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https://faropointinvestments1067703.sharepoint.com/sites/Investments-Investments-CorporateAssetManagement/Shared Documents/Corporate Asset Management/Asset Management/AM IM/Q4 2024/"/>
    </mc:Choice>
  </mc:AlternateContent>
  <xr:revisionPtr revIDLastSave="0" documentId="8_{3F27C6CA-7B1D-43DD-A332-31EC5CB54C7F}" xr6:coauthVersionLast="47" xr6:coauthVersionMax="47" xr10:uidLastSave="{00000000-0000-0000-0000-000000000000}"/>
  <bookViews>
    <workbookView xWindow="-110" yWindow="-110" windowWidth="19420" windowHeight="10300" firstSheet="6" activeTab="6" xr2:uid="{00000000-000D-0000-FFFF-FFFF00000000}"/>
  </bookViews>
  <sheets>
    <sheet name="Fund 2_Net Absorption" sheetId="8" r:id="rId1"/>
    <sheet name="Tenancy Schedule Fund 2 &gt;&gt;" sheetId="9" r:id="rId2"/>
    <sheet name="1.1.24_Fund 2" sheetId="13" r:id="rId3"/>
    <sheet name="3.31.24_Fund 2" sheetId="12" r:id="rId4"/>
    <sheet name="6.30.24_Fund 2" sheetId="10" r:id="rId5"/>
    <sheet name="9.30.24_Fund 2" sheetId="15" r:id="rId6"/>
    <sheet name="12.31.24_Fund 2" sheetId="16" r:id="rId7"/>
    <sheet name="Fund 3_Net Absorption" sheetId="3" r:id="rId8"/>
    <sheet name="Fund 3_Net Absorption (2)" sheetId="20" state="hidden" r:id="rId9"/>
    <sheet name="Tenancy Schedule Fund 3 &gt;&gt;" sheetId="7" r:id="rId10"/>
    <sheet name="3.31.25_Fund 3" sheetId="21" r:id="rId11"/>
    <sheet name="12.31.24" sheetId="17" r:id="rId12"/>
    <sheet name="9.30.24" sheetId="14" r:id="rId13"/>
    <sheet name="6.30.24" sheetId="2" r:id="rId14"/>
    <sheet name="3.31.24" sheetId="1" r:id="rId15"/>
    <sheet name="12.31.23" sheetId="18" r:id="rId16"/>
    <sheet name="1.1.24" sheetId="6" r:id="rId17"/>
    <sheet name="1.1.23" sheetId="19" r:id="rId18"/>
  </sheets>
  <definedNames>
    <definedName name="_xlnm._FilterDatabase" localSheetId="16" hidden="1">'1.1.24'!$A$3:$Q$355</definedName>
    <definedName name="_xlnm._FilterDatabase" localSheetId="2" hidden="1">'1.1.24_Fund 2'!$A$3:$Q$621</definedName>
    <definedName name="_xlnm._FilterDatabase" localSheetId="15" hidden="1">'12.31.23'!$A$3:$Q$595</definedName>
    <definedName name="_xlnm._FilterDatabase" localSheetId="11" hidden="1">'12.31.24'!$A$3:$Q$577</definedName>
    <definedName name="_xlnm._FilterDatabase" localSheetId="6" hidden="1">'12.31.24_Fund 2'!$A$3:$Q$593</definedName>
    <definedName name="_xlnm._FilterDatabase" localSheetId="14" hidden="1">'3.31.24'!$A$3:$Q$355</definedName>
    <definedName name="_xlnm._FilterDatabase" localSheetId="3" hidden="1">'3.31.24_Fund 2'!$A$3:$R$595</definedName>
    <definedName name="_xlnm._FilterDatabase" localSheetId="13" hidden="1">'6.30.24'!$A$3:$Q$395</definedName>
    <definedName name="_xlnm._FilterDatabase" localSheetId="4" hidden="1">'6.30.24_Fund 2'!$A$3:$Q$595</definedName>
    <definedName name="_xlnm._FilterDatabase" localSheetId="12" hidden="1">'9.30.24'!$A$3:$Q$561</definedName>
    <definedName name="_xlnm._FilterDatabase" localSheetId="5" hidden="1">'9.30.24_Fund 2'!$A$3:$Q$591</definedName>
    <definedName name="_xlnm.Print_Titles" localSheetId="14">'3.31.24'!$1:$5</definedName>
    <definedName name="_xlnm.Print_Titles" localSheetId="10">'3.31.25_Fund 3'!$1:$5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0" i="16" l="1"/>
  <c r="J610" i="16" s="1"/>
  <c r="H609" i="16"/>
  <c r="J609" i="16" s="1"/>
  <c r="H608" i="16"/>
  <c r="J608" i="16" s="1"/>
  <c r="H607" i="16"/>
  <c r="J607" i="16" s="1"/>
  <c r="A73" i="8"/>
  <c r="H10" i="8"/>
  <c r="V7" i="21"/>
  <c r="Y7" i="21"/>
  <c r="Z7" i="21" s="1"/>
  <c r="I16" i="3"/>
  <c r="I15" i="3"/>
  <c r="I13" i="3"/>
  <c r="I12" i="3"/>
  <c r="I10" i="3"/>
  <c r="I7" i="3"/>
  <c r="I6" i="3"/>
  <c r="E604" i="16"/>
  <c r="J73" i="8"/>
  <c r="I73" i="8"/>
  <c r="H73" i="8"/>
  <c r="J611" i="16" l="1"/>
  <c r="M607" i="16"/>
  <c r="I607" i="16"/>
  <c r="M608" i="16"/>
  <c r="I608" i="16"/>
  <c r="M609" i="16"/>
  <c r="I609" i="16"/>
  <c r="M610" i="16"/>
  <c r="I610" i="16"/>
  <c r="I17" i="3"/>
  <c r="I8" i="3"/>
  <c r="E76" i="8"/>
  <c r="D76" i="8"/>
  <c r="C76" i="8"/>
  <c r="A76" i="8"/>
  <c r="K72" i="8"/>
  <c r="J72" i="8"/>
  <c r="I72" i="8"/>
  <c r="H72" i="8"/>
  <c r="A74" i="8"/>
  <c r="E74" i="8"/>
  <c r="E73" i="8"/>
  <c r="E72" i="8"/>
  <c r="D74" i="8"/>
  <c r="D73" i="8"/>
  <c r="D72" i="8"/>
  <c r="C74" i="8"/>
  <c r="C73" i="8"/>
  <c r="C72" i="8"/>
  <c r="A72" i="8"/>
  <c r="E601" i="16"/>
  <c r="F601" i="16" s="1"/>
  <c r="E599" i="16"/>
  <c r="E581" i="17"/>
  <c r="E580" i="17"/>
  <c r="G15" i="3" s="1"/>
  <c r="I2" i="3" s="1"/>
  <c r="L607" i="16" l="1"/>
  <c r="L611" i="16"/>
  <c r="L608" i="16"/>
  <c r="L609" i="16"/>
  <c r="L610" i="16"/>
  <c r="I611" i="16"/>
  <c r="M611" i="16"/>
  <c r="E602" i="16"/>
  <c r="E600" i="16"/>
  <c r="E582" i="17"/>
  <c r="K611" i="16" l="1"/>
  <c r="K610" i="16"/>
  <c r="K609" i="16"/>
  <c r="K608" i="16"/>
  <c r="K607" i="16"/>
  <c r="E583" i="17"/>
  <c r="G16" i="3"/>
  <c r="I3" i="3" s="1"/>
  <c r="I4" i="3" s="1"/>
  <c r="G10" i="8" l="1"/>
  <c r="E594" i="15"/>
  <c r="E596" i="15" s="1"/>
  <c r="E593" i="15"/>
  <c r="F15" i="8" s="1"/>
  <c r="G2" i="8" s="1"/>
  <c r="D3" i="20"/>
  <c r="L86" i="20"/>
  <c r="K86" i="20"/>
  <c r="J86" i="20"/>
  <c r="I86" i="20"/>
  <c r="K85" i="20"/>
  <c r="J85" i="20"/>
  <c r="I85" i="20"/>
  <c r="F85" i="20"/>
  <c r="E85" i="20"/>
  <c r="D85" i="20"/>
  <c r="B85" i="20"/>
  <c r="K84" i="20"/>
  <c r="J84" i="20"/>
  <c r="I84" i="20"/>
  <c r="F84" i="20"/>
  <c r="E84" i="20"/>
  <c r="D84" i="20"/>
  <c r="B84" i="20"/>
  <c r="L79" i="20"/>
  <c r="K78" i="20"/>
  <c r="K79" i="20" s="1"/>
  <c r="G7" i="20" s="1"/>
  <c r="G8" i="20" s="1"/>
  <c r="J78" i="20"/>
  <c r="I78" i="20"/>
  <c r="L74" i="20"/>
  <c r="K74" i="20"/>
  <c r="F71" i="20"/>
  <c r="E71" i="20"/>
  <c r="D71" i="20"/>
  <c r="B71" i="20"/>
  <c r="F70" i="20"/>
  <c r="E70" i="20"/>
  <c r="D70" i="20"/>
  <c r="B70" i="20"/>
  <c r="F69" i="20"/>
  <c r="E69" i="20"/>
  <c r="D69" i="20"/>
  <c r="B69" i="20"/>
  <c r="F65" i="20"/>
  <c r="E65" i="20"/>
  <c r="D65" i="20"/>
  <c r="B65" i="20"/>
  <c r="F64" i="20"/>
  <c r="E64" i="20"/>
  <c r="D64" i="20"/>
  <c r="B64" i="20"/>
  <c r="F63" i="20"/>
  <c r="E63" i="20"/>
  <c r="D63" i="20"/>
  <c r="B63" i="20"/>
  <c r="L62" i="20"/>
  <c r="K62" i="20"/>
  <c r="J62" i="20"/>
  <c r="I62" i="20"/>
  <c r="F62" i="20"/>
  <c r="E62" i="20"/>
  <c r="D62" i="20"/>
  <c r="B62" i="20"/>
  <c r="L61" i="20"/>
  <c r="K61" i="20"/>
  <c r="J61" i="20"/>
  <c r="I61" i="20"/>
  <c r="F61" i="20"/>
  <c r="E61" i="20"/>
  <c r="D61" i="20"/>
  <c r="B61" i="20"/>
  <c r="L60" i="20"/>
  <c r="K60" i="20"/>
  <c r="K63" i="20" s="1"/>
  <c r="E7" i="20" s="1"/>
  <c r="J60" i="20"/>
  <c r="I60" i="20"/>
  <c r="F60" i="20"/>
  <c r="E60" i="20"/>
  <c r="E66" i="20" s="1"/>
  <c r="D60" i="20"/>
  <c r="B60" i="20"/>
  <c r="G54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G13" i="20" s="1"/>
  <c r="D33" i="20"/>
  <c r="D32" i="20"/>
  <c r="D30" i="20"/>
  <c r="F12" i="20" s="1"/>
  <c r="E29" i="20"/>
  <c r="F13" i="20" s="1"/>
  <c r="D23" i="20"/>
  <c r="G17" i="20"/>
  <c r="F17" i="20"/>
  <c r="E17" i="20"/>
  <c r="D15" i="20"/>
  <c r="D12" i="20" s="1"/>
  <c r="C15" i="20"/>
  <c r="C23" i="20" s="1"/>
  <c r="E13" i="20"/>
  <c r="D13" i="20"/>
  <c r="H12" i="20"/>
  <c r="G12" i="20"/>
  <c r="E12" i="20"/>
  <c r="E15" i="20" s="1"/>
  <c r="F2" i="20" s="1"/>
  <c r="H11" i="20"/>
  <c r="I11" i="20" s="1"/>
  <c r="H10" i="20"/>
  <c r="I10" i="20" s="1"/>
  <c r="F7" i="20"/>
  <c r="C7" i="20"/>
  <c r="D7" i="20" s="1"/>
  <c r="G6" i="20"/>
  <c r="D6" i="20"/>
  <c r="C4" i="20"/>
  <c r="E3" i="20"/>
  <c r="E4" i="20" s="1"/>
  <c r="D21" i="20" s="1"/>
  <c r="I2" i="20"/>
  <c r="D2" i="20"/>
  <c r="G12" i="3"/>
  <c r="D45" i="3"/>
  <c r="D44" i="3"/>
  <c r="D43" i="3"/>
  <c r="D42" i="3"/>
  <c r="D41" i="3"/>
  <c r="D40" i="3"/>
  <c r="D39" i="3"/>
  <c r="D38" i="3"/>
  <c r="D37" i="3"/>
  <c r="E595" i="15" l="1"/>
  <c r="F14" i="8" s="1"/>
  <c r="G3" i="8" s="1"/>
  <c r="E86" i="20"/>
  <c r="F86" i="20" s="1"/>
  <c r="H13" i="20"/>
  <c r="K87" i="20"/>
  <c r="H7" i="20" s="1"/>
  <c r="F15" i="20"/>
  <c r="G2" i="20" s="1"/>
  <c r="G15" i="20" s="1"/>
  <c r="E72" i="20"/>
  <c r="D16" i="20"/>
  <c r="F72" i="20"/>
  <c r="F6" i="20"/>
  <c r="F8" i="20" s="1"/>
  <c r="C8" i="20"/>
  <c r="F18" i="20"/>
  <c r="L87" i="20"/>
  <c r="E18" i="20"/>
  <c r="F66" i="20"/>
  <c r="E6" i="20"/>
  <c r="I13" i="20"/>
  <c r="D20" i="20"/>
  <c r="D24" i="20" s="1"/>
  <c r="I12" i="20"/>
  <c r="I15" i="20" s="1"/>
  <c r="L63" i="20"/>
  <c r="G13" i="3"/>
  <c r="G11" i="3"/>
  <c r="H11" i="3" s="1"/>
  <c r="G10" i="3"/>
  <c r="H10" i="3" s="1"/>
  <c r="G2" i="3" l="1"/>
  <c r="F15" i="3" s="1"/>
  <c r="H6" i="20"/>
  <c r="H8" i="20"/>
  <c r="I6" i="20"/>
  <c r="D8" i="20"/>
  <c r="C20" i="20"/>
  <c r="E8" i="20"/>
  <c r="E20" i="20" s="1"/>
  <c r="I3" i="20"/>
  <c r="D4" i="20"/>
  <c r="N63" i="20"/>
  <c r="I7" i="20"/>
  <c r="G18" i="20"/>
  <c r="H2" i="20"/>
  <c r="H15" i="20" s="1"/>
  <c r="F57" i="3"/>
  <c r="I11" i="3" s="1"/>
  <c r="K89" i="3"/>
  <c r="J89" i="3"/>
  <c r="J88" i="3"/>
  <c r="J87" i="3"/>
  <c r="I89" i="3"/>
  <c r="I88" i="3"/>
  <c r="I87" i="3"/>
  <c r="H89" i="3"/>
  <c r="H88" i="3"/>
  <c r="H87" i="3"/>
  <c r="E88" i="3"/>
  <c r="E87" i="3"/>
  <c r="D88" i="3"/>
  <c r="D87" i="3"/>
  <c r="C88" i="3"/>
  <c r="C87" i="3"/>
  <c r="A88" i="3"/>
  <c r="A87" i="3"/>
  <c r="E75" i="8"/>
  <c r="D75" i="8"/>
  <c r="C75" i="8"/>
  <c r="A75" i="8"/>
  <c r="E77" i="8" l="1"/>
  <c r="D77" i="8"/>
  <c r="G6" i="8" s="1"/>
  <c r="I8" i="20"/>
  <c r="I20" i="20" s="1"/>
  <c r="I21" i="20" s="1"/>
  <c r="C21" i="20"/>
  <c r="C24" i="20"/>
  <c r="I4" i="20"/>
  <c r="F3" i="20"/>
  <c r="E21" i="20"/>
  <c r="J90" i="3"/>
  <c r="K90" i="3" s="1"/>
  <c r="D89" i="3"/>
  <c r="G6" i="3" s="1"/>
  <c r="G7" i="3" l="1"/>
  <c r="F20" i="20"/>
  <c r="F4" i="20"/>
  <c r="E89" i="3"/>
  <c r="F21" i="20" l="1"/>
  <c r="G3" i="20"/>
  <c r="H32" i="8"/>
  <c r="G12" i="8" s="1"/>
  <c r="G15" i="8" s="1"/>
  <c r="G32" i="8"/>
  <c r="J71" i="8"/>
  <c r="I71" i="8"/>
  <c r="H71" i="8"/>
  <c r="F10" i="8"/>
  <c r="J74" i="8" l="1"/>
  <c r="K74" i="8"/>
  <c r="H12" i="8"/>
  <c r="F2" i="8"/>
  <c r="E15" i="8" s="1"/>
  <c r="G20" i="20"/>
  <c r="G4" i="20"/>
  <c r="H3" i="20" l="1"/>
  <c r="G21" i="20"/>
  <c r="F12" i="3"/>
  <c r="F2" i="3" s="1"/>
  <c r="E15" i="3" s="1"/>
  <c r="D36" i="3"/>
  <c r="D35" i="3"/>
  <c r="D34" i="3"/>
  <c r="D33" i="3"/>
  <c r="D32" i="3"/>
  <c r="D31" i="3"/>
  <c r="D30" i="3"/>
  <c r="D29" i="3"/>
  <c r="D28" i="3"/>
  <c r="D27" i="3"/>
  <c r="H20" i="20" l="1"/>
  <c r="H21" i="20" s="1"/>
  <c r="H4" i="20"/>
  <c r="F13" i="3"/>
  <c r="E39" i="8"/>
  <c r="G11" i="8" s="1"/>
  <c r="E597" i="10"/>
  <c r="E67" i="8"/>
  <c r="D67" i="8"/>
  <c r="C67" i="8"/>
  <c r="A67" i="8"/>
  <c r="E66" i="8"/>
  <c r="D66" i="8"/>
  <c r="C66" i="8"/>
  <c r="A66" i="8"/>
  <c r="C12" i="3"/>
  <c r="K82" i="3"/>
  <c r="G8" i="3" s="1"/>
  <c r="G3" i="3" s="1"/>
  <c r="F16" i="3" s="1"/>
  <c r="J81" i="3"/>
  <c r="J82" i="3" s="1"/>
  <c r="F7" i="3" s="1"/>
  <c r="I81" i="3"/>
  <c r="H81" i="3"/>
  <c r="F6" i="3" l="1"/>
  <c r="F8" i="3" s="1"/>
  <c r="F3" i="3" s="1"/>
  <c r="E16" i="3" s="1"/>
  <c r="E598" i="10"/>
  <c r="E599" i="10" s="1"/>
  <c r="D68" i="8"/>
  <c r="F6" i="8" s="1"/>
  <c r="F8" i="8" s="1"/>
  <c r="E68" i="8"/>
  <c r="E38" i="8"/>
  <c r="F11" i="8" s="1"/>
  <c r="E17" i="3" l="1"/>
  <c r="B11" i="8"/>
  <c r="E24" i="8"/>
  <c r="E22" i="8"/>
  <c r="C10" i="8" l="1"/>
  <c r="E30" i="8"/>
  <c r="E29" i="8"/>
  <c r="E26" i="8"/>
  <c r="C11" i="8" l="1"/>
  <c r="C6" i="3" l="1"/>
  <c r="C13" i="3"/>
  <c r="C26" i="3"/>
  <c r="C25" i="3"/>
  <c r="B6" i="8" l="1"/>
  <c r="C6" i="8" s="1"/>
  <c r="B7" i="3"/>
  <c r="C7" i="3" s="1"/>
  <c r="B15" i="3" l="1"/>
  <c r="B8" i="3"/>
  <c r="B4" i="3"/>
  <c r="B10" i="8"/>
  <c r="B7" i="8"/>
  <c r="C7" i="8" s="1"/>
  <c r="C8" i="8" s="1"/>
  <c r="B4" i="8"/>
  <c r="E60" i="8"/>
  <c r="E59" i="8"/>
  <c r="E58" i="8"/>
  <c r="E57" i="8"/>
  <c r="E56" i="8"/>
  <c r="D60" i="8"/>
  <c r="D59" i="8"/>
  <c r="D58" i="8"/>
  <c r="D57" i="8"/>
  <c r="D56" i="8"/>
  <c r="C60" i="8"/>
  <c r="C59" i="8"/>
  <c r="C58" i="8"/>
  <c r="C57" i="8"/>
  <c r="C56" i="8"/>
  <c r="A60" i="8"/>
  <c r="A59" i="8"/>
  <c r="A58" i="8"/>
  <c r="A57" i="8"/>
  <c r="A56" i="8"/>
  <c r="E49" i="8"/>
  <c r="E48" i="8"/>
  <c r="E50" i="8"/>
  <c r="E47" i="8"/>
  <c r="E46" i="8"/>
  <c r="E45" i="8"/>
  <c r="E44" i="8"/>
  <c r="D50" i="8"/>
  <c r="D49" i="8"/>
  <c r="D48" i="8"/>
  <c r="D47" i="8"/>
  <c r="D46" i="8"/>
  <c r="D45" i="8"/>
  <c r="D44" i="8"/>
  <c r="C50" i="8"/>
  <c r="C49" i="8"/>
  <c r="C48" i="8"/>
  <c r="C47" i="8"/>
  <c r="C46" i="8"/>
  <c r="C45" i="8"/>
  <c r="C44" i="8"/>
  <c r="A50" i="8"/>
  <c r="A49" i="8"/>
  <c r="A48" i="8"/>
  <c r="A47" i="8"/>
  <c r="A46" i="8"/>
  <c r="A45" i="8"/>
  <c r="A44" i="8"/>
  <c r="D36" i="8"/>
  <c r="D35" i="8"/>
  <c r="D34" i="8"/>
  <c r="D33" i="8"/>
  <c r="E33" i="8" s="1"/>
  <c r="D32" i="8"/>
  <c r="K59" i="8"/>
  <c r="K58" i="8"/>
  <c r="K57" i="8"/>
  <c r="K56" i="8"/>
  <c r="J59" i="8"/>
  <c r="J58" i="8"/>
  <c r="J57" i="8"/>
  <c r="J56" i="8"/>
  <c r="I59" i="8"/>
  <c r="I58" i="8"/>
  <c r="I57" i="8"/>
  <c r="I56" i="8"/>
  <c r="H59" i="8"/>
  <c r="H58" i="8"/>
  <c r="H57" i="8"/>
  <c r="H56" i="8"/>
  <c r="K46" i="8"/>
  <c r="K45" i="8"/>
  <c r="J46" i="8"/>
  <c r="J45" i="8"/>
  <c r="J44" i="8"/>
  <c r="I46" i="8"/>
  <c r="I45" i="8"/>
  <c r="I44" i="8"/>
  <c r="H46" i="8"/>
  <c r="H45" i="8"/>
  <c r="H44" i="8"/>
  <c r="D10" i="8" l="1"/>
  <c r="D11" i="8"/>
  <c r="B16" i="3"/>
  <c r="B17" i="3" s="1"/>
  <c r="C8" i="3"/>
  <c r="E35" i="8"/>
  <c r="E11" i="8" s="1"/>
  <c r="E10" i="8"/>
  <c r="E2" i="8" s="1"/>
  <c r="D15" i="8" s="1"/>
  <c r="B15" i="8"/>
  <c r="B8" i="8"/>
  <c r="B14" i="8" s="1"/>
  <c r="D61" i="8"/>
  <c r="E6" i="8" s="1"/>
  <c r="D51" i="8"/>
  <c r="D6" i="8" s="1"/>
  <c r="J47" i="8"/>
  <c r="D7" i="8" s="1"/>
  <c r="J60" i="8"/>
  <c r="E7" i="8" s="1"/>
  <c r="H11" i="8" l="1"/>
  <c r="H6" i="8"/>
  <c r="D2" i="8"/>
  <c r="B18" i="8" s="1"/>
  <c r="E51" i="8"/>
  <c r="B16" i="8"/>
  <c r="K60" i="8"/>
  <c r="K47" i="8"/>
  <c r="E8" i="8"/>
  <c r="E61" i="8"/>
  <c r="D8" i="8"/>
  <c r="C15" i="8" l="1"/>
  <c r="C19" i="8" s="1"/>
  <c r="H595" i="12"/>
  <c r="H593" i="12"/>
  <c r="H591" i="12"/>
  <c r="H589" i="12"/>
  <c r="H587" i="12"/>
  <c r="H585" i="12"/>
  <c r="H583" i="12"/>
  <c r="H581" i="12"/>
  <c r="H579" i="12"/>
  <c r="H577" i="12"/>
  <c r="H575" i="12"/>
  <c r="H573" i="12"/>
  <c r="H571" i="12"/>
  <c r="H569" i="12"/>
  <c r="H567" i="12"/>
  <c r="H565" i="12"/>
  <c r="H563" i="12"/>
  <c r="H559" i="12"/>
  <c r="H557" i="12"/>
  <c r="H555" i="12"/>
  <c r="H553" i="12"/>
  <c r="H549" i="12"/>
  <c r="H547" i="12"/>
  <c r="H545" i="12"/>
  <c r="H543" i="12"/>
  <c r="H541" i="12"/>
  <c r="H539" i="12"/>
  <c r="H537" i="12"/>
  <c r="H535" i="12"/>
  <c r="H533" i="12"/>
  <c r="H529" i="12"/>
  <c r="H527" i="12"/>
  <c r="H525" i="12"/>
  <c r="H523" i="12"/>
  <c r="H521" i="12"/>
  <c r="H519" i="12"/>
  <c r="H517" i="12"/>
  <c r="H515" i="12"/>
  <c r="H513" i="12"/>
  <c r="H509" i="12"/>
  <c r="H507" i="12"/>
  <c r="H505" i="12"/>
  <c r="H503" i="12"/>
  <c r="H501" i="12"/>
  <c r="H499" i="12"/>
  <c r="H497" i="12"/>
  <c r="H493" i="12"/>
  <c r="H491" i="12"/>
  <c r="H489" i="12"/>
  <c r="H487" i="12"/>
  <c r="H485" i="12"/>
  <c r="H483" i="12"/>
  <c r="H481" i="12"/>
  <c r="H479" i="12"/>
  <c r="H477" i="12"/>
  <c r="H475" i="12"/>
  <c r="H473" i="12"/>
  <c r="H471" i="12"/>
  <c r="H469" i="12"/>
  <c r="H467" i="12"/>
  <c r="H465" i="12"/>
  <c r="H463" i="12"/>
  <c r="H461" i="12"/>
  <c r="H459" i="12"/>
  <c r="H457" i="12"/>
  <c r="H455" i="12"/>
  <c r="H453" i="12"/>
  <c r="H451" i="12"/>
  <c r="H449" i="12"/>
  <c r="H447" i="12"/>
  <c r="H445" i="12"/>
  <c r="H443" i="12"/>
  <c r="H437" i="12"/>
  <c r="H435" i="12"/>
  <c r="H433" i="12"/>
  <c r="H431" i="12"/>
  <c r="H429" i="12"/>
  <c r="H427" i="12"/>
  <c r="H425" i="12"/>
  <c r="H423" i="12"/>
  <c r="H421" i="12"/>
  <c r="H419" i="12"/>
  <c r="H417" i="12"/>
  <c r="H415" i="12"/>
  <c r="H411" i="12"/>
  <c r="H405" i="12"/>
  <c r="H403" i="12"/>
  <c r="H401" i="12"/>
  <c r="H399" i="12"/>
  <c r="H395" i="12"/>
  <c r="H393" i="12"/>
  <c r="H391" i="12"/>
  <c r="H389" i="12"/>
  <c r="H387" i="12"/>
  <c r="H385" i="12"/>
  <c r="H383" i="12"/>
  <c r="H381" i="12"/>
  <c r="H379" i="12"/>
  <c r="H377" i="12"/>
  <c r="H375" i="12"/>
  <c r="H373" i="12"/>
  <c r="H371" i="12"/>
  <c r="H369" i="12"/>
  <c r="H367" i="12"/>
  <c r="H365" i="12"/>
  <c r="H363" i="12"/>
  <c r="H361" i="12"/>
  <c r="H359" i="12"/>
  <c r="H357" i="12"/>
  <c r="H355" i="12"/>
  <c r="H353" i="12"/>
  <c r="H351" i="12"/>
  <c r="H349" i="12"/>
  <c r="H347" i="12"/>
  <c r="H341" i="12"/>
  <c r="H339" i="12"/>
  <c r="H337" i="12"/>
  <c r="H335" i="12"/>
  <c r="H333" i="12"/>
  <c r="H331" i="12"/>
  <c r="H329" i="12"/>
  <c r="H327" i="12"/>
  <c r="H325" i="12"/>
  <c r="H323" i="12"/>
  <c r="H321" i="12"/>
  <c r="H319" i="12"/>
  <c r="H317" i="12"/>
  <c r="H315" i="12"/>
  <c r="H313" i="12"/>
  <c r="H311" i="12"/>
  <c r="H301" i="12"/>
  <c r="H299" i="12"/>
  <c r="H297" i="12"/>
  <c r="H295" i="12"/>
  <c r="H293" i="12"/>
  <c r="H291" i="12"/>
  <c r="H289" i="12"/>
  <c r="H287" i="12"/>
  <c r="H285" i="12"/>
  <c r="H283" i="12"/>
  <c r="H281" i="12"/>
  <c r="H279" i="12"/>
  <c r="H277" i="12"/>
  <c r="H275" i="12"/>
  <c r="H271" i="12"/>
  <c r="H269" i="12"/>
  <c r="H267" i="12"/>
  <c r="H265" i="12"/>
  <c r="H263" i="12"/>
  <c r="H261" i="12"/>
  <c r="H259" i="12"/>
  <c r="H257" i="12"/>
  <c r="H255" i="12"/>
  <c r="H253" i="12"/>
  <c r="H251" i="12"/>
  <c r="H249" i="12"/>
  <c r="H247" i="12"/>
  <c r="H245" i="12"/>
  <c r="H243" i="12"/>
  <c r="H241" i="12"/>
  <c r="H239" i="12"/>
  <c r="H237" i="12"/>
  <c r="H235" i="12"/>
  <c r="H233" i="12"/>
  <c r="H231" i="12"/>
  <c r="H229" i="12"/>
  <c r="H225" i="12"/>
  <c r="H223" i="12"/>
  <c r="H221" i="12"/>
  <c r="H219" i="12"/>
  <c r="H217" i="12"/>
  <c r="H215" i="12"/>
  <c r="H213" i="12"/>
  <c r="H211" i="12"/>
  <c r="H209" i="12"/>
  <c r="H207" i="12"/>
  <c r="H205" i="12"/>
  <c r="H201" i="12"/>
  <c r="H199" i="12"/>
  <c r="H197" i="12"/>
  <c r="H195" i="12"/>
  <c r="H193" i="12"/>
  <c r="H191" i="12"/>
  <c r="H189" i="12"/>
  <c r="H187" i="12"/>
  <c r="H185" i="12"/>
  <c r="H183" i="12"/>
  <c r="H181" i="12"/>
  <c r="H179" i="12"/>
  <c r="H177" i="12"/>
  <c r="H175" i="12"/>
  <c r="H173" i="12"/>
  <c r="H169" i="12"/>
  <c r="H167" i="12"/>
  <c r="H165" i="12"/>
  <c r="H161" i="12"/>
  <c r="H159" i="12"/>
  <c r="H157" i="12"/>
  <c r="H155" i="12"/>
  <c r="H153" i="12"/>
  <c r="H151" i="12"/>
  <c r="H149" i="12"/>
  <c r="H147" i="12"/>
  <c r="H145" i="12"/>
  <c r="H143" i="12"/>
  <c r="H141" i="12"/>
  <c r="H139" i="12"/>
  <c r="H137" i="12"/>
  <c r="H135" i="12"/>
  <c r="H133" i="12"/>
  <c r="H129" i="12"/>
  <c r="H127" i="12"/>
  <c r="H125" i="12"/>
  <c r="H123" i="12"/>
  <c r="H121" i="12"/>
  <c r="H119" i="12"/>
  <c r="H117" i="12"/>
  <c r="H115" i="12"/>
  <c r="H113" i="12"/>
  <c r="H111" i="12"/>
  <c r="H109" i="12"/>
  <c r="H107" i="12"/>
  <c r="H105" i="12"/>
  <c r="H103" i="12"/>
  <c r="H101" i="12"/>
  <c r="H99" i="12"/>
  <c r="H97" i="12"/>
  <c r="H95" i="12"/>
  <c r="H93" i="12"/>
  <c r="H91" i="12"/>
  <c r="H89" i="12"/>
  <c r="H87" i="12"/>
  <c r="H85" i="12"/>
  <c r="H83" i="12"/>
  <c r="H81" i="12"/>
  <c r="H79" i="12"/>
  <c r="H77" i="12"/>
  <c r="H75" i="12"/>
  <c r="H73" i="12"/>
  <c r="H71" i="12"/>
  <c r="H69" i="12"/>
  <c r="H67" i="12"/>
  <c r="H65" i="12"/>
  <c r="H63" i="12"/>
  <c r="H61" i="12"/>
  <c r="H59" i="12"/>
  <c r="H57" i="12"/>
  <c r="H55" i="12"/>
  <c r="H53" i="12"/>
  <c r="H51" i="12"/>
  <c r="H49" i="12"/>
  <c r="H47" i="12"/>
  <c r="H45" i="12"/>
  <c r="H43" i="12"/>
  <c r="H41" i="12"/>
  <c r="H39" i="12"/>
  <c r="H37" i="12"/>
  <c r="H35" i="12"/>
  <c r="H33" i="12"/>
  <c r="H31" i="12"/>
  <c r="H29" i="12"/>
  <c r="H27" i="12"/>
  <c r="H25" i="12"/>
  <c r="H23" i="12"/>
  <c r="H21" i="12"/>
  <c r="H19" i="12"/>
  <c r="H17" i="12"/>
  <c r="H15" i="12"/>
  <c r="H13" i="12"/>
  <c r="H11" i="12"/>
  <c r="H9" i="12"/>
  <c r="H7" i="12"/>
  <c r="N5" i="12"/>
  <c r="M5" i="12"/>
  <c r="E5" i="12"/>
  <c r="D4" i="12" s="1"/>
  <c r="C2" i="8" l="1"/>
  <c r="H2" i="8"/>
  <c r="H15" i="8" s="1"/>
  <c r="H4" i="12"/>
  <c r="E4" i="12"/>
  <c r="D13" i="3"/>
  <c r="C23" i="3"/>
  <c r="E12" i="3" s="1"/>
  <c r="E2" i="3" s="1"/>
  <c r="D15" i="3" s="1"/>
  <c r="D22" i="3"/>
  <c r="E13" i="3" s="1"/>
  <c r="D12" i="3"/>
  <c r="D2" i="3" l="1"/>
  <c r="C15" i="3"/>
  <c r="H13" i="3"/>
  <c r="H12" i="3"/>
  <c r="K65" i="3"/>
  <c r="K64" i="3"/>
  <c r="K63" i="3"/>
  <c r="J65" i="3"/>
  <c r="J64" i="3"/>
  <c r="J63" i="3"/>
  <c r="I65" i="3"/>
  <c r="I64" i="3"/>
  <c r="I63" i="3"/>
  <c r="H65" i="3"/>
  <c r="H64" i="3"/>
  <c r="H63" i="3"/>
  <c r="E74" i="3"/>
  <c r="E73" i="3"/>
  <c r="E72" i="3"/>
  <c r="D74" i="3"/>
  <c r="D73" i="3"/>
  <c r="D72" i="3"/>
  <c r="C74" i="3"/>
  <c r="C73" i="3"/>
  <c r="C72" i="3"/>
  <c r="A74" i="3"/>
  <c r="A73" i="3"/>
  <c r="A72" i="3"/>
  <c r="E68" i="3"/>
  <c r="E67" i="3"/>
  <c r="E66" i="3"/>
  <c r="E65" i="3"/>
  <c r="E64" i="3"/>
  <c r="E63" i="3"/>
  <c r="D68" i="3"/>
  <c r="D67" i="3"/>
  <c r="D66" i="3"/>
  <c r="D65" i="3"/>
  <c r="D64" i="3"/>
  <c r="D63" i="3"/>
  <c r="A68" i="3"/>
  <c r="C68" i="3"/>
  <c r="C67" i="3"/>
  <c r="C66" i="3"/>
  <c r="C65" i="3"/>
  <c r="C64" i="3"/>
  <c r="C63" i="3"/>
  <c r="A67" i="3"/>
  <c r="A66" i="3"/>
  <c r="A65" i="3"/>
  <c r="A64" i="3"/>
  <c r="A63" i="3"/>
  <c r="C2" i="3" l="1"/>
  <c r="H2" i="3"/>
  <c r="H15" i="3" s="1"/>
  <c r="J66" i="3"/>
  <c r="D69" i="3"/>
  <c r="D6" i="3" s="1"/>
  <c r="D75" i="3"/>
  <c r="E6" i="3" s="1"/>
  <c r="J77" i="3"/>
  <c r="E7" i="3" s="1"/>
  <c r="E8" i="3" l="1"/>
  <c r="E3" i="3" s="1"/>
  <c r="H6" i="3"/>
  <c r="E75" i="3"/>
  <c r="E69" i="3"/>
  <c r="K77" i="3"/>
  <c r="K66" i="3"/>
  <c r="D7" i="3"/>
  <c r="E4" i="3" l="1"/>
  <c r="D16" i="3"/>
  <c r="M66" i="3"/>
  <c r="D8" i="3"/>
  <c r="H7" i="3"/>
  <c r="H8" i="3" s="1"/>
  <c r="D17" i="3" l="1"/>
  <c r="D3" i="3"/>
  <c r="D4" i="3" l="1"/>
  <c r="C17" i="3" s="1"/>
  <c r="C16" i="3"/>
  <c r="F4" i="3"/>
  <c r="C3" i="3" l="1"/>
  <c r="C4" i="3" s="1"/>
  <c r="H3" i="3"/>
  <c r="F17" i="3"/>
  <c r="H4" i="3" l="1"/>
  <c r="H16" i="3"/>
  <c r="H17" i="3" s="1"/>
  <c r="G17" i="3"/>
  <c r="G4" i="3"/>
  <c r="G7" i="8" l="1"/>
  <c r="H7" i="8" l="1"/>
  <c r="H8" i="8" s="1"/>
  <c r="G8" i="8"/>
  <c r="G14" i="8" s="1"/>
  <c r="G16" i="8" s="1"/>
  <c r="G4" i="8" l="1"/>
  <c r="F16" i="8" l="1"/>
  <c r="F3" i="8"/>
  <c r="E14" i="8" l="1"/>
  <c r="F4" i="8"/>
  <c r="E3" i="8" l="1"/>
  <c r="E16" i="8"/>
  <c r="D14" i="8" l="1"/>
  <c r="E4" i="8"/>
  <c r="D16" i="8" l="1"/>
  <c r="D3" i="8"/>
  <c r="D4" i="8" l="1"/>
  <c r="B19" i="8"/>
  <c r="C14" i="8"/>
  <c r="H3" i="8" l="1"/>
  <c r="C16" i="8"/>
  <c r="C18" i="8"/>
  <c r="C3" i="8"/>
  <c r="C4" i="8" s="1"/>
  <c r="H4" i="8" l="1"/>
  <c r="H14" i="8"/>
  <c r="H1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tc={8540DECB-6952-4EF9-9C23-050EF3C56CA5}</author>
    <author>tc={2D876DB4-9F98-46F9-9285-59694AB0F30C}</author>
    <author>tc={2E8FF583-EF00-4E27-81D9-8C0D061B4430}</author>
    <author>tc={EB4A10B6-8A7F-4714-8D46-B944705FBA30}</author>
    <author>tc={D9C83662-420A-44B6-B955-41B28BCB00EB}</author>
  </authors>
  <commentList>
    <comment ref="B1" authorId="0" shapeId="0" xr:uid="{8540DECB-6952-4EF9-9C23-050EF3C56C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Values for 2023 are hard-coded from prior reports. The Net Absorption calc in 2023 was based on the Occupancy Report. 
End Period Fund SF has a 185 SF discrepancy to what Q1-24 Performance Table reported. </t>
      </text>
    </comment>
    <comment ref="C1" authorId="1" shapeId="0" xr:uid="{2D876DB4-9F98-46F9-9285-59694AB0F3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Reverse engineering from Q1-24 to maintain the same ending and beginning balance for presentation purposes. 2023 was based on a different methodology and unable to reconcile. </t>
      </text>
    </comment>
    <comment ref="K44" authorId="2" shapeId="0" xr:uid="{2E8FF583-EF00-4E27-81D9-8C0D061B44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Tenancy Schedule reflects $0 due to the tenant being given Free Rent </t>
      </text>
    </comment>
    <comment ref="K71" authorId="3" shapeId="0" xr:uid="{EB4A10B6-8A7F-4714-8D46-B944705FBA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Tenancy Schedule reflects $0 due to the tenant being given Free Rent </t>
      </text>
    </comment>
    <comment ref="K73" authorId="4" shapeId="0" xr:uid="{D9C83662-420A-44B6-B955-41B28BCB0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Tenancy Schedule reflects $0 due to the tenant being given Free Rent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tc={79EDAD01-4059-4558-957A-CA6998AC03AF}</author>
  </authors>
  <commentList>
    <comment ref="C363" authorId="0" shapeId="0" xr:uid="{79EDAD01-4059-4558-957A-CA6998AC03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Tenant from 4646 Renewed but downsized to the space in 3900.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tc={713836FF-7535-4947-8DD8-D0C908B98317}</author>
    <author>tc={A021FD10-C7C4-4559-9271-8D19CC5EF099}</author>
    <author>tc={2F5B9226-B908-49CC-AB09-98DBDBD94A00}</author>
    <author>tc={B1470DA0-34FA-4C62-B6D2-CFA8603C2FA0}</author>
    <author>tc={40DE0BC7-C1A6-432A-822D-0C0829BADD6C}</author>
    <author>tc={8271DF85-9D14-4EBB-8E5A-F9B3FD68D852}</author>
    <author>tc={88A3AB45-ADE8-4378-8617-83CED9472A13}</author>
    <author>tc={C00B0FD2-2A61-4967-B5EF-AF8EA570ED39}</author>
    <author>tc={73D77079-80D4-484B-BE61-58F8BC0E5077}</author>
    <author>tc={C113ADB2-C468-4CB4-82E8-131C39923966}</author>
    <author>tc={B0A1B758-A97E-46E9-A420-858818992F44}</author>
    <author>tc={354FF71B-69A2-4108-8F45-9127446C7317}</author>
  </authors>
  <commentList>
    <comment ref="C1" authorId="0" shapeId="0" xr:uid="{713836FF-7535-4947-8DD8-D0C908B983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Reverse engineering from Q1-24 to maintain the same ending and beginning balance for presentation purposes. 2023 was based on a different methodology and unable to reconcile. </t>
      </text>
    </comment>
    <comment ref="B2" authorId="1" shapeId="0" xr:uid="{A021FD10-C7C4-4559-9271-8D19CC5EF0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2022 Closed Deals </t>
      </text>
    </comment>
    <comment ref="B3" authorId="2" shapeId="0" xr:uid="{2F5B9226-B908-49CC-AB09-98DBDBD94A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Acq Occupancy </t>
      </text>
    </comment>
    <comment ref="B6" authorId="3" shapeId="0" xr:uid="{B1470DA0-34FA-4C62-B6D2-CFA8603C2FA0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coded from previous quarter reporting</t>
      </text>
    </comment>
    <comment ref="B7" authorId="4" shapeId="0" xr:uid="{40DE0BC7-C1A6-432A-822D-0C0829BADD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LCDs of 2023 that were FP signed </t>
      </text>
    </comment>
    <comment ref="B12" authorId="5" shapeId="0" xr:uid="{8271DF85-9D14-4EBB-8E5A-F9B3FD68D852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Closings File. 2023 Closed Deals</t>
      </text>
    </comment>
    <comment ref="B13" authorId="6" shapeId="0" xr:uid="{88A3AB45-ADE8-4378-8617-83CED9472A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Acq Occupancy </t>
      </text>
    </comment>
    <comment ref="K72" authorId="7" shapeId="0" xr:uid="{C00B0FD2-2A61-4967-B5EF-AF8EA570ED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K75" authorId="8" shapeId="0" xr:uid="{73D77079-80D4-484B-BE61-58F8BC0E507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K81" authorId="9" shapeId="0" xr:uid="{C113ADB2-C468-4CB4-82E8-131C3992396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K87" authorId="10" shapeId="0" xr:uid="{B0A1B758-A97E-46E9-A420-858818992F4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K88" authorId="11" shapeId="0" xr:uid="{354FF71B-69A2-4108-8F45-9127446C731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$2.99 because of concession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tc={7A8A0B94-4F29-4C13-B5F8-452A37AF1E36}</author>
    <author>tc={12CA48E9-EC29-42E2-9B75-E25E8AFBAC4E}</author>
    <author>tc={E41FBC0D-390F-43BB-A427-9FAAA7C864F5}</author>
    <author>tc={F8F37624-0029-416E-99F3-359565F9DCE8}</author>
    <author>tc={B1EC0125-ECBD-4225-AFA6-1A06E668E99B}</author>
    <author>tc={0D61F59E-B3B3-4FE9-8882-B1C65FB0395C}</author>
    <author>tc={335D45D8-D7E2-45DC-9449-32B55207F430}</author>
    <author>tc={03E21CF5-1AA4-4398-9311-00B534229334}</author>
    <author>tc={6EF9532C-D503-428E-A62C-075CAFDC0A41}</author>
    <author>tc={268545D5-2329-4F8E-90A7-124B2165DF89}</author>
    <author>tc={0153F5F6-5A34-4526-805E-7F19DAAAC972}</author>
    <author>tc={782C0E4E-668F-4F78-83B8-5487F72168A3}</author>
    <author>tc={BD295E78-A2D1-4018-AB83-A73888DE42A1}</author>
  </authors>
  <commentList>
    <comment ref="D1" authorId="0" shapeId="0" xr:uid="{7A8A0B94-4F29-4C13-B5F8-452A37AF1E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Reverse engineering from Q1-24 to maintain the same ending and beginning balance for presentation purposes. 2023 was based on a different methodology and unable to reconcile. </t>
      </text>
    </comment>
    <comment ref="C2" authorId="1" shapeId="0" xr:uid="{12CA48E9-EC29-42E2-9B75-E25E8AFBAC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2022 Closed Deals </t>
      </text>
    </comment>
    <comment ref="E2" authorId="2" shapeId="0" xr:uid="{E41FBC0D-390F-43BB-A427-9FAAA7C864F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 Manager Total SF of 79 Assets</t>
      </text>
    </comment>
    <comment ref="C3" authorId="3" shapeId="0" xr:uid="{F8F37624-0029-416E-99F3-359565F9DC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Acq Occupancy </t>
      </text>
    </comment>
    <comment ref="C6" authorId="4" shapeId="0" xr:uid="{B1EC0125-ECBD-4225-AFA6-1A06E668E99B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coded from previous quarter reporting</t>
      </text>
    </comment>
    <comment ref="C7" authorId="5" shapeId="0" xr:uid="{0D61F59E-B3B3-4FE9-8882-B1C65FB039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LCDs of 2023 that were FP signed </t>
      </text>
    </comment>
    <comment ref="C12" authorId="6" shapeId="0" xr:uid="{335D45D8-D7E2-45DC-9449-32B55207F430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Closings File. 2023 Closed Deals</t>
      </text>
    </comment>
    <comment ref="C13" authorId="7" shapeId="0" xr:uid="{03E21CF5-1AA4-4398-9311-00B5342293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Expected Closings File. Acq Occupancy </t>
      </text>
    </comment>
    <comment ref="L69" authorId="8" shapeId="0" xr:uid="{6EF9532C-D503-428E-A62C-075CAFDC0A4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L72" authorId="9" shapeId="0" xr:uid="{268545D5-2329-4F8E-90A7-124B2165DF8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L78" authorId="10" shapeId="0" xr:uid="{0153F5F6-5A34-4526-805E-7F19DAAAC97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L84" authorId="11" shapeId="0" xr:uid="{782C0E4E-668F-4F78-83B8-5487F72168A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$0 because of FR on-going</t>
      </text>
    </comment>
    <comment ref="L85" authorId="12" shapeId="0" xr:uid="{BD295E78-A2D1-4018-AB83-A73888DE42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entering from Yardi. Tenancy Schedule reflect $2.99 because of concession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tc={8FCE6017-0771-41E8-BBCE-C4A7BA0944BA}</author>
    <author>tc={4B17FDC3-1918-4C2E-85B3-52D3EEA4142C}</author>
  </authors>
  <commentList>
    <comment ref="C227" authorId="0" shapeId="0" xr:uid="{8FCE6017-0771-41E8-BBCE-C4A7BA0944BA}">
      <text>
        <t>[Threaded comment]
Your version of Excel allows you to read this threaded comment; however, any edits to it will get removed if the file is opened in a newer version of Excel. Learn more: https://go.microsoft.com/fwlink/?linkid=870924
Comment:
    renewed</t>
      </text>
    </comment>
    <comment ref="C317" authorId="1" shapeId="0" xr:uid="{4B17FDC3-1918-4C2E-85B3-52D3EEA41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renewing in Deal Manager</t>
      </text>
    </comment>
  </commentList>
</comments>
</file>

<file path=xl/sharedStrings.xml><?xml version="1.0" encoding="utf-8"?>
<sst xmlns="http://schemas.openxmlformats.org/spreadsheetml/2006/main" count="14282" uniqueCount="1640">
  <si>
    <t>2023 - Adjusted</t>
  </si>
  <si>
    <t>Q1 2024</t>
  </si>
  <si>
    <t>Q2 2024</t>
  </si>
  <si>
    <t>Q3 2024</t>
  </si>
  <si>
    <t>Q4 2024</t>
  </si>
  <si>
    <t>FY 20224</t>
  </si>
  <si>
    <t>Fund SF</t>
  </si>
  <si>
    <t>Beg Period Occupied SF</t>
  </si>
  <si>
    <t>Beg Period Occupancy</t>
  </si>
  <si>
    <t>SF Expired</t>
  </si>
  <si>
    <t>SF Commenced</t>
  </si>
  <si>
    <t>Net Absorption</t>
  </si>
  <si>
    <t>Disposition SF</t>
  </si>
  <si>
    <t>Occupied SF reduced due to Sale</t>
  </si>
  <si>
    <t>Acquisition SF</t>
  </si>
  <si>
    <t>End Period Occupied SF</t>
  </si>
  <si>
    <t>End Period Fund SF</t>
  </si>
  <si>
    <t>End Period Occupancy</t>
  </si>
  <si>
    <t>Discrepancy in Fund SF</t>
  </si>
  <si>
    <t>Discrepancy in Occupied SF</t>
  </si>
  <si>
    <t>2023 Dispos</t>
  </si>
  <si>
    <t>SF</t>
  </si>
  <si>
    <t>Vacant SF</t>
  </si>
  <si>
    <t>Q1</t>
  </si>
  <si>
    <t>121 High Hill Road-Unit B</t>
  </si>
  <si>
    <t>327 East Chew Avenue</t>
  </si>
  <si>
    <t>Q3</t>
  </si>
  <si>
    <t>4601 Welcome All Road</t>
  </si>
  <si>
    <t>4690 Hungerford Road</t>
  </si>
  <si>
    <t>Q4</t>
  </si>
  <si>
    <t>2710 W Lake St</t>
  </si>
  <si>
    <t>8800 State Road</t>
  </si>
  <si>
    <t>4641 Burbank Road</t>
  </si>
  <si>
    <t>9820 Drysdale Lane</t>
  </si>
  <si>
    <t>240-252 James Street</t>
  </si>
  <si>
    <t>2024 Dispos</t>
  </si>
  <si>
    <t>2024 Acqs</t>
  </si>
  <si>
    <t>1601 Lunt</t>
  </si>
  <si>
    <t>3100 Jonquil</t>
  </si>
  <si>
    <t>2009 Dorsey</t>
  </si>
  <si>
    <t>Q2</t>
  </si>
  <si>
    <t>7903 Webbles</t>
  </si>
  <si>
    <t>3333 N Canal</t>
  </si>
  <si>
    <t>3900 W Coachman</t>
  </si>
  <si>
    <t>4646 S Grady</t>
  </si>
  <si>
    <t>14 Morris</t>
  </si>
  <si>
    <t>187 Bobrick</t>
  </si>
  <si>
    <t>Property</t>
  </si>
  <si>
    <t>Q1 Move-Outs</t>
  </si>
  <si>
    <t>Rent PSF</t>
  </si>
  <si>
    <t>Move-Out Reason</t>
  </si>
  <si>
    <t>Q1 New Tenant</t>
  </si>
  <si>
    <t>Business Closure / Financial Difficulty</t>
  </si>
  <si>
    <t>Early Termination Option</t>
  </si>
  <si>
    <t>Business Relocation : different market</t>
  </si>
  <si>
    <t>Mutual Agreement FP Opportunity</t>
  </si>
  <si>
    <t>Eviction</t>
  </si>
  <si>
    <t>Business Contraction : downsizing</t>
  </si>
  <si>
    <t xml:space="preserve">Spartan Equities is the largest move-out of the quarter due to eviction. Their original LXD was not until 2026. </t>
  </si>
  <si>
    <t>Q2 Move-Outs</t>
  </si>
  <si>
    <t>Q2 New Tenant</t>
  </si>
  <si>
    <t>Business Expansion : taking up a larger space</t>
  </si>
  <si>
    <t>Q3 Move-Outs</t>
  </si>
  <si>
    <t>Q3 New Tenant</t>
  </si>
  <si>
    <t>Relocation for Business Contraction Within the Market</t>
  </si>
  <si>
    <t>No New Tenants that are commencing on vacant space that are creating positive net absorption</t>
  </si>
  <si>
    <t>Relocation for Business Expansion Within the Market</t>
  </si>
  <si>
    <t>Q4 New Tenant</t>
  </si>
  <si>
    <t>Q4 Move-Outs</t>
  </si>
  <si>
    <t>xx </t>
  </si>
  <si>
    <t> Mutual Agreement FP Opportunity</t>
  </si>
  <si>
    <t>Tenancy Schedule I</t>
  </si>
  <si>
    <t xml:space="preserve">Property: .all-x  As of Date: 01/01/2024  By Property
  Notes : 1. * Future Active lease / Future Active Amendment    2. ** Pending Amendments    3. *** Past / Superseded Amendments
 </t>
  </si>
  <si>
    <t xml:space="preserve"> Property </t>
  </si>
  <si>
    <t xml:space="preserve"> Unit(s) </t>
  </si>
  <si>
    <t xml:space="preserve"> Lease </t>
  </si>
  <si>
    <t xml:space="preserve"> Lease Type </t>
  </si>
  <si>
    <t xml:space="preserve"> Area </t>
  </si>
  <si>
    <t xml:space="preserve"> Lease From </t>
  </si>
  <si>
    <t xml:space="preserve"> Lease To </t>
  </si>
  <si>
    <t xml:space="preserve"> Term </t>
  </si>
  <si>
    <t xml:space="preserve"> Tenancy </t>
  </si>
  <si>
    <t xml:space="preserve"> Monthly </t>
  </si>
  <si>
    <t xml:space="preserve"> Annual </t>
  </si>
  <si>
    <t xml:space="preserve"> Security </t>
  </si>
  <si>
    <t xml:space="preserve"> LOC Amount/ </t>
  </si>
  <si>
    <t xml:space="preserve"> Years </t>
  </si>
  <si>
    <t xml:space="preserve"> Rent </t>
  </si>
  <si>
    <t xml:space="preserve"> Rent/Area </t>
  </si>
  <si>
    <t xml:space="preserve"> Rec./Area </t>
  </si>
  <si>
    <t xml:space="preserve"> Misc/Area </t>
  </si>
  <si>
    <t xml:space="preserve"> Deposit </t>
  </si>
  <si>
    <t xml:space="preserve"> Bank Guarantee </t>
  </si>
  <si>
    <t xml:space="preserve"> Received </t>
  </si>
  <si>
    <t>11697 W Grand (xil11697)</t>
  </si>
  <si>
    <t>11697</t>
  </si>
  <si>
    <t>CTL Global Inc.  (t0000767)</t>
  </si>
  <si>
    <t>Industrial Net</t>
  </si>
  <si>
    <t>900 East Business Center Drive (xil900b)</t>
  </si>
  <si>
    <t>A</t>
  </si>
  <si>
    <t>Dynamic Rubber, Inc.  (t0000540)</t>
  </si>
  <si>
    <t>B</t>
  </si>
  <si>
    <t>Consolidated Electrical Distributors, Inc.  (t0000541)</t>
  </si>
  <si>
    <t>1 Pearl Buck Court (xpa1peae)</t>
  </si>
  <si>
    <t>Blendco Systems, LLC (Dubois) (t0000534)</t>
  </si>
  <si>
    <t>Northeast-Western Energy Systems USA LLC (t0000535)</t>
  </si>
  <si>
    <t>1 Territorial Court (xil1terr)</t>
  </si>
  <si>
    <t>A,  B</t>
  </si>
  <si>
    <t>Turbo Systems US, Inc. (t0000511)</t>
  </si>
  <si>
    <t>C</t>
  </si>
  <si>
    <t>Sunrun Inc. (t0000512)</t>
  </si>
  <si>
    <t>10 Twosome Drive (xnj10tw)</t>
  </si>
  <si>
    <t>10</t>
  </si>
  <si>
    <t>Del-Val Food Ingredients, Inc. (t0000927)</t>
  </si>
  <si>
    <t>1000 Atlantic Drive (xil1000a)</t>
  </si>
  <si>
    <t>1000</t>
  </si>
  <si>
    <t>PackSmart Inc.  (t0000678)</t>
  </si>
  <si>
    <t>Modified Gross</t>
  </si>
  <si>
    <t>1000 E 87th St (xil1000e)</t>
  </si>
  <si>
    <t>100</t>
  </si>
  <si>
    <t>Listener Brands, Inc.  (t0000917)</t>
  </si>
  <si>
    <t>1001 Arthur Avenue (xil1001a)</t>
  </si>
  <si>
    <t>1001</t>
  </si>
  <si>
    <t>Tykables LLC (t0000679)</t>
  </si>
  <si>
    <t>10021 Commerce Park Drive (xohcomme)</t>
  </si>
  <si>
    <t>10021</t>
  </si>
  <si>
    <t>Chase Industries, Inc (t0000508)</t>
  </si>
  <si>
    <t>1010 Old Egg Harbor (xnj1010)</t>
  </si>
  <si>
    <t>1010</t>
  </si>
  <si>
    <t>Global Concentrate, INC. (t0000579)</t>
  </si>
  <si>
    <t>10501 King William Drive (xtx1050k)</t>
  </si>
  <si>
    <t>10501</t>
  </si>
  <si>
    <t>Sky House Distribution, Inc. (t0000819)</t>
  </si>
  <si>
    <t>10507</t>
  </si>
  <si>
    <t>Sky House Distribution, Inc. (t0000822)</t>
  </si>
  <si>
    <t>10511</t>
  </si>
  <si>
    <t>Stone Select LLC (t0001091)</t>
  </si>
  <si>
    <t>10515</t>
  </si>
  <si>
    <t>AMG Stone Inc. (t0001056)</t>
  </si>
  <si>
    <t>10519</t>
  </si>
  <si>
    <t>Clean Energy (t0000826)</t>
  </si>
  <si>
    <t>10529,  11523</t>
  </si>
  <si>
    <t>Nidia Valadez and Alejandro Contreras (t0000824)</t>
  </si>
  <si>
    <t>10537</t>
  </si>
  <si>
    <t>Steven Schneider      (t0000828)</t>
  </si>
  <si>
    <t>10704 - 10710 Composite Drive  (xtx10704)</t>
  </si>
  <si>
    <t>10704</t>
  </si>
  <si>
    <t>4-Star Air, Hydraulics, Industrial Hose &amp; Supply, Inc. (t0000762)</t>
  </si>
  <si>
    <t>108 North Gold Drive (xnj108n)</t>
  </si>
  <si>
    <t>108</t>
  </si>
  <si>
    <t>Webtech, INC (t0000582)</t>
  </si>
  <si>
    <t>1100-1150 Howard (xil1100h)</t>
  </si>
  <si>
    <t>1100</t>
  </si>
  <si>
    <t>IGT Service, LLC (t0000922)</t>
  </si>
  <si>
    <t>1130</t>
  </si>
  <si>
    <t>MJH Interiors, Inc. (t0000926)</t>
  </si>
  <si>
    <t>1150</t>
  </si>
  <si>
    <t>Bunting Magnetics Company (t0000925)</t>
  </si>
  <si>
    <t>11100 Plano Road (xtx111pl)</t>
  </si>
  <si>
    <t>11100</t>
  </si>
  <si>
    <t>Guardian Building Products, Inc. (t0000706)</t>
  </si>
  <si>
    <t>1111 Bowes Rd (xil1111)</t>
  </si>
  <si>
    <t>Proven Partners Manufacturing, LLC (t0000510)</t>
  </si>
  <si>
    <t>1121 108th Street  (xtx1121)</t>
  </si>
  <si>
    <t>Express Home Service Holdings, LLC (t0000994)</t>
  </si>
  <si>
    <t>Amundsen Commercial Kitchens, Inc. (t0000757)</t>
  </si>
  <si>
    <t>1145 Battlecreek Road (xga1145b)</t>
  </si>
  <si>
    <t>1145</t>
  </si>
  <si>
    <t>Snap Tire, Inc. (t0000952)</t>
  </si>
  <si>
    <t>1149 – 1161 Rarig Avenue (xohcolu4)</t>
  </si>
  <si>
    <t>1161</t>
  </si>
  <si>
    <t>Loomis Armored US, LCC (t0000673)</t>
  </si>
  <si>
    <t>1157 Battlecreek Road (xga1157)</t>
  </si>
  <si>
    <t>1157</t>
  </si>
  <si>
    <t>Motorvation LLC (t0000593)</t>
  </si>
  <si>
    <t>11660 Central Parkway (xfl11660)</t>
  </si>
  <si>
    <t>11660</t>
  </si>
  <si>
    <t>U.S. Navy (t0000670)</t>
  </si>
  <si>
    <t>11839 Shiloh Rd (xtx11839)</t>
  </si>
  <si>
    <t>11839</t>
  </si>
  <si>
    <t>Economy Tire, Inc. (t0000818)</t>
  </si>
  <si>
    <t>1200 Pratt Boulevard (xil1200p)</t>
  </si>
  <si>
    <t>1200</t>
  </si>
  <si>
    <t>Andrews Paperboard, Inc. (t0000815)</t>
  </si>
  <si>
    <t>12080 Mosteller Road (xohmost)</t>
  </si>
  <si>
    <t>The Gorilla Glue Company LLC (t0000434)</t>
  </si>
  <si>
    <t>KDM Signs, Inc. (t0000475)</t>
  </si>
  <si>
    <t>* A and A Quality Appliance, Inc. (t0001147)</t>
  </si>
  <si>
    <t>D</t>
  </si>
  <si>
    <t>Rite Rug Co. (t0000688)</t>
  </si>
  <si>
    <t>PARK</t>
  </si>
  <si>
    <t>Go Mini's (t0001072)</t>
  </si>
  <si>
    <t>121 Moonachie Ave (xnj121mo)</t>
  </si>
  <si>
    <t>121</t>
  </si>
  <si>
    <t>CONTENT CRITICAL SOLUTIONS, INC (t0000742)</t>
  </si>
  <si>
    <t>121 South Lombard Road (xil121lo)</t>
  </si>
  <si>
    <t>Enpro, Inc. (t0000731)</t>
  </si>
  <si>
    <t>1211 Ford Road (xpa12111)</t>
  </si>
  <si>
    <t>1211</t>
  </si>
  <si>
    <t>Northeast Building Products Corp. (t0000601)</t>
  </si>
  <si>
    <t>12150 Shiloh Road (xtx12150)</t>
  </si>
  <si>
    <t>104</t>
  </si>
  <si>
    <t>Tex Sun Shade  (t0000701)</t>
  </si>
  <si>
    <t>112</t>
  </si>
  <si>
    <t>TAJA LLC dba East Dallas Diesel  (t0000698)</t>
  </si>
  <si>
    <t>120</t>
  </si>
  <si>
    <t>Man Sports LLC  (t0000697)</t>
  </si>
  <si>
    <t>125 Algonquin Parkway (xnj125al)</t>
  </si>
  <si>
    <t>01</t>
  </si>
  <si>
    <t>Hoop Heaven (t0000613)</t>
  </si>
  <si>
    <t>02</t>
  </si>
  <si>
    <t>* Krowne Metal Coporation (t0001173)</t>
  </si>
  <si>
    <t>128 Bauer Drive (xnj128ba)</t>
  </si>
  <si>
    <t>Goldstein &amp; Burton (t0000624)</t>
  </si>
  <si>
    <t>Black Walnut LLC (t0001074)</t>
  </si>
  <si>
    <t>04</t>
  </si>
  <si>
    <t>Merritt LLC (t0000991)</t>
  </si>
  <si>
    <t>130 James Aldredge Boulevard  (xga130j)</t>
  </si>
  <si>
    <t>130</t>
  </si>
  <si>
    <t>Kirnland Food Distribution Inc (t0000745)</t>
  </si>
  <si>
    <t>14 Morris  (xnjmorri)</t>
  </si>
  <si>
    <t>14</t>
  </si>
  <si>
    <t>Carboline Company (t0000494)</t>
  </si>
  <si>
    <t>14 Roland Avenue (xnj14rol)</t>
  </si>
  <si>
    <t>PolyTech Defense Spares, LLC (t0000664)</t>
  </si>
  <si>
    <t>14-16 Thomas J Rhodes (xnj14th)</t>
  </si>
  <si>
    <t>14A</t>
  </si>
  <si>
    <t>Medical Indicators (t0000605)</t>
  </si>
  <si>
    <t>14B</t>
  </si>
  <si>
    <t>Mule Extracts LLC (t0000797)</t>
  </si>
  <si>
    <t>141-145 Bernice (xil141be)</t>
  </si>
  <si>
    <t>141</t>
  </si>
  <si>
    <t>Corporate Suites Network, LLC (t0000785)</t>
  </si>
  <si>
    <t>143</t>
  </si>
  <si>
    <t>Inventory &amp; Return Solutions, Inc. (t0000787)</t>
  </si>
  <si>
    <t>145</t>
  </si>
  <si>
    <t>Jade Carpentry Contractors, Inc. (t0000788)</t>
  </si>
  <si>
    <t>145 Algonquin Parkway (xnj145al)</t>
  </si>
  <si>
    <t>* Computechsale (t0001185)</t>
  </si>
  <si>
    <t>01,  03</t>
  </si>
  <si>
    <t>Power Dynamics, Inc (t0000620)</t>
  </si>
  <si>
    <t>Millburn Gymnastics, LLC (t0000621)</t>
  </si>
  <si>
    <t>154 Commerce Blvd (xoh154co)</t>
  </si>
  <si>
    <t>154</t>
  </si>
  <si>
    <t>P.T. International LLC (t0000857)</t>
  </si>
  <si>
    <t>156 Algonquin Parkway (xnj156al)</t>
  </si>
  <si>
    <t>Whippany Athletic Club, LLC (t0000623)</t>
  </si>
  <si>
    <t>VACANT</t>
  </si>
  <si>
    <t>1585 Roadhaven Drive (xga1585r)</t>
  </si>
  <si>
    <t>Inliner Solutions, LLC (t0000966)</t>
  </si>
  <si>
    <t>1600 Birchwood Avenue (xil1600b)</t>
  </si>
  <si>
    <t>1600</t>
  </si>
  <si>
    <t>Fasteners For Retail, Inc. (t0000775)</t>
  </si>
  <si>
    <t>1600 Hunter Rd (xil1600)</t>
  </si>
  <si>
    <t>Insight North America, Inc. (t0000514)</t>
  </si>
  <si>
    <t>1601-1641 Sherman Avenue (xnj1601s)</t>
  </si>
  <si>
    <t>1601-A-C</t>
  </si>
  <si>
    <t>The Printer Inc. (TPI) (t0000661)</t>
  </si>
  <si>
    <t>1601-DE</t>
  </si>
  <si>
    <t>Seminole Wire &amp; Cable Co., Inc. (t0000659)</t>
  </si>
  <si>
    <t>1641</t>
  </si>
  <si>
    <t>Hajoca Corporation (t0000660)</t>
  </si>
  <si>
    <t>1610 Spectrum Drive (xga1610s)</t>
  </si>
  <si>
    <t>Almeco USA, Inc. (t0000851)</t>
  </si>
  <si>
    <t>Industrial Gross</t>
  </si>
  <si>
    <t>1630 Birchwood Avenue (xil1630b)</t>
  </si>
  <si>
    <t>1630</t>
  </si>
  <si>
    <t>Fasteners For Retail, Inc. (t0000774)</t>
  </si>
  <si>
    <t>1688 Glen Ellyn Rd (xil1688)</t>
  </si>
  <si>
    <t>1688</t>
  </si>
  <si>
    <t>KKSP Precision Machining, LLC (t0000518)</t>
  </si>
  <si>
    <t>17-01 Pollitt Drive (xnj17pol)</t>
  </si>
  <si>
    <t>Biogen Laboratory Corporation (t0000629)</t>
  </si>
  <si>
    <t>Kyodo Shipping and Trading USA, Corp (t0000630)</t>
  </si>
  <si>
    <t>03</t>
  </si>
  <si>
    <t>Wasserman Brands &amp; Properties LLC (t0001021)</t>
  </si>
  <si>
    <t>Securitas Electronic Supply, Inc. (t0000632)</t>
  </si>
  <si>
    <t>05</t>
  </si>
  <si>
    <t>* Madina Industrial Corp (t0001156)</t>
  </si>
  <si>
    <t>4.1</t>
  </si>
  <si>
    <t>G-Way Solutions LLC (t0000634)</t>
  </si>
  <si>
    <t>ROOF</t>
  </si>
  <si>
    <t>1701 Birchwood (xil1701b)</t>
  </si>
  <si>
    <t>Amphenol EEC, Inc. (t0000921)</t>
  </si>
  <si>
    <t>1721 Susan Dr (xtx1721s)</t>
  </si>
  <si>
    <t>1721</t>
  </si>
  <si>
    <t>Montes de Oca, Inc. (t0000817)</t>
  </si>
  <si>
    <t>18 Railroad Street (xpa18rai)</t>
  </si>
  <si>
    <t>18</t>
  </si>
  <si>
    <t>Bengal Converting Services (t0000702)</t>
  </si>
  <si>
    <t>1803 Underwood Boulevard (xnj1803u)</t>
  </si>
  <si>
    <t>1803</t>
  </si>
  <si>
    <t>187 Bobrick Drive (xtn187bo)</t>
  </si>
  <si>
    <t>* U.G.N. INC. (t0001200)</t>
  </si>
  <si>
    <t>Industrial Fixed</t>
  </si>
  <si>
    <t>EIS of Tennessee, Inc.  (t0000525)</t>
  </si>
  <si>
    <t>19 Industrial Avenue (xnj19ind)</t>
  </si>
  <si>
    <t>CENTER,  SECNR</t>
  </si>
  <si>
    <t>OEM Accessories  Incorporated (t0000850)</t>
  </si>
  <si>
    <t>NE,  NWCNR</t>
  </si>
  <si>
    <t>Werner Aero Services (t0000864)</t>
  </si>
  <si>
    <t>SCNR</t>
  </si>
  <si>
    <t>Erie Construction Mid-West, LLC (t0000862)</t>
  </si>
  <si>
    <t>19-05 Nevins Road (xnj19nev)</t>
  </si>
  <si>
    <t>RD Foods America, Inc. (t0000627)</t>
  </si>
  <si>
    <t>02,  03</t>
  </si>
  <si>
    <t>Jack Daniels Motors, Inc (t0000628)</t>
  </si>
  <si>
    <t>1919 Avenue E (xtx1919a)</t>
  </si>
  <si>
    <t>1919</t>
  </si>
  <si>
    <t>GUARDIAN BUILDING PRODUCTS, INC.        (t0000707)</t>
  </si>
  <si>
    <t>196 Rio Circle (xgahire1)</t>
  </si>
  <si>
    <t>196</t>
  </si>
  <si>
    <t>Construction Resources Company LLC (t0000436)</t>
  </si>
  <si>
    <t>1980 Old Cuthbert Road (xnj1980o)</t>
  </si>
  <si>
    <t>1980</t>
  </si>
  <si>
    <t>Ribbons Express, Inc. (t0000923)</t>
  </si>
  <si>
    <t>20-50 Harkins Drive (xnj2050h)</t>
  </si>
  <si>
    <t>2050</t>
  </si>
  <si>
    <t>Modern Equipment Co. (t0000779)</t>
  </si>
  <si>
    <t>200 Rike Drive (xnj200ri)</t>
  </si>
  <si>
    <t>200</t>
  </si>
  <si>
    <t>Greif Packaging LLC (t0000704)</t>
  </si>
  <si>
    <t>201 James Street (xil201ja)</t>
  </si>
  <si>
    <t>1050</t>
  </si>
  <si>
    <t>Aloha Builders, LLC (t0000792)</t>
  </si>
  <si>
    <t>1060</t>
  </si>
  <si>
    <t>JL Services Group, Inc. (t0000793)</t>
  </si>
  <si>
    <t>1070</t>
  </si>
  <si>
    <t>Illinois Mechanical, Inc.  (t0000794)</t>
  </si>
  <si>
    <t>1080</t>
  </si>
  <si>
    <t>LINCARE INC. (t0000950)</t>
  </si>
  <si>
    <t>201</t>
  </si>
  <si>
    <t>DuPage Lighting Service &amp; Repair, Inc. (t0000789)</t>
  </si>
  <si>
    <t>* Frontier Electric Supply Inc. (t0001155)</t>
  </si>
  <si>
    <t>201 Laredo Drive (xgahire2)</t>
  </si>
  <si>
    <t>Construction Resources Company LLC (t0000437)</t>
  </si>
  <si>
    <t>2036 Briggs Road (xnj2036b)</t>
  </si>
  <si>
    <t>Goldfish Swim School (t0000450)</t>
  </si>
  <si>
    <t>Kaizen Martial Arts of NJ (t0000452)</t>
  </si>
  <si>
    <t>300</t>
  </si>
  <si>
    <t>Escape Movement Center (t0000453)</t>
  </si>
  <si>
    <t>400</t>
  </si>
  <si>
    <t>Will-Moor School of Gymnastics (t0000454)</t>
  </si>
  <si>
    <t>2075 High Hill Road (xnj2075h)</t>
  </si>
  <si>
    <t>2075</t>
  </si>
  <si>
    <t>Bridgestone Hosepower, LLC (t0000703)</t>
  </si>
  <si>
    <t>210 Rio Circle (xgahire3)</t>
  </si>
  <si>
    <t>210</t>
  </si>
  <si>
    <t>Construction Resources Company LLC (t0000438)</t>
  </si>
  <si>
    <t>2100 Boggs Road  (xga2100b)</t>
  </si>
  <si>
    <t>2100</t>
  </si>
  <si>
    <t>Averr Aglow, LLC (t0000639)</t>
  </si>
  <si>
    <t>2101 Arthur Avenue (xil2101)</t>
  </si>
  <si>
    <t>Clingan Steel, Inc. (t0000595)</t>
  </si>
  <si>
    <t>B-C</t>
  </si>
  <si>
    <t>Centerpoint Marketing Inc. (t0000594)</t>
  </si>
  <si>
    <t>** Logisteed America, Inc. (t0001197)</t>
  </si>
  <si>
    <t>2125 Vanco Drive  (xtx2125v)</t>
  </si>
  <si>
    <t>2125</t>
  </si>
  <si>
    <t>Titan Solar Power TX Inc (t0000719)</t>
  </si>
  <si>
    <t>220 Route 70 (xnj220r)</t>
  </si>
  <si>
    <t>RPI Industries Inc. (t0000598)</t>
  </si>
  <si>
    <t>Simonik Transportation &amp; Warehousing Group, LLC (t0001151)</t>
  </si>
  <si>
    <t>222 James Street (xil222ja)</t>
  </si>
  <si>
    <t>222</t>
  </si>
  <si>
    <t>United Refrigeration, Inc. (t0000881)</t>
  </si>
  <si>
    <t>224</t>
  </si>
  <si>
    <t>Triple Trading Inc. (t0001016)</t>
  </si>
  <si>
    <t>224 Rio Circle (xgahire4)</t>
  </si>
  <si>
    <t>Construction Resources Company LLC (t0000439)</t>
  </si>
  <si>
    <t>225 Bobrick Drive (xtn225bo)</t>
  </si>
  <si>
    <t>101</t>
  </si>
  <si>
    <t>Forestwood Farms, Inc. (t0000652)</t>
  </si>
  <si>
    <t>103</t>
  </si>
  <si>
    <t>Redeem Plastics LLC (t0001006)</t>
  </si>
  <si>
    <t>229</t>
  </si>
  <si>
    <t>Garrard and Woodside, LLC (t0000523)</t>
  </si>
  <si>
    <t>231 James Street (xil231ja)</t>
  </si>
  <si>
    <t>1071,  241</t>
  </si>
  <si>
    <t>Fitzsimmons Surgical Supply, Inc. (t0000804)</t>
  </si>
  <si>
    <t>231</t>
  </si>
  <si>
    <t>American Expediting Logistics LLC (t0000798)</t>
  </si>
  <si>
    <t>233</t>
  </si>
  <si>
    <t>Skala Manufacturing LLC (t0001050)</t>
  </si>
  <si>
    <t>235</t>
  </si>
  <si>
    <t>Menconi Terrazzo LLC (t0000800)</t>
  </si>
  <si>
    <t>237,  239</t>
  </si>
  <si>
    <t>A-1 Outlet Store Inc. (t0001013)</t>
  </si>
  <si>
    <t>2445 Santa Anna Avenue (xtx2445s)</t>
  </si>
  <si>
    <t>2445</t>
  </si>
  <si>
    <t>HIVES AND HONEY COMMERCIAL HOLDINGS, LLC (t0000807)</t>
  </si>
  <si>
    <t>246 Rio Circle (xgahire5)</t>
  </si>
  <si>
    <t>246</t>
  </si>
  <si>
    <t>Construction Resources Company LLC (t0000440)</t>
  </si>
  <si>
    <t>250 North Washtenaw Avenue (xil250n)</t>
  </si>
  <si>
    <t>250</t>
  </si>
  <si>
    <t>Mighty Cake Company LLC (t0000608)</t>
  </si>
  <si>
    <t>2500 West Lake  (xil2500w)</t>
  </si>
  <si>
    <t>2500</t>
  </si>
  <si>
    <t>A. MESSE ACQUISITION, LLC (t0000642)</t>
  </si>
  <si>
    <t>252 Rio Circle (xgahire6)</t>
  </si>
  <si>
    <t>252</t>
  </si>
  <si>
    <t>Construction Resources Company LLC (t0000441)</t>
  </si>
  <si>
    <t>2616 Andjon Drive (xtx2616a)</t>
  </si>
  <si>
    <t>2610</t>
  </si>
  <si>
    <t>SOHANI TRADERS INC (t0000710)</t>
  </si>
  <si>
    <t>2614</t>
  </si>
  <si>
    <t>SILA-M LLC (t0001024)</t>
  </si>
  <si>
    <t>2616</t>
  </si>
  <si>
    <t>Z&amp;A Enterprises, LLC (t0000708)</t>
  </si>
  <si>
    <t>265 Castleberry Industrial Drive (xga265c)</t>
  </si>
  <si>
    <t>265</t>
  </si>
  <si>
    <t>StruXure Outdoor, LLC (t0000768)</t>
  </si>
  <si>
    <t>2655 Freewood Drive (xtx2655)</t>
  </si>
  <si>
    <t>2655</t>
  </si>
  <si>
    <t>LS Elite LLC (t0000759)</t>
  </si>
  <si>
    <t>2900 Jones Mill (xga2900j)</t>
  </si>
  <si>
    <t>Spartan Equity Group, LLC (t0001008)</t>
  </si>
  <si>
    <t>2980 Pine Street (xgahire7)</t>
  </si>
  <si>
    <t>2980</t>
  </si>
  <si>
    <t>Construction Resources Company LLC (t0000442)</t>
  </si>
  <si>
    <t>3 Mary Way  (xnjmway3)</t>
  </si>
  <si>
    <t>A,  B,  C</t>
  </si>
  <si>
    <t>American Builders &amp; Contractor Supply Co, Inc. (t0000771)</t>
  </si>
  <si>
    <t>30 Leslie Court (xnj30les)</t>
  </si>
  <si>
    <t>30</t>
  </si>
  <si>
    <t>Nephros, Inc. (t0001042)</t>
  </si>
  <si>
    <t>40</t>
  </si>
  <si>
    <t>NJ/NY Gotham Football Club LLC (t0001007)</t>
  </si>
  <si>
    <t>3000 – 3004 E 14th Avenue (xohcolu1)</t>
  </si>
  <si>
    <t>3000</t>
  </si>
  <si>
    <t>FCX Performance, Inc. (t0000671)</t>
  </si>
  <si>
    <t>3004</t>
  </si>
  <si>
    <t>True World Foods Columbus, LLC (t0000675)</t>
  </si>
  <si>
    <t>3000 Pine Street (xgahire8)</t>
  </si>
  <si>
    <t>Construction Resources Company LLC (t0000443)</t>
  </si>
  <si>
    <t>3001 Irwin Road (xnj3001i)</t>
  </si>
  <si>
    <t>Del-Val Food Ingredients (t0000457)</t>
  </si>
  <si>
    <t>Stewart Business Systems (t0000458)</t>
  </si>
  <si>
    <t>C,  E</t>
  </si>
  <si>
    <t>CF17 Management, LLC (t0000459)</t>
  </si>
  <si>
    <t>Faropoint Ventures, LLC (t0000959)</t>
  </si>
  <si>
    <t>3040 – 3050 E 14th Avenue (xohcolu3)</t>
  </si>
  <si>
    <t>3040</t>
  </si>
  <si>
    <t>* True World Foods Columbus, LLC (t0001073)</t>
  </si>
  <si>
    <t>Mail Sort, LTD (t0000674)</t>
  </si>
  <si>
    <t>3050</t>
  </si>
  <si>
    <t>True World Foods Columbus, LLC  (t0000676)</t>
  </si>
  <si>
    <t>3041 Marwin Road (xpa3041m)</t>
  </si>
  <si>
    <t>AFS World Truck Repair LP (t0000882)</t>
  </si>
  <si>
    <t>C1</t>
  </si>
  <si>
    <t>3045 – 3065 Switzer Avenue (xohcolu2)</t>
  </si>
  <si>
    <t>3045</t>
  </si>
  <si>
    <t>Sixth City Distribution LLC (t0000772)</t>
  </si>
  <si>
    <t>3055</t>
  </si>
  <si>
    <t>Kreg Therapeutics, Inc (t0000773)</t>
  </si>
  <si>
    <t>3065</t>
  </si>
  <si>
    <t>Surfaces Construction Group, LLC (t0000889)</t>
  </si>
  <si>
    <t>305 E North Ave (xil305e)</t>
  </si>
  <si>
    <t>305</t>
  </si>
  <si>
    <t>The McAlear Group, Inc. (t0001039)</t>
  </si>
  <si>
    <t>307</t>
  </si>
  <si>
    <t>RS Hughes Company, Inc.  (t0000516)</t>
  </si>
  <si>
    <t>3101 Aniol Street (xtx310an)</t>
  </si>
  <si>
    <t>3101</t>
  </si>
  <si>
    <t>Guardian Building Products, Inc. (t0000705)</t>
  </si>
  <si>
    <t>3113 Glenfield Avenue (xtxglen)</t>
  </si>
  <si>
    <t>3113</t>
  </si>
  <si>
    <t>TradeForce, Inc (t0000543)</t>
  </si>
  <si>
    <t>313 Church Street (xnj313c)</t>
  </si>
  <si>
    <t>313</t>
  </si>
  <si>
    <t>Corporate Facility Services USA, LLC (t0000547)</t>
  </si>
  <si>
    <t>3275 Florence Rd, Bldg 100                       (xgashaw6)</t>
  </si>
  <si>
    <t>Shaw Stainless LLC (t0000472)</t>
  </si>
  <si>
    <t>3275 Florence Rd, Bldg 200                       (xgashaw5)</t>
  </si>
  <si>
    <t>Shaw Stainless LLC (t0000473)</t>
  </si>
  <si>
    <t>3275 Florence Rd, Bldg 300 (xgashaw4)</t>
  </si>
  <si>
    <t>Shaw Stainless LLC (t0000474)</t>
  </si>
  <si>
    <t>3325 Mount Prospect Road (xilmount)</t>
  </si>
  <si>
    <t>1</t>
  </si>
  <si>
    <t>Centurion Service Group LLC (t0000509)</t>
  </si>
  <si>
    <t>3333 N Canal Street (xfl3333c)</t>
  </si>
  <si>
    <t>Beacon Sales Acquisition, Inc. (t0000842)</t>
  </si>
  <si>
    <t>I-LOG, LLC (t0001015)</t>
  </si>
  <si>
    <t>Eagle Innovations (t0000853)</t>
  </si>
  <si>
    <t>3350 Hamilton Boulevard (xga3350h)</t>
  </si>
  <si>
    <t>APCO Graphics Inc (t0000711)</t>
  </si>
  <si>
    <t>3471 Atlanta Industrial Parkway  (xga3471a)</t>
  </si>
  <si>
    <t>3471</t>
  </si>
  <si>
    <t>Atlantic Chemical and Equipment Company (t0000796)</t>
  </si>
  <si>
    <t>3651 Clearview Place (xga3651c)</t>
  </si>
  <si>
    <t>3651</t>
  </si>
  <si>
    <t>ALL, LLC (t0000931)</t>
  </si>
  <si>
    <t>BB</t>
  </si>
  <si>
    <t>Johnson Commercial Properties LLC (t0000876)</t>
  </si>
  <si>
    <t>3662-3670 Miller Park Drive (xtx3662m)</t>
  </si>
  <si>
    <t>3662</t>
  </si>
  <si>
    <t>Eighteen Supplies Company DBA Red Nail Designs, Inc (t0000653)</t>
  </si>
  <si>
    <t>3670</t>
  </si>
  <si>
    <t>BKS Industrial Coating LLC (t0001000)</t>
  </si>
  <si>
    <t>382 Circle Freeway Drive (xoh382c)</t>
  </si>
  <si>
    <t>382</t>
  </si>
  <si>
    <t>Trane U.S. Inc.(DSM) (t0000603)</t>
  </si>
  <si>
    <t>3857 Miller Park Drive (xtx3857m)</t>
  </si>
  <si>
    <t>3857</t>
  </si>
  <si>
    <t>AZELIS AMERICAS CASE, LLC (t0000829)</t>
  </si>
  <si>
    <t>390 New Albany Road (xnj390n)</t>
  </si>
  <si>
    <t>390</t>
  </si>
  <si>
    <t>CCL Label, INC. (t0000578)</t>
  </si>
  <si>
    <t>3900 West Coachman Avenue   (xfl3900w)</t>
  </si>
  <si>
    <t>3900</t>
  </si>
  <si>
    <t>Quad/Graphics Marketing, LLC (t0000668)</t>
  </si>
  <si>
    <t>3961 Outland Drive (xtn3961o)</t>
  </si>
  <si>
    <t>3961</t>
  </si>
  <si>
    <t>McMillon Transportation &amp; Logistics, LLC (t0000999)</t>
  </si>
  <si>
    <t>40 Potash Road (xnj40pot)</t>
  </si>
  <si>
    <t>Cablevision of Oakland (t0000617)</t>
  </si>
  <si>
    <t>400 Water Street (xnj400wa)</t>
  </si>
  <si>
    <t>L&amp;W Supply Corporation (t0000715)</t>
  </si>
  <si>
    <t>4000 Dan Morton Dr (xtxmorto)</t>
  </si>
  <si>
    <t>TexPac Hide &amp; Skin, LTD (t0000522)</t>
  </si>
  <si>
    <t>106</t>
  </si>
  <si>
    <t>Sugaright, LLC (t0000526)</t>
  </si>
  <si>
    <t>401 Windsor Street SW (xga401wi)</t>
  </si>
  <si>
    <t>401</t>
  </si>
  <si>
    <t>Federal Express Corp (t0000753)</t>
  </si>
  <si>
    <t>4175 Aero ParkWay (xky4175a)</t>
  </si>
  <si>
    <t>4175,  LAND</t>
  </si>
  <si>
    <t>Robert Bosch Automotive Steering LLC (t0000662)</t>
  </si>
  <si>
    <t>420 Benigno Boulevard (xnj420be)</t>
  </si>
  <si>
    <t>A,  A2-BF,  B,  C-J</t>
  </si>
  <si>
    <t>Hit Promo, LLC (t0000560)</t>
  </si>
  <si>
    <t>A-1</t>
  </si>
  <si>
    <t>Kings Management Company (t0000573)</t>
  </si>
  <si>
    <t>420 S. Ware Boulevard  (xfl420sw)</t>
  </si>
  <si>
    <t>Ferguson Enterprises, Inc.  (t0000744)</t>
  </si>
  <si>
    <t>YZER, LLC (t0000942)</t>
  </si>
  <si>
    <t>Sigma Marble &amp; Granite-Florida, Inc. (t0000765)</t>
  </si>
  <si>
    <t>4200 Macalester Street (xpa4200m)</t>
  </si>
  <si>
    <t>4200</t>
  </si>
  <si>
    <t>Ehmke Manufacturing Co., Inc (t0000747)</t>
  </si>
  <si>
    <t>4200 McEver Drive (xgamc200)</t>
  </si>
  <si>
    <t>Postal Service (t0000501)</t>
  </si>
  <si>
    <t>4201 N Beach Street (xtx4201n)</t>
  </si>
  <si>
    <t>KPS Global, LLC  (t0000696)</t>
  </si>
  <si>
    <t>4220 McEver Drive (xgamc220)</t>
  </si>
  <si>
    <t>4220</t>
  </si>
  <si>
    <t>Trussway LTD (t0000502)</t>
  </si>
  <si>
    <t>MEZZ</t>
  </si>
  <si>
    <t>4225 Phil Niekro Parkway    (xga4225)</t>
  </si>
  <si>
    <t>101,  104</t>
  </si>
  <si>
    <t>KADDAK, LLC (t0000778)</t>
  </si>
  <si>
    <t>107</t>
  </si>
  <si>
    <t>Lucky River Seafood LLC (t0000961)</t>
  </si>
  <si>
    <t>110-111</t>
  </si>
  <si>
    <t>Victor Manzo (t0000569)</t>
  </si>
  <si>
    <t>Xiancong Huang (t0000571)</t>
  </si>
  <si>
    <t>108-109</t>
  </si>
  <si>
    <t>114-116</t>
  </si>
  <si>
    <t>4255 McEver Drive (xgamc255)</t>
  </si>
  <si>
    <t>4255</t>
  </si>
  <si>
    <t>Trussway LTD (t0000503)</t>
  </si>
  <si>
    <t>4260 McEver Drive (xgamc260)</t>
  </si>
  <si>
    <t>4260</t>
  </si>
  <si>
    <t>Trussway LTD (t0000504)</t>
  </si>
  <si>
    <t>4290 Delp Street (xtndelp1)</t>
  </si>
  <si>
    <t>4290</t>
  </si>
  <si>
    <t>Crown Packaging (MO Corp) (t0001060)</t>
  </si>
  <si>
    <t>4310</t>
  </si>
  <si>
    <t>Storopack, Inc. (t0000449)</t>
  </si>
  <si>
    <t>4318</t>
  </si>
  <si>
    <t>Darby Dental Supply, LLC (t0000967)</t>
  </si>
  <si>
    <t>4354</t>
  </si>
  <si>
    <t>KPower Global Logistics, LLC (t0000638)</t>
  </si>
  <si>
    <t>4319 Delp Street (xtndelp2)</t>
  </si>
  <si>
    <t>4319A</t>
  </si>
  <si>
    <t>Crown Packaging Corporation (t0001066)</t>
  </si>
  <si>
    <t>4319B</t>
  </si>
  <si>
    <t>Bel-Shore Enterprises (t0000691)</t>
  </si>
  <si>
    <t>440 Benigno Boulevard (xnj440be)</t>
  </si>
  <si>
    <t>Bear Staffing Services (t0000548)</t>
  </si>
  <si>
    <t>A-2</t>
  </si>
  <si>
    <t>Studio 9Eight (t0000558)</t>
  </si>
  <si>
    <t>A-4,  A-7</t>
  </si>
  <si>
    <t>South State, Inc. (t0000658)</t>
  </si>
  <si>
    <t>A-5</t>
  </si>
  <si>
    <t>Momento (t0000556)</t>
  </si>
  <si>
    <t>A3</t>
  </si>
  <si>
    <t>* Somerset Contractors, LLC (t0001219)</t>
  </si>
  <si>
    <t>BB,  BF,  C-E,  F,  G-H</t>
  </si>
  <si>
    <t>Hit Promo, LLC (t0000561)</t>
  </si>
  <si>
    <t>A-6</t>
  </si>
  <si>
    <t>4450 Commerce Drive (xga4450c)</t>
  </si>
  <si>
    <t>KJ's Discount Outlet LLC (t0001012)</t>
  </si>
  <si>
    <t>4507 Mills Place (xga4507m)</t>
  </si>
  <si>
    <t>G-H</t>
  </si>
  <si>
    <t>Andre Thompson (t0000644)</t>
  </si>
  <si>
    <t>I</t>
  </si>
  <si>
    <t>The Investors Academy Inc (t0000643)</t>
  </si>
  <si>
    <t>WARHSE</t>
  </si>
  <si>
    <t>VIE DE France Yamazaki Inc (t0000641)</t>
  </si>
  <si>
    <t>4600&amp;4630 Frederick Drive  (xga4600f)</t>
  </si>
  <si>
    <t>4600-A</t>
  </si>
  <si>
    <t>Pelton Shepherd Industries Inc (t0000683)</t>
  </si>
  <si>
    <t>4600-E</t>
  </si>
  <si>
    <t>Fastenal Company (t0000682)</t>
  </si>
  <si>
    <t>4600-F</t>
  </si>
  <si>
    <t>American HVAC Inc (t0000681)</t>
  </si>
  <si>
    <t>4630-A</t>
  </si>
  <si>
    <t>Tradavo, Inc. (t0001049)</t>
  </si>
  <si>
    <t>4630-B</t>
  </si>
  <si>
    <t>Pulseworks LLC (t0000685)</t>
  </si>
  <si>
    <t>4630-C</t>
  </si>
  <si>
    <t>* USA Family Moving of Atlanta LLC (t0001177)</t>
  </si>
  <si>
    <t>4630-D</t>
  </si>
  <si>
    <t>Superior Supply Chain Management Inc (t0000686)</t>
  </si>
  <si>
    <t>464 Northgate Parkway (xil464no)</t>
  </si>
  <si>
    <t>464</t>
  </si>
  <si>
    <t>Terrazzo &amp; Marble Supply Company of IL (t0000655)</t>
  </si>
  <si>
    <t>4646 South Grady Avenue (xfl4646g)</t>
  </si>
  <si>
    <t>4646</t>
  </si>
  <si>
    <t>QG Printing II LLC (t0000689)</t>
  </si>
  <si>
    <t>4666 Duncanville Road (xtx4666d)</t>
  </si>
  <si>
    <t>4666</t>
  </si>
  <si>
    <t>Keller Warehousing &amp; Co-Packaging, LLC (t0000846)</t>
  </si>
  <si>
    <t>4679 Walzem Road (xtx467wa)</t>
  </si>
  <si>
    <t>4679</t>
  </si>
  <si>
    <t>Minor Moving LLC (t0000780)</t>
  </si>
  <si>
    <t>AD</t>
  </si>
  <si>
    <t>Clear Channel (t0000943)</t>
  </si>
  <si>
    <t>4680 North Royal Atlanta Drive (xga4680n)</t>
  </si>
  <si>
    <t>4680</t>
  </si>
  <si>
    <t>BBS Enterprises Inc (t0000635)</t>
  </si>
  <si>
    <t>4728 Goldfield Drive  (xtxritti)</t>
  </si>
  <si>
    <t>1,  2</t>
  </si>
  <si>
    <t>DFW Movers &amp; Erectors, Inc (t0000530)</t>
  </si>
  <si>
    <t>3</t>
  </si>
  <si>
    <t>RAA Fiber, Inc. (t0001017)</t>
  </si>
  <si>
    <t>4,  5,  6</t>
  </si>
  <si>
    <t>CJI Piping and Fabrication, LLC (t0000529)</t>
  </si>
  <si>
    <t>7</t>
  </si>
  <si>
    <t>Converse Technical Coatings, LLC (t0000528)</t>
  </si>
  <si>
    <t>8</t>
  </si>
  <si>
    <t>Bakkavor Foods USA Inc. (t0000539)</t>
  </si>
  <si>
    <t>5 Mary Way (xnjmway5)</t>
  </si>
  <si>
    <t>HERR Foods Incorporated (t0000486)</t>
  </si>
  <si>
    <t>Elysian One, Inc. (t0000488)</t>
  </si>
  <si>
    <t>5 Thornton Road (xnj5thor)</t>
  </si>
  <si>
    <t>Garden State Lumber Products Corp (t0000618)</t>
  </si>
  <si>
    <t>500 Maryland Avenue (xpa500ma)</t>
  </si>
  <si>
    <t>500</t>
  </si>
  <si>
    <t>Federal Express Corporation (t0000748)</t>
  </si>
  <si>
    <t>5070 Minola Drive (xga5070)</t>
  </si>
  <si>
    <t>5070-W</t>
  </si>
  <si>
    <t>Ashanti Films Inc (t0001040)</t>
  </si>
  <si>
    <t>5121 Buford Highway (xga5121b)</t>
  </si>
  <si>
    <t>5121</t>
  </si>
  <si>
    <t>Selective Enterprises Inc (t0000636)</t>
  </si>
  <si>
    <t>52 Coles Road  (xnj52col)</t>
  </si>
  <si>
    <t>52</t>
  </si>
  <si>
    <t>CCJ, LLC (t0000549)</t>
  </si>
  <si>
    <t>529 Thomas Drive (xil529t)</t>
  </si>
  <si>
    <t>529</t>
  </si>
  <si>
    <t>Lake Cable LLC (t0000610)</t>
  </si>
  <si>
    <t>561 Mitchell Ave (xilmitch)</t>
  </si>
  <si>
    <t>561</t>
  </si>
  <si>
    <t>Aakash Chemicals  (t0000505)</t>
  </si>
  <si>
    <t>59 Chambers Brook Road (xnj59cha)</t>
  </si>
  <si>
    <t>ADT Commercial LLC (t0000831)</t>
  </si>
  <si>
    <t>6000 Irwin Road (xnj6000i)</t>
  </si>
  <si>
    <t>6000</t>
  </si>
  <si>
    <t>Public Service Electric and Gas Company (t0001153)</t>
  </si>
  <si>
    <t>6900 River Road (xnj6900r)</t>
  </si>
  <si>
    <t>6900</t>
  </si>
  <si>
    <t>6925 Sherman Ave (xnj6925s)</t>
  </si>
  <si>
    <t>6925</t>
  </si>
  <si>
    <t>Aruvil International, Inc. (t0000784)</t>
  </si>
  <si>
    <t>6959 Stuart Avenue (xflstuar)</t>
  </si>
  <si>
    <t>6959</t>
  </si>
  <si>
    <t>Acousti Engineering Company of Florida (t0000464)</t>
  </si>
  <si>
    <t>6965 Airport Highway Lane (xnj6965)</t>
  </si>
  <si>
    <t>6965</t>
  </si>
  <si>
    <t>Material Handling Supply, Inc. (MHS Lift) (t0000545)</t>
  </si>
  <si>
    <t>7 Mary Way (xnjmway7)</t>
  </si>
  <si>
    <t>Global Product Sourcing, LLC (t0000497)</t>
  </si>
  <si>
    <t>Philadelphia Hardware Group of Philadelphia, Inc. (t0000805)</t>
  </si>
  <si>
    <t>70 Cathy Lane (xnj70cat)</t>
  </si>
  <si>
    <t>Door Services Corporation (t0000845)</t>
  </si>
  <si>
    <t>Dream Maker Events &amp; Decors LLC (t0001030)</t>
  </si>
  <si>
    <t>700 High Grove Boulevard (xil700h)</t>
  </si>
  <si>
    <t>700</t>
  </si>
  <si>
    <t>Fancy Sprinkles LLC (t0000777)</t>
  </si>
  <si>
    <t>7055 Central Highway (xnjcentr)</t>
  </si>
  <si>
    <t>7055-2</t>
  </si>
  <si>
    <t>Bestwork Industries for the Blind, Inc. (t0000958)</t>
  </si>
  <si>
    <t>7055-1</t>
  </si>
  <si>
    <t>740 Coopertown Road (xnj740co)</t>
  </si>
  <si>
    <t>740</t>
  </si>
  <si>
    <t>STYLEX, INC (t0000669)</t>
  </si>
  <si>
    <t>747-777 Chase Ave (xil747)</t>
  </si>
  <si>
    <t>747</t>
  </si>
  <si>
    <t>Acme Industries, Inc. (t0000519)</t>
  </si>
  <si>
    <t>7550 North Crescent Boulevard (xnj7550)</t>
  </si>
  <si>
    <t>7550</t>
  </si>
  <si>
    <t>Flanagan's Towne Auto Enterprises III, Inc (t0000536)</t>
  </si>
  <si>
    <t>77 Wheeling Road (xil77whe)</t>
  </si>
  <si>
    <t>77</t>
  </si>
  <si>
    <t>Terrazzo &amp; Marble Supply Company of IL  (t0000665)</t>
  </si>
  <si>
    <t>770 Arthur Avenue (xil770ar)</t>
  </si>
  <si>
    <t>770</t>
  </si>
  <si>
    <t>Sigma Global, Inc. (t0000649)</t>
  </si>
  <si>
    <t>780</t>
  </si>
  <si>
    <t>Event Link (t0000718)</t>
  </si>
  <si>
    <t>7720 Philips Highway (xfl7720p)</t>
  </si>
  <si>
    <t>Jaguar Power Sports, LLC (t0000717)</t>
  </si>
  <si>
    <t>Setzer's and Co. Inc.  (t0000716)</t>
  </si>
  <si>
    <t>7760 N Merrimac (xil7760m)</t>
  </si>
  <si>
    <t>Quality Elevator Products Acquisitions, Inc. (t0000859)</t>
  </si>
  <si>
    <t>800 Wharton Drive (xga800wh)</t>
  </si>
  <si>
    <t>Gate Precast (t0000646)</t>
  </si>
  <si>
    <t>Formations Studio LLC (t0000647)</t>
  </si>
  <si>
    <t>800-850 Industrial Park Drive (xga800in)</t>
  </si>
  <si>
    <t>800-A</t>
  </si>
  <si>
    <t>Mid Atlantic Roofing Supply Atlanta LLC (t0000941)</t>
  </si>
  <si>
    <t>850-B</t>
  </si>
  <si>
    <t>WEX LLC (t0000640)</t>
  </si>
  <si>
    <t>8154 Bracken Creek Drive (xtx8154b)</t>
  </si>
  <si>
    <t>Tormax USA, Inc (t0000666)</t>
  </si>
  <si>
    <t>Dana Safety Supply, Inc. (t0001051)</t>
  </si>
  <si>
    <t>845 Lancer Drive (xnj845l)</t>
  </si>
  <si>
    <t>845</t>
  </si>
  <si>
    <t>Shingle &amp; Gibb Automation, LLC (t0000553)</t>
  </si>
  <si>
    <t>8655 Seward Road (xoh8655)</t>
  </si>
  <si>
    <t>8655</t>
  </si>
  <si>
    <t>G&amp;W Products, LLC. (t0000604)</t>
  </si>
  <si>
    <t>899 Mountain Ind Dr (xgashaw3)</t>
  </si>
  <si>
    <t>899</t>
  </si>
  <si>
    <t>Shaw Stainless LLC (t0000470)</t>
  </si>
  <si>
    <t>9 Mary Way (xnjmway9)</t>
  </si>
  <si>
    <t>Tenacity Fitness, LLC  (t0000485)</t>
  </si>
  <si>
    <t>A1,  B</t>
  </si>
  <si>
    <t>Cryovation LLC (t0000491)</t>
  </si>
  <si>
    <t>900 Kennedy Boulevard (xnj900k)</t>
  </si>
  <si>
    <t>900</t>
  </si>
  <si>
    <t>Flying Fish Brewing Company, LLC (t0000544)</t>
  </si>
  <si>
    <t>9100 Pennsauken Highway   (xnj9100p)</t>
  </si>
  <si>
    <t>9100</t>
  </si>
  <si>
    <t>CS 9100, INC. (t0000714)</t>
  </si>
  <si>
    <t>922 Mountain Ind Dr   (xgashaw2)</t>
  </si>
  <si>
    <t>922</t>
  </si>
  <si>
    <t>Shaw Stainless LLC (t0000471)</t>
  </si>
  <si>
    <t>9330 Industrial Trace (xga9330)</t>
  </si>
  <si>
    <t>9330</t>
  </si>
  <si>
    <t>Myers Tire Supply Distribution, Inc. (t0000542)</t>
  </si>
  <si>
    <t>9335 Industrial Trace (xga9335i)</t>
  </si>
  <si>
    <t>TELETECHSERV GA, LLC (t0000766)</t>
  </si>
  <si>
    <t>95 Bauer Drive (xnj95bau)</t>
  </si>
  <si>
    <t>Kradle to Kindergarten, Inc. (t0000619)</t>
  </si>
  <si>
    <t>9615 Ball Street (xtxball)</t>
  </si>
  <si>
    <t>9615</t>
  </si>
  <si>
    <t>Custom Piping Systems, LLC (t0001003)</t>
  </si>
  <si>
    <t>986 Rosedale Dr                            (xgashaw1)</t>
  </si>
  <si>
    <t>986</t>
  </si>
  <si>
    <t>Shaw Stainless LLC (t0000469)</t>
  </si>
  <si>
    <t>I-45 Logistics Center (xtx1709s)</t>
  </si>
  <si>
    <t>Baker Triangle Prefab, LTD (t0000790)</t>
  </si>
  <si>
    <t>150</t>
  </si>
  <si>
    <t>Solstice Sleep Products, Inc.  (t0000791)</t>
  </si>
  <si>
    <t>1601 Lunt Ave (xil1601)</t>
  </si>
  <si>
    <t>1601A</t>
  </si>
  <si>
    <t>CSM Tube USA, Inc.  (t0000521)</t>
  </si>
  <si>
    <t>1601B</t>
  </si>
  <si>
    <t>Oakley Industrial Machinery, Inc.  (t0000520)</t>
  </si>
  <si>
    <t>3100 Jonquil Drive (xga3100j)</t>
  </si>
  <si>
    <t>3100</t>
  </si>
  <si>
    <t>2009 Dorsey Road (xgadors)</t>
  </si>
  <si>
    <t>100,  200,  300,  400</t>
  </si>
  <si>
    <t>Randall Ventures LLC (t0000586)</t>
  </si>
  <si>
    <t>Si Chem LLC (t0000585)</t>
  </si>
  <si>
    <t>600</t>
  </si>
  <si>
    <t>North Metro Trucking (t0000584)</t>
  </si>
  <si>
    <t>710</t>
  </si>
  <si>
    <t>Randall Ventures LLC (t0000590)</t>
  </si>
  <si>
    <t>750</t>
  </si>
  <si>
    <t>CC Image Group Inc (t0000583)</t>
  </si>
  <si>
    <t>7903 Webbles Dr (xtxwebbl)</t>
  </si>
  <si>
    <t>7903</t>
  </si>
  <si>
    <t>Gulf Eagle Supply, Inc (t0000432)</t>
  </si>
  <si>
    <t xml:space="preserve">Property: .all-x  As of Date: 03/31/2024  By Property
  Notes : 1. * Future Active lease / Future Active Amendment    2. ** Pending Amendments    3. *** Past / Superseded Amendments
 </t>
  </si>
  <si>
    <t>WALT</t>
  </si>
  <si>
    <t>A and A Quality Appliance, Inc. (t0001147)</t>
  </si>
  <si>
    <t>Madina Industrial Corp (t0001156)</t>
  </si>
  <si>
    <t>A-C</t>
  </si>
  <si>
    <t>True World Foods Columbus, LLC (t0001073)</t>
  </si>
  <si>
    <t>B1</t>
  </si>
  <si>
    <t xml:space="preserve">Property: .all-x  As of Date: 06/30/2024  By Property
  Notes : 1. * Future Active lease / Future Active Amendment    2. ** Pending Amendments    3. *** Past / Superseded Amendments
 </t>
  </si>
  <si>
    <t>Krowne Metal Coporation (t0001173)</t>
  </si>
  <si>
    <t>Frontier Electric Supply Inc. (t0001155)</t>
  </si>
  <si>
    <t>Somerset Contractors, LLC (t0001219)</t>
  </si>
  <si>
    <t>USA Family Moving of Atlanta LLC (t0001177)</t>
  </si>
  <si>
    <t xml:space="preserve">Property: .all-x  As of Date: 09/30/2024  By Property
  Notes : 1. * Future Active lease / Future Active Amendment    2. ** Pending Amendments    3. *** Past / Superseded Amendments
 </t>
  </si>
  <si>
    <t>Blendco Systems, LLC (Dubois) (t0000534) - renewing</t>
  </si>
  <si>
    <t>Turbo Systems US Inc. (t0000511)</t>
  </si>
  <si>
    <t>Sunrun Inc. (t0000512) - moving out in Q1 25</t>
  </si>
  <si>
    <t>Del Val Ingredients (t0000927)</t>
  </si>
  <si>
    <t>Global Concentrate, INC. (t0000579) - holdover. Space not vacant in Q4 24</t>
  </si>
  <si>
    <t>Webtech, INC (t0000582) - 1 month holdover till 1/31/25</t>
  </si>
  <si>
    <t>Express Flooring (t0000994)</t>
  </si>
  <si>
    <t>Merritt (t0000991)</t>
  </si>
  <si>
    <t>Computechsale (t0001185)</t>
  </si>
  <si>
    <t>Inliner Solutions (t0000966)</t>
  </si>
  <si>
    <t>1601-A-C,  1601-C-1</t>
  </si>
  <si>
    <t>CSM Entertainment (t0001021)</t>
  </si>
  <si>
    <t>Amphenol EEC, Inc. (t0000921) - UNKNOWN. We modeled as a known vacate; but we are trying to renew them</t>
  </si>
  <si>
    <t>Jack Daniels Motors, Inc (t0000628) - moving out. RD foods is expanding into this space</t>
  </si>
  <si>
    <t>Illinois Mechanical, Inc.  (t0000794) - moving out</t>
  </si>
  <si>
    <t>Lincare Inc (t0000950)</t>
  </si>
  <si>
    <t>Frontier Electric Supply (t0001155)</t>
  </si>
  <si>
    <t>Clingan Steel, Inc. (t0000595) - moving out</t>
  </si>
  <si>
    <t>Sun Badger Solar LLC (t0000907)</t>
  </si>
  <si>
    <t>Triple Trading (t0001016)</t>
  </si>
  <si>
    <t>Redeemed Plastics (t0001006)</t>
  </si>
  <si>
    <t>Skala Manufacturing (t0001050)</t>
  </si>
  <si>
    <t>A-1 Outlet (t0001013)</t>
  </si>
  <si>
    <t>Sila-M LLC (t0001024)</t>
  </si>
  <si>
    <t>Reliable Restoration, LLC (t0001241)</t>
  </si>
  <si>
    <t>ABC Supply (t0000771)</t>
  </si>
  <si>
    <t>Nephros (t0001042)</t>
  </si>
  <si>
    <t>Gotham FC (t0001007)</t>
  </si>
  <si>
    <t>Del-Val Food Ingredients (t0000457) - moving out in Q1 25</t>
  </si>
  <si>
    <t>Closet Factory (t0000459)</t>
  </si>
  <si>
    <t>Faropoint (t0000959) - renewing</t>
  </si>
  <si>
    <t>A,  B,  B1</t>
  </si>
  <si>
    <t>Sixth City Distribution (t0000772)</t>
  </si>
  <si>
    <t>KREG (t0000773)</t>
  </si>
  <si>
    <t>Surfaces Construction (t0000889)</t>
  </si>
  <si>
    <t>The McAlear Group (t0001039)</t>
  </si>
  <si>
    <t>TLC Rents (t0000931)</t>
  </si>
  <si>
    <t>BKS (t0001000)</t>
  </si>
  <si>
    <t>CCL Label, INC. (t0000578) - renewing</t>
  </si>
  <si>
    <t>McMillon Logistics (t0000999)</t>
  </si>
  <si>
    <t>L&amp;W Supply Corporation (t0000715) - renewed</t>
  </si>
  <si>
    <t>Yzer (t0000942)</t>
  </si>
  <si>
    <t>Sigma Marble &amp; Granite-Florida, Inc. (t0000765) - moving out</t>
  </si>
  <si>
    <t>Lucky River Seafood (t0000961)</t>
  </si>
  <si>
    <t>Ships-A-Lot (t0000606)</t>
  </si>
  <si>
    <t>Darby Dental (t0000967)</t>
  </si>
  <si>
    <t>KPower Global Logistics, LLC (t0000638)-  expected to renew for 12 mos</t>
  </si>
  <si>
    <t>Crown Packaging Corporation (t0001066) - moving out</t>
  </si>
  <si>
    <t>South State, Inc. (t0000658) - known vacate in Q1 25</t>
  </si>
  <si>
    <t>KJ Discount (t0001012)</t>
  </si>
  <si>
    <t>Tradavo Inc (t0001049)</t>
  </si>
  <si>
    <t>Custom Cable Service, Inc (t0000609)</t>
  </si>
  <si>
    <t>HERR Foods (t0000486)</t>
  </si>
  <si>
    <t>Ashanti Films (t0001040)</t>
  </si>
  <si>
    <t>PSE&amp;G (t0001153)</t>
  </si>
  <si>
    <t>Dream Maker Events and Decors LLC (t0001030)</t>
  </si>
  <si>
    <t>Serious Shops LLC (t0000770)</t>
  </si>
  <si>
    <t>8/31/2025 - moved out (termination)</t>
  </si>
  <si>
    <t>Mid Atlantic Roofing Supply Atlanta, LLC (t0000941)</t>
  </si>
  <si>
    <t>Custom Piping System (t0001003)</t>
  </si>
  <si>
    <t xml:space="preserve">Property: .all-x  As of Date: 12/31/2024  By Property
  Notes : 1. * Future Active lease / Future Active Amendment    2. ** Pending Amendments    3. *** Past / Superseded Amendments
 </t>
  </si>
  <si>
    <t>Logisteed America, Inc. (t0001197)</t>
  </si>
  <si>
    <t>CF17 MANAGEMENT LLC (t0000459)</t>
  </si>
  <si>
    <t>Faropoint (t0000959)</t>
  </si>
  <si>
    <t>A1</t>
  </si>
  <si>
    <t>Mitchell Industrial Tire Company (t0001371)</t>
  </si>
  <si>
    <t>Matheson Tri-Gas, Inc. (t0001339)</t>
  </si>
  <si>
    <t>A-1,  A-4,  A-7</t>
  </si>
  <si>
    <t>4450 Commerce Circle (xga4450c)</t>
  </si>
  <si>
    <t>MAGIC SCREEN PRINT LLC, and RETRO VERT, LLC (t0001340) - this is a renewal for the purpose of net absorption calculation with 0 DT</t>
  </si>
  <si>
    <t>6704 N 54th St (xfl6704n)</t>
  </si>
  <si>
    <t>6704</t>
  </si>
  <si>
    <t>Acousti Engineering Company of Florida (t0001384)</t>
  </si>
  <si>
    <t>6706</t>
  </si>
  <si>
    <t>Don’s Automotive Supply LLC (t0001381)</t>
  </si>
  <si>
    <t>6708</t>
  </si>
  <si>
    <t>Warehousing Etc, Inc. (t0001383)</t>
  </si>
  <si>
    <t>6710</t>
  </si>
  <si>
    <t>Roboreco Inc. (t0001382)</t>
  </si>
  <si>
    <t>6712</t>
  </si>
  <si>
    <t>Atlantic Tape Company, Inc. (t0001385)</t>
  </si>
  <si>
    <t>FUND SF</t>
  </si>
  <si>
    <t>OCCUPIED SF</t>
  </si>
  <si>
    <t>% (SF)</t>
  </si>
  <si>
    <t>% (Income)</t>
  </si>
  <si>
    <t>Including Cap, Floors</t>
  </si>
  <si>
    <t>total</t>
  </si>
  <si>
    <t>c</t>
  </si>
  <si>
    <t>Q1 2025</t>
  </si>
  <si>
    <t>Lease Expiration</t>
  </si>
  <si>
    <t>Lease Commencement</t>
  </si>
  <si>
    <t>New Acquisition</t>
  </si>
  <si>
    <t>Vacant SF Acquired</t>
  </si>
  <si>
    <t>2024 Closed Acqusitions</t>
  </si>
  <si>
    <t>Quarter</t>
  </si>
  <si>
    <t>Acq Occupancy</t>
  </si>
  <si>
    <t>2915 Wilmarco Avenue</t>
  </si>
  <si>
    <t xml:space="preserve">1Q24 </t>
  </si>
  <si>
    <t xml:space="preserve">Spring Creen Park </t>
  </si>
  <si>
    <t>2Q24</t>
  </si>
  <si>
    <t>10755 Sanden Dr</t>
  </si>
  <si>
    <t>200 Evans Way</t>
  </si>
  <si>
    <t>3905  Steve Reynolds Blvd</t>
  </si>
  <si>
    <t>4025 Steve Reynolds Blvd</t>
  </si>
  <si>
    <t>12 Daniel Rd, Fairfield, NJ 07004, USA</t>
  </si>
  <si>
    <t>3Q24</t>
  </si>
  <si>
    <t>120 Adams Blvd, Farmingdale, NY 11735, USA</t>
  </si>
  <si>
    <t>Project Big Rig Memphis &amp; Jacksonville</t>
  </si>
  <si>
    <t>3696 Knight Rd, Memphis, TN 38118, USA</t>
  </si>
  <si>
    <t>4848 Evanswood Dr, Columbus, OH 43229, USA</t>
  </si>
  <si>
    <t>1200 Bernard Dr, Baltimore, MD 21223, USA</t>
  </si>
  <si>
    <t>180 Motor Pkwy, Hauppauge, NY 11788, USA</t>
  </si>
  <si>
    <t>1060 N Garfield St, Lombard, IL 60148, USA</t>
  </si>
  <si>
    <t>8490 Seward Rd, Fairfield, OH 45011, USA</t>
  </si>
  <si>
    <t>3285 Saturn Ct, Norcross, GA 30092, USA</t>
  </si>
  <si>
    <t>VoidForm - Fort Worth Portfolio</t>
  </si>
  <si>
    <t>4Q24</t>
  </si>
  <si>
    <t xml:space="preserve">1056 Personal Pl &amp; 48-50 Best Friend Rd - GID - ATL 2 Pack </t>
  </si>
  <si>
    <t>1400 Beaver Ruin Rd, Norcross, GA 30093, USA</t>
  </si>
  <si>
    <t>12750-12770 SW 125th Ave, Miami</t>
  </si>
  <si>
    <t>825 26th St, La Grange Park, IL 60526, USA</t>
  </si>
  <si>
    <t>Big Rig - Naperville &amp; St. Charles</t>
  </si>
  <si>
    <t xml:space="preserve">17 &amp; 23 Farinella Drive </t>
  </si>
  <si>
    <t>801 Primos Ave, Folcroft, PA 19032, USA</t>
  </si>
  <si>
    <t>15 Gloria Ln, Fairfield, NJ 07004, USA</t>
  </si>
  <si>
    <t xml:space="preserve">1Q25 </t>
  </si>
  <si>
    <t>2024 Dispositions</t>
  </si>
  <si>
    <t xml:space="preserve"> Occupancy</t>
  </si>
  <si>
    <t>Raines (2 buildings)</t>
  </si>
  <si>
    <t>Q1 Tenant Move-Out</t>
  </si>
  <si>
    <t>Move-out Reason</t>
  </si>
  <si>
    <t>Pricing / Business Terms</t>
  </si>
  <si>
    <t>Mutual Agreement : FP Opportunity</t>
  </si>
  <si>
    <t>Q2 Tenant Move-Out</t>
  </si>
  <si>
    <t>150-152 Railroad (3il00002)</t>
  </si>
  <si>
    <t>EventLink, LLC (t0001190)</t>
  </si>
  <si>
    <t>2200 Executive Street (3nc00005)</t>
  </si>
  <si>
    <t>City of Charlotte (t0001116)</t>
  </si>
  <si>
    <t>3338-3352 Democrat (3tn00001)</t>
  </si>
  <si>
    <t>AMERICAN BUILDERS &amp; CONTRACTORS SUPPLY CO., INC. (t0001187)</t>
  </si>
  <si>
    <t>6 Pearl Court (3nj00014)</t>
  </si>
  <si>
    <t>IMCD US LLC (t0001183)</t>
  </si>
  <si>
    <t>9176 Red Branch (3md00001)</t>
  </si>
  <si>
    <t>Carnival Day, Inc. (t0001154)</t>
  </si>
  <si>
    <t>26 Hanes : Royal Packging moved out in June 2024, and Z.one Concept expanded to take up the suite. This property does not impact net absorption calc</t>
  </si>
  <si>
    <t>Q3 Tenant Move-Out</t>
  </si>
  <si>
    <t>NONE</t>
  </si>
  <si>
    <t>Q4 Tenant Move-Out</t>
  </si>
  <si>
    <t>Relocation for Business Contraction Outside the Market</t>
  </si>
  <si>
    <t>Source</t>
  </si>
  <si>
    <t>Item</t>
  </si>
  <si>
    <t>TT Sch on the first day of the period</t>
  </si>
  <si>
    <t>Move outs during period</t>
  </si>
  <si>
    <t>FP LCDs during period</t>
  </si>
  <si>
    <t>Manually tracking quarterly activity</t>
  </si>
  <si>
    <t>End Period SF + Disposition SF - Beg Period SF</t>
  </si>
  <si>
    <t>TT Sch on the last day of the period</t>
  </si>
  <si>
    <t>Tenancy Schedule Total SF</t>
  </si>
  <si>
    <t>Variance</t>
  </si>
  <si>
    <t>Use end of quarter Tenancy Schedule for Lease Commencements</t>
  </si>
  <si>
    <t>Use beginning of quarter Tenancy Schedule for Lease Expirations</t>
  </si>
  <si>
    <t xml:space="preserve">Property: .all3-in  As of Date: 03/31/2025  By Property
  Notes : 1. * Future Active lease / Future Active Amendment    2. ** Pending Amendments    3. *** Past / Superseded Amendments
 </t>
  </si>
  <si>
    <t>Yardi Code</t>
  </si>
  <si>
    <t>Space Code</t>
  </si>
  <si>
    <t>Q4 SF</t>
  </si>
  <si>
    <t>Q1 SF</t>
  </si>
  <si>
    <t>Delta</t>
  </si>
  <si>
    <t>Q4 Tenant</t>
  </si>
  <si>
    <t>Q1 Tenant</t>
  </si>
  <si>
    <t>Check</t>
  </si>
  <si>
    <t>1 Pearl Court (3nj00010)</t>
  </si>
  <si>
    <t>US Med-Equip, LLC (t0001135)</t>
  </si>
  <si>
    <t>Vitalant (t0001137)</t>
  </si>
  <si>
    <t>1000 Brighton Street  (3nj00001)</t>
  </si>
  <si>
    <t>Raymond of New Jersey LLC (t0000781)</t>
  </si>
  <si>
    <t>10000 Industrial Drive (3nc00001)</t>
  </si>
  <si>
    <t>10000</t>
  </si>
  <si>
    <t>Mecklenburg Home Furniture and Mattress, Inc. (t0001004)</t>
  </si>
  <si>
    <t>1056 Personal Place (3ga00008)</t>
  </si>
  <si>
    <t>MWD Logistics, Inc. (t0001329)</t>
  </si>
  <si>
    <t>1060 N Garfield (3il00008)</t>
  </si>
  <si>
    <t>** MP Hollywood, LLC (t0001321)</t>
  </si>
  <si>
    <t>Diagnostic Support Services, Inc. (t0001325)</t>
  </si>
  <si>
    <t>1062</t>
  </si>
  <si>
    <t>A-To-Be USA, LLC (t0001320)</t>
  </si>
  <si>
    <t>1064</t>
  </si>
  <si>
    <t>Mirkovich &amp; Associates, Inc. (t0001327)</t>
  </si>
  <si>
    <t>1066-68</t>
  </si>
  <si>
    <t>Diagnostic Support Services, Inc. (t0001322)</t>
  </si>
  <si>
    <t>AVT Sealing Solutions, Inc. (t0001324)</t>
  </si>
  <si>
    <t>1072</t>
  </si>
  <si>
    <t>Key Interior Designs, LLC (t0001323)</t>
  </si>
  <si>
    <t>10755 Sanden Drive (3tx00014)</t>
  </si>
  <si>
    <t>* Circuit Works Corporation (t0001420)</t>
  </si>
  <si>
    <t>Monk Holdings, LLC (t0001205)</t>
  </si>
  <si>
    <t>Flower Shop El Chapin LLC (t0001363)</t>
  </si>
  <si>
    <t>1100 Shallowford Rd (3ga00003)</t>
  </si>
  <si>
    <t>Pacesetter Steel Service, Inc. (t0000924)</t>
  </si>
  <si>
    <t>1101 Venture Ct. (3tx00011)</t>
  </si>
  <si>
    <t>EGL Motors, Inc. (t0001196)</t>
  </si>
  <si>
    <t>1101</t>
  </si>
  <si>
    <t>** March Products Inc. (t0001462)</t>
  </si>
  <si>
    <t>11070 Cabot Commerce Circle (3fl00013)</t>
  </si>
  <si>
    <t>Air-Van, Inc. (t0001314)</t>
  </si>
  <si>
    <t>11084 Cabot Commerce Circle (3fl00014)</t>
  </si>
  <si>
    <t>100-300</t>
  </si>
  <si>
    <t>AJC Logistics, LLC (t0001312)</t>
  </si>
  <si>
    <t>Amazon.com Services LLC (t0001290)</t>
  </si>
  <si>
    <t>1111 Northpoint Drive (3tx00005)</t>
  </si>
  <si>
    <t>1111</t>
  </si>
  <si>
    <t>Associated Pathologists, LLC  (t0000974)</t>
  </si>
  <si>
    <t>1125 Hendricks Causeway (3nj00008)</t>
  </si>
  <si>
    <t>1125</t>
  </si>
  <si>
    <t>Biazzo Dairy Products, Inc. (t0001019)</t>
  </si>
  <si>
    <t>1145 Edgewater Ave (3nj00007)</t>
  </si>
  <si>
    <t>Biazzo Dairy Products, Inc. (t0001018)</t>
  </si>
  <si>
    <t>12 Daniel Road (3nj00021)</t>
  </si>
  <si>
    <t>Unifoil Corporation (t0001234)</t>
  </si>
  <si>
    <t>120-200 Adams Blvd (3ny00002)</t>
  </si>
  <si>
    <t>AB</t>
  </si>
  <si>
    <t>Expeditors International of Washington, Inc. (t0001266)</t>
  </si>
  <si>
    <t>CDEFG</t>
  </si>
  <si>
    <t>H</t>
  </si>
  <si>
    <t>J</t>
  </si>
  <si>
    <t>1200 Bernard Drive (3md00007)</t>
  </si>
  <si>
    <t>Railway Products Group, Inc. (t0001342)</t>
  </si>
  <si>
    <t>12140 Vance Davis (3nc00008)</t>
  </si>
  <si>
    <t>IMI Management, INC (t0001407)</t>
  </si>
  <si>
    <t>1221 Landmeier (3il00006)</t>
  </si>
  <si>
    <t>1221</t>
  </si>
  <si>
    <t>Trimaco, Inc. (t0000963)</t>
  </si>
  <si>
    <t>12210 Vance Davis (3nc00007)</t>
  </si>
  <si>
    <t>City of Charlotte  (t0001168)</t>
  </si>
  <si>
    <t>E</t>
  </si>
  <si>
    <t>MOVEX USA, Inc. (t0001167)</t>
  </si>
  <si>
    <t>1253 Glen Avenue (3nj00004)</t>
  </si>
  <si>
    <t>1253</t>
  </si>
  <si>
    <t>React Restoration LLC (t0001355)</t>
  </si>
  <si>
    <t>12621-12623 International Pkwy (3tx00001)</t>
  </si>
  <si>
    <t>STE-A</t>
  </si>
  <si>
    <t>1265 Naperville Drive (3il00013)</t>
  </si>
  <si>
    <t>1265 Naperville Drive LLC (t0001442)</t>
  </si>
  <si>
    <t>12750-12770 SW 125th Avenue (3fl00019)</t>
  </si>
  <si>
    <t>South Florida Center for Percussive Arts, Inc. (t0001360)</t>
  </si>
  <si>
    <t>Trane U.S. Inc. (t0001361)</t>
  </si>
  <si>
    <t>2-3</t>
  </si>
  <si>
    <t>MFR Kendall, LLC (t0001362)</t>
  </si>
  <si>
    <t>12900 NW 38th Ave (3fl00010)</t>
  </si>
  <si>
    <t>BES Associates, Corp. (t0001165)</t>
  </si>
  <si>
    <t>130 Baylis Rd (3ny00004)</t>
  </si>
  <si>
    <t>Drakkar RE, LLC and Florida Food Products, LLC (t0001467)</t>
  </si>
  <si>
    <t>13000 NW 38th Ave (3fl00008)</t>
  </si>
  <si>
    <t>Atlas Packaging Inc. (t0001166)</t>
  </si>
  <si>
    <t>13001 NW 38th Ave (3fl00009)</t>
  </si>
  <si>
    <t>Gemcap Investments, LLC (t0001169)</t>
  </si>
  <si>
    <t>S and M Transportation, Inc. (t0001170)</t>
  </si>
  <si>
    <t>1301 Ridgeview Drive (3tx00008)</t>
  </si>
  <si>
    <t>Compudata Products, Inc. (t0000976)</t>
  </si>
  <si>
    <t>7-Eleven, Inc. (t0000975)</t>
  </si>
  <si>
    <t>13281 NW 43rd Ave (3fl00004)</t>
  </si>
  <si>
    <t>Ortega Industries and Manufacturing, Corp. (t0000918)</t>
  </si>
  <si>
    <t>1400 Beaver Ruin Rd (3ga00011)</t>
  </si>
  <si>
    <t>SRS Distribution, Inc. (t0001350)</t>
  </si>
  <si>
    <t>1410 SW 29th Avenue (3fl00020)</t>
  </si>
  <si>
    <t>Morningday Community Solutions, Inc. (t0001459)</t>
  </si>
  <si>
    <t>United Circuits, Inc.  (t0001460)</t>
  </si>
  <si>
    <t>BAR Group LLC (t0001458)</t>
  </si>
  <si>
    <t>1425 Grandview Avenue (3nj00005)</t>
  </si>
  <si>
    <t>1425</t>
  </si>
  <si>
    <t>ABCO (t0001038)</t>
  </si>
  <si>
    <t>1460 N Glenville Drive (3tx00007)</t>
  </si>
  <si>
    <t>1460</t>
  </si>
  <si>
    <t>Ericsson Inc. (t0000977)</t>
  </si>
  <si>
    <t>14735 NW 25th Court (3fl00001)</t>
  </si>
  <si>
    <t>14735</t>
  </si>
  <si>
    <t>Caricom Freight Consolidators, Inc. (t0000782)</t>
  </si>
  <si>
    <t>15 Gloria Lane (3nj00024)</t>
  </si>
  <si>
    <t>Ken Color Laboratories (t0001351)</t>
  </si>
  <si>
    <t>Entrade LLC (t0001353)</t>
  </si>
  <si>
    <t>DU Technologies Inc. (t0001354)</t>
  </si>
  <si>
    <t>150 Rittenhouse Circle (3pa00004)</t>
  </si>
  <si>
    <t>Mercury Mechanical Service Corp. (t0000913)</t>
  </si>
  <si>
    <t>** Event Link (t0001453)</t>
  </si>
  <si>
    <t>1501 Kings Road  (3tx00010)</t>
  </si>
  <si>
    <t>1501</t>
  </si>
  <si>
    <t>Beard Integrated Systems, Inc. (t0001352)</t>
  </si>
  <si>
    <t>153 Bauer Drive (3nj00002)</t>
  </si>
  <si>
    <t>153</t>
  </si>
  <si>
    <t>Premio Foods, Inc. (t0001233)</t>
  </si>
  <si>
    <t>155 Pierce Street (3nj00028)</t>
  </si>
  <si>
    <t>1-4</t>
  </si>
  <si>
    <t>Sannova Analytical Inc  (t0001423)</t>
  </si>
  <si>
    <t>K &amp; A Industries, Inc. (t0001422)</t>
  </si>
  <si>
    <t>8-9</t>
  </si>
  <si>
    <t>Somerset Community Action Program, Inc. (t0001424)</t>
  </si>
  <si>
    <t>5-6</t>
  </si>
  <si>
    <t>16 McKee Drive (3nj00017)</t>
  </si>
  <si>
    <t>16</t>
  </si>
  <si>
    <t>Remarkable Food Hospitality, LLC (t0001110)</t>
  </si>
  <si>
    <t>1601 Valley View Lane (3tx00006)</t>
  </si>
  <si>
    <t>1601</t>
  </si>
  <si>
    <t>Central National Gottesman Inc. (t0000978)</t>
  </si>
  <si>
    <t>1654 High Hill Road (3nj00009)</t>
  </si>
  <si>
    <t>1654</t>
  </si>
  <si>
    <t>Thomas Scientific, LLC (t0001025)</t>
  </si>
  <si>
    <t>1670 Frontenac Road (3il00011)</t>
  </si>
  <si>
    <t>Servex, Inc. (t0001375)</t>
  </si>
  <si>
    <t>1674 Frontenac Rd (3il00012)</t>
  </si>
  <si>
    <t>Ask Products, Inc. (t0001373)</t>
  </si>
  <si>
    <t>17 Farinella Drive (3nj00025)</t>
  </si>
  <si>
    <t>Prime Realty Holdings, LLC (t0001378)</t>
  </si>
  <si>
    <t>Novartis Services, Inc. (t0001379)</t>
  </si>
  <si>
    <t>1711-1715 Georgesville Rd (3oh00007)</t>
  </si>
  <si>
    <t>BT Property, LLC (t0001412)</t>
  </si>
  <si>
    <t>Pride Delivery and Installation LLC (t0001413)</t>
  </si>
  <si>
    <t>180 Heartland Blvd (3ny00001)</t>
  </si>
  <si>
    <t>180</t>
  </si>
  <si>
    <t>Biochemical Diagnostics, Inc., c/o Kova International, Inc.  (t0000933)</t>
  </si>
  <si>
    <t>180 Motor Parkway (3ny00003)</t>
  </si>
  <si>
    <t>Country Life, LLC (t0001337)</t>
  </si>
  <si>
    <t>1800-20 N Glenville Drive (3tx00015)</t>
  </si>
  <si>
    <t>Rahima, LLC (t0001214)</t>
  </si>
  <si>
    <t>100A,  102,  136,  136W</t>
  </si>
  <si>
    <t>Best Buy Windows &amp; Siding, LLC (t0001211)</t>
  </si>
  <si>
    <t>102A</t>
  </si>
  <si>
    <t>TGM, Incorporated (t0001216)</t>
  </si>
  <si>
    <t>Classic Agrimed, LLC (t0001208)</t>
  </si>
  <si>
    <t>108A</t>
  </si>
  <si>
    <t>Vercet, LLC (t0001218)</t>
  </si>
  <si>
    <t>114</t>
  </si>
  <si>
    <t>Centurylink Communications, LLC (t0001217)</t>
  </si>
  <si>
    <t>116</t>
  </si>
  <si>
    <t>QG Geophysics, Inc. (t0001449)</t>
  </si>
  <si>
    <t>116A,  120,  122A</t>
  </si>
  <si>
    <t>L2P Solutions (t0001215)</t>
  </si>
  <si>
    <t>120A,  122</t>
  </si>
  <si>
    <t>Bobby Levy Construction, Inc. (t0001206)</t>
  </si>
  <si>
    <t>124</t>
  </si>
  <si>
    <t>CP Strategies, Inc. (t0001209)</t>
  </si>
  <si>
    <t>124A</t>
  </si>
  <si>
    <t>Jerry Sharp &amp; Holmaleski Holdings, LLC (t0001212)</t>
  </si>
  <si>
    <t>128</t>
  </si>
  <si>
    <t>Tri-State Car Wash Supplies, LLC (t0001204)</t>
  </si>
  <si>
    <t>1801 S. GSW Parkway (3tx00002)</t>
  </si>
  <si>
    <t>Melissa Cueller and Jeffrey Scott Crocoll, dba MT Training Center (t0000948)</t>
  </si>
  <si>
    <t>800</t>
  </si>
  <si>
    <t>1920 South Rochester Avenue (3ca00004)</t>
  </si>
  <si>
    <t>102-103</t>
  </si>
  <si>
    <t>** GC Opco, LLC (t0001484)</t>
  </si>
  <si>
    <t>** Emerging Acquisitions, LLC  (t0001477)</t>
  </si>
  <si>
    <t>105</t>
  </si>
  <si>
    <t>** Nutrigent, Inc.  (t0001476)</t>
  </si>
  <si>
    <t>1930 S. Rochester Avenue (3ca00005)</t>
  </si>
  <si>
    <t>** Meyer Logistics, Inc. (t0001485)</t>
  </si>
  <si>
    <t>102</t>
  </si>
  <si>
    <t>** Blue Truck Logistics Inc. (t0001480)</t>
  </si>
  <si>
    <t>107-108</t>
  </si>
  <si>
    <t>** LZ Logistics INC. (t0001486)</t>
  </si>
  <si>
    <t>111</t>
  </si>
  <si>
    <t>** Bonfire Production Corp (t0001481)</t>
  </si>
  <si>
    <t>** Fantasia Trading, LLC (t0001483)</t>
  </si>
  <si>
    <t>** BWGT Logistics LLC (t0001482)</t>
  </si>
  <si>
    <t>2 Pearl Court (3nj00011)</t>
  </si>
  <si>
    <t>2</t>
  </si>
  <si>
    <t>Howmedica Osteonics Corp. (t0001142)</t>
  </si>
  <si>
    <t>200-204 Evans Way (3nj00020)</t>
  </si>
  <si>
    <t>Zeus Scientific, Inc. (t0001227)</t>
  </si>
  <si>
    <t>Allmetal Inc. (t0001228)</t>
  </si>
  <si>
    <t>2005 Marietta Rd (3ga00004)</t>
  </si>
  <si>
    <t>Brasfield Gorrie (t0001100)</t>
  </si>
  <si>
    <t>Gaylor Electric, Inc. (t0001152)</t>
  </si>
  <si>
    <t>2060-2098 N Integrity Dr (3oh00001)</t>
  </si>
  <si>
    <t>2060</t>
  </si>
  <si>
    <t>Ross Restoration (t0001047)</t>
  </si>
  <si>
    <t>2064</t>
  </si>
  <si>
    <t>Boston Barricade Company, Inc. (t0001238)</t>
  </si>
  <si>
    <t>2066</t>
  </si>
  <si>
    <t>Benchmark Building Supply,Inc. (t0000993)</t>
  </si>
  <si>
    <t>2068</t>
  </si>
  <si>
    <t>Packard Forest Products (t0000928)</t>
  </si>
  <si>
    <t>2078</t>
  </si>
  <si>
    <t>Distribution International Southwest, Inc. (t0000929)</t>
  </si>
  <si>
    <t>2080</t>
  </si>
  <si>
    <t>Ohio Department of Administrative Services (t0000930)</t>
  </si>
  <si>
    <t>2098</t>
  </si>
  <si>
    <t>Ohio Department of Job and Family Services (t0000934)</t>
  </si>
  <si>
    <t>2100 W 32nd (3il00003)</t>
  </si>
  <si>
    <t>Active Roofing LLC (t0000937)</t>
  </si>
  <si>
    <t>2101 Westinghouse Boulevard (3nc00004)</t>
  </si>
  <si>
    <t>cbdMD, Inc. (t0001082)</t>
  </si>
  <si>
    <t>ANT</t>
  </si>
  <si>
    <t>ALLTEL Communications, LLC (t0001080)</t>
  </si>
  <si>
    <t>C,  D</t>
  </si>
  <si>
    <t>Atlas Copco Compressors, LLC (t0001088)</t>
  </si>
  <si>
    <t>2160 Hills Avenue (3ga00001)</t>
  </si>
  <si>
    <t>* CFC Group, LLC (t0001341)</t>
  </si>
  <si>
    <t>Goodman Decorating (t0001020)</t>
  </si>
  <si>
    <t>* Champion Gymnastics &amp; Cheer, LLC, (t0001271)</t>
  </si>
  <si>
    <t>221 Cockeysville Road (3md00005)</t>
  </si>
  <si>
    <t>TA Dispatch, LLC (t0001107)</t>
  </si>
  <si>
    <t>Marathon Roofing, Inc. (t0001106)</t>
  </si>
  <si>
    <t>Laker Partners, LLC (t0001179)</t>
  </si>
  <si>
    <t>2220 Chemsearch Blvd (3tx00004)</t>
  </si>
  <si>
    <t>An Texas Region Management, Ltd. (t0000979)</t>
  </si>
  <si>
    <t>2260 S. Archibald Street (3ca00003)</t>
  </si>
  <si>
    <t>** Lauxes Grates Corp. (t0001474)</t>
  </si>
  <si>
    <t>** FCS Financial Construction Services Inc. (t0001471)</t>
  </si>
  <si>
    <t>** Pivot Studio LLC (t0001473)</t>
  </si>
  <si>
    <t>** Sandwox Abrasive Inc. (t0001472)</t>
  </si>
  <si>
    <t>F</t>
  </si>
  <si>
    <t>** KGPCo Services, L.L.C. (t0001475)</t>
  </si>
  <si>
    <t>23 Farinella Drive (3nj00026)</t>
  </si>
  <si>
    <t>Novartis Services, Inc. (t0001387)</t>
  </si>
  <si>
    <t>2300 E Randol Mill Road (3tx00003)</t>
  </si>
  <si>
    <t>Doskocil Manufacturing Company, Inc. (t0000981)</t>
  </si>
  <si>
    <t>2479 Eunice Ave (3fl00011)</t>
  </si>
  <si>
    <t>Christie Lites Orlando, LLC (t0001172)</t>
  </si>
  <si>
    <t>2550 Cabot Commerce Dr (3fl00012)</t>
  </si>
  <si>
    <t>21</t>
  </si>
  <si>
    <t>Mueller Streamline Co. (t0001310)</t>
  </si>
  <si>
    <t>22</t>
  </si>
  <si>
    <t>PAS Reform North America LLC (t0001282)</t>
  </si>
  <si>
    <t>Caribbean Shipping Services, Inc. (t0001286)</t>
  </si>
  <si>
    <t>Iron Mountain Information Management LLC (t0001319)</t>
  </si>
  <si>
    <t>2562 Cabot Commerce Circle (3fl00015)</t>
  </si>
  <si>
    <t>Margo State Line, Inc. (t0001318)</t>
  </si>
  <si>
    <t>2580 E. Philadelphia Street (3ca00002)</t>
  </si>
  <si>
    <t>** Sandwox Abrasive Inc. (t0001468)</t>
  </si>
  <si>
    <t>** Diagnostic Solutions International, LLC (t0001464)</t>
  </si>
  <si>
    <t>** Biloban Inc. (t0001466)</t>
  </si>
  <si>
    <t>D-2260</t>
  </si>
  <si>
    <t>** Pivot Studio LLC (t0001469)</t>
  </si>
  <si>
    <t>** SMI Global LLC (t0001465)</t>
  </si>
  <si>
    <t>F-2260</t>
  </si>
  <si>
    <t>** KGPCo Services, L.L.C. (t0001470)</t>
  </si>
  <si>
    <t>26 Hanes Drive (3nj00003)</t>
  </si>
  <si>
    <t>100,  200</t>
  </si>
  <si>
    <t>Z.One Concept USA (t0000908)</t>
  </si>
  <si>
    <t>2701 Bobmeyer Rd (3oh00002)</t>
  </si>
  <si>
    <t>Star Moving and Storage Company (t0000953)</t>
  </si>
  <si>
    <t>2833 S Cravens Road (3tx00019)</t>
  </si>
  <si>
    <t>VoidForm Products, LLC (t0001349)</t>
  </si>
  <si>
    <t>2901 S. Cravens Rd. (3tx00017)</t>
  </si>
  <si>
    <t>VoidForm Products, LLC (t0001348)</t>
  </si>
  <si>
    <t>2915 Wilmarco Ave (3md00006)</t>
  </si>
  <si>
    <t>Aalberts Surface Treatment Corp. (t0001193)</t>
  </si>
  <si>
    <t>3 Pearl Court (3nj00012)</t>
  </si>
  <si>
    <t>3-DEF</t>
  </si>
  <si>
    <t>WAB US Corporation (t0001140)</t>
  </si>
  <si>
    <t>CORMED USA INC. (t0001144)</t>
  </si>
  <si>
    <t>* NYSE GROUP, INC. (t0001386)</t>
  </si>
  <si>
    <t>Solid Surface Care, Inc. (t0001130)</t>
  </si>
  <si>
    <t>3100 Marwin Rd (3pa00002)</t>
  </si>
  <si>
    <t>3140 Route 22 (3nj00006)</t>
  </si>
  <si>
    <t>3140</t>
  </si>
  <si>
    <t>Marcolin U.S.A. Eyewear Corp. (t0001002)</t>
  </si>
  <si>
    <t>3232 Allegheny Avenue (3oh00003)</t>
  </si>
  <si>
    <t>3232</t>
  </si>
  <si>
    <t>Continental Drywall &amp; Insulation, LLC (t0001022)</t>
  </si>
  <si>
    <t>3262-3268 Democrat (3tn00005)</t>
  </si>
  <si>
    <t>1,  1-5,  1-5B,  2-3,  6,  6-10</t>
  </si>
  <si>
    <t>AOSOM LLC (t0000890)</t>
  </si>
  <si>
    <t>4-7</t>
  </si>
  <si>
    <t>R.P. Acquisition Corporation (t0000900)</t>
  </si>
  <si>
    <t>3272 Democrat (3tn00004)</t>
  </si>
  <si>
    <t>Motion Industries, Inc. (t0000874)</t>
  </si>
  <si>
    <t>3276 Democrat (3tn00003)</t>
  </si>
  <si>
    <t>Johnson Window Films, Inc (t0000898)</t>
  </si>
  <si>
    <t>Mechanics Laundry Service, Incorporated (t0000872)</t>
  </si>
  <si>
    <t>Lanter Distributing, LLC (t0000899)</t>
  </si>
  <si>
    <t>4-5</t>
  </si>
  <si>
    <t>Penske (t0001067)</t>
  </si>
  <si>
    <t>6</t>
  </si>
  <si>
    <t>Sage GSE Services, LLC (t0000893)</t>
  </si>
  <si>
    <t>Tri State Tire Wholesale and Recycle LLC (t0000896)</t>
  </si>
  <si>
    <t>Habegger (t0001087)</t>
  </si>
  <si>
    <t>3285 Saturn Ct (3ga00010)</t>
  </si>
  <si>
    <t>3298 Democrat (3tn00002)</t>
  </si>
  <si>
    <t>American Builders &amp; Contractor Supply Co., Inc. (t0000865)</t>
  </si>
  <si>
    <t>3330 NW 60th St (3fl00003)</t>
  </si>
  <si>
    <t>3330</t>
  </si>
  <si>
    <t>Garland, LLC (t0000866)</t>
  </si>
  <si>
    <t>DS Services of America, Inc. (t0000868)</t>
  </si>
  <si>
    <t>Ferguson Enterprises, LLC (t0000869)</t>
  </si>
  <si>
    <t>Overhead Door Corporation (t0000891)</t>
  </si>
  <si>
    <t>4</t>
  </si>
  <si>
    <t>KenCo Distributors, Inc. (t0000870)</t>
  </si>
  <si>
    <t>5</t>
  </si>
  <si>
    <t>Vortex Aviation, LLC (t0000902)</t>
  </si>
  <si>
    <t>Penco Products, Inc. (t0000892)</t>
  </si>
  <si>
    <t>Thorpe Products Company (t0000895)</t>
  </si>
  <si>
    <t>The Lamar Group (t0000894)</t>
  </si>
  <si>
    <t>9</t>
  </si>
  <si>
    <t>3380 Grand Ave (3il00004)</t>
  </si>
  <si>
    <t>3380</t>
  </si>
  <si>
    <t>Northstar Trading (t0000986)</t>
  </si>
  <si>
    <t>3605 Swenson Ave (3il00010)</t>
  </si>
  <si>
    <t>Hazloc Industries LLC (t0001374)</t>
  </si>
  <si>
    <t>3605</t>
  </si>
  <si>
    <t>Thieme Gmbh &amp; Co. KG (t0001376)</t>
  </si>
  <si>
    <t>3609</t>
  </si>
  <si>
    <t>Lighting Innovations, Inc. (t0001377)</t>
  </si>
  <si>
    <t>3696 Knight Road (3tn00006)</t>
  </si>
  <si>
    <t>USCutter Inc. (t0001273)</t>
  </si>
  <si>
    <t>AALP, LLC (t0001272)</t>
  </si>
  <si>
    <t>370 Gees Mill (3ga00005)</t>
  </si>
  <si>
    <t>Eckart, LLC (t0001178)</t>
  </si>
  <si>
    <t>3755 Knight Arnold Road (3tn00014)</t>
  </si>
  <si>
    <t>Aluma-Form, Inc. (t0001281)</t>
  </si>
  <si>
    <t>3845 Crowfarn Drive (3tn00012)</t>
  </si>
  <si>
    <t>Roadrunner Transportation Systems, Inc. (t0001285)</t>
  </si>
  <si>
    <t>3905 Steve Reynolds Blvd (3ga00006)</t>
  </si>
  <si>
    <t>100,  120</t>
  </si>
  <si>
    <t>B &amp; D Industrial, Inc. (t0001245)</t>
  </si>
  <si>
    <t>160</t>
  </si>
  <si>
    <t>Mash Enterprise, LLC  (t0001246)</t>
  </si>
  <si>
    <t>4000-4024 Precision Dr  (3oh00004)</t>
  </si>
  <si>
    <t>Bestnest Inc. (t0001145)</t>
  </si>
  <si>
    <t>Multi-Color Corporation (t0001146)</t>
  </si>
  <si>
    <t>4025 Steve Reynolds Blvd (3ga00007)</t>
  </si>
  <si>
    <t>Jenkins Services and Restoration, Inc. (t0001252)</t>
  </si>
  <si>
    <t>Delta Landscape Supply of Georgia, Inc. (t0001251)</t>
  </si>
  <si>
    <t>110</t>
  </si>
  <si>
    <t>Eagle Abrasives, Inc. (t0001249)</t>
  </si>
  <si>
    <t>Byokane (U.S.A.) Corp. (t0001247)</t>
  </si>
  <si>
    <t>Centimark Corporation  (t0001248)</t>
  </si>
  <si>
    <t>4026-4080 Senator Street (3tn00013)</t>
  </si>
  <si>
    <t>Shearer Supply Inc. (t0001309)</t>
  </si>
  <si>
    <t>La Michoacana Wholesale, Inc. (t0001315)</t>
  </si>
  <si>
    <t>410 Factory (3il00001)</t>
  </si>
  <si>
    <t>410</t>
  </si>
  <si>
    <t>Leaf Home Enhancements, LLC (t0000938)</t>
  </si>
  <si>
    <t>4105 S Mendenhall Road (3tn00010)</t>
  </si>
  <si>
    <t>KPower Global Logistics, LLC (t0001277)</t>
  </si>
  <si>
    <t>4112 Joe Street (3nc00002)</t>
  </si>
  <si>
    <t>4112</t>
  </si>
  <si>
    <t>Bates Enterprises, Inc. (t0001089)</t>
  </si>
  <si>
    <t>4133-4175 Senator St (3tn00016)</t>
  </si>
  <si>
    <t>Precision of New Hampton, Inc. (t0001295)</t>
  </si>
  <si>
    <t>11</t>
  </si>
  <si>
    <t>All-N-Express, LLC (t0001296)</t>
  </si>
  <si>
    <t>12</t>
  </si>
  <si>
    <t>Evoqua Water Technologies LLC (t0001298)</t>
  </si>
  <si>
    <t>Network Communications Systems, LLC (t0001305)</t>
  </si>
  <si>
    <t>3-4</t>
  </si>
  <si>
    <t>William R. Eubanks Interior Design, Inc. (t0001294)</t>
  </si>
  <si>
    <t>CP Rankin Inc. (t0001300)</t>
  </si>
  <si>
    <t>Kee Pest Control Inc. (t0001299)</t>
  </si>
  <si>
    <t>Flowers Baking Co. of Batesville, LLC (t0001358)</t>
  </si>
  <si>
    <t>Birner Memphis LLC (t0001313)</t>
  </si>
  <si>
    <t>4179-4189 Senator St (3tn00017)</t>
  </si>
  <si>
    <t>Arnett Logistics Group LLC (t0001301)</t>
  </si>
  <si>
    <t>2A</t>
  </si>
  <si>
    <t>MVision Trucking LLC (t0001297)</t>
  </si>
  <si>
    <t>4287 Delp Street (3tn00011)</t>
  </si>
  <si>
    <t>Wholesale Glass Distributors, Inc. (t0001292)</t>
  </si>
  <si>
    <t>4390 Westroads Drive (3fl00006)</t>
  </si>
  <si>
    <t>J&amp;I Ventures, INC. (t0001011)</t>
  </si>
  <si>
    <t>Gorilla Rides LLC (t0001010)</t>
  </si>
  <si>
    <t>4450 Alpha Road  (3tx00013)</t>
  </si>
  <si>
    <t>Redline Volleyball, LLC (t0001033)</t>
  </si>
  <si>
    <t>Wine Retriever, LLC (t0001034)</t>
  </si>
  <si>
    <t>4519 Old Lamar Avenue (3tn00015)</t>
  </si>
  <si>
    <t>ITR America, LLC (t0001311)</t>
  </si>
  <si>
    <t>4525 McEwen Road (3tx00012)</t>
  </si>
  <si>
    <t>4525</t>
  </si>
  <si>
    <t>Worldpac, Inc. (t0001036)</t>
  </si>
  <si>
    <t>4535</t>
  </si>
  <si>
    <t>Consolidated Clothiers, Inc.  (t0001035)</t>
  </si>
  <si>
    <t>4533 Old Lamar Ave (3tn00018)</t>
  </si>
  <si>
    <t>4570 NW 128th Street  (3fl00007)</t>
  </si>
  <si>
    <t>Clear Channel (t0001029)</t>
  </si>
  <si>
    <t>4570</t>
  </si>
  <si>
    <t>464 East Plaza Drive (3nc00006)</t>
  </si>
  <si>
    <t>1,  2,  3,  4</t>
  </si>
  <si>
    <t>L.B. Plastics Incorporated (t0001162)</t>
  </si>
  <si>
    <t>48-50 Best Friend Road (3ga00009)</t>
  </si>
  <si>
    <t>Currey &amp; Company, Inc.  (t0001330)</t>
  </si>
  <si>
    <t>4848 Evanswood Drive (3oh00005)</t>
  </si>
  <si>
    <t>Elevate Northland (t0001262)</t>
  </si>
  <si>
    <t>The Sherwin-Williams Company (t0001274)</t>
  </si>
  <si>
    <t>5 Pearl Court (3nj00013)</t>
  </si>
  <si>
    <t>KingChem Life Science, LLC  (t0001127)</t>
  </si>
  <si>
    <t>BC</t>
  </si>
  <si>
    <t>Fuller Enterprise USA, Inc. (t0001124)</t>
  </si>
  <si>
    <t>KFT Fire Trainer, LLC (t0001126)</t>
  </si>
  <si>
    <t>5425 E Raines (3tn00008)</t>
  </si>
  <si>
    <t>9-10</t>
  </si>
  <si>
    <t>5445 E Raines (3tn00009)</t>
  </si>
  <si>
    <t>1A</t>
  </si>
  <si>
    <t>1B</t>
  </si>
  <si>
    <t>5465 E Raines (3tn00007)</t>
  </si>
  <si>
    <t>01-04</t>
  </si>
  <si>
    <t>Steren Electronics International, LLC (t0001308)</t>
  </si>
  <si>
    <t>05-12</t>
  </si>
  <si>
    <t>Dematic Corp. (t0001284)</t>
  </si>
  <si>
    <t>59 Route 17 (3nj00016)</t>
  </si>
  <si>
    <t>59</t>
  </si>
  <si>
    <t>Howmedica Osteonics Corp. (t0001141)</t>
  </si>
  <si>
    <t>6 Evans Street (3nj00029)</t>
  </si>
  <si>
    <t>Apex Vaulting (t0001438)</t>
  </si>
  <si>
    <t>Hanovia Specialty Lighting (t0001439)</t>
  </si>
  <si>
    <t>Biosil Technologies, Inc. (t0001121)</t>
  </si>
  <si>
    <t>TBS Controls, LLC (t0001131)</t>
  </si>
  <si>
    <t>Flavine North America, Inc. (t0001122)</t>
  </si>
  <si>
    <t>DEFN</t>
  </si>
  <si>
    <t>Volkswagen Group of America, Inc. (t0001138)</t>
  </si>
  <si>
    <t>G</t>
  </si>
  <si>
    <t>Proximate Concepts, LLC &amp; iNPLANT, LLC (t0001129)</t>
  </si>
  <si>
    <t>SUMERU, LLC (t0001136)</t>
  </si>
  <si>
    <t>K,  M</t>
  </si>
  <si>
    <t>Inter Chem Trading Corp (t0001125)</t>
  </si>
  <si>
    <t>600 W Irving Park Road (3il00014)</t>
  </si>
  <si>
    <t>S&amp;S Truck Parts, LLC, c/o Investcorp (t0001415)</t>
  </si>
  <si>
    <t>601 Ryan Avenue (3nj00027)</t>
  </si>
  <si>
    <t>Buckley Cable Construction Co.  (t0001408)</t>
  </si>
  <si>
    <t>Axiom Gymnastics Center, LLC (t0001409)</t>
  </si>
  <si>
    <t>The PromptCare Companies, Inc.  (t0001410)</t>
  </si>
  <si>
    <t>Miller Equipment Services, LLC  (t0001411)</t>
  </si>
  <si>
    <t>605-655 Hawaii Avenue (3ca00001)</t>
  </si>
  <si>
    <t>605</t>
  </si>
  <si>
    <t>Cargo Planet Logistics  (t0001432)</t>
  </si>
  <si>
    <t>615</t>
  </si>
  <si>
    <t>SHLA Group, Inc.  (t0001434)</t>
  </si>
  <si>
    <t>635</t>
  </si>
  <si>
    <t>More Prepared LLC (t0001431)</t>
  </si>
  <si>
    <t>655</t>
  </si>
  <si>
    <t>Garv, Inc.  (t0001433)</t>
  </si>
  <si>
    <t>6151 Cowley Road (3tx00018)</t>
  </si>
  <si>
    <t>VoidForm Products, LLC (t0001347)</t>
  </si>
  <si>
    <t>631 S Royal Lane (3tx00009)</t>
  </si>
  <si>
    <t>6704 Curtis (3md00002)</t>
  </si>
  <si>
    <t>Vision Technologies LLC (t0000936)</t>
  </si>
  <si>
    <t>EQUIPMENTSHARE.COM INC (t0001157)</t>
  </si>
  <si>
    <t>7 Pearl Court (3nj00015)</t>
  </si>
  <si>
    <t>ABC</t>
  </si>
  <si>
    <t>Volkswagen Group of America, Inc. (t0001139)</t>
  </si>
  <si>
    <t>D,  E,  F</t>
  </si>
  <si>
    <t>E &amp; J Hospitality Inc. (t0001132)</t>
  </si>
  <si>
    <t>70-82 McKee Drive (3nj00019)</t>
  </si>
  <si>
    <t>70,  70E</t>
  </si>
  <si>
    <t>Lincoln Technical Institute, Inc. (t0001111)</t>
  </si>
  <si>
    <t>70-A02</t>
  </si>
  <si>
    <t>American Musical Supply, Inc. (t0001113)</t>
  </si>
  <si>
    <t>82B,  90</t>
  </si>
  <si>
    <t>Six Thirteen Originals, LLC (t0001112)</t>
  </si>
  <si>
    <t>705, 695, 699, 569/625 Joyce Kilmer Ave. (3nj00022)</t>
  </si>
  <si>
    <t>John Vitelli (t0001388)</t>
  </si>
  <si>
    <t>7120 Ambassador Road (3md00004)</t>
  </si>
  <si>
    <t>7122</t>
  </si>
  <si>
    <t>State of Maryland (t0000987)</t>
  </si>
  <si>
    <t>7124</t>
  </si>
  <si>
    <t>Provo Ventures LLC (t0001058)</t>
  </si>
  <si>
    <t>7128</t>
  </si>
  <si>
    <t>MASTER’S, INC. (t0001195)</t>
  </si>
  <si>
    <t>7130</t>
  </si>
  <si>
    <t>Club &amp; Cycle, LLC (t0000990)</t>
  </si>
  <si>
    <t>7132</t>
  </si>
  <si>
    <t>Foreman Turf Specialties, Inc. (t0000992)</t>
  </si>
  <si>
    <t>Fluid Fleet Services, LLC (t0001023)</t>
  </si>
  <si>
    <t>7126</t>
  </si>
  <si>
    <t>7970 Central Industrial Blvd (3fl00002)</t>
  </si>
  <si>
    <t>K1 Racing (t0000951)</t>
  </si>
  <si>
    <t>800-812 Greenleaf Avenue (3il00007)</t>
  </si>
  <si>
    <t>Mid-America Safety Corporation (t0000969)</t>
  </si>
  <si>
    <t>802</t>
  </si>
  <si>
    <t>Krishiv Foods, LLC (t0000970)</t>
  </si>
  <si>
    <t>810</t>
  </si>
  <si>
    <t>Direct Cabinet Supply, LLC (t0000971)</t>
  </si>
  <si>
    <t>812</t>
  </si>
  <si>
    <t>Ultimate Stone Inc (t0000982)</t>
  </si>
  <si>
    <t>801 Blacklawn Road (3ga00002)</t>
  </si>
  <si>
    <t>Lake Park Logistics, LLC (t0000911)</t>
  </si>
  <si>
    <t>F,  N</t>
  </si>
  <si>
    <t>Teijin Aramid USA, Inc. (t0000912)</t>
  </si>
  <si>
    <t>OPQR</t>
  </si>
  <si>
    <t>Clique Here, LLC (t0000910)</t>
  </si>
  <si>
    <t>801 Primos Avenue  (3pa00003)</t>
  </si>
  <si>
    <t>American Expediting Logistics, LLC (t0001399)</t>
  </si>
  <si>
    <t>825 26th Street (3il00009)</t>
  </si>
  <si>
    <t>Brady Industries of Illinois, LLC (t0001356)</t>
  </si>
  <si>
    <t>8361 Town Center Court (3md00003)</t>
  </si>
  <si>
    <t>JES Groundworks (t0000985)</t>
  </si>
  <si>
    <t>8490 Seward Road (3oh00006)</t>
  </si>
  <si>
    <t>Qualus Services, LLC (t0001269)</t>
  </si>
  <si>
    <t>9 S. Forrest Avenue (3pa00001)</t>
  </si>
  <si>
    <t>LCR Embedded Systems, Inc. (t0000847)</t>
  </si>
  <si>
    <t>911 Safety Equipment LLC (t0000848)</t>
  </si>
  <si>
    <t>91 McKee Drive (3nj00018)</t>
  </si>
  <si>
    <t>DASHLINK, INC. (t0001103)</t>
  </si>
  <si>
    <t>B,  C</t>
  </si>
  <si>
    <t>Alison's Trading Corp. (t0001114)</t>
  </si>
  <si>
    <t>CABLE</t>
  </si>
  <si>
    <t>Cablevision Lightpath LLC (t0001118)</t>
  </si>
  <si>
    <t>Z&amp;Z Supply Merger Sub, LLC  (t0001115)</t>
  </si>
  <si>
    <t>DJ Gym Mahwah LLC (t0001117)</t>
  </si>
  <si>
    <t>VBT Sub 2, LLC (t0001119)</t>
  </si>
  <si>
    <t>A-E</t>
  </si>
  <si>
    <t>Ark Systems, Inc. (t0000832)</t>
  </si>
  <si>
    <t>Philip Franklin Heiliger &amp; Nany Patricia Heiliger (t0000840)</t>
  </si>
  <si>
    <t>C&amp;J Contractors, LLC (t0000833)</t>
  </si>
  <si>
    <t>IJK</t>
  </si>
  <si>
    <t>* Prime Egrocery Inc (t0001443)</t>
  </si>
  <si>
    <t>L</t>
  </si>
  <si>
    <t>Gossamer Security Solutions, Inc. (t0000837)</t>
  </si>
  <si>
    <t>MN,  OP</t>
  </si>
  <si>
    <t>Xcision Medical Systems, LLC (t0000841)</t>
  </si>
  <si>
    <t>Q</t>
  </si>
  <si>
    <t>Daring Design, LLC (t0000835)</t>
  </si>
  <si>
    <t>RS</t>
  </si>
  <si>
    <t>T</t>
  </si>
  <si>
    <t>Casey's Coffee, Inc. (t0000834)</t>
  </si>
  <si>
    <t>920 NW 159 Drive (3fl00005)</t>
  </si>
  <si>
    <t>Krispy Kreme Donut Corporation (t0001163)</t>
  </si>
  <si>
    <t>955 Estes Avenue (3il00005)</t>
  </si>
  <si>
    <t>Rademaker (t0001001)</t>
  </si>
  <si>
    <t>9701 Brookford Street (3nc00003)</t>
  </si>
  <si>
    <t>Core &amp; Main LP  (t0001090)</t>
  </si>
  <si>
    <t xml:space="preserve">Property: .all3-xi  As of Date: 12/31/2024  By Property
  Notes : 1. * Future Active lease / Future Active Amendment    2. ** Pending Amendments    3. *** Past / Superseded Amendments
 </t>
  </si>
  <si>
    <t>Pro-Craft General Contractors, Inc. (t0001207)</t>
  </si>
  <si>
    <t>Hub Truck Rental Corp. (t0001260)</t>
  </si>
  <si>
    <t>** Ken Color Laboratories (t0001351)</t>
  </si>
  <si>
    <t>** Entrade LLC (t0001353)</t>
  </si>
  <si>
    <t>** DU Technologies Inc. (t0001354)</t>
  </si>
  <si>
    <t>Polatomic, Inc. (t0001213)</t>
  </si>
  <si>
    <t>PORVEN, LTD. (t0001128)</t>
  </si>
  <si>
    <t>DCO Distribution, Inc. (t0001343)</t>
  </si>
  <si>
    <t>Worksite Consultants, LLC (t0001302)</t>
  </si>
  <si>
    <t>Employbridge Holding Company (t0001306)</t>
  </si>
  <si>
    <t>2,  3,  4</t>
  </si>
  <si>
    <t>ASM Assembly Systems, LLC (t0001307)</t>
  </si>
  <si>
    <t>Midwest Industrial Rubber, Inc. (t0001280)</t>
  </si>
  <si>
    <t>Level 3 Telecom of Tennessee, LLC (t0001289)</t>
  </si>
  <si>
    <t>Pressmaster, Inc. (t0001304)</t>
  </si>
  <si>
    <t>Sherwin-Williams Company (t0001316)</t>
  </si>
  <si>
    <t>Bay Insulation of Tennessee Inc. (t0001279)</t>
  </si>
  <si>
    <t>1B,  2A</t>
  </si>
  <si>
    <t>The Juice Plus+ Company, LLC (t0001278)</t>
  </si>
  <si>
    <t>The CMI Group, Inc. (t0000972)</t>
  </si>
  <si>
    <t>Mitsubishi Electric Trane HVAC US, LLC  (t0000973)</t>
  </si>
  <si>
    <t>** American Expediting Logistics, LLC (t0001399)</t>
  </si>
  <si>
    <t>TOTAL</t>
  </si>
  <si>
    <t>OCCUPIED</t>
  </si>
  <si>
    <t>Occupancy</t>
  </si>
  <si>
    <t xml:space="preserve">Property: .all3-xi  As of Date: 09/30/2024  By Property
  Notes : 1. * Future Active lease / Future Active Amendment    2. ** Pending Amendments    3. *** Past / Superseded Amendments
 </t>
  </si>
  <si>
    <t>New York SMSA Limited Partnership (t0001235)</t>
  </si>
  <si>
    <t>Outdoor Cap Cp., Inc. (t0000940) - moved out</t>
  </si>
  <si>
    <t>** SRS Distribution, Inc. (t0001350)</t>
  </si>
  <si>
    <t>Tri-State Car Wash Supplies, LLC (t0001204) - renewed</t>
  </si>
  <si>
    <t>100B</t>
  </si>
  <si>
    <t>122_124</t>
  </si>
  <si>
    <t>Zeus Scientific, Inc. (t0001227) - renewed</t>
  </si>
  <si>
    <t>Blackbeard Marine, Inc. (t0000980)</t>
  </si>
  <si>
    <t>PORVEN, LTD. (t0001128) - known vacate</t>
  </si>
  <si>
    <t>Network Communications Systems, LLC (t0001305) - renewed</t>
  </si>
  <si>
    <t>** Level 3 Telecom of Tennessee, LLC (t0001287)</t>
  </si>
  <si>
    <t>Worksite Consultants, LLC (t0001302) - negotiating to renew but the building will be sold prior to YE</t>
  </si>
  <si>
    <t>** Dematic Corp. (t0001283)</t>
  </si>
  <si>
    <t>7120</t>
  </si>
  <si>
    <t>** Brady Industries of Illinois, LLC (t0001356)</t>
  </si>
  <si>
    <t>LCR Embedded Systems, Inc. (t0000847) - short term renewal signed</t>
  </si>
  <si>
    <t xml:space="preserve">Property: .all3-xi  As of Date: 06/30/2024  By Property
  Notes : 1. * Future Active lease / Future Active Amendment    2. ** Pending Amendments    3. *** Past / Superseded Amendments
 </t>
  </si>
  <si>
    <t>** EGL Motors, Inc. (t0001196)</t>
  </si>
  <si>
    <t>** Unifoil Corporation (t0001234)</t>
  </si>
  <si>
    <t>** New York SMSA Limited Partnership (t0001235)</t>
  </si>
  <si>
    <t>Outdoor Cap Cp., Inc. (t0000940)</t>
  </si>
  <si>
    <t>ABCO Garden State, LLC (t0001038)</t>
  </si>
  <si>
    <t>200 Evans Way (3nj00020)</t>
  </si>
  <si>
    <t>** Zeus Scientific, Inc. (t0001227)</t>
  </si>
  <si>
    <t>** Allmetal Inc. (t0001228)</t>
  </si>
  <si>
    <t>Ross Restoration Company LLC (t0001047)</t>
  </si>
  <si>
    <t>Benchmark Building Supply, Inc. (t0000993)</t>
  </si>
  <si>
    <t>Goodman Decorating Co., Inc. (t0001020)</t>
  </si>
  <si>
    <t>Royal Packaging (t0000909)</t>
  </si>
  <si>
    <t>3262 Democrat (3tn00005)</t>
  </si>
  <si>
    <t>Penske Logistics LLC (t0001067)</t>
  </si>
  <si>
    <t>Habegger Corporation (t0001087)</t>
  </si>
  <si>
    <t>** American Builders &amp; Contractors Supply Co.,Inc. (t0001240)</t>
  </si>
  <si>
    <t>Northstar Trading LLC (t0000986)</t>
  </si>
  <si>
    <t>Atlas Packaging, Inc. (t0001028)</t>
  </si>
  <si>
    <t>K1 Speed, Inc. (t0000951)</t>
  </si>
  <si>
    <t>Ultimate Stone, Inc. (t0000982)</t>
  </si>
  <si>
    <t>Groundworks Operations, LLC (t0000985)</t>
  </si>
  <si>
    <t>Specialized Medical Response Team (t0000849)</t>
  </si>
  <si>
    <t>Rademaker USA, LLC (t0001001)</t>
  </si>
  <si>
    <t>Spring Creek Park (3tx00015)</t>
  </si>
  <si>
    <t xml:space="preserve">Property: .z11fmf3  As of Date: 03/31/2024  By Property
  Notes : 1. * Future Active lease / Future Active Amendment    2. ** Pending Amendments    3. *** Past / Superseded Amendments
 </t>
  </si>
  <si>
    <t>* EventLink, LLC (t0001190)</t>
  </si>
  <si>
    <t>Kanebridge Corporation (t0000905)</t>
  </si>
  <si>
    <t>J.S. HELD LLC (t0001099)</t>
  </si>
  <si>
    <t>* City of Charlotte (t0001116)</t>
  </si>
  <si>
    <t>Leflore Construction LLC (t0000871)</t>
  </si>
  <si>
    <t>** AMERICAN BUILDERS &amp; CONTRACTORS SUPPLY CO., INC. (t0001187)</t>
  </si>
  <si>
    <t>* IMCD US LLC (t0001183)</t>
  </si>
  <si>
    <t>* Carnival Day, Inc. (t0001154)</t>
  </si>
  <si>
    <t xml:space="preserve">Property: .all3-xi  As of Date: 12/31/2023  By Property
  Notes : 1. * Future Active lease / Future Active Amendment    2. ** Pending Amendments    3. *** Past / Superseded Amendments
 </t>
  </si>
  <si>
    <t>Starwood Motors, LLC (t0001032)</t>
  </si>
  <si>
    <t>AER Manufacturing, LP (t0001031)</t>
  </si>
  <si>
    <t>BOXMAN STUDIOS, LLC (t0001171)</t>
  </si>
  <si>
    <t>100A</t>
  </si>
  <si>
    <t>116A</t>
  </si>
  <si>
    <t>120A</t>
  </si>
  <si>
    <t>122</t>
  </si>
  <si>
    <t>122A</t>
  </si>
  <si>
    <t>136</t>
  </si>
  <si>
    <t>136W</t>
  </si>
  <si>
    <t>300,  500</t>
  </si>
  <si>
    <t>Avan Material, Inc. (t0000944)</t>
  </si>
  <si>
    <t>American Builders &amp; Contractors Supply Co. (t0000919)</t>
  </si>
  <si>
    <t>MaxMedia, Inc. (t0000855)</t>
  </si>
  <si>
    <t>National Auto Parts Warehouse, LLC (t0000875)</t>
  </si>
  <si>
    <t>Vigomex Foods Wholesale Inc. (t0000901)</t>
  </si>
  <si>
    <t>100,  200,  300</t>
  </si>
  <si>
    <t>Actives International, L.L.C. (t0001120)</t>
  </si>
  <si>
    <t xml:space="preserve">Property: .z11fmf3  As of Date: 01/01/2024  By Property
  Notes : 1. * Future Active lease / Future Active Amendment    2. ** Pending Amendments    3. *** Past / Superseded Amendments
 </t>
  </si>
  <si>
    <t>* Ross Restoration Company LLC (t0001047)</t>
  </si>
  <si>
    <t>* Laker Partners, LLC (t0001179)</t>
  </si>
  <si>
    <t>* Eckart, LLC (t0001178)</t>
  </si>
  <si>
    <t xml:space="preserve">Property: .all3-xi  As of Date: 01/01/2023  By Property
  Notes : 1. * Future Active lease / Future Active Amendment    2. ** Pending Amendments    3. *** Past / Superseded Amendments
 </t>
  </si>
  <si>
    <t>Milano Foods (t0000957)</t>
  </si>
  <si>
    <t>D.C Foam Recycle Center, Inc. (t0000914)</t>
  </si>
  <si>
    <t>Joerns, LLC (t0000915)</t>
  </si>
  <si>
    <t>Trang Phanoliver Sign Design LLC (t0000945)</t>
  </si>
  <si>
    <t>RainerMed LLC (t0000947)</t>
  </si>
  <si>
    <t>SM Transmissions Inc (t0000949)</t>
  </si>
  <si>
    <t>Mike Hammersmith General Contracting, Inc. (t0000955)</t>
  </si>
  <si>
    <t>Lains Way Volleyball Academy LLC (t0000920)</t>
  </si>
  <si>
    <t>Memphis Publishing Company (t0000873)</t>
  </si>
  <si>
    <t>UST Select, Inc. (t0000897)</t>
  </si>
  <si>
    <t>Direct Metals, LLC (t0000932)</t>
  </si>
  <si>
    <t>K</t>
  </si>
  <si>
    <t>M</t>
  </si>
  <si>
    <t>70</t>
  </si>
  <si>
    <t>70E</t>
  </si>
  <si>
    <t>82B</t>
  </si>
  <si>
    <t>90</t>
  </si>
  <si>
    <t>Renewed Mind Worship Center, Inc. (t0000988)</t>
  </si>
  <si>
    <t>Kensington Glass Arts, Inc. (t0000989)</t>
  </si>
  <si>
    <t>J &amp; L Howard, LLC (t0000839)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</si>
</sst>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#,##0.0"/>
    <numFmt numFmtId="168" formatCode="_-* #,##0.00_-;\-* #,##0.00_-;_-* &quot;-&quot;??_-;_-@_-"/>
  </numFmts>
  <fonts count="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8"/>
      <color rgb="FF50505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0"/>
      <name val="Aptos"/>
      <family val="2"/>
    </font>
    <font>
      <sz val="10"/>
      <color rgb="FF0000FF"/>
      <name val="Aptos"/>
      <family val="2"/>
    </font>
    <font>
      <b/>
      <sz val="10"/>
      <name val="Aptos"/>
      <family val="2"/>
    </font>
    <font>
      <sz val="10"/>
      <color rgb="FF000000"/>
      <name val="Aptos"/>
      <family val="2"/>
    </font>
    <font>
      <b/>
      <sz val="10"/>
      <color rgb="FF000000"/>
      <name val="Aptos"/>
      <family val="2"/>
    </font>
    <font>
      <sz val="10"/>
      <color theme="0"/>
      <name val="Aptos"/>
      <family val="2"/>
    </font>
    <font>
      <b/>
      <sz val="10"/>
      <color theme="0"/>
      <name val="Aptos"/>
      <family val="2"/>
    </font>
    <font>
      <sz val="10"/>
      <color theme="0" tint="-0.499984740745262"/>
      <name val="Aptos"/>
      <family val="2"/>
    </font>
    <font>
      <b/>
      <sz val="10"/>
      <color theme="0" tint="-0.499984740745262"/>
      <name val="Aptos"/>
      <family val="2"/>
    </font>
    <font>
      <sz val="11"/>
      <color theme="1"/>
      <name val="Calibri"/>
      <family val="2"/>
      <charset val="177"/>
      <scheme val="minor"/>
    </font>
    <font>
      <sz val="10"/>
      <color theme="1"/>
      <name val="Aptos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09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7" fillId="0" borderId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11" applyNumberFormat="0" applyAlignment="0" applyProtection="0"/>
    <xf numFmtId="0" fontId="27" fillId="18" borderId="12" applyNumberFormat="0" applyAlignment="0" applyProtection="0"/>
    <xf numFmtId="0" fontId="28" fillId="18" borderId="11" applyNumberFormat="0" applyAlignment="0" applyProtection="0"/>
    <xf numFmtId="0" fontId="29" fillId="0" borderId="13" applyNumberFormat="0" applyFill="0" applyAlignment="0" applyProtection="0"/>
    <xf numFmtId="0" fontId="30" fillId="19" borderId="14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4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4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168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35" fillId="0" borderId="0"/>
    <xf numFmtId="44" fontId="35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9" fontId="1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" fillId="0" borderId="0"/>
    <xf numFmtId="0" fontId="1" fillId="20" borderId="15" applyNumberFormat="0" applyFont="0" applyAlignment="0" applyProtection="0"/>
    <xf numFmtId="0" fontId="1" fillId="0" borderId="0"/>
    <xf numFmtId="0" fontId="1" fillId="20" borderId="15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20" borderId="15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</cellStyleXfs>
  <cellXfs count="158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right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4" fontId="5" fillId="3" borderId="0" xfId="0" applyNumberFormat="1" applyFont="1" applyFill="1" applyAlignment="1">
      <alignment horizontal="right" vertical="center" wrapText="1"/>
    </xf>
    <xf numFmtId="14" fontId="5" fillId="3" borderId="0" xfId="0" applyNumberFormat="1" applyFont="1" applyFill="1" applyAlignment="1">
      <alignment horizontal="center" vertical="center" wrapText="1"/>
    </xf>
    <xf numFmtId="4" fontId="5" fillId="3" borderId="0" xfId="0" applyNumberFormat="1" applyFont="1" applyFill="1" applyAlignment="1">
      <alignment horizontal="center" vertical="center" wrapText="1"/>
    </xf>
    <xf numFmtId="4" fontId="0" fillId="0" borderId="0" xfId="0" applyNumberFormat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right" vertical="center" wrapText="1"/>
    </xf>
    <xf numFmtId="14" fontId="5" fillId="5" borderId="0" xfId="0" applyNumberFormat="1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10" fillId="0" borderId="0" xfId="0" applyFont="1"/>
    <xf numFmtId="3" fontId="8" fillId="0" borderId="0" xfId="0" applyNumberFormat="1" applyFont="1"/>
    <xf numFmtId="0" fontId="0" fillId="5" borderId="0" xfId="0" applyFill="1" applyAlignment="1">
      <alignment vertical="top"/>
    </xf>
    <xf numFmtId="4" fontId="5" fillId="4" borderId="0" xfId="0" applyNumberFormat="1" applyFont="1" applyFill="1" applyAlignment="1">
      <alignment horizontal="right" vertical="center" wrapText="1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left"/>
    </xf>
    <xf numFmtId="164" fontId="5" fillId="2" borderId="2" xfId="4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4" fontId="5" fillId="7" borderId="0" xfId="0" applyNumberFormat="1" applyFont="1" applyFill="1" applyAlignment="1">
      <alignment horizontal="right" vertical="center" wrapText="1"/>
    </xf>
    <xf numFmtId="14" fontId="5" fillId="7" borderId="0" xfId="0" applyNumberFormat="1" applyFont="1" applyFill="1" applyAlignment="1">
      <alignment horizontal="center" vertical="center" wrapText="1"/>
    </xf>
    <xf numFmtId="4" fontId="5" fillId="7" borderId="0" xfId="0" applyNumberFormat="1" applyFont="1" applyFill="1" applyAlignment="1">
      <alignment horizontal="center" vertical="center" wrapText="1"/>
    </xf>
    <xf numFmtId="0" fontId="0" fillId="7" borderId="0" xfId="0" applyFill="1" applyAlignment="1">
      <alignment vertical="top"/>
    </xf>
    <xf numFmtId="0" fontId="6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 wrapText="1"/>
    </xf>
    <xf numFmtId="4" fontId="6" fillId="7" borderId="0" xfId="0" applyNumberFormat="1" applyFont="1" applyFill="1" applyAlignment="1">
      <alignment horizontal="right" vertical="center" wrapText="1"/>
    </xf>
    <xf numFmtId="2" fontId="5" fillId="7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vertical="top"/>
    </xf>
    <xf numFmtId="0" fontId="8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3" fontId="11" fillId="0" borderId="0" xfId="0" applyNumberFormat="1" applyFont="1" applyAlignment="1">
      <alignment horizontal="center" wrapText="1"/>
    </xf>
    <xf numFmtId="165" fontId="11" fillId="0" borderId="0" xfId="0" applyNumberFormat="1" applyFont="1" applyAlignment="1">
      <alignment horizontal="center" wrapText="1"/>
    </xf>
    <xf numFmtId="3" fontId="11" fillId="6" borderId="0" xfId="0" applyNumberFormat="1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10" fillId="9" borderId="0" xfId="0" applyFont="1" applyFill="1"/>
    <xf numFmtId="0" fontId="10" fillId="9" borderId="0" xfId="0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center"/>
    </xf>
    <xf numFmtId="0" fontId="8" fillId="0" borderId="4" xfId="0" applyFont="1" applyBorder="1"/>
    <xf numFmtId="3" fontId="10" fillId="0" borderId="4" xfId="0" applyNumberFormat="1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13" fillId="11" borderId="0" xfId="0" applyFont="1" applyFill="1"/>
    <xf numFmtId="0" fontId="14" fillId="11" borderId="0" xfId="0" applyFont="1" applyFill="1" applyAlignment="1">
      <alignment horizontal="center"/>
    </xf>
    <xf numFmtId="3" fontId="12" fillId="6" borderId="0" xfId="0" applyNumberFormat="1" applyFont="1" applyFill="1" applyAlignment="1">
      <alignment horizontal="center" wrapText="1"/>
    </xf>
    <xf numFmtId="165" fontId="12" fillId="6" borderId="0" xfId="0" applyNumberFormat="1" applyFont="1" applyFill="1" applyAlignment="1">
      <alignment horizontal="center" wrapText="1"/>
    </xf>
    <xf numFmtId="3" fontId="10" fillId="0" borderId="4" xfId="0" applyNumberFormat="1" applyFont="1" applyBorder="1"/>
    <xf numFmtId="165" fontId="8" fillId="0" borderId="0" xfId="1" applyNumberFormat="1" applyFont="1" applyBorder="1" applyAlignment="1">
      <alignment horizontal="center"/>
    </xf>
    <xf numFmtId="3" fontId="8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4" borderId="0" xfId="0" applyFont="1" applyFill="1" applyAlignment="1">
      <alignment horizontal="left" vertical="center" wrapText="1"/>
    </xf>
    <xf numFmtId="165" fontId="8" fillId="0" borderId="0" xfId="1" applyNumberFormat="1" applyFont="1" applyFill="1" applyBorder="1" applyAlignment="1">
      <alignment horizontal="center"/>
    </xf>
    <xf numFmtId="0" fontId="13" fillId="12" borderId="0" xfId="0" applyFont="1" applyFill="1"/>
    <xf numFmtId="3" fontId="13" fillId="12" borderId="0" xfId="0" applyNumberFormat="1" applyFont="1" applyFill="1" applyAlignment="1">
      <alignment horizontal="center"/>
    </xf>
    <xf numFmtId="9" fontId="8" fillId="0" borderId="0" xfId="1" applyFont="1"/>
    <xf numFmtId="0" fontId="10" fillId="6" borderId="0" xfId="0" applyFont="1" applyFill="1"/>
    <xf numFmtId="3" fontId="10" fillId="6" borderId="0" xfId="0" applyNumberFormat="1" applyFont="1" applyFill="1" applyAlignment="1">
      <alignment horizontal="center"/>
    </xf>
    <xf numFmtId="165" fontId="10" fillId="6" borderId="0" xfId="1" applyNumberFormat="1" applyFont="1" applyFill="1" applyBorder="1" applyAlignment="1">
      <alignment horizontal="center"/>
    </xf>
    <xf numFmtId="164" fontId="8" fillId="0" borderId="0" xfId="4" applyNumberFormat="1" applyFont="1" applyFill="1" applyBorder="1" applyAlignment="1">
      <alignment horizontal="center"/>
    </xf>
    <xf numFmtId="3" fontId="15" fillId="0" borderId="0" xfId="0" applyNumberFormat="1" applyFont="1" applyAlignment="1">
      <alignment horizontal="center"/>
    </xf>
    <xf numFmtId="165" fontId="15" fillId="0" borderId="0" xfId="1" applyNumberFormat="1" applyFont="1" applyBorder="1" applyAlignment="1">
      <alignment horizontal="center"/>
    </xf>
    <xf numFmtId="0" fontId="15" fillId="0" borderId="0" xfId="0" applyFont="1"/>
    <xf numFmtId="3" fontId="16" fillId="6" borderId="0" xfId="0" applyNumberFormat="1" applyFont="1" applyFill="1" applyAlignment="1">
      <alignment horizontal="center"/>
    </xf>
    <xf numFmtId="3" fontId="15" fillId="6" borderId="0" xfId="0" applyNumberFormat="1" applyFont="1" applyFill="1" applyAlignment="1">
      <alignment horizontal="center"/>
    </xf>
    <xf numFmtId="165" fontId="16" fillId="6" borderId="0" xfId="1" applyNumberFormat="1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7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left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5" fillId="8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center" vertical="center" wrapText="1"/>
    </xf>
    <xf numFmtId="0" fontId="10" fillId="8" borderId="0" xfId="0" applyFont="1" applyFill="1" applyAlignment="1">
      <alignment horizontal="left"/>
    </xf>
    <xf numFmtId="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4" fillId="11" borderId="5" xfId="0" applyFont="1" applyFill="1" applyBorder="1" applyAlignment="1">
      <alignment horizontal="center"/>
    </xf>
    <xf numFmtId="3" fontId="11" fillId="0" borderId="6" xfId="0" applyNumberFormat="1" applyFont="1" applyBorder="1" applyAlignment="1">
      <alignment horizontal="center" wrapText="1"/>
    </xf>
    <xf numFmtId="165" fontId="11" fillId="0" borderId="6" xfId="0" applyNumberFormat="1" applyFont="1" applyBorder="1" applyAlignment="1">
      <alignment horizontal="center" wrapText="1"/>
    </xf>
    <xf numFmtId="3" fontId="8" fillId="0" borderId="6" xfId="0" applyNumberFormat="1" applyFont="1" applyBorder="1" applyAlignment="1">
      <alignment horizontal="center" wrapText="1"/>
    </xf>
    <xf numFmtId="3" fontId="12" fillId="6" borderId="6" xfId="0" applyNumberFormat="1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3" fontId="11" fillId="6" borderId="6" xfId="0" applyNumberFormat="1" applyFont="1" applyFill="1" applyBorder="1" applyAlignment="1">
      <alignment horizontal="center" wrapText="1"/>
    </xf>
    <xf numFmtId="165" fontId="12" fillId="6" borderId="7" xfId="0" applyNumberFormat="1" applyFont="1" applyFill="1" applyBorder="1" applyAlignment="1">
      <alignment horizontal="center" wrapText="1"/>
    </xf>
    <xf numFmtId="3" fontId="8" fillId="0" borderId="6" xfId="0" applyNumberFormat="1" applyFont="1" applyBorder="1" applyAlignment="1">
      <alignment horizontal="center"/>
    </xf>
    <xf numFmtId="0" fontId="8" fillId="0" borderId="6" xfId="0" applyFont="1" applyBorder="1"/>
    <xf numFmtId="3" fontId="8" fillId="6" borderId="6" xfId="0" applyNumberFormat="1" applyFont="1" applyFill="1" applyBorder="1" applyAlignment="1">
      <alignment horizontal="center"/>
    </xf>
    <xf numFmtId="44" fontId="0" fillId="0" borderId="0" xfId="2" applyFont="1"/>
    <xf numFmtId="3" fontId="9" fillId="6" borderId="0" xfId="0" applyNumberFormat="1" applyFont="1" applyFill="1" applyAlignment="1">
      <alignment horizontal="center" wrapText="1"/>
    </xf>
    <xf numFmtId="4" fontId="5" fillId="8" borderId="0" xfId="0" applyNumberFormat="1" applyFont="1" applyFill="1" applyAlignment="1">
      <alignment horizontal="right" vertical="center" wrapText="1"/>
    </xf>
    <xf numFmtId="0" fontId="11" fillId="0" borderId="0" xfId="0" applyFont="1"/>
    <xf numFmtId="165" fontId="8" fillId="0" borderId="6" xfId="1" applyNumberFormat="1" applyFont="1" applyBorder="1" applyAlignment="1">
      <alignment horizontal="center"/>
    </xf>
    <xf numFmtId="3" fontId="10" fillId="6" borderId="6" xfId="0" applyNumberFormat="1" applyFont="1" applyFill="1" applyBorder="1" applyAlignment="1">
      <alignment horizontal="center"/>
    </xf>
    <xf numFmtId="0" fontId="9" fillId="0" borderId="6" xfId="0" applyFont="1" applyBorder="1"/>
    <xf numFmtId="165" fontId="10" fillId="6" borderId="7" xfId="1" applyNumberFormat="1" applyFont="1" applyFill="1" applyBorder="1" applyAlignment="1">
      <alignment horizontal="center"/>
    </xf>
    <xf numFmtId="0" fontId="5" fillId="13" borderId="0" xfId="0" applyFont="1" applyFill="1" applyAlignment="1">
      <alignment horizontal="left" vertical="center" wrapText="1"/>
    </xf>
    <xf numFmtId="166" fontId="18" fillId="0" borderId="0" xfId="0" applyNumberFormat="1" applyFont="1" applyAlignment="1">
      <alignment horizontal="center"/>
    </xf>
    <xf numFmtId="0" fontId="15" fillId="6" borderId="0" xfId="0" applyFont="1" applyFill="1"/>
    <xf numFmtId="0" fontId="8" fillId="6" borderId="6" xfId="0" applyFont="1" applyFill="1" applyBorder="1"/>
    <xf numFmtId="0" fontId="8" fillId="6" borderId="0" xfId="0" applyFont="1" applyFill="1" applyAlignment="1">
      <alignment horizontal="center"/>
    </xf>
    <xf numFmtId="9" fontId="11" fillId="0" borderId="4" xfId="7" applyFont="1" applyFill="1" applyBorder="1" applyAlignment="1">
      <alignment horizontal="center" vertical="center"/>
    </xf>
    <xf numFmtId="9" fontId="11" fillId="0" borderId="0" xfId="7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/>
    </xf>
    <xf numFmtId="0" fontId="8" fillId="46" borderId="0" xfId="0" applyFont="1" applyFill="1"/>
    <xf numFmtId="0" fontId="5" fillId="45" borderId="0" xfId="0" applyFont="1" applyFill="1" applyAlignment="1">
      <alignment horizontal="left" vertical="center" wrapText="1"/>
    </xf>
    <xf numFmtId="164" fontId="0" fillId="0" borderId="0" xfId="4" applyNumberFormat="1" applyFont="1"/>
    <xf numFmtId="165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4" fontId="6" fillId="47" borderId="0" xfId="0" applyNumberFormat="1" applyFont="1" applyFill="1" applyAlignment="1">
      <alignment horizontal="right" vertical="center" wrapText="1"/>
    </xf>
    <xf numFmtId="4" fontId="5" fillId="9" borderId="0" xfId="0" applyNumberFormat="1" applyFont="1" applyFill="1" applyAlignment="1">
      <alignment horizontal="right" vertical="center" wrapText="1"/>
    </xf>
    <xf numFmtId="0" fontId="5" fillId="48" borderId="0" xfId="0" applyFont="1" applyFill="1" applyAlignment="1">
      <alignment horizontal="left" vertical="center" wrapText="1"/>
    </xf>
    <xf numFmtId="4" fontId="5" fillId="48" borderId="0" xfId="0" applyNumberFormat="1" applyFont="1" applyFill="1" applyAlignment="1">
      <alignment horizontal="right" vertical="center" wrapText="1"/>
    </xf>
    <xf numFmtId="14" fontId="5" fillId="48" borderId="0" xfId="0" applyNumberFormat="1" applyFont="1" applyFill="1" applyAlignment="1">
      <alignment horizontal="center" vertical="center" wrapText="1"/>
    </xf>
    <xf numFmtId="166" fontId="10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 indent="1"/>
    </xf>
    <xf numFmtId="4" fontId="6" fillId="4" borderId="0" xfId="0" applyNumberFormat="1" applyFont="1" applyFill="1" applyAlignment="1">
      <alignment horizontal="right" vertical="center" wrapText="1"/>
    </xf>
    <xf numFmtId="0" fontId="8" fillId="0" borderId="17" xfId="0" applyFont="1" applyBorder="1"/>
    <xf numFmtId="3" fontId="8" fillId="0" borderId="17" xfId="0" applyNumberFormat="1" applyFont="1" applyBorder="1" applyAlignment="1">
      <alignment horizontal="left"/>
    </xf>
    <xf numFmtId="3" fontId="8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9" fontId="11" fillId="0" borderId="17" xfId="7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" fontId="0" fillId="0" borderId="0" xfId="0" applyNumberFormat="1" applyAlignment="1">
      <alignment vertical="top"/>
    </xf>
    <xf numFmtId="43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09">
    <cellStyle name="20% - Accent1" xfId="25" builtinId="30" customBuiltin="1"/>
    <cellStyle name="20% - Accent1 2" xfId="70" xr:uid="{03ED86F1-25F9-482A-A11F-8BC77ADE58C2}"/>
    <cellStyle name="20% - Accent1 3" xfId="90" xr:uid="{0A5780CC-559D-4F4C-A138-D6BE8544A0A9}"/>
    <cellStyle name="20% - Accent2" xfId="29" builtinId="34" customBuiltin="1"/>
    <cellStyle name="20% - Accent2 2" xfId="73" xr:uid="{EC8BFC6B-9422-4085-9902-72D6006A10CE}"/>
    <cellStyle name="20% - Accent2 3" xfId="93" xr:uid="{169DC022-6668-4265-9007-E00034492829}"/>
    <cellStyle name="20% - Accent3" xfId="33" builtinId="38" customBuiltin="1"/>
    <cellStyle name="20% - Accent3 2" xfId="76" xr:uid="{BCD70FF0-149F-4EFB-8178-FE22CE51C27B}"/>
    <cellStyle name="20% - Accent3 3" xfId="96" xr:uid="{10C633E2-F859-47E3-90CA-D2B71BB3ABB2}"/>
    <cellStyle name="20% - Accent4" xfId="37" builtinId="42" customBuiltin="1"/>
    <cellStyle name="20% - Accent4 2" xfId="79" xr:uid="{ADB08644-7026-4851-A34F-75E278C657E3}"/>
    <cellStyle name="20% - Accent4 3" xfId="99" xr:uid="{89E875F5-B984-43E1-816B-F11031DFD634}"/>
    <cellStyle name="20% - Accent5" xfId="41" builtinId="46" customBuiltin="1"/>
    <cellStyle name="20% - Accent5 2" xfId="82" xr:uid="{F74EA487-2184-4A20-9E8A-B414AD374EFD}"/>
    <cellStyle name="20% - Accent5 3" xfId="102" xr:uid="{2825C4CC-9C30-4031-BC9F-FB8B36552E78}"/>
    <cellStyle name="20% - Accent6" xfId="45" builtinId="50" customBuiltin="1"/>
    <cellStyle name="20% - Accent6 2" xfId="85" xr:uid="{8CA38FE5-1229-44B9-97A4-55C80A91B6B8}"/>
    <cellStyle name="20% - Accent6 3" xfId="105" xr:uid="{6743B6EA-8313-4BF6-B5ED-C76FD8BE8C8F}"/>
    <cellStyle name="40% - Accent1" xfId="26" builtinId="31" customBuiltin="1"/>
    <cellStyle name="40% - Accent1 2" xfId="71" xr:uid="{AD49620E-F5F2-4455-8BE6-8ED7CC5B69E0}"/>
    <cellStyle name="40% - Accent1 3" xfId="91" xr:uid="{89634E8D-74A3-4720-B77A-1766665A579E}"/>
    <cellStyle name="40% - Accent2" xfId="30" builtinId="35" customBuiltin="1"/>
    <cellStyle name="40% - Accent2 2" xfId="74" xr:uid="{7B06B3BC-10A6-4183-8D4B-C7493F642E9B}"/>
    <cellStyle name="40% - Accent2 3" xfId="94" xr:uid="{97F5E381-FF2B-4023-9E84-5498FA0E420E}"/>
    <cellStyle name="40% - Accent3" xfId="34" builtinId="39" customBuiltin="1"/>
    <cellStyle name="40% - Accent3 2" xfId="77" xr:uid="{D54A7B3C-DD25-4FD9-9363-5B1333A4C7DB}"/>
    <cellStyle name="40% - Accent3 3" xfId="97" xr:uid="{DF2C211D-741E-40B1-809E-F2495A0588DD}"/>
    <cellStyle name="40% - Accent4" xfId="38" builtinId="43" customBuiltin="1"/>
    <cellStyle name="40% - Accent4 2" xfId="80" xr:uid="{8A6D2B24-3D31-44B5-8112-4E503834DD33}"/>
    <cellStyle name="40% - Accent4 3" xfId="100" xr:uid="{3A2BFA90-F7F1-40D7-A284-591A3E79CD39}"/>
    <cellStyle name="40% - Accent5" xfId="42" builtinId="47" customBuiltin="1"/>
    <cellStyle name="40% - Accent5 2" xfId="83" xr:uid="{DFB94C61-E045-4A9E-A481-7883E4C5527C}"/>
    <cellStyle name="40% - Accent5 3" xfId="103" xr:uid="{DE34EAE8-D185-47E4-B54E-0916AD08A36E}"/>
    <cellStyle name="40% - Accent6" xfId="46" builtinId="51" customBuiltin="1"/>
    <cellStyle name="40% - Accent6 2" xfId="86" xr:uid="{A7897EC1-CE01-438F-B22B-8998C8ABE30B}"/>
    <cellStyle name="40% - Accent6 3" xfId="106" xr:uid="{7C40D3F6-1F69-4B3E-A06B-1E2FD8DF38B0}"/>
    <cellStyle name="60% - Accent1" xfId="27" builtinId="32" customBuiltin="1"/>
    <cellStyle name="60% - Accent1 2" xfId="72" xr:uid="{F76DB3C3-347C-45A8-BF88-C5025885FB79}"/>
    <cellStyle name="60% - Accent1 3" xfId="92" xr:uid="{F89E097A-2FBC-403C-9342-D17DAB7CCD52}"/>
    <cellStyle name="60% - Accent2" xfId="31" builtinId="36" customBuiltin="1"/>
    <cellStyle name="60% - Accent2 2" xfId="75" xr:uid="{83663643-3E43-473A-A75B-74A5A14B8FD0}"/>
    <cellStyle name="60% - Accent2 3" xfId="95" xr:uid="{6E89DBE2-2915-460E-9717-2D36BBE096E5}"/>
    <cellStyle name="60% - Accent3" xfId="35" builtinId="40" customBuiltin="1"/>
    <cellStyle name="60% - Accent3 2" xfId="78" xr:uid="{5D5C55BB-5018-4351-B3BD-9BFA0740BE2D}"/>
    <cellStyle name="60% - Accent3 3" xfId="98" xr:uid="{3A8079FC-5039-47DF-8927-E497A4849BF5}"/>
    <cellStyle name="60% - Accent4" xfId="39" builtinId="44" customBuiltin="1"/>
    <cellStyle name="60% - Accent4 2" xfId="81" xr:uid="{1801DB55-A7DF-453F-BBC2-DBEC53031C22}"/>
    <cellStyle name="60% - Accent4 3" xfId="101" xr:uid="{2E41237A-801B-4C45-9E54-635BB472BD81}"/>
    <cellStyle name="60% - Accent5" xfId="43" builtinId="48" customBuiltin="1"/>
    <cellStyle name="60% - Accent5 2" xfId="84" xr:uid="{D521C452-19D1-47FB-A43B-5C7EB4BA5072}"/>
    <cellStyle name="60% - Accent5 3" xfId="104" xr:uid="{F822507B-900C-4EEE-874B-E007B57A8B97}"/>
    <cellStyle name="60% - Accent6" xfId="47" builtinId="52" customBuiltin="1"/>
    <cellStyle name="60% - Accent6 2" xfId="87" xr:uid="{826D23C2-5913-4F77-ABC2-AA4B6D8C2383}"/>
    <cellStyle name="60% - Accent6 3" xfId="107" xr:uid="{EFCAD42D-F570-4894-BE85-1DFE8891C4A7}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4" xr:uid="{00000000-0005-0000-0000-000004000000}"/>
    <cellStyle name="Comma [0]" xfId="5" xr:uid="{00000000-0005-0000-0000-000005000000}"/>
    <cellStyle name="Comma 2" xfId="58" xr:uid="{1F537E8E-2708-44D2-A7CC-861B50493E87}"/>
    <cellStyle name="Comma 2 2" xfId="59" xr:uid="{B3C581DB-416C-4DCA-B750-BFB34CDDB460}"/>
    <cellStyle name="Comma 3" xfId="48" xr:uid="{076D51EA-8B12-4292-9F70-A250FD8FB7C2}"/>
    <cellStyle name="Comma 4" xfId="64" xr:uid="{89AF5B82-40F1-4236-93A4-4DAD859F8299}"/>
    <cellStyle name="Comma 5" xfId="65" xr:uid="{0F4E2A38-B658-4C65-B963-7D642FCF9FB8}"/>
    <cellStyle name="Currency" xfId="2" xr:uid="{00000000-0005-0000-0000-000002000000}"/>
    <cellStyle name="Currency [0]" xfId="3" xr:uid="{00000000-0005-0000-0000-000003000000}"/>
    <cellStyle name="Currency 15" xfId="52" xr:uid="{BC877F7F-3A0D-461E-9B09-4F9F0A1AB841}"/>
    <cellStyle name="Currency 2" xfId="61" xr:uid="{9262AD9E-5E41-44DE-89D9-82FD691BD425}"/>
    <cellStyle name="Currency 3" xfId="63" xr:uid="{97DE1531-D7C3-4971-8257-5D15FBD13D39}"/>
    <cellStyle name="Currency 4" xfId="62" xr:uid="{5E685D0B-4E63-4287-A5B1-F345938707BA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50" xr:uid="{5A0F4096-3F8A-4AA0-835E-502C7B680775}"/>
    <cellStyle name="Normal 2 2" xfId="6" xr:uid="{743FC1F5-A6A5-4CDB-BBF0-613D77A31144}"/>
    <cellStyle name="Normal 216" xfId="54" xr:uid="{ADD15789-30FD-42D7-B8F8-D130A8338E9F}"/>
    <cellStyle name="Normal 3" xfId="51" xr:uid="{40559983-2319-4E77-87CC-96FD6D0D4A69}"/>
    <cellStyle name="Normal 3 3 2" xfId="53" xr:uid="{1BDD24F8-EBBD-4768-A823-580399B1D5EA}"/>
    <cellStyle name="Normal 4" xfId="55" xr:uid="{C0E062CE-6F16-4089-B07F-9C29E0A14DFF}"/>
    <cellStyle name="Normal 5" xfId="57" xr:uid="{D5BDCC0D-5CA2-499B-9669-EFD10352ACD2}"/>
    <cellStyle name="Normal 6" xfId="66" xr:uid="{2290F940-557B-41E2-8C83-C8642407E384}"/>
    <cellStyle name="Normal 7" xfId="68" xr:uid="{71ABA8ED-159D-4AD0-978A-D8C6FE3A31AA}"/>
    <cellStyle name="Normal 8" xfId="88" xr:uid="{E5E73D72-FD18-4A6E-B226-01FB0B31CE00}"/>
    <cellStyle name="Normal 9" xfId="108" xr:uid="{F695F7E7-CE5C-4CD5-8333-6226192EB1A2}"/>
    <cellStyle name="Note 2" xfId="67" xr:uid="{6089E0C5-DB16-44E5-B051-6D6DE1B28B03}"/>
    <cellStyle name="Note 3" xfId="69" xr:uid="{6CBB14B0-A6DA-41DE-913B-76B53EFFFBCB}"/>
    <cellStyle name="Note 4" xfId="89" xr:uid="{6360CAFE-CA32-4F38-BD8C-6CBD5B1D9341}"/>
    <cellStyle name="Output" xfId="17" builtinId="21" customBuiltin="1"/>
    <cellStyle name="Percent" xfId="1" xr:uid="{00000000-0005-0000-0000-000001000000}"/>
    <cellStyle name="Percent 2" xfId="56" xr:uid="{7B730836-48EE-4DC4-9D2D-8F8963E7DE61}"/>
    <cellStyle name="Percent 3" xfId="7" xr:uid="{2BDC5A46-EF31-4662-9134-93B4BC65D573}"/>
    <cellStyle name="Percent 3 2" xfId="60" xr:uid="{9D68B4B8-33EB-4699-9C8B-6F32872E8C3F}"/>
    <cellStyle name="Percent 4" xfId="49" xr:uid="{97A4C0D4-3BE5-4349-83FC-8F041CBD1605}"/>
    <cellStyle name="Title" xfId="8" builtinId="15" customBuiltin="1"/>
    <cellStyle name="Total" xfId="23" builtinId="25" customBuiltin="1"/>
    <cellStyle name="Warning Text" xfId="21" builtinId="11" customBuiltin="1"/>
  </cellStyles>
  <dxfs count="6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ill>
        <patternFill patternType="solid">
          <fgColor rgb="FFE6B8B7"/>
          <bgColor rgb="FF0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ndana Vishnubhotla" id="{B79461B3-4023-40DC-9BDE-6DEA3498F925}" userId="S::Vandana@faropoint.com::ae8fc49f-e7ea-4c5c-b30b-cca43794c671" providerId="AD"/>
  <person displayName="Vandana Vishnubhotla" id="{9F194350-63FA-4779-BF93-F23A272C8117}" userId="S::vandana@faropoint.com::ae8fc49f-e7ea-4c5c-b30b-cca43794c6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25T15:07:20.45" personId="{B79461B3-4023-40DC-9BDE-6DEA3498F925}" id="{8540DECB-6952-4EF9-9C23-050EF3C56CA5}">
    <text xml:space="preserve">Values for 2023 are hard-coded from prior reports. The Net Absorption calc in 2023 was based on the Occupancy Report. 
End Period Fund SF has a 185 SF discrepancy to what Q1-24 Performance Table reported. </text>
  </threadedComment>
  <threadedComment ref="C1" dT="2024-07-03T19:04:18.94" personId="{B79461B3-4023-40DC-9BDE-6DEA3498F925}" id="{2D876DB4-9F98-46F9-9285-59694AB0F30C}">
    <text xml:space="preserve">Reverse engineering from Q1-24 to maintain the same ending and beginning balance for presentation purposes. 2023 was based on a different methodology and unable to reconcile. </text>
  </threadedComment>
  <threadedComment ref="K44" dT="2024-06-25T16:05:18.65" personId="{B79461B3-4023-40DC-9BDE-6DEA3498F925}" id="{2E8FF583-EF00-4E27-81D9-8C0D061B4430}">
    <text xml:space="preserve">Tenancy Schedule reflects $0 due to the tenant being given Free Rent </text>
  </threadedComment>
  <threadedComment ref="K71" dT="2024-12-05T16:06:29.31" personId="{9F194350-63FA-4779-BF93-F23A272C8117}" id="{EB4A10B6-8A7F-4714-8D46-B944705FBA30}">
    <text xml:space="preserve">Tenancy Schedule reflects $0 due to the tenant being given Free Rent </text>
  </threadedComment>
  <threadedComment ref="K73" dT="2024-12-05T16:06:29.31" personId="{9F194350-63FA-4779-BF93-F23A272C8117}" id="{D9C83662-420A-44B6-B955-41B28BCB00EB}">
    <text xml:space="preserve">Tenancy Schedule reflects $0 due to the tenant being given Free Rent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63" dT="2024-07-18T16:07:08.94" personId="{9F194350-63FA-4779-BF93-F23A272C8117}" id="{79EDAD01-4059-4558-957A-CA6998AC03AF}">
    <text xml:space="preserve">Tenant from 4646 Renewed but downsized to the space in 3900.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7-03T19:04:18.94" personId="{B79461B3-4023-40DC-9BDE-6DEA3498F925}" id="{713836FF-7535-4947-8DD8-D0C908B98317}">
    <text xml:space="preserve">Reverse engineering from Q1-24 to maintain the same ending and beginning balance for presentation purposes. 2023 was based on a different methodology and unable to reconcile. </text>
  </threadedComment>
  <threadedComment ref="B2" dT="2024-06-25T15:45:03.35" personId="{B79461B3-4023-40DC-9BDE-6DEA3498F925}" id="{A021FD10-C7C4-4559-9271-8D19CC5EF099}">
    <text xml:space="preserve">Expected Closings File. 2022 Closed Deals </text>
  </threadedComment>
  <threadedComment ref="B3" dT="2024-06-25T15:47:23.22" personId="{B79461B3-4023-40DC-9BDE-6DEA3498F925}" id="{2F5B9226-B908-49CC-AB09-98DBDBD94A00}">
    <text xml:space="preserve">Expected Closings File. Acq Occupancy </text>
  </threadedComment>
  <threadedComment ref="B6" dT="2024-06-25T17:19:59.47" personId="{9F194350-63FA-4779-BF93-F23A272C8117}" id="{B1470DA0-34FA-4C62-B6D2-CFA8603C2FA0}">
    <text>Hard coded from previous quarter reporting</text>
  </threadedComment>
  <threadedComment ref="B7" dT="2024-06-25T15:56:28.44" personId="{B79461B3-4023-40DC-9BDE-6DEA3498F925}" id="{40DE0BC7-C1A6-432A-822D-0C0829BADD6C}">
    <text xml:space="preserve">LCDs of 2023 that were FP signed </text>
  </threadedComment>
  <threadedComment ref="B12" dT="2024-06-25T15:42:49.52" personId="{B79461B3-4023-40DC-9BDE-6DEA3498F925}" id="{8271DF85-9D14-4EBB-8E5A-F9B3FD68D852}">
    <text>Expected Closings File. 2023 Closed Deals</text>
  </threadedComment>
  <threadedComment ref="B13" dT="2024-06-25T15:47:26.80" personId="{B79461B3-4023-40DC-9BDE-6DEA3498F925}" id="{88A3AB45-ADE8-4378-8617-83CED9472A13}">
    <text xml:space="preserve">Expected Closings File. Acq Occupancy </text>
  </threadedComment>
  <threadedComment ref="K72" dT="2024-06-06T15:13:02.53" personId="{B79461B3-4023-40DC-9BDE-6DEA3498F925}" id="{C00B0FD2-2A61-4967-B5EF-AF8EA570ED39}">
    <text>Manually entering from Yardi. Tenancy Schedule reflect $0 because of FR on-going</text>
  </threadedComment>
  <threadedComment ref="K75" dT="2024-06-06T15:13:02.53" personId="{B79461B3-4023-40DC-9BDE-6DEA3498F925}" id="{73D77079-80D4-484B-BE61-58F8BC0E5077}">
    <text>Manually entering from Yardi. Tenancy Schedule reflect $0 because of FR on-going</text>
  </threadedComment>
  <threadedComment ref="K81" dT="2024-06-06T15:13:02.53" personId="{B79461B3-4023-40DC-9BDE-6DEA3498F925}" id="{C113ADB2-C468-4CB4-82E8-131C39923966}">
    <text>Manually entering from Yardi. Tenancy Schedule reflect $0 because of FR on-going</text>
  </threadedComment>
  <threadedComment ref="K87" dT="2024-06-06T15:13:02.53" personId="{B79461B3-4023-40DC-9BDE-6DEA3498F925}" id="{B0A1B758-A97E-46E9-A420-858818992F44}">
    <text>Manually entering from Yardi. Tenancy Schedule reflect $0 because of FR on-going</text>
  </threadedComment>
  <threadedComment ref="K88" dT="2024-06-06T15:13:02.53" personId="{B79461B3-4023-40DC-9BDE-6DEA3498F925}" id="{354FF71B-69A2-4108-8F45-9127446C7317}">
    <text>Manually entering from Yardi. Tenancy Schedule reflect $2.99 because of concession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7-03T19:04:18.94" personId="{B79461B3-4023-40DC-9BDE-6DEA3498F925}" id="{7A8A0B94-4F29-4C13-B5F8-452A37AF1E36}">
    <text xml:space="preserve">Reverse engineering from Q1-24 to maintain the same ending and beginning balance for presentation purposes. 2023 was based on a different methodology and unable to reconcile. </text>
  </threadedComment>
  <threadedComment ref="C2" dT="2024-06-25T15:45:03.35" personId="{B79461B3-4023-40DC-9BDE-6DEA3498F925}" id="{12CA48E9-EC29-42E2-9B75-E25E8AFBAC4E}">
    <text xml:space="preserve">Expected Closings File. 2022 Closed Deals </text>
  </threadedComment>
  <threadedComment ref="E2" dT="2024-06-04T17:47:21.94" personId="{B79461B3-4023-40DC-9BDE-6DEA3498F925}" id="{E41FBC0D-390F-43BB-A427-9FAAA7C864F5}">
    <text>Forecast Manager Total SF of 79 Assets</text>
  </threadedComment>
  <threadedComment ref="C3" dT="2024-06-25T15:47:23.22" personId="{B79461B3-4023-40DC-9BDE-6DEA3498F925}" id="{F8F37624-0029-416E-99F3-359565F9DCE8}">
    <text xml:space="preserve">Expected Closings File. Acq Occupancy </text>
  </threadedComment>
  <threadedComment ref="C6" dT="2024-06-25T17:19:59.47" personId="{9F194350-63FA-4779-BF93-F23A272C8117}" id="{B1EC0125-ECBD-4225-AFA6-1A06E668E99B}">
    <text>Hard coded from previous quarter reporting</text>
  </threadedComment>
  <threadedComment ref="C7" dT="2024-06-25T15:56:28.44" personId="{B79461B3-4023-40DC-9BDE-6DEA3498F925}" id="{0D61F59E-B3B3-4FE9-8882-B1C65FB0395C}">
    <text xml:space="preserve">LCDs of 2023 that were FP signed </text>
  </threadedComment>
  <threadedComment ref="C12" dT="2024-06-25T15:42:49.52" personId="{B79461B3-4023-40DC-9BDE-6DEA3498F925}" id="{335D45D8-D7E2-45DC-9449-32B55207F430}">
    <text>Expected Closings File. 2023 Closed Deals</text>
  </threadedComment>
  <threadedComment ref="C13" dT="2024-06-25T15:47:26.80" personId="{B79461B3-4023-40DC-9BDE-6DEA3498F925}" id="{03E21CF5-1AA4-4398-9311-00B534229334}">
    <text xml:space="preserve">Expected Closings File. Acq Occupancy </text>
  </threadedComment>
  <threadedComment ref="L69" dT="2024-06-06T15:13:02.53" personId="{B79461B3-4023-40DC-9BDE-6DEA3498F925}" id="{6EF9532C-D503-428E-A62C-075CAFDC0A41}">
    <text>Manually entering from Yardi. Tenancy Schedule reflect $0 because of FR on-going</text>
  </threadedComment>
  <threadedComment ref="L72" dT="2024-06-06T15:13:02.53" personId="{B79461B3-4023-40DC-9BDE-6DEA3498F925}" id="{268545D5-2329-4F8E-90A7-124B2165DF89}">
    <text>Manually entering from Yardi. Tenancy Schedule reflect $0 because of FR on-going</text>
  </threadedComment>
  <threadedComment ref="L78" dT="2024-06-06T15:13:02.53" personId="{B79461B3-4023-40DC-9BDE-6DEA3498F925}" id="{0153F5F6-5A34-4526-805E-7F19DAAAC972}">
    <text>Manually entering from Yardi. Tenancy Schedule reflect $0 because of FR on-going</text>
  </threadedComment>
  <threadedComment ref="L84" dT="2024-06-06T15:13:02.53" personId="{B79461B3-4023-40DC-9BDE-6DEA3498F925}" id="{782C0E4E-668F-4F78-83B8-5487F72168A3}">
    <text>Manually entering from Yardi. Tenancy Schedule reflect $0 because of FR on-going</text>
  </threadedComment>
  <threadedComment ref="L85" dT="2024-06-06T15:13:02.53" personId="{B79461B3-4023-40DC-9BDE-6DEA3498F925}" id="{BD295E78-A2D1-4018-AB83-A73888DE42A1}">
    <text>Manually entering from Yardi. Tenancy Schedule reflect $2.99 because of concession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27" dT="2024-06-06T14:52:25.22" personId="{B79461B3-4023-40DC-9BDE-6DEA3498F925}" id="{8FCE6017-0771-41E8-BBCE-C4A7BA0944BA}">
    <text>renewed</text>
  </threadedComment>
  <threadedComment ref="C317" dT="2024-06-06T14:52:36.34" personId="{B79461B3-4023-40DC-9BDE-6DEA3498F925}" id="{4B17FDC3-1918-4C2E-85B3-52D3EEA4142C}">
    <text>Currently renewing in Deal Manager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C6DD-95EF-40C3-80CA-BC9069969CA0}">
  <sheetPr>
    <tabColor theme="6" tint="-0.249977111117893"/>
  </sheetPr>
  <dimension ref="A1:K77"/>
  <sheetViews>
    <sheetView showGridLines="0" zoomScale="88" zoomScaleNormal="100" workbookViewId="0">
      <selection activeCell="C72" sqref="C72"/>
    </sheetView>
  </sheetViews>
  <sheetFormatPr defaultColWidth="8.85546875" defaultRowHeight="12.95"/>
  <cols>
    <col min="1" max="1" width="36.5703125" style="26" customWidth="1"/>
    <col min="2" max="2" width="40.42578125" style="26" hidden="1" customWidth="1"/>
    <col min="3" max="3" width="41.140625" style="26" bestFit="1" customWidth="1"/>
    <col min="4" max="4" width="33.85546875" style="26" customWidth="1"/>
    <col min="5" max="5" width="17.140625" style="58" customWidth="1"/>
    <col min="6" max="6" width="41.5703125" style="58" bestFit="1" customWidth="1"/>
    <col min="7" max="7" width="33.42578125" style="26" customWidth="1"/>
    <col min="8" max="8" width="33.5703125" style="26" bestFit="1" customWidth="1"/>
    <col min="9" max="9" width="31.42578125" style="26" bestFit="1" customWidth="1"/>
    <col min="10" max="11" width="37.5703125" style="26" bestFit="1" customWidth="1"/>
    <col min="12" max="12" width="12.140625" style="26" customWidth="1"/>
    <col min="13" max="16384" width="8.85546875" style="26"/>
  </cols>
  <sheetData>
    <row r="1" spans="1:8">
      <c r="A1" s="69"/>
      <c r="B1" s="70">
        <v>2023</v>
      </c>
      <c r="C1" s="106" t="s">
        <v>0</v>
      </c>
      <c r="D1" s="70" t="s">
        <v>1</v>
      </c>
      <c r="E1" s="70" t="s">
        <v>2</v>
      </c>
      <c r="F1" s="70" t="s">
        <v>3</v>
      </c>
      <c r="G1" s="70" t="s">
        <v>4</v>
      </c>
      <c r="H1" s="106" t="s">
        <v>5</v>
      </c>
    </row>
    <row r="2" spans="1:8">
      <c r="A2" s="26" t="s">
        <v>6</v>
      </c>
      <c r="B2" s="54">
        <v>11708677</v>
      </c>
      <c r="C2" s="107">
        <f>C15+C10</f>
        <v>11705150</v>
      </c>
      <c r="D2" s="54">
        <f>D15+D10</f>
        <v>10815504</v>
      </c>
      <c r="E2" s="54">
        <f>E15+E10</f>
        <v>10578968</v>
      </c>
      <c r="F2" s="54">
        <f>F15+F10</f>
        <v>10430213</v>
      </c>
      <c r="G2" s="54">
        <f>F15</f>
        <v>10269069</v>
      </c>
      <c r="H2" s="114">
        <f>C15</f>
        <v>10815504</v>
      </c>
    </row>
    <row r="3" spans="1:8">
      <c r="A3" s="26" t="s">
        <v>7</v>
      </c>
      <c r="B3" s="54">
        <v>10844605</v>
      </c>
      <c r="C3" s="107">
        <f>C14-C8+C11</f>
        <v>10688883</v>
      </c>
      <c r="D3" s="54">
        <f>D14-D8+D11</f>
        <v>10278327</v>
      </c>
      <c r="E3" s="54">
        <f>E14-E8+E11</f>
        <v>10039225</v>
      </c>
      <c r="F3" s="54">
        <f>F14-F8+F11</f>
        <v>9847462</v>
      </c>
      <c r="G3" s="54">
        <f>F14</f>
        <v>9686981</v>
      </c>
      <c r="H3" s="114">
        <f>C14</f>
        <v>10278327</v>
      </c>
    </row>
    <row r="4" spans="1:8">
      <c r="A4" s="26" t="s">
        <v>8</v>
      </c>
      <c r="B4" s="55">
        <f t="shared" ref="B4:H4" si="0">B3/B2</f>
        <v>0.92620242235736794</v>
      </c>
      <c r="C4" s="108">
        <f t="shared" si="0"/>
        <v>0.91317778926370019</v>
      </c>
      <c r="D4" s="55">
        <f t="shared" si="0"/>
        <v>0.9503326890730196</v>
      </c>
      <c r="E4" s="55">
        <f t="shared" si="0"/>
        <v>0.94897961691537402</v>
      </c>
      <c r="F4" s="55">
        <f t="shared" si="0"/>
        <v>0.94412856189993433</v>
      </c>
      <c r="G4" s="55">
        <f t="shared" si="0"/>
        <v>0.94331638048200861</v>
      </c>
      <c r="H4" s="108">
        <f t="shared" si="0"/>
        <v>0.9503326890730196</v>
      </c>
    </row>
    <row r="5" spans="1:8">
      <c r="B5" s="57"/>
      <c r="C5" s="109"/>
      <c r="D5" s="57"/>
      <c r="G5" s="58"/>
      <c r="H5" s="115"/>
    </row>
    <row r="6" spans="1:8">
      <c r="A6" s="26" t="s">
        <v>9</v>
      </c>
      <c r="B6" s="54">
        <f>90298+196909+75097+98684</f>
        <v>460988</v>
      </c>
      <c r="C6" s="107">
        <f>B6</f>
        <v>460988</v>
      </c>
      <c r="D6" s="54">
        <f>D51</f>
        <v>117060</v>
      </c>
      <c r="E6" s="54">
        <f>D61+D37</f>
        <v>133646</v>
      </c>
      <c r="F6" s="59">
        <f>D68</f>
        <v>78525</v>
      </c>
      <c r="G6" s="59">
        <f>D77</f>
        <v>155582</v>
      </c>
      <c r="H6" s="114">
        <f>SUM(D6:G6)</f>
        <v>484813</v>
      </c>
    </row>
    <row r="7" spans="1:8">
      <c r="A7" s="26" t="s">
        <v>10</v>
      </c>
      <c r="B7" s="54">
        <f>167589+150650+75706+280862</f>
        <v>674807</v>
      </c>
      <c r="C7" s="107">
        <f>B7</f>
        <v>674807</v>
      </c>
      <c r="D7" s="54">
        <f>J47</f>
        <v>73994</v>
      </c>
      <c r="E7" s="54">
        <f>J60</f>
        <v>65283</v>
      </c>
      <c r="F7" s="58">
        <v>0</v>
      </c>
      <c r="G7" s="59">
        <f>J74</f>
        <v>76442</v>
      </c>
      <c r="H7" s="114">
        <f>SUM(D7:G7)</f>
        <v>215719</v>
      </c>
    </row>
    <row r="8" spans="1:8">
      <c r="A8" s="27" t="s">
        <v>11</v>
      </c>
      <c r="B8" s="71">
        <f t="shared" ref="B8:H8" si="1">B7-B6</f>
        <v>213819</v>
      </c>
      <c r="C8" s="110">
        <f t="shared" si="1"/>
        <v>213819</v>
      </c>
      <c r="D8" s="71">
        <f t="shared" si="1"/>
        <v>-43066</v>
      </c>
      <c r="E8" s="71">
        <f t="shared" si="1"/>
        <v>-68363</v>
      </c>
      <c r="F8" s="71">
        <f t="shared" si="1"/>
        <v>-78525</v>
      </c>
      <c r="G8" s="71">
        <f t="shared" si="1"/>
        <v>-79140</v>
      </c>
      <c r="H8" s="110">
        <f t="shared" si="1"/>
        <v>-269094</v>
      </c>
    </row>
    <row r="9" spans="1:8">
      <c r="B9" s="57"/>
      <c r="C9" s="111"/>
      <c r="D9" s="57"/>
      <c r="E9" s="59"/>
      <c r="G9" s="58"/>
      <c r="H9" s="115"/>
    </row>
    <row r="10" spans="1:8">
      <c r="A10" s="27" t="s">
        <v>12</v>
      </c>
      <c r="B10" s="56">
        <f>230390+271481+387775</f>
        <v>889646</v>
      </c>
      <c r="C10" s="112">
        <f>SUM(D22:D30)</f>
        <v>889646</v>
      </c>
      <c r="D10" s="56">
        <f>D32+D33+D34</f>
        <v>236536</v>
      </c>
      <c r="E10" s="56">
        <f>D35+D36</f>
        <v>148755</v>
      </c>
      <c r="F10" s="75">
        <f>D37+D38</f>
        <v>161144</v>
      </c>
      <c r="G10" s="75">
        <f>D40+D39</f>
        <v>160925</v>
      </c>
      <c r="H10" s="116">
        <f>SUM(D10:G10)</f>
        <v>707360</v>
      </c>
    </row>
    <row r="11" spans="1:8">
      <c r="A11" s="27" t="s">
        <v>13</v>
      </c>
      <c r="B11" s="118">
        <f>145758+333027+170390</f>
        <v>649175</v>
      </c>
      <c r="C11" s="112">
        <f>SUM(D22:D30)-SUM(E22:E30)</f>
        <v>624375</v>
      </c>
      <c r="D11" s="75">
        <f>SUM(D32:D34)-SUM(E32:E34)</f>
        <v>196036</v>
      </c>
      <c r="E11" s="75">
        <f>SUM(D35:D36)-SUM(E35:E36)</f>
        <v>123400</v>
      </c>
      <c r="F11" s="75">
        <f>SUM(D37:D38)-SUM(E37:E38)</f>
        <v>81956</v>
      </c>
      <c r="G11" s="75">
        <f>SUM(D39:D40)-SUM(E39:E40)</f>
        <v>0</v>
      </c>
      <c r="H11" s="116">
        <f>SUM(D11:G11)</f>
        <v>401392</v>
      </c>
    </row>
    <row r="12" spans="1:8">
      <c r="A12" s="27" t="s">
        <v>14</v>
      </c>
      <c r="B12" s="56"/>
      <c r="C12" s="112"/>
      <c r="D12" s="56"/>
      <c r="E12" s="56"/>
      <c r="F12" s="75"/>
      <c r="G12" s="75">
        <f>H32</f>
        <v>93398</v>
      </c>
      <c r="H12" s="116">
        <f>SUM(D12:G12)</f>
        <v>93398</v>
      </c>
    </row>
    <row r="13" spans="1:8">
      <c r="B13" s="54"/>
      <c r="C13" s="107"/>
      <c r="D13" s="54"/>
      <c r="E13" s="54"/>
      <c r="F13" s="59"/>
      <c r="G13" s="59"/>
      <c r="H13" s="114"/>
    </row>
    <row r="14" spans="1:8">
      <c r="A14" s="26" t="s">
        <v>15</v>
      </c>
      <c r="B14" s="54">
        <f>B3+B8-B11</f>
        <v>10409249</v>
      </c>
      <c r="C14" s="107">
        <f>D3</f>
        <v>10278327</v>
      </c>
      <c r="D14" s="54">
        <f>E3</f>
        <v>10039225</v>
      </c>
      <c r="E14" s="54">
        <f>F3</f>
        <v>9847462</v>
      </c>
      <c r="F14" s="54">
        <f>'9.30.24_Fund 2'!E595</f>
        <v>9686981</v>
      </c>
      <c r="G14" s="54">
        <f>G3+G8-G11+G12</f>
        <v>9701239</v>
      </c>
      <c r="H14" s="107">
        <f>H3+H8-H11+H12</f>
        <v>9701239</v>
      </c>
    </row>
    <row r="15" spans="1:8">
      <c r="A15" s="26" t="s">
        <v>16</v>
      </c>
      <c r="B15" s="54">
        <f>B2-B10</f>
        <v>10819031</v>
      </c>
      <c r="C15" s="107">
        <f>D2</f>
        <v>10815504</v>
      </c>
      <c r="D15" s="54">
        <f>E2</f>
        <v>10578968</v>
      </c>
      <c r="E15" s="54">
        <f>F2</f>
        <v>10430213</v>
      </c>
      <c r="F15" s="54">
        <f>'9.30.24_Fund 2'!E593</f>
        <v>10269069</v>
      </c>
      <c r="G15" s="54">
        <f>G2-G10+G12</f>
        <v>10201542</v>
      </c>
      <c r="H15" s="107">
        <f>H2-H10+H12</f>
        <v>10201542</v>
      </c>
    </row>
    <row r="16" spans="1:8" ht="13.5" thickBot="1">
      <c r="A16" s="27" t="s">
        <v>17</v>
      </c>
      <c r="B16" s="72">
        <f t="shared" ref="B16:H16" si="2">B14/B15</f>
        <v>0.96212396470626615</v>
      </c>
      <c r="C16" s="113">
        <f t="shared" si="2"/>
        <v>0.9503326890730196</v>
      </c>
      <c r="D16" s="72">
        <f t="shared" si="2"/>
        <v>0.94897961691537402</v>
      </c>
      <c r="E16" s="72">
        <f t="shared" si="2"/>
        <v>0.94412856189993433</v>
      </c>
      <c r="F16" s="72">
        <f t="shared" si="2"/>
        <v>0.94331638048200861</v>
      </c>
      <c r="G16" s="72">
        <f t="shared" si="2"/>
        <v>0.95095810025582406</v>
      </c>
      <c r="H16" s="113">
        <f t="shared" si="2"/>
        <v>0.95095810025582406</v>
      </c>
    </row>
    <row r="17" spans="1:9">
      <c r="B17" s="59"/>
      <c r="C17" s="59"/>
      <c r="F17" s="59"/>
    </row>
    <row r="18" spans="1:9">
      <c r="A18" s="79" t="s">
        <v>18</v>
      </c>
      <c r="B18" s="80">
        <f>B15-D2</f>
        <v>3527</v>
      </c>
      <c r="C18" s="80">
        <f>C14-D3</f>
        <v>0</v>
      </c>
      <c r="E18" s="59"/>
      <c r="F18" s="59"/>
      <c r="G18" s="29"/>
    </row>
    <row r="19" spans="1:9">
      <c r="A19" s="79" t="s">
        <v>19</v>
      </c>
      <c r="B19" s="80">
        <f>D3-B14</f>
        <v>-130922</v>
      </c>
      <c r="C19" s="80">
        <f>D2-C15</f>
        <v>0</v>
      </c>
      <c r="E19" s="59"/>
      <c r="F19" s="59"/>
      <c r="H19" s="29"/>
    </row>
    <row r="20" spans="1:9">
      <c r="F20" s="59"/>
      <c r="G20" s="29"/>
    </row>
    <row r="21" spans="1:9">
      <c r="A21" s="67" t="s">
        <v>20</v>
      </c>
      <c r="B21" s="67"/>
      <c r="C21" s="67"/>
      <c r="D21" s="68" t="s">
        <v>21</v>
      </c>
      <c r="E21" s="68" t="s">
        <v>22</v>
      </c>
    </row>
    <row r="22" spans="1:9">
      <c r="A22" s="94" t="s">
        <v>23</v>
      </c>
      <c r="C22" t="s">
        <v>24</v>
      </c>
      <c r="D22" s="93">
        <v>60000</v>
      </c>
      <c r="E22" s="59">
        <f>D22</f>
        <v>60000</v>
      </c>
      <c r="F22" s="59"/>
      <c r="G22" s="29"/>
    </row>
    <row r="23" spans="1:9">
      <c r="A23" s="94" t="s">
        <v>23</v>
      </c>
      <c r="C23" t="s">
        <v>25</v>
      </c>
      <c r="D23" s="93">
        <v>170390</v>
      </c>
      <c r="E23" s="58">
        <v>0</v>
      </c>
    </row>
    <row r="24" spans="1:9">
      <c r="A24" s="94" t="s">
        <v>26</v>
      </c>
      <c r="C24" t="s">
        <v>27</v>
      </c>
      <c r="D24" s="93">
        <v>125723</v>
      </c>
      <c r="E24" s="59">
        <f>D24</f>
        <v>125723</v>
      </c>
    </row>
    <row r="25" spans="1:9">
      <c r="A25" s="94" t="s">
        <v>26</v>
      </c>
      <c r="C25" t="s">
        <v>28</v>
      </c>
      <c r="D25" s="93">
        <v>145758</v>
      </c>
      <c r="E25" s="59">
        <v>0</v>
      </c>
    </row>
    <row r="26" spans="1:9">
      <c r="A26" s="94" t="s">
        <v>29</v>
      </c>
      <c r="C26" t="s">
        <v>30</v>
      </c>
      <c r="D26" s="93">
        <v>24000</v>
      </c>
      <c r="E26" s="59">
        <f>D26</f>
        <v>24000</v>
      </c>
      <c r="F26" s="95"/>
    </row>
    <row r="27" spans="1:9">
      <c r="A27" s="94" t="s">
        <v>29</v>
      </c>
      <c r="C27" t="s">
        <v>31</v>
      </c>
      <c r="D27" s="93">
        <v>17063</v>
      </c>
      <c r="E27" s="58">
        <v>0</v>
      </c>
    </row>
    <row r="28" spans="1:9">
      <c r="A28" s="94" t="s">
        <v>29</v>
      </c>
      <c r="C28" t="s">
        <v>32</v>
      </c>
      <c r="D28" s="93">
        <v>287664</v>
      </c>
      <c r="E28" s="58">
        <v>0</v>
      </c>
      <c r="F28" s="59"/>
    </row>
    <row r="29" spans="1:9">
      <c r="A29" s="94" t="s">
        <v>29</v>
      </c>
      <c r="C29" t="s">
        <v>33</v>
      </c>
      <c r="D29" s="93">
        <v>26448</v>
      </c>
      <c r="E29" s="59">
        <f>D29</f>
        <v>26448</v>
      </c>
    </row>
    <row r="30" spans="1:9">
      <c r="A30" s="94" t="s">
        <v>29</v>
      </c>
      <c r="C30" t="s">
        <v>34</v>
      </c>
      <c r="D30" s="93">
        <v>32600</v>
      </c>
      <c r="E30" s="59">
        <f>D30-3500</f>
        <v>29100</v>
      </c>
    </row>
    <row r="31" spans="1:9">
      <c r="A31" s="67" t="s">
        <v>35</v>
      </c>
      <c r="B31" s="67"/>
      <c r="C31" s="67"/>
      <c r="D31" s="68" t="s">
        <v>21</v>
      </c>
      <c r="E31" s="68" t="s">
        <v>22</v>
      </c>
      <c r="F31" s="26"/>
      <c r="G31" s="103" t="s">
        <v>36</v>
      </c>
      <c r="H31" s="103" t="s">
        <v>21</v>
      </c>
      <c r="I31" s="103" t="s">
        <v>22</v>
      </c>
    </row>
    <row r="32" spans="1:9">
      <c r="A32" s="26" t="s">
        <v>23</v>
      </c>
      <c r="C32" s="26" t="s">
        <v>37</v>
      </c>
      <c r="D32" s="59">
        <f>'1.1.24_Fund 2'!E605+'1.1.24_Fund 2'!E607</f>
        <v>63600</v>
      </c>
      <c r="E32" s="59">
        <v>0</v>
      </c>
      <c r="F32" s="26"/>
      <c r="G32" s="26" t="str">
        <f>'12.31.24_Fund 2'!A499</f>
        <v>6704 N 54th St (xfl6704n)</v>
      </c>
      <c r="H32" s="104">
        <f>'12.31.24_Fund 2'!E499+'12.31.24_Fund 2'!E501+'12.31.24_Fund 2'!E503+'12.31.24_Fund 2'!E505+'12.31.24_Fund 2'!E507</f>
        <v>93398</v>
      </c>
      <c r="I32" s="105">
        <v>0</v>
      </c>
    </row>
    <row r="33" spans="1:11">
      <c r="A33" s="26" t="s">
        <v>23</v>
      </c>
      <c r="C33" s="26" t="s">
        <v>38</v>
      </c>
      <c r="D33" s="59">
        <f>'1.1.24_Fund 2'!E609</f>
        <v>40500</v>
      </c>
      <c r="E33" s="59">
        <f>D33</f>
        <v>40500</v>
      </c>
      <c r="F33" s="29"/>
    </row>
    <row r="34" spans="1:11">
      <c r="A34" s="26" t="s">
        <v>23</v>
      </c>
      <c r="C34" s="26" t="s">
        <v>39</v>
      </c>
      <c r="D34" s="59">
        <f>'1.1.24_Fund 2'!E611+'1.1.24_Fund 2'!E613+'1.1.24_Fund 2'!E615+'1.1.24_Fund 2'!E617+'1.1.24_Fund 2'!E619</f>
        <v>132436</v>
      </c>
      <c r="E34" s="59">
        <v>0</v>
      </c>
      <c r="F34" s="26"/>
    </row>
    <row r="35" spans="1:11">
      <c r="A35" s="26" t="s">
        <v>40</v>
      </c>
      <c r="C35" s="26" t="s">
        <v>41</v>
      </c>
      <c r="D35" s="59">
        <f>'3.31.24_Fund 2'!E551</f>
        <v>25355</v>
      </c>
      <c r="E35" s="59">
        <f>D35</f>
        <v>25355</v>
      </c>
      <c r="F35" s="26"/>
    </row>
    <row r="36" spans="1:11">
      <c r="A36" s="26" t="s">
        <v>40</v>
      </c>
      <c r="C36" s="26" t="s">
        <v>42</v>
      </c>
      <c r="D36" s="59">
        <f>'3.31.24_Fund 2'!E335+'3.31.24_Fund 2'!E337+'3.31.24_Fund 2'!E339</f>
        <v>123400</v>
      </c>
      <c r="E36" s="59">
        <v>0</v>
      </c>
      <c r="F36" s="26"/>
    </row>
    <row r="37" spans="1:11">
      <c r="A37" s="26" t="s">
        <v>26</v>
      </c>
      <c r="C37" s="26" t="s">
        <v>43</v>
      </c>
      <c r="D37" s="59">
        <v>81956</v>
      </c>
      <c r="E37" s="59">
        <v>0</v>
      </c>
      <c r="F37" s="29"/>
    </row>
    <row r="38" spans="1:11">
      <c r="A38" s="26" t="s">
        <v>26</v>
      </c>
      <c r="C38" s="26" t="s">
        <v>44</v>
      </c>
      <c r="D38" s="59">
        <v>79188</v>
      </c>
      <c r="E38" s="59">
        <f>D38</f>
        <v>79188</v>
      </c>
      <c r="F38" s="26"/>
    </row>
    <row r="39" spans="1:11">
      <c r="A39" s="26" t="s">
        <v>29</v>
      </c>
      <c r="C39" s="26" t="s">
        <v>45</v>
      </c>
      <c r="D39" s="59">
        <v>40925</v>
      </c>
      <c r="E39" s="59">
        <f>D39</f>
        <v>40925</v>
      </c>
      <c r="F39" s="26"/>
    </row>
    <row r="40" spans="1:11">
      <c r="A40" s="26" t="s">
        <v>29</v>
      </c>
      <c r="C40" s="26" t="s">
        <v>46</v>
      </c>
      <c r="D40" s="59">
        <v>120000</v>
      </c>
      <c r="E40" s="59">
        <v>120000</v>
      </c>
      <c r="F40" s="26"/>
    </row>
    <row r="41" spans="1:11">
      <c r="D41" s="59"/>
      <c r="E41" s="59"/>
      <c r="F41" s="26"/>
    </row>
    <row r="42" spans="1:11">
      <c r="D42" s="58"/>
      <c r="F42" s="26"/>
    </row>
    <row r="43" spans="1:11">
      <c r="A43" s="62" t="s">
        <v>47</v>
      </c>
      <c r="B43" s="62"/>
      <c r="C43" s="62" t="s">
        <v>48</v>
      </c>
      <c r="D43" s="63" t="s">
        <v>21</v>
      </c>
      <c r="E43" s="63" t="s">
        <v>49</v>
      </c>
      <c r="F43" s="53" t="s">
        <v>50</v>
      </c>
      <c r="H43" s="62" t="s">
        <v>47</v>
      </c>
      <c r="I43" s="62" t="s">
        <v>51</v>
      </c>
      <c r="J43" s="63" t="s">
        <v>21</v>
      </c>
      <c r="K43" s="63" t="s">
        <v>49</v>
      </c>
    </row>
    <row r="44" spans="1:11">
      <c r="A44" s="26" t="str">
        <f>'1.1.24_Fund 2'!A53</f>
        <v>1100-1150 Howard (xil1100h)</v>
      </c>
      <c r="C44" s="26" t="str">
        <f>'1.1.24_Fund 2'!C53</f>
        <v>MJH Interiors, Inc. (t0000926)</v>
      </c>
      <c r="D44" s="59">
        <f>'1.1.24_Fund 2'!E53</f>
        <v>8500</v>
      </c>
      <c r="E44" s="32">
        <f>'1.1.24_Fund 2'!M53</f>
        <v>8.94</v>
      </c>
      <c r="F44" s="52" t="s">
        <v>52</v>
      </c>
      <c r="H44" s="26" t="str">
        <f>'3.31.24_Fund 2'!A79</f>
        <v>12080 Mosteller Road (xohmost)</v>
      </c>
      <c r="I44" s="26" t="str">
        <f>'3.31.24_Fund 2'!C79</f>
        <v>A and A Quality Appliance, Inc. (t0001147)</v>
      </c>
      <c r="J44" s="59">
        <f>'3.31.24_Fund 2'!E79</f>
        <v>47107</v>
      </c>
      <c r="K44" s="33">
        <v>5.25</v>
      </c>
    </row>
    <row r="45" spans="1:11">
      <c r="A45" s="26" t="str">
        <f>'1.1.24_Fund 2'!A127</f>
        <v>145 Algonquin Parkway (xnj145al)</v>
      </c>
      <c r="C45" s="26" t="str">
        <f>'1.1.24_Fund 2'!C127</f>
        <v>Power Dynamics, Inc (t0000620)</v>
      </c>
      <c r="D45" s="59">
        <f>'1.1.24_Fund 2'!E127</f>
        <v>7526</v>
      </c>
      <c r="E45" s="32">
        <f>'1.1.24_Fund 2'!M127</f>
        <v>11</v>
      </c>
      <c r="F45" s="52" t="s">
        <v>53</v>
      </c>
      <c r="H45" s="26" t="str">
        <f>'3.31.24_Fund 2'!A159</f>
        <v>17-01 Pollitt Drive (xnj17pol)</v>
      </c>
      <c r="I45" s="26" t="str">
        <f>'3.31.24_Fund 2'!C159</f>
        <v>Madina Industrial Corp (t0001156)</v>
      </c>
      <c r="J45" s="59">
        <f>'3.31.24_Fund 2'!E159</f>
        <v>20994</v>
      </c>
      <c r="K45" s="32">
        <f>'3.31.24_Fund 2'!N159</f>
        <v>13</v>
      </c>
    </row>
    <row r="46" spans="1:11">
      <c r="A46" s="26" t="str">
        <f>'1.1.24_Fund 2'!A201</f>
        <v>201 James Street (xil201ja)</v>
      </c>
      <c r="C46" s="26" t="str">
        <f>'1.1.24_Fund 2'!C201</f>
        <v>Aloha Builders, LLC (t0000792)</v>
      </c>
      <c r="D46" s="59">
        <f>'1.1.24_Fund 2'!E201</f>
        <v>2934</v>
      </c>
      <c r="E46" s="32">
        <f>'1.1.24_Fund 2'!M201</f>
        <v>9.81</v>
      </c>
      <c r="F46" s="52" t="s">
        <v>52</v>
      </c>
      <c r="H46" s="26" t="str">
        <f>'3.31.24_Fund 2'!A297</f>
        <v>3040 – 3050 E 14th Avenue (xohcolu3)</v>
      </c>
      <c r="I46" s="26" t="str">
        <f>'3.31.24_Fund 2'!C297</f>
        <v>True World Foods Columbus, LLC (t0001073)</v>
      </c>
      <c r="J46" s="59">
        <f>'3.31.24_Fund 2'!E297</f>
        <v>5893</v>
      </c>
      <c r="K46" s="32">
        <f>'3.31.24_Fund 2'!N297</f>
        <v>8</v>
      </c>
    </row>
    <row r="47" spans="1:11">
      <c r="A47" s="26" t="str">
        <f>'1.1.24_Fund 2'!A209</f>
        <v>201 James Street (xil201ja)</v>
      </c>
      <c r="C47" s="26" t="str">
        <f>'1.1.24_Fund 2'!C209</f>
        <v>DuPage Lighting Service &amp; Repair, Inc. (t0000789)</v>
      </c>
      <c r="D47" s="59">
        <f>'1.1.24_Fund 2'!E209</f>
        <v>7020</v>
      </c>
      <c r="E47" s="32">
        <f>'1.1.24_Fund 2'!M209</f>
        <v>8.25</v>
      </c>
      <c r="F47" s="52" t="s">
        <v>54</v>
      </c>
      <c r="H47" s="64"/>
      <c r="I47" s="64"/>
      <c r="J47" s="65">
        <f>SUM(J44:J46)</f>
        <v>73994</v>
      </c>
      <c r="K47" s="66">
        <f>SUMPRODUCT(K44:K46,J44:J46)/J47</f>
        <v>7.6678886125902102</v>
      </c>
    </row>
    <row r="48" spans="1:11">
      <c r="A48" s="26" t="str">
        <f>'1.1.24_Fund 2'!A259</f>
        <v>231 James Street (xil231ja)</v>
      </c>
      <c r="C48" s="26" t="str">
        <f>'1.1.24_Fund 2'!C259</f>
        <v>Menconi Terrazzo LLC (t0000800)</v>
      </c>
      <c r="D48" s="59">
        <f>'1.1.24_Fund 2'!E259</f>
        <v>7500</v>
      </c>
      <c r="E48" s="32">
        <f>'1.1.24_Fund 2'!M259</f>
        <v>7.79</v>
      </c>
      <c r="F48" s="52" t="s">
        <v>55</v>
      </c>
    </row>
    <row r="49" spans="1:11">
      <c r="A49" s="26" t="str">
        <f>'1.1.24_Fund 2'!A283</f>
        <v>2900 Jones Mill (xga2900j)</v>
      </c>
      <c r="C49" s="26" t="str">
        <f>'1.1.24_Fund 2'!C283</f>
        <v>Spartan Equity Group, LLC (t0001008)</v>
      </c>
      <c r="D49" s="59">
        <f>'1.1.24_Fund 2'!E283</f>
        <v>58225</v>
      </c>
      <c r="E49" s="32">
        <f>'1.1.24_Fund 2'!M283</f>
        <v>10.1</v>
      </c>
      <c r="F49" s="52" t="s">
        <v>56</v>
      </c>
    </row>
    <row r="50" spans="1:11">
      <c r="A50" s="26" t="str">
        <f>'1.1.24_Fund 2'!A621</f>
        <v>7903 Webbles Dr (xtxwebbl)</v>
      </c>
      <c r="C50" s="26" t="str">
        <f>'1.1.24_Fund 2'!C621</f>
        <v>Gulf Eagle Supply, Inc (t0000432)</v>
      </c>
      <c r="D50" s="59">
        <f>'1.1.24_Fund 2'!E621</f>
        <v>25355</v>
      </c>
      <c r="E50" s="32">
        <f>'1.1.24_Fund 2'!M621</f>
        <v>9.3000000000000007</v>
      </c>
      <c r="F50" s="52" t="s">
        <v>57</v>
      </c>
    </row>
    <row r="51" spans="1:11">
      <c r="A51" s="64"/>
      <c r="B51" s="64"/>
      <c r="C51" s="64"/>
      <c r="D51" s="65">
        <f>SUM(D44:D50)</f>
        <v>117060</v>
      </c>
      <c r="E51" s="66">
        <f>SUMPRODUCT(E44:E50,D44:D50)/D51</f>
        <v>9.6341409533572531</v>
      </c>
      <c r="F51" s="26"/>
    </row>
    <row r="52" spans="1:11">
      <c r="D52" s="59"/>
      <c r="F52" s="26"/>
    </row>
    <row r="53" spans="1:11">
      <c r="A53" s="26" t="s">
        <v>58</v>
      </c>
      <c r="D53" s="58"/>
      <c r="F53" s="26"/>
    </row>
    <row r="54" spans="1:11">
      <c r="D54" s="58"/>
      <c r="F54" s="26"/>
    </row>
    <row r="55" spans="1:11">
      <c r="A55" s="62" t="s">
        <v>47</v>
      </c>
      <c r="B55" s="62"/>
      <c r="C55" s="62" t="s">
        <v>59</v>
      </c>
      <c r="D55" s="63" t="s">
        <v>21</v>
      </c>
      <c r="E55" s="63" t="s">
        <v>49</v>
      </c>
      <c r="F55" s="53" t="s">
        <v>50</v>
      </c>
      <c r="H55" s="62" t="s">
        <v>47</v>
      </c>
      <c r="I55" s="62" t="s">
        <v>60</v>
      </c>
      <c r="J55" s="63" t="s">
        <v>21</v>
      </c>
      <c r="K55" s="63" t="s">
        <v>49</v>
      </c>
    </row>
    <row r="56" spans="1:11">
      <c r="A56" s="26" t="str">
        <f>'3.31.24_Fund 2'!A117</f>
        <v>141-145 Bernice (xil141be)</v>
      </c>
      <c r="C56" s="26" t="str">
        <f>'3.31.24_Fund 2'!C117</f>
        <v>Corporate Suites Network, LLC (t0000785)</v>
      </c>
      <c r="D56" s="59">
        <f>'3.31.24_Fund 2'!E117</f>
        <v>2925</v>
      </c>
      <c r="E56" s="32">
        <f>'3.31.24_Fund 2'!N117</f>
        <v>8.3699999999999992</v>
      </c>
      <c r="F56" s="52" t="s">
        <v>57</v>
      </c>
      <c r="H56" s="26" t="str">
        <f>'6.30.24_Fund 2'!A99</f>
        <v>125 Algonquin Parkway (xnj125al)</v>
      </c>
      <c r="I56" s="26" t="str">
        <f>'6.30.24_Fund 2'!C99</f>
        <v>Krowne Metal Coporation (t0001173)</v>
      </c>
      <c r="J56" s="59">
        <f>'6.30.24_Fund 2'!E99</f>
        <v>50000</v>
      </c>
      <c r="K56" s="32">
        <f>'6.30.24_Fund 2'!M99</f>
        <v>15.5</v>
      </c>
    </row>
    <row r="57" spans="1:11">
      <c r="A57" s="26" t="str">
        <f>'3.31.24_Fund 2'!A129</f>
        <v>156 Algonquin Parkway (xnj156al)</v>
      </c>
      <c r="C57" s="26" t="str">
        <f>'3.31.24_Fund 2'!C129</f>
        <v>Whippany Athletic Club, LLC (t0000623)</v>
      </c>
      <c r="D57" s="59">
        <f>'3.31.24_Fund 2'!E129</f>
        <v>12216</v>
      </c>
      <c r="E57" s="32">
        <f>'3.31.24_Fund 2'!N129</f>
        <v>14.86</v>
      </c>
      <c r="F57" s="52" t="s">
        <v>55</v>
      </c>
      <c r="H57" s="26" t="str">
        <f>'6.30.24_Fund 2'!A203</f>
        <v>201 James Street (xil201ja)</v>
      </c>
      <c r="I57" s="26" t="str">
        <f>'6.30.24_Fund 2'!C203</f>
        <v>Frontier Electric Supply Inc. (t0001155)</v>
      </c>
      <c r="J57" s="59">
        <f>'6.30.24_Fund 2'!E203</f>
        <v>7020</v>
      </c>
      <c r="K57" s="32">
        <f>'6.30.24_Fund 2'!M203</f>
        <v>9.5</v>
      </c>
    </row>
    <row r="58" spans="1:11">
      <c r="A58" s="26" t="str">
        <f>'3.31.24_Fund 2'!A291</f>
        <v>3001 Irwin Road (xnj3001i)</v>
      </c>
      <c r="C58" s="26" t="str">
        <f>'3.31.24_Fund 2'!C291</f>
        <v>Stewart Business Systems (t0000458)</v>
      </c>
      <c r="D58" s="59">
        <f>'3.31.24_Fund 2'!E291</f>
        <v>24805</v>
      </c>
      <c r="E58" s="32">
        <f>'3.31.24_Fund 2'!N291</f>
        <v>5.25</v>
      </c>
      <c r="F58" s="52" t="s">
        <v>55</v>
      </c>
      <c r="H58" s="26" t="str">
        <f>'6.30.24_Fund 2'!A437</f>
        <v>440 Benigno Boulevard (xnj440be)</v>
      </c>
      <c r="I58" s="26" t="str">
        <f>'6.30.24_Fund 2'!C437</f>
        <v>Somerset Contractors, LLC (t0001219)</v>
      </c>
      <c r="J58" s="59">
        <f>'6.30.24_Fund 2'!E437</f>
        <v>825</v>
      </c>
      <c r="K58" s="32">
        <f>'6.30.24_Fund 2'!M437</f>
        <v>15</v>
      </c>
    </row>
    <row r="59" spans="1:11">
      <c r="A59" s="26" t="str">
        <f>'3.31.24_Fund 2'!A429</f>
        <v>440 Benigno Boulevard (xnj440be)</v>
      </c>
      <c r="C59" s="26" t="str">
        <f>'3.31.24_Fund 2'!C429</f>
        <v>Bear Staffing Services (t0000548)</v>
      </c>
      <c r="D59" s="59">
        <f>'3.31.24_Fund 2'!E429</f>
        <v>1777</v>
      </c>
      <c r="E59" s="32">
        <f>'3.31.24_Fund 2'!N429</f>
        <v>13.12</v>
      </c>
      <c r="F59" s="52" t="s">
        <v>57</v>
      </c>
      <c r="H59" s="26" t="str">
        <f>'6.30.24_Fund 2'!A463</f>
        <v>4600&amp;4630 Frederick Drive  (xga4600f)</v>
      </c>
      <c r="I59" s="26" t="str">
        <f>'6.30.24_Fund 2'!C463</f>
        <v>USA Family Moving of Atlanta LLC (t0001177)</v>
      </c>
      <c r="J59" s="59">
        <f>'6.30.24_Fund 2'!E463</f>
        <v>7438</v>
      </c>
      <c r="K59" s="32">
        <f>'6.30.24_Fund 2'!M463</f>
        <v>7.95</v>
      </c>
    </row>
    <row r="60" spans="1:11">
      <c r="A60" s="26" t="str">
        <f>'3.31.24_Fund 2'!A529</f>
        <v>7055 Central Highway (xnjcentr)</v>
      </c>
      <c r="C60" s="26" t="str">
        <f>'3.31.24_Fund 2'!C529</f>
        <v>Bestwork Industries for the Blind, Inc. (t0000958)</v>
      </c>
      <c r="D60" s="59">
        <f>'3.31.24_Fund 2'!E529</f>
        <v>9967</v>
      </c>
      <c r="E60" s="32">
        <f>'3.31.24_Fund 2'!N529</f>
        <v>10</v>
      </c>
      <c r="F60" s="52" t="s">
        <v>61</v>
      </c>
      <c r="H60" s="64"/>
      <c r="I60" s="64"/>
      <c r="J60" s="65">
        <f>SUM(J56:J59)</f>
        <v>65283</v>
      </c>
      <c r="K60" s="66">
        <f>SUMPRODUCT(K56:K59,J56:J59)/J60</f>
        <v>13.988283320313098</v>
      </c>
    </row>
    <row r="61" spans="1:11">
      <c r="A61" s="64"/>
      <c r="B61" s="64"/>
      <c r="C61" s="64"/>
      <c r="D61" s="65">
        <f>SUM(D56:D60)</f>
        <v>51690</v>
      </c>
      <c r="E61" s="66">
        <f>SUMPRODUCT(E56:E60,D56:D60)/D61</f>
        <v>8.8841652157090341</v>
      </c>
      <c r="F61" s="26"/>
    </row>
    <row r="65" spans="1:11">
      <c r="A65" s="62" t="s">
        <v>47</v>
      </c>
      <c r="B65" s="62"/>
      <c r="C65" s="62" t="s">
        <v>62</v>
      </c>
      <c r="D65" s="63" t="s">
        <v>21</v>
      </c>
      <c r="E65" s="63" t="s">
        <v>49</v>
      </c>
      <c r="F65" s="53" t="s">
        <v>50</v>
      </c>
      <c r="H65" s="62" t="s">
        <v>47</v>
      </c>
      <c r="I65" s="62" t="s">
        <v>63</v>
      </c>
      <c r="J65" s="63" t="s">
        <v>21</v>
      </c>
      <c r="K65" s="63" t="s">
        <v>49</v>
      </c>
    </row>
    <row r="66" spans="1:11">
      <c r="A66" s="26" t="str">
        <f>'6.30.24_Fund 2'!A45</f>
        <v>10501 King William Drive (xtx1050k)</v>
      </c>
      <c r="C66" s="26" t="str">
        <f>'6.30.24_Fund 2'!C45</f>
        <v>Steven Schneider      (t0000828)</v>
      </c>
      <c r="D66" s="59">
        <f>'6.30.24_Fund 2'!E45</f>
        <v>6525</v>
      </c>
      <c r="E66" s="32">
        <f>'6.30.24_Fund 2'!M45</f>
        <v>6.44</v>
      </c>
      <c r="F66" s="52" t="s">
        <v>64</v>
      </c>
      <c r="I66" s="26" t="s">
        <v>65</v>
      </c>
      <c r="J66" s="59"/>
      <c r="K66" s="32"/>
    </row>
    <row r="67" spans="1:11">
      <c r="A67" s="26" t="str">
        <f>'6.30.24_Fund 2'!A427</f>
        <v>4319 Delp Street (xtndelp2)</v>
      </c>
      <c r="C67" s="26" t="str">
        <f>'6.30.24_Fund 2'!C427</f>
        <v>Crown Packaging Corporation (t0001066)</v>
      </c>
      <c r="D67" s="59">
        <f>'6.30.24_Fund 2'!E427</f>
        <v>72000</v>
      </c>
      <c r="E67" s="32">
        <f>'6.30.24_Fund 2'!M427</f>
        <v>4.0999999999999996</v>
      </c>
      <c r="F67" s="52" t="s">
        <v>66</v>
      </c>
      <c r="J67" s="59"/>
      <c r="K67" s="32"/>
    </row>
    <row r="68" spans="1:11">
      <c r="A68" s="64"/>
      <c r="B68" s="64"/>
      <c r="C68" s="64"/>
      <c r="D68" s="65">
        <f>SUM(D66:D67)</f>
        <v>78525</v>
      </c>
      <c r="E68" s="66">
        <f>SUMPRODUCT(E66:E67,D66:D67)/D68</f>
        <v>4.2944412607449856</v>
      </c>
      <c r="F68" s="26"/>
    </row>
    <row r="70" spans="1:11">
      <c r="H70" s="62" t="s">
        <v>47</v>
      </c>
      <c r="I70" s="62" t="s">
        <v>67</v>
      </c>
      <c r="J70" s="63" t="s">
        <v>21</v>
      </c>
      <c r="K70" s="63" t="s">
        <v>49</v>
      </c>
    </row>
    <row r="71" spans="1:11">
      <c r="A71" s="62" t="s">
        <v>47</v>
      </c>
      <c r="B71" s="62"/>
      <c r="C71" s="62" t="s">
        <v>68</v>
      </c>
      <c r="D71" s="63" t="s">
        <v>21</v>
      </c>
      <c r="E71" s="63" t="s">
        <v>49</v>
      </c>
      <c r="F71" s="53" t="s">
        <v>50</v>
      </c>
      <c r="H71" s="26" t="str">
        <f>'12.31.24_Fund 2'!A215</f>
        <v>2101 Arthur Avenue (xil2101)</v>
      </c>
      <c r="I71" s="26" t="str">
        <f>'12.31.24_Fund 2'!C215</f>
        <v>Logisteed America, Inc. (t0001197)</v>
      </c>
      <c r="J71" s="59">
        <f>'12.31.24_Fund 2'!E215</f>
        <v>26994</v>
      </c>
      <c r="K71" s="33">
        <v>9.24</v>
      </c>
    </row>
    <row r="72" spans="1:11">
      <c r="A72" s="26" t="str">
        <f>'9.30.24_Fund 2'!A221</f>
        <v>2101 Arthur Avenue (xil2101)</v>
      </c>
      <c r="C72" s="26" t="str">
        <f>'9.30.24_Fund 2'!C221</f>
        <v>Clingan Steel, Inc. (t0000595) - moving out</v>
      </c>
      <c r="D72" s="59">
        <f>'9.30.24_Fund 2'!E221</f>
        <v>26994</v>
      </c>
      <c r="E72" s="32">
        <f>'9.30.24_Fund 2'!M221</f>
        <v>7.16</v>
      </c>
      <c r="F72" s="145" t="s">
        <v>69</v>
      </c>
      <c r="H72" s="26" t="str">
        <f>'12.31.24_Fund 2'!A373</f>
        <v>420 S. Ware Boulevard  (xfl420sw)</v>
      </c>
      <c r="I72" s="26" t="str">
        <f>'12.31.24_Fund 2'!C373</f>
        <v>Matheson Tri-Gas, Inc. (t0001339)</v>
      </c>
      <c r="J72" s="59">
        <f>'12.31.24_Fund 2'!E373</f>
        <v>8956</v>
      </c>
      <c r="K72" s="33">
        <f>'12.31.24_Fund 2'!M373</f>
        <v>13</v>
      </c>
    </row>
    <row r="73" spans="1:11">
      <c r="A73" s="26" t="str">
        <f>'9.30.24_Fund 2'!A381</f>
        <v>420 S. Ware Boulevard  (xfl420sw)</v>
      </c>
      <c r="C73" s="26" t="str">
        <f>'9.30.24_Fund 2'!C381</f>
        <v>Sigma Marble &amp; Granite-Florida, Inc. (t0000765) - moving out</v>
      </c>
      <c r="D73" s="59">
        <f>'9.30.24_Fund 2'!E381</f>
        <v>8956</v>
      </c>
      <c r="E73" s="32">
        <f>'9.30.24_Fund 2'!M381</f>
        <v>12.07</v>
      </c>
      <c r="F73" s="52" t="s">
        <v>70</v>
      </c>
      <c r="H73" s="26" t="str">
        <f>'12.31.24_Fund 2'!A303</f>
        <v>3041 Marwin Road (xpa3041m)</v>
      </c>
      <c r="I73" s="26" t="str">
        <f>'12.31.24_Fund 2'!C303</f>
        <v>Mitchell Industrial Tire Company (t0001371)</v>
      </c>
      <c r="J73" s="59">
        <f>'12.31.24_Fund 2'!E303</f>
        <v>40492</v>
      </c>
      <c r="K73" s="33">
        <v>10.5</v>
      </c>
    </row>
    <row r="74" spans="1:11">
      <c r="A74" s="26" t="str">
        <f>'9.30.24_Fund 2'!A421</f>
        <v>4319 Delp Street (xtndelp2)</v>
      </c>
      <c r="C74" s="26" t="str">
        <f>'9.30.24_Fund 2'!C421</f>
        <v>Crown Packaging Corporation (t0001066) - moving out</v>
      </c>
      <c r="D74" s="59">
        <f>'9.30.24_Fund 2'!E421</f>
        <v>72000</v>
      </c>
      <c r="E74" s="32">
        <f>'9.30.24_Fund 2'!M421</f>
        <v>4.0999999999999996</v>
      </c>
      <c r="F74" s="52" t="s">
        <v>66</v>
      </c>
      <c r="H74" s="64"/>
      <c r="I74" s="64"/>
      <c r="J74" s="65">
        <f>SUM(J71:J73)</f>
        <v>76442</v>
      </c>
      <c r="K74" s="66">
        <f>SUMPRODUCT(K71:K73,J71:J73)/J74</f>
        <v>10.347957405614714</v>
      </c>
    </row>
    <row r="75" spans="1:11">
      <c r="A75" s="26" t="str">
        <f>'9.30.24_Fund 2'!A197</f>
        <v>201 James Street (xil201ja)</v>
      </c>
      <c r="C75" s="26" t="str">
        <f>'9.30.24_Fund 2'!C197</f>
        <v>Illinois Mechanical, Inc.  (t0000794) - moving out</v>
      </c>
      <c r="D75" s="59">
        <f>'9.30.24_Fund 2'!E197</f>
        <v>4680</v>
      </c>
      <c r="E75" s="32">
        <f>'9.30.24_Fund 2'!M197</f>
        <v>7.32</v>
      </c>
      <c r="F75" s="145" t="s">
        <v>69</v>
      </c>
      <c r="J75" s="59"/>
      <c r="K75" s="32"/>
    </row>
    <row r="76" spans="1:11">
      <c r="A76" s="26" t="str">
        <f>'9.30.24_Fund 2'!A543</f>
        <v>7720 Philips Highway (xfl7720p)</v>
      </c>
      <c r="C76" s="26" t="str">
        <f>'9.30.24_Fund 2'!C543</f>
        <v>Jaguar Power Sports, LLC (t0000717)</v>
      </c>
      <c r="D76" s="59">
        <f>'9.30.24_Fund 2'!E543</f>
        <v>42952</v>
      </c>
      <c r="E76" s="32">
        <f>'9.30.24_Fund 2'!M543</f>
        <v>4.55</v>
      </c>
      <c r="F76" s="52" t="s">
        <v>56</v>
      </c>
    </row>
    <row r="77" spans="1:11">
      <c r="A77" s="64"/>
      <c r="B77" s="64"/>
      <c r="C77" s="64"/>
      <c r="D77" s="65">
        <f>SUM(D72:D76)</f>
        <v>155582</v>
      </c>
      <c r="E77" s="66">
        <f>SUMPRODUCT(D72:D76,E72:E76)/D77</f>
        <v>5.3108017637001703</v>
      </c>
      <c r="F77" s="144"/>
    </row>
  </sheetData>
  <pageMargins left="0.7" right="0.7" top="0.75" bottom="0.75" header="0.3" footer="0.3"/>
  <ignoredErrors>
    <ignoredError sqref="F11:G11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17E2-2BC6-476D-BCDD-7F4D24507106}">
  <sheetPr>
    <tabColor theme="1"/>
  </sheetPr>
  <dimension ref="A1"/>
  <sheetViews>
    <sheetView workbookViewId="0">
      <selection activeCell="N23" sqref="N23"/>
    </sheetView>
  </sheetViews>
  <sheetFormatPr defaultRowHeight="12.6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C13D-F664-4E7F-AA27-BF78E4416C7C}">
  <sheetPr>
    <tabColor rgb="FFFFFF00"/>
    <pageSetUpPr fitToPage="1"/>
  </sheetPr>
  <dimension ref="A1:Z675"/>
  <sheetViews>
    <sheetView topLeftCell="D1" workbookViewId="0">
      <selection activeCell="T5" sqref="T5"/>
    </sheetView>
  </sheetViews>
  <sheetFormatPr defaultColWidth="9.140625" defaultRowHeight="12.6"/>
  <cols>
    <col min="1" max="1" width="43.85546875" bestFit="1" customWidth="1"/>
    <col min="2" max="2" width="22.5703125" bestFit="1" customWidth="1"/>
    <col min="3" max="3" width="62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26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26" ht="15" customHeight="1">
      <c r="A2" s="157" t="s">
        <v>962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26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26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2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  <c r="R5" t="s">
        <v>963</v>
      </c>
      <c r="S5" t="s">
        <v>964</v>
      </c>
      <c r="T5" s="152"/>
      <c r="U5" s="152" t="s">
        <v>965</v>
      </c>
      <c r="V5" s="152" t="s">
        <v>966</v>
      </c>
      <c r="W5" s="152" t="s">
        <v>967</v>
      </c>
      <c r="X5" s="152" t="s">
        <v>968</v>
      </c>
      <c r="Y5" s="152" t="s">
        <v>969</v>
      </c>
      <c r="Z5" s="152" t="s">
        <v>970</v>
      </c>
    </row>
    <row r="6" spans="1:2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6" s="3" customFormat="1" ht="15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1.5</v>
      </c>
      <c r="J7" s="8">
        <v>41845.06</v>
      </c>
      <c r="K7" s="8">
        <v>1.27</v>
      </c>
      <c r="L7" s="8">
        <v>502140.72</v>
      </c>
      <c r="M7" s="8">
        <v>15.26</v>
      </c>
      <c r="N7" s="8">
        <v>7.05</v>
      </c>
      <c r="O7" s="8">
        <v>0</v>
      </c>
      <c r="P7" s="8">
        <v>78125.62</v>
      </c>
      <c r="Q7" s="8">
        <v>0</v>
      </c>
      <c r="V7" s="153">
        <f>E7</f>
        <v>32895</v>
      </c>
      <c r="Y7" s="3" t="str">
        <f>C7</f>
        <v>US Med-Equip, LLC (t0001135)</v>
      </c>
      <c r="Z7" s="3" t="b">
        <f>Y7=X7</f>
        <v>0</v>
      </c>
    </row>
    <row r="8" spans="1:26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26" s="3" customFormat="1" ht="15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1.5</v>
      </c>
      <c r="J9" s="8">
        <v>16592.759999999998</v>
      </c>
      <c r="K9" s="8">
        <v>1.1299999999999999</v>
      </c>
      <c r="L9" s="8">
        <v>199113.12</v>
      </c>
      <c r="M9" s="8">
        <v>13.56</v>
      </c>
      <c r="N9" s="8">
        <v>6.98</v>
      </c>
      <c r="O9" s="8">
        <v>0</v>
      </c>
      <c r="P9" s="8">
        <v>14378.09</v>
      </c>
      <c r="Q9" s="8">
        <v>0</v>
      </c>
    </row>
    <row r="10" spans="1:26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6" s="3" customFormat="1" ht="15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3.25</v>
      </c>
      <c r="J11" s="8">
        <v>33669.1</v>
      </c>
      <c r="K11" s="8">
        <v>1.0900000000000001</v>
      </c>
      <c r="L11" s="8">
        <v>404029.2</v>
      </c>
      <c r="M11" s="8">
        <v>13.11</v>
      </c>
      <c r="N11" s="8">
        <v>5.25</v>
      </c>
      <c r="O11" s="8">
        <v>0</v>
      </c>
      <c r="P11" s="8">
        <v>30812</v>
      </c>
      <c r="Q11" s="8">
        <v>0</v>
      </c>
    </row>
    <row r="12" spans="1:26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6" s="3" customFormat="1" ht="15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3.25</v>
      </c>
      <c r="J13" s="8">
        <v>23686.25</v>
      </c>
      <c r="K13" s="8">
        <v>0.42</v>
      </c>
      <c r="L13" s="8">
        <v>284235</v>
      </c>
      <c r="M13" s="8">
        <v>5</v>
      </c>
      <c r="N13" s="8">
        <v>0.85</v>
      </c>
      <c r="O13" s="8">
        <v>0</v>
      </c>
      <c r="P13" s="8">
        <v>21317.63</v>
      </c>
      <c r="Q13" s="8">
        <v>0</v>
      </c>
    </row>
    <row r="14" spans="1:26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6" s="3" customFormat="1" ht="15" customHeight="1">
      <c r="A15" s="6" t="s">
        <v>979</v>
      </c>
      <c r="B15" s="7" t="s">
        <v>479</v>
      </c>
      <c r="C15" s="6" t="s">
        <v>980</v>
      </c>
      <c r="D15" s="6" t="s">
        <v>97</v>
      </c>
      <c r="E15" s="8">
        <v>90021</v>
      </c>
      <c r="F15" s="9">
        <v>45573</v>
      </c>
      <c r="G15" s="9">
        <v>46142</v>
      </c>
      <c r="H15" s="10">
        <v>19</v>
      </c>
      <c r="I15" s="10">
        <v>0.5</v>
      </c>
      <c r="J15" s="8">
        <v>53442.47</v>
      </c>
      <c r="K15" s="8">
        <v>0.59</v>
      </c>
      <c r="L15" s="8">
        <v>641309.64</v>
      </c>
      <c r="M15" s="8">
        <v>7.12</v>
      </c>
      <c r="N15" s="8">
        <v>1.42</v>
      </c>
      <c r="O15" s="8">
        <v>0</v>
      </c>
      <c r="P15" s="8">
        <v>131115</v>
      </c>
      <c r="Q15" s="8">
        <v>0</v>
      </c>
    </row>
    <row r="16" spans="1:26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6" t="s">
        <v>981</v>
      </c>
      <c r="B17" s="7"/>
      <c r="C17" s="6" t="s">
        <v>982</v>
      </c>
      <c r="D17" s="6" t="s">
        <v>97</v>
      </c>
      <c r="E17" s="8">
        <v>0</v>
      </c>
      <c r="F17" s="9">
        <v>45539</v>
      </c>
      <c r="G17" s="9">
        <v>46112</v>
      </c>
      <c r="H17" s="10">
        <v>19</v>
      </c>
      <c r="I17" s="10">
        <v>0.57999999999999996</v>
      </c>
      <c r="J17" s="8">
        <v>5485</v>
      </c>
      <c r="K17" s="8">
        <v>0</v>
      </c>
      <c r="L17" s="8">
        <v>65820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981</v>
      </c>
      <c r="B19" s="7" t="s">
        <v>325</v>
      </c>
      <c r="C19" s="6" t="s">
        <v>983</v>
      </c>
      <c r="D19" s="6" t="s">
        <v>97</v>
      </c>
      <c r="E19" s="8">
        <v>9450</v>
      </c>
      <c r="F19" s="9">
        <v>45541</v>
      </c>
      <c r="G19" s="9">
        <v>46022</v>
      </c>
      <c r="H19" s="10">
        <v>16</v>
      </c>
      <c r="I19" s="10">
        <v>0.57999999999999996</v>
      </c>
      <c r="J19" s="8">
        <v>7088</v>
      </c>
      <c r="K19" s="8">
        <v>0.75</v>
      </c>
      <c r="L19" s="8">
        <v>85056</v>
      </c>
      <c r="M19" s="8">
        <v>9</v>
      </c>
      <c r="N19" s="8">
        <v>3.01</v>
      </c>
      <c r="O19" s="8">
        <v>0</v>
      </c>
      <c r="P19" s="8">
        <v>8650</v>
      </c>
      <c r="Q19" s="8">
        <v>0</v>
      </c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981</v>
      </c>
      <c r="B21" s="7" t="s">
        <v>984</v>
      </c>
      <c r="C21" s="6" t="s">
        <v>985</v>
      </c>
      <c r="D21" s="6" t="s">
        <v>97</v>
      </c>
      <c r="E21" s="8">
        <v>8125</v>
      </c>
      <c r="F21" s="9">
        <v>45541</v>
      </c>
      <c r="G21" s="9">
        <v>46112</v>
      </c>
      <c r="H21" s="10">
        <v>19</v>
      </c>
      <c r="I21" s="10">
        <v>0.57999999999999996</v>
      </c>
      <c r="J21" s="8">
        <v>6285</v>
      </c>
      <c r="K21" s="8">
        <v>0.77</v>
      </c>
      <c r="L21" s="8">
        <v>75420</v>
      </c>
      <c r="M21" s="8">
        <v>9.2799999999999994</v>
      </c>
      <c r="N21" s="8">
        <v>2.99</v>
      </c>
      <c r="O21" s="8">
        <v>0</v>
      </c>
      <c r="P21" s="8">
        <v>7500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981</v>
      </c>
      <c r="B23" s="7" t="s">
        <v>986</v>
      </c>
      <c r="C23" s="6" t="s">
        <v>987</v>
      </c>
      <c r="D23" s="6" t="s">
        <v>97</v>
      </c>
      <c r="E23" s="8">
        <v>5000</v>
      </c>
      <c r="F23" s="9">
        <v>45541</v>
      </c>
      <c r="G23" s="9">
        <v>46630</v>
      </c>
      <c r="H23" s="10">
        <v>36</v>
      </c>
      <c r="I23" s="10">
        <v>0.57999999999999996</v>
      </c>
      <c r="J23" s="8">
        <v>5670</v>
      </c>
      <c r="K23" s="8">
        <v>1.1299999999999999</v>
      </c>
      <c r="L23" s="8">
        <v>68040</v>
      </c>
      <c r="M23" s="8">
        <v>13.61</v>
      </c>
      <c r="N23" s="8">
        <v>2.99</v>
      </c>
      <c r="O23" s="8">
        <v>0</v>
      </c>
      <c r="P23" s="8">
        <v>7580</v>
      </c>
      <c r="Q23" s="8">
        <v>0</v>
      </c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981</v>
      </c>
      <c r="B25" s="7" t="s">
        <v>988</v>
      </c>
      <c r="C25" s="6" t="s">
        <v>989</v>
      </c>
      <c r="D25" s="6" t="s">
        <v>97</v>
      </c>
      <c r="E25" s="8">
        <v>11875</v>
      </c>
      <c r="F25" s="9">
        <v>45541</v>
      </c>
      <c r="G25" s="9">
        <v>46022</v>
      </c>
      <c r="H25" s="10">
        <v>16</v>
      </c>
      <c r="I25" s="10">
        <v>0.57999999999999996</v>
      </c>
      <c r="J25" s="8">
        <v>8549</v>
      </c>
      <c r="K25" s="8">
        <v>0.72</v>
      </c>
      <c r="L25" s="8">
        <v>102588</v>
      </c>
      <c r="M25" s="8">
        <v>8.64</v>
      </c>
      <c r="N25" s="8">
        <v>2.99</v>
      </c>
      <c r="O25" s="8">
        <v>0</v>
      </c>
      <c r="P25" s="8">
        <v>20446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981</v>
      </c>
      <c r="B27" s="7" t="s">
        <v>327</v>
      </c>
      <c r="C27" s="6" t="s">
        <v>990</v>
      </c>
      <c r="D27" s="6" t="s">
        <v>97</v>
      </c>
      <c r="E27" s="8">
        <v>6875</v>
      </c>
      <c r="F27" s="9">
        <v>45541</v>
      </c>
      <c r="G27" s="9">
        <v>46295</v>
      </c>
      <c r="H27" s="10">
        <v>25</v>
      </c>
      <c r="I27" s="10">
        <v>0.57999999999999996</v>
      </c>
      <c r="J27" s="8">
        <v>5214</v>
      </c>
      <c r="K27" s="8">
        <v>0.76</v>
      </c>
      <c r="L27" s="8">
        <v>62568</v>
      </c>
      <c r="M27" s="8">
        <v>9.1</v>
      </c>
      <c r="N27" s="8">
        <v>2.99</v>
      </c>
      <c r="O27" s="8">
        <v>0</v>
      </c>
      <c r="P27" s="8">
        <v>10886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6" t="s">
        <v>981</v>
      </c>
      <c r="B29" s="7" t="s">
        <v>991</v>
      </c>
      <c r="C29" s="6" t="s">
        <v>992</v>
      </c>
      <c r="D29" s="6" t="s">
        <v>97</v>
      </c>
      <c r="E29" s="8">
        <v>8670</v>
      </c>
      <c r="F29" s="9">
        <v>45541</v>
      </c>
      <c r="G29" s="9">
        <v>46996</v>
      </c>
      <c r="H29" s="10">
        <v>48</v>
      </c>
      <c r="I29" s="10">
        <v>0.57999999999999996</v>
      </c>
      <c r="J29" s="8">
        <v>6503</v>
      </c>
      <c r="K29" s="8">
        <v>0.75</v>
      </c>
      <c r="L29" s="8">
        <v>78036</v>
      </c>
      <c r="M29" s="8">
        <v>9</v>
      </c>
      <c r="N29" s="8">
        <v>2.98</v>
      </c>
      <c r="O29" s="8">
        <v>0</v>
      </c>
      <c r="P29" s="8">
        <v>10000</v>
      </c>
      <c r="Q29" s="8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993</v>
      </c>
      <c r="B31" s="7" t="s">
        <v>119</v>
      </c>
      <c r="C31" s="6" t="s">
        <v>994</v>
      </c>
      <c r="D31" s="6" t="s">
        <v>97</v>
      </c>
      <c r="E31" s="8">
        <v>11875</v>
      </c>
      <c r="F31" s="9">
        <v>45748</v>
      </c>
      <c r="G31" s="9">
        <v>46843</v>
      </c>
      <c r="H31" s="10">
        <v>36</v>
      </c>
      <c r="I31" s="10">
        <v>0</v>
      </c>
      <c r="J31" s="8">
        <v>0</v>
      </c>
      <c r="K31" s="8">
        <v>0</v>
      </c>
      <c r="L31" s="8">
        <v>0</v>
      </c>
      <c r="M31" s="8">
        <v>0</v>
      </c>
      <c r="N31" s="8">
        <v>3.4</v>
      </c>
      <c r="O31" s="8">
        <v>0</v>
      </c>
      <c r="P31" s="8">
        <v>0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993</v>
      </c>
      <c r="B33" s="7" t="s">
        <v>320</v>
      </c>
      <c r="C33" s="6" t="s">
        <v>995</v>
      </c>
      <c r="D33" s="6" t="s">
        <v>117</v>
      </c>
      <c r="E33" s="8">
        <v>9586</v>
      </c>
      <c r="F33" s="9">
        <v>45386</v>
      </c>
      <c r="G33" s="9">
        <v>47118</v>
      </c>
      <c r="H33" s="10">
        <v>57</v>
      </c>
      <c r="I33" s="10">
        <v>1</v>
      </c>
      <c r="J33" s="8">
        <v>8639.3799999999992</v>
      </c>
      <c r="K33" s="8">
        <v>0.9</v>
      </c>
      <c r="L33" s="8">
        <v>103672.56</v>
      </c>
      <c r="M33" s="8">
        <v>10.81</v>
      </c>
      <c r="N33" s="8">
        <v>1.04</v>
      </c>
      <c r="O33" s="8">
        <v>0</v>
      </c>
      <c r="P33" s="8">
        <v>12670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993</v>
      </c>
      <c r="B35" s="7" t="s">
        <v>339</v>
      </c>
      <c r="C35" s="6" t="s">
        <v>996</v>
      </c>
      <c r="D35" s="6" t="s">
        <v>97</v>
      </c>
      <c r="E35" s="8">
        <v>6924</v>
      </c>
      <c r="F35" s="9">
        <v>45627</v>
      </c>
      <c r="G35" s="9">
        <v>46752</v>
      </c>
      <c r="H35" s="10">
        <v>37</v>
      </c>
      <c r="I35" s="10">
        <v>0.33</v>
      </c>
      <c r="J35" s="8">
        <v>6635.5</v>
      </c>
      <c r="K35" s="8">
        <v>0.96</v>
      </c>
      <c r="L35" s="8">
        <v>79626</v>
      </c>
      <c r="M35" s="8">
        <v>11.5</v>
      </c>
      <c r="N35" s="8">
        <v>3.15</v>
      </c>
      <c r="O35" s="8">
        <v>0</v>
      </c>
      <c r="P35" s="8">
        <v>9730.51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997</v>
      </c>
      <c r="B37" s="7" t="s">
        <v>152</v>
      </c>
      <c r="C37" s="6" t="s">
        <v>998</v>
      </c>
      <c r="D37" s="6" t="s">
        <v>97</v>
      </c>
      <c r="E37" s="8">
        <v>101334</v>
      </c>
      <c r="F37" s="9">
        <v>44775</v>
      </c>
      <c r="G37" s="9">
        <v>45900</v>
      </c>
      <c r="H37" s="10">
        <v>37</v>
      </c>
      <c r="I37" s="10">
        <v>2.67</v>
      </c>
      <c r="J37" s="8">
        <v>50667</v>
      </c>
      <c r="K37" s="8">
        <v>0.5</v>
      </c>
      <c r="L37" s="8">
        <v>608004</v>
      </c>
      <c r="M37" s="8">
        <v>6</v>
      </c>
      <c r="N37" s="8">
        <v>1.31</v>
      </c>
      <c r="O37" s="8">
        <v>0</v>
      </c>
      <c r="P37" s="8">
        <v>57423.28</v>
      </c>
      <c r="Q37" s="8">
        <v>0</v>
      </c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999</v>
      </c>
      <c r="B39" s="7" t="s">
        <v>205</v>
      </c>
      <c r="C39" s="6" t="s">
        <v>1000</v>
      </c>
      <c r="D39" s="6" t="s">
        <v>97</v>
      </c>
      <c r="E39" s="8">
        <v>23272</v>
      </c>
      <c r="F39" s="9">
        <v>45444</v>
      </c>
      <c r="G39" s="9">
        <v>47330</v>
      </c>
      <c r="H39" s="10">
        <v>62</v>
      </c>
      <c r="I39" s="10">
        <v>0.83</v>
      </c>
      <c r="J39" s="8">
        <v>20750.87</v>
      </c>
      <c r="K39" s="8">
        <v>0.89</v>
      </c>
      <c r="L39" s="8">
        <v>249010.44</v>
      </c>
      <c r="M39" s="8">
        <v>10.7</v>
      </c>
      <c r="N39" s="8">
        <v>3.09</v>
      </c>
      <c r="O39" s="8">
        <v>0</v>
      </c>
      <c r="P39" s="8">
        <v>31417.200000000001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999</v>
      </c>
      <c r="B41" s="7" t="s">
        <v>1001</v>
      </c>
      <c r="C41" s="6" t="s">
        <v>1002</v>
      </c>
      <c r="D41" s="6" t="s">
        <v>97</v>
      </c>
      <c r="E41" s="8">
        <v>22876</v>
      </c>
      <c r="F41" s="9">
        <v>45748</v>
      </c>
      <c r="G41" s="9">
        <v>46904</v>
      </c>
      <c r="H41" s="10">
        <v>38</v>
      </c>
      <c r="I41" s="10">
        <v>0</v>
      </c>
      <c r="J41" s="8">
        <v>0</v>
      </c>
      <c r="K41" s="8">
        <v>0</v>
      </c>
      <c r="L41" s="8">
        <v>0</v>
      </c>
      <c r="M41" s="8">
        <v>0</v>
      </c>
      <c r="N41" s="8">
        <v>3.16</v>
      </c>
      <c r="O41" s="8">
        <v>0</v>
      </c>
      <c r="P41" s="8">
        <v>20907.57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1003</v>
      </c>
      <c r="B43" s="7" t="s">
        <v>634</v>
      </c>
      <c r="C43" s="6" t="s">
        <v>1004</v>
      </c>
      <c r="D43" s="6" t="s">
        <v>97</v>
      </c>
      <c r="E43" s="8">
        <v>132165</v>
      </c>
      <c r="F43" s="9">
        <v>45519</v>
      </c>
      <c r="G43" s="9">
        <v>46507</v>
      </c>
      <c r="H43" s="10">
        <v>33</v>
      </c>
      <c r="I43" s="10">
        <v>0.67</v>
      </c>
      <c r="J43" s="8">
        <v>52370.42</v>
      </c>
      <c r="K43" s="8">
        <v>0.4</v>
      </c>
      <c r="L43" s="8">
        <v>628445.04</v>
      </c>
      <c r="M43" s="8">
        <v>4.76</v>
      </c>
      <c r="N43" s="8">
        <v>3.03</v>
      </c>
      <c r="O43" s="8">
        <v>0</v>
      </c>
      <c r="P43" s="8">
        <v>57180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1005</v>
      </c>
      <c r="B45" s="7" t="s">
        <v>1006</v>
      </c>
      <c r="C45" s="6" t="s">
        <v>1007</v>
      </c>
      <c r="D45" s="6" t="s">
        <v>97</v>
      </c>
      <c r="E45" s="8">
        <v>52500</v>
      </c>
      <c r="F45" s="9">
        <v>45519</v>
      </c>
      <c r="G45" s="9">
        <v>47330</v>
      </c>
      <c r="H45" s="10">
        <v>60</v>
      </c>
      <c r="I45" s="10">
        <v>0.67</v>
      </c>
      <c r="J45" s="8">
        <v>27094.38</v>
      </c>
      <c r="K45" s="8">
        <v>0.52</v>
      </c>
      <c r="L45" s="8">
        <v>325132.56</v>
      </c>
      <c r="M45" s="8">
        <v>6.19</v>
      </c>
      <c r="N45" s="8">
        <v>3.2</v>
      </c>
      <c r="O45" s="8">
        <v>1.1100000000000001</v>
      </c>
      <c r="P45" s="8">
        <v>16000</v>
      </c>
      <c r="Q45" s="8">
        <v>0</v>
      </c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1005</v>
      </c>
      <c r="B47" s="7" t="s">
        <v>320</v>
      </c>
      <c r="C47" s="6" t="s">
        <v>1008</v>
      </c>
      <c r="D47" s="6" t="s">
        <v>97</v>
      </c>
      <c r="E47" s="8">
        <v>63165</v>
      </c>
      <c r="F47" s="9">
        <v>45519</v>
      </c>
      <c r="G47" s="9">
        <v>46477</v>
      </c>
      <c r="H47" s="10">
        <v>32</v>
      </c>
      <c r="I47" s="10">
        <v>0.67</v>
      </c>
      <c r="J47" s="8">
        <v>29898.1</v>
      </c>
      <c r="K47" s="8">
        <v>0.47</v>
      </c>
      <c r="L47" s="8">
        <v>358777.2</v>
      </c>
      <c r="M47" s="8">
        <v>5.68</v>
      </c>
      <c r="N47" s="8">
        <v>3.11</v>
      </c>
      <c r="O47" s="8">
        <v>0</v>
      </c>
      <c r="P47" s="8">
        <v>0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1009</v>
      </c>
      <c r="B49" s="7" t="s">
        <v>1010</v>
      </c>
      <c r="C49" s="6" t="s">
        <v>1011</v>
      </c>
      <c r="D49" s="6" t="s">
        <v>97</v>
      </c>
      <c r="E49" s="8">
        <v>126596</v>
      </c>
      <c r="F49" s="9">
        <v>44805</v>
      </c>
      <c r="G49" s="9">
        <v>49187</v>
      </c>
      <c r="H49" s="10">
        <v>144</v>
      </c>
      <c r="I49" s="10">
        <v>2.58</v>
      </c>
      <c r="J49" s="8">
        <v>140310.57</v>
      </c>
      <c r="K49" s="8">
        <v>1.1100000000000001</v>
      </c>
      <c r="L49" s="8">
        <v>1683726.84</v>
      </c>
      <c r="M49" s="8">
        <v>13.3</v>
      </c>
      <c r="N49" s="8">
        <v>8.06</v>
      </c>
      <c r="O49" s="8">
        <v>0</v>
      </c>
      <c r="P49" s="8">
        <v>225764.28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1012</v>
      </c>
      <c r="B51" s="7" t="s">
        <v>1013</v>
      </c>
      <c r="C51" s="6" t="s">
        <v>1014</v>
      </c>
      <c r="D51" s="6" t="s">
        <v>97</v>
      </c>
      <c r="E51" s="8">
        <v>56629</v>
      </c>
      <c r="F51" s="9">
        <v>45026</v>
      </c>
      <c r="G51" s="9">
        <v>49765</v>
      </c>
      <c r="H51" s="10">
        <v>156</v>
      </c>
      <c r="I51" s="10">
        <v>2</v>
      </c>
      <c r="J51" s="8">
        <v>90833.34</v>
      </c>
      <c r="K51" s="8">
        <v>1.6</v>
      </c>
      <c r="L51" s="8">
        <v>1090000.08</v>
      </c>
      <c r="M51" s="8">
        <v>19.25</v>
      </c>
      <c r="N51" s="8">
        <v>2.8</v>
      </c>
      <c r="O51" s="8">
        <v>0</v>
      </c>
      <c r="P51" s="8">
        <v>272500.02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1015</v>
      </c>
      <c r="B53" s="7" t="s">
        <v>167</v>
      </c>
      <c r="C53" s="6" t="s">
        <v>1016</v>
      </c>
      <c r="D53" s="6" t="s">
        <v>97</v>
      </c>
      <c r="E53" s="8">
        <v>56628</v>
      </c>
      <c r="F53" s="9">
        <v>45026</v>
      </c>
      <c r="G53" s="9">
        <v>49765</v>
      </c>
      <c r="H53" s="10">
        <v>156</v>
      </c>
      <c r="I53" s="10">
        <v>2</v>
      </c>
      <c r="J53" s="8">
        <v>90833.34</v>
      </c>
      <c r="K53" s="8">
        <v>1.6</v>
      </c>
      <c r="L53" s="8">
        <v>1090000.08</v>
      </c>
      <c r="M53" s="8">
        <v>19.25</v>
      </c>
      <c r="N53" s="8">
        <v>3.26</v>
      </c>
      <c r="O53" s="8">
        <v>0</v>
      </c>
      <c r="P53" s="8">
        <v>272500.02</v>
      </c>
      <c r="Q53" s="8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1017</v>
      </c>
      <c r="B55" s="7" t="s">
        <v>119</v>
      </c>
      <c r="C55" s="6" t="s">
        <v>1018</v>
      </c>
      <c r="D55" s="6" t="s">
        <v>97</v>
      </c>
      <c r="E55" s="8">
        <v>100000</v>
      </c>
      <c r="F55" s="9">
        <v>45475</v>
      </c>
      <c r="G55" s="9">
        <v>47483</v>
      </c>
      <c r="H55" s="10">
        <v>66</v>
      </c>
      <c r="I55" s="10">
        <v>0.75</v>
      </c>
      <c r="J55" s="8">
        <v>66129.259999999995</v>
      </c>
      <c r="K55" s="8">
        <v>0.66</v>
      </c>
      <c r="L55" s="8">
        <v>793551.12</v>
      </c>
      <c r="M55" s="8">
        <v>7.94</v>
      </c>
      <c r="N55" s="8">
        <v>2.63</v>
      </c>
      <c r="O55" s="8">
        <v>-0.13</v>
      </c>
      <c r="P55" s="8">
        <v>126501.91</v>
      </c>
      <c r="Q55" s="8">
        <v>0</v>
      </c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1017</v>
      </c>
      <c r="B57" s="7" t="s">
        <v>281</v>
      </c>
      <c r="C57" s="12" t="s">
        <v>247</v>
      </c>
      <c r="D57" s="12"/>
      <c r="E57" s="1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1019</v>
      </c>
      <c r="B59" s="7" t="s">
        <v>1020</v>
      </c>
      <c r="C59" s="6" t="s">
        <v>1021</v>
      </c>
      <c r="D59" s="6" t="s">
        <v>117</v>
      </c>
      <c r="E59" s="8">
        <v>58347</v>
      </c>
      <c r="F59" s="9">
        <v>45490</v>
      </c>
      <c r="G59" s="9">
        <v>46691</v>
      </c>
      <c r="H59" s="10">
        <v>40</v>
      </c>
      <c r="I59" s="10">
        <v>0.75</v>
      </c>
      <c r="J59" s="8">
        <v>84639.16</v>
      </c>
      <c r="K59" s="8">
        <v>1.45</v>
      </c>
      <c r="L59" s="8">
        <v>1015669.92</v>
      </c>
      <c r="M59" s="8">
        <v>17.41</v>
      </c>
      <c r="N59" s="8">
        <v>3.45</v>
      </c>
      <c r="O59" s="8">
        <v>0</v>
      </c>
      <c r="P59" s="8">
        <v>79011.56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1019</v>
      </c>
      <c r="B61" s="7" t="s">
        <v>1022</v>
      </c>
      <c r="C61" s="12" t="s">
        <v>247</v>
      </c>
      <c r="D61" s="12"/>
      <c r="E61" s="13">
        <v>101590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1019</v>
      </c>
      <c r="B63" s="7" t="s">
        <v>1023</v>
      </c>
      <c r="C63" s="12" t="s">
        <v>247</v>
      </c>
      <c r="D63" s="12"/>
      <c r="E63" s="13">
        <v>26506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1019</v>
      </c>
      <c r="B65" s="7" t="s">
        <v>1024</v>
      </c>
      <c r="C65" s="12" t="s">
        <v>247</v>
      </c>
      <c r="D65" s="12"/>
      <c r="E65" s="13">
        <v>10499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1019</v>
      </c>
      <c r="B67" s="7" t="s">
        <v>190</v>
      </c>
      <c r="C67" s="12" t="s">
        <v>247</v>
      </c>
      <c r="D67" s="12"/>
      <c r="E67" s="13">
        <v>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1025</v>
      </c>
      <c r="B69" s="7" t="s">
        <v>119</v>
      </c>
      <c r="C69" s="6" t="s">
        <v>1026</v>
      </c>
      <c r="D69" s="6" t="s">
        <v>97</v>
      </c>
      <c r="E69" s="8">
        <v>49728</v>
      </c>
      <c r="F69" s="9">
        <v>45533</v>
      </c>
      <c r="G69" s="9">
        <v>46142</v>
      </c>
      <c r="H69" s="10">
        <v>21</v>
      </c>
      <c r="I69" s="10">
        <v>0.67</v>
      </c>
      <c r="J69" s="8">
        <v>30023.279999999999</v>
      </c>
      <c r="K69" s="8">
        <v>0.6</v>
      </c>
      <c r="L69" s="8">
        <v>360279.36</v>
      </c>
      <c r="M69" s="8">
        <v>7.24</v>
      </c>
      <c r="N69" s="8">
        <v>0.85</v>
      </c>
      <c r="O69" s="8">
        <v>0</v>
      </c>
      <c r="P69" s="8">
        <v>23000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1027</v>
      </c>
      <c r="B71" s="7" t="s">
        <v>119</v>
      </c>
      <c r="C71" s="6" t="s">
        <v>1028</v>
      </c>
      <c r="D71" s="6" t="s">
        <v>97</v>
      </c>
      <c r="E71" s="8">
        <v>66370</v>
      </c>
      <c r="F71" s="9">
        <v>45717</v>
      </c>
      <c r="G71" s="9">
        <v>46873</v>
      </c>
      <c r="H71" s="10">
        <v>38</v>
      </c>
      <c r="I71" s="10">
        <v>0.08</v>
      </c>
      <c r="J71" s="8">
        <v>55308.33</v>
      </c>
      <c r="K71" s="8">
        <v>0.83</v>
      </c>
      <c r="L71" s="8">
        <v>663699.96</v>
      </c>
      <c r="M71" s="8">
        <v>10</v>
      </c>
      <c r="N71" s="8">
        <v>1.63</v>
      </c>
      <c r="O71" s="8">
        <v>0</v>
      </c>
      <c r="P71" s="8">
        <v>64322.04</v>
      </c>
      <c r="Q71" s="8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1029</v>
      </c>
      <c r="B73" s="7" t="s">
        <v>1030</v>
      </c>
      <c r="C73" s="6" t="s">
        <v>1031</v>
      </c>
      <c r="D73" s="6" t="s">
        <v>97</v>
      </c>
      <c r="E73" s="8">
        <v>119700</v>
      </c>
      <c r="F73" s="9">
        <v>42125</v>
      </c>
      <c r="G73" s="9">
        <v>46752</v>
      </c>
      <c r="H73" s="10">
        <v>152</v>
      </c>
      <c r="I73" s="10">
        <v>9.92</v>
      </c>
      <c r="J73" s="8">
        <v>55971.63</v>
      </c>
      <c r="K73" s="8">
        <v>0.47</v>
      </c>
      <c r="L73" s="8">
        <v>671659.56</v>
      </c>
      <c r="M73" s="8">
        <v>5.61</v>
      </c>
      <c r="N73" s="8">
        <v>0</v>
      </c>
      <c r="O73" s="8">
        <v>0</v>
      </c>
      <c r="P73" s="8">
        <v>10000</v>
      </c>
      <c r="Q73" s="8">
        <v>0</v>
      </c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1032</v>
      </c>
      <c r="B75" s="7" t="s">
        <v>99</v>
      </c>
      <c r="C75" s="6" t="s">
        <v>1033</v>
      </c>
      <c r="D75" s="6" t="s">
        <v>97</v>
      </c>
      <c r="E75" s="8">
        <v>66649</v>
      </c>
      <c r="F75" s="9">
        <v>45278</v>
      </c>
      <c r="G75" s="9">
        <v>50464</v>
      </c>
      <c r="H75" s="10">
        <v>171</v>
      </c>
      <c r="I75" s="10">
        <v>1.33</v>
      </c>
      <c r="J75" s="8">
        <v>45515</v>
      </c>
      <c r="K75" s="8">
        <v>0.68</v>
      </c>
      <c r="L75" s="8">
        <v>546180</v>
      </c>
      <c r="M75" s="8">
        <v>8.19</v>
      </c>
      <c r="N75" s="8">
        <v>1.59</v>
      </c>
      <c r="O75" s="8">
        <v>0</v>
      </c>
      <c r="P75" s="8">
        <v>49542.42</v>
      </c>
      <c r="Q75" s="8">
        <v>0</v>
      </c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6" t="s">
        <v>1032</v>
      </c>
      <c r="B77" s="7" t="s">
        <v>1034</v>
      </c>
      <c r="C77" s="6" t="s">
        <v>1035</v>
      </c>
      <c r="D77" s="6" t="s">
        <v>97</v>
      </c>
      <c r="E77" s="8">
        <v>28858</v>
      </c>
      <c r="F77" s="9">
        <v>45278</v>
      </c>
      <c r="G77" s="9">
        <v>47026</v>
      </c>
      <c r="H77" s="10">
        <v>58</v>
      </c>
      <c r="I77" s="10">
        <v>1.33</v>
      </c>
      <c r="J77" s="8">
        <v>25135.32</v>
      </c>
      <c r="K77" s="8">
        <v>0.87</v>
      </c>
      <c r="L77" s="8">
        <v>301623.84000000003</v>
      </c>
      <c r="M77" s="8">
        <v>10.45</v>
      </c>
      <c r="N77" s="8">
        <v>2</v>
      </c>
      <c r="O77" s="8">
        <v>0</v>
      </c>
      <c r="P77" s="8">
        <v>27246.76</v>
      </c>
      <c r="Q77" s="8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1036</v>
      </c>
      <c r="B79" s="7" t="s">
        <v>1037</v>
      </c>
      <c r="C79" s="6" t="s">
        <v>1038</v>
      </c>
      <c r="D79" s="6" t="s">
        <v>97</v>
      </c>
      <c r="E79" s="8">
        <v>31994</v>
      </c>
      <c r="F79" s="9">
        <v>45627</v>
      </c>
      <c r="G79" s="9">
        <v>47968</v>
      </c>
      <c r="H79" s="10">
        <v>77</v>
      </c>
      <c r="I79" s="10">
        <v>0.33</v>
      </c>
      <c r="J79" s="8">
        <v>0</v>
      </c>
      <c r="K79" s="8">
        <v>0</v>
      </c>
      <c r="L79" s="8">
        <v>0</v>
      </c>
      <c r="M79" s="8">
        <v>0</v>
      </c>
      <c r="N79" s="8">
        <v>2.2400000000000002</v>
      </c>
      <c r="O79" s="8">
        <v>0</v>
      </c>
      <c r="P79" s="8">
        <v>30000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1039</v>
      </c>
      <c r="B81" s="7" t="s">
        <v>1040</v>
      </c>
      <c r="C81" s="12" t="s">
        <v>247</v>
      </c>
      <c r="D81" s="12"/>
      <c r="E81" s="13">
        <v>54920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1041</v>
      </c>
      <c r="B83" s="7" t="s">
        <v>119</v>
      </c>
      <c r="C83" s="6" t="s">
        <v>1042</v>
      </c>
      <c r="D83" s="6" t="s">
        <v>97</v>
      </c>
      <c r="E83" s="8">
        <v>72683</v>
      </c>
      <c r="F83" s="9">
        <v>45698</v>
      </c>
      <c r="G83" s="9">
        <v>49349</v>
      </c>
      <c r="H83" s="10">
        <v>120</v>
      </c>
      <c r="I83" s="10">
        <v>0.17</v>
      </c>
      <c r="J83" s="8">
        <v>60569.17</v>
      </c>
      <c r="K83" s="8">
        <v>0.83</v>
      </c>
      <c r="L83" s="8">
        <v>726830.04</v>
      </c>
      <c r="M83" s="8">
        <v>10</v>
      </c>
      <c r="N83" s="8">
        <v>0.32</v>
      </c>
      <c r="O83" s="8">
        <v>0</v>
      </c>
      <c r="P83" s="8">
        <v>363415.02</v>
      </c>
      <c r="Q83" s="8">
        <v>0</v>
      </c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1043</v>
      </c>
      <c r="B85" s="7" t="s">
        <v>479</v>
      </c>
      <c r="C85" s="6" t="s">
        <v>1044</v>
      </c>
      <c r="D85" s="6" t="s">
        <v>97</v>
      </c>
      <c r="E85" s="8">
        <v>2300</v>
      </c>
      <c r="F85" s="9">
        <v>45611</v>
      </c>
      <c r="G85" s="9">
        <v>47483</v>
      </c>
      <c r="H85" s="10">
        <v>62</v>
      </c>
      <c r="I85" s="10">
        <v>0.42</v>
      </c>
      <c r="J85" s="8">
        <v>3800.27</v>
      </c>
      <c r="K85" s="8">
        <v>1.65</v>
      </c>
      <c r="L85" s="8">
        <v>45603.24</v>
      </c>
      <c r="M85" s="8">
        <v>19.829999999999998</v>
      </c>
      <c r="N85" s="8">
        <v>2.35</v>
      </c>
      <c r="O85" s="8">
        <v>0</v>
      </c>
      <c r="P85" s="8">
        <v>6000</v>
      </c>
      <c r="Q85" s="8">
        <v>0</v>
      </c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1043</v>
      </c>
      <c r="B87" s="7" t="s">
        <v>119</v>
      </c>
      <c r="C87" s="6" t="s">
        <v>1045</v>
      </c>
      <c r="D87" s="6" t="s">
        <v>97</v>
      </c>
      <c r="E87" s="8">
        <v>0</v>
      </c>
      <c r="F87" s="9">
        <v>45611</v>
      </c>
      <c r="G87" s="9">
        <v>46934</v>
      </c>
      <c r="H87" s="10">
        <v>44</v>
      </c>
      <c r="I87" s="10">
        <v>0.42</v>
      </c>
      <c r="J87" s="8">
        <v>38291.760000000002</v>
      </c>
      <c r="K87" s="8">
        <v>0</v>
      </c>
      <c r="L87" s="8">
        <v>459501.12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1043</v>
      </c>
      <c r="B89" s="7" t="s">
        <v>1046</v>
      </c>
      <c r="C89" s="6" t="s">
        <v>1047</v>
      </c>
      <c r="D89" s="6" t="s">
        <v>97</v>
      </c>
      <c r="E89" s="8">
        <v>4600</v>
      </c>
      <c r="F89" s="9">
        <v>45611</v>
      </c>
      <c r="G89" s="9">
        <v>47483</v>
      </c>
      <c r="H89" s="10">
        <v>62</v>
      </c>
      <c r="I89" s="10">
        <v>0.42</v>
      </c>
      <c r="J89" s="8">
        <v>7168.33</v>
      </c>
      <c r="K89" s="8">
        <v>1.56</v>
      </c>
      <c r="L89" s="8">
        <v>86019.96</v>
      </c>
      <c r="M89" s="8">
        <v>18.7</v>
      </c>
      <c r="N89" s="8">
        <v>1.17</v>
      </c>
      <c r="O89" s="8">
        <v>0</v>
      </c>
      <c r="P89" s="8">
        <v>14950</v>
      </c>
      <c r="Q89" s="8">
        <v>0</v>
      </c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1048</v>
      </c>
      <c r="B91" s="7" t="s">
        <v>119</v>
      </c>
      <c r="C91" s="6" t="s">
        <v>1049</v>
      </c>
      <c r="D91" s="6" t="s">
        <v>97</v>
      </c>
      <c r="E91" s="8">
        <v>25050</v>
      </c>
      <c r="F91" s="9">
        <v>45279</v>
      </c>
      <c r="G91" s="9">
        <v>46785</v>
      </c>
      <c r="H91" s="10">
        <v>50</v>
      </c>
      <c r="I91" s="10">
        <v>1.33</v>
      </c>
      <c r="J91" s="8">
        <v>26275.14</v>
      </c>
      <c r="K91" s="8">
        <v>1.05</v>
      </c>
      <c r="L91" s="8">
        <v>315301.68</v>
      </c>
      <c r="M91" s="8">
        <v>12.59</v>
      </c>
      <c r="N91" s="8">
        <v>6.73</v>
      </c>
      <c r="O91" s="8">
        <v>0</v>
      </c>
      <c r="P91" s="8">
        <v>49056.25</v>
      </c>
      <c r="Q91" s="8">
        <v>0</v>
      </c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1050</v>
      </c>
      <c r="B93" s="7" t="s">
        <v>479</v>
      </c>
      <c r="C93" s="6" t="s">
        <v>1051</v>
      </c>
      <c r="D93" s="6" t="s">
        <v>97</v>
      </c>
      <c r="E93" s="8">
        <v>40491</v>
      </c>
      <c r="F93" s="9">
        <v>45741</v>
      </c>
      <c r="G93" s="9">
        <v>46843</v>
      </c>
      <c r="H93" s="10">
        <v>37</v>
      </c>
      <c r="I93" s="10">
        <v>0.08</v>
      </c>
      <c r="J93" s="8">
        <v>57362.25</v>
      </c>
      <c r="K93" s="8">
        <v>1.42</v>
      </c>
      <c r="L93" s="8">
        <v>688347</v>
      </c>
      <c r="M93" s="8">
        <v>17</v>
      </c>
      <c r="N93" s="8">
        <v>0</v>
      </c>
      <c r="O93" s="8">
        <v>0</v>
      </c>
      <c r="P93" s="8">
        <v>0</v>
      </c>
      <c r="Q93" s="8">
        <v>0</v>
      </c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1052</v>
      </c>
      <c r="B95" s="7" t="s">
        <v>119</v>
      </c>
      <c r="C95" s="6" t="s">
        <v>1053</v>
      </c>
      <c r="D95" s="6" t="s">
        <v>97</v>
      </c>
      <c r="E95" s="8">
        <v>58585</v>
      </c>
      <c r="F95" s="9">
        <v>45279</v>
      </c>
      <c r="G95" s="9">
        <v>46637</v>
      </c>
      <c r="H95" s="10">
        <v>45</v>
      </c>
      <c r="I95" s="10">
        <v>1.33</v>
      </c>
      <c r="J95" s="8">
        <v>44895.96</v>
      </c>
      <c r="K95" s="8">
        <v>0.77</v>
      </c>
      <c r="L95" s="8">
        <v>538751.52</v>
      </c>
      <c r="M95" s="8">
        <v>9.1999999999999993</v>
      </c>
      <c r="N95" s="8">
        <v>5.75</v>
      </c>
      <c r="O95" s="8">
        <v>0</v>
      </c>
      <c r="P95" s="8">
        <v>42318.75</v>
      </c>
      <c r="Q95" s="8">
        <v>0</v>
      </c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1054</v>
      </c>
      <c r="B97" s="7" t="s">
        <v>99</v>
      </c>
      <c r="C97" s="6" t="s">
        <v>1055</v>
      </c>
      <c r="D97" s="6" t="s">
        <v>97</v>
      </c>
      <c r="E97" s="8">
        <v>27000</v>
      </c>
      <c r="F97" s="9">
        <v>45279</v>
      </c>
      <c r="G97" s="9">
        <v>46645</v>
      </c>
      <c r="H97" s="10">
        <v>45</v>
      </c>
      <c r="I97" s="10">
        <v>1.33</v>
      </c>
      <c r="J97" s="8">
        <v>28594.799999999999</v>
      </c>
      <c r="K97" s="8">
        <v>1.06</v>
      </c>
      <c r="L97" s="8">
        <v>343137.6</v>
      </c>
      <c r="M97" s="8">
        <v>12.71</v>
      </c>
      <c r="N97" s="8">
        <v>6.27</v>
      </c>
      <c r="O97" s="8">
        <v>0</v>
      </c>
      <c r="P97" s="8">
        <v>52875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6" t="s">
        <v>1054</v>
      </c>
      <c r="B99" s="7" t="s">
        <v>101</v>
      </c>
      <c r="C99" s="6" t="s">
        <v>1056</v>
      </c>
      <c r="D99" s="6" t="s">
        <v>97</v>
      </c>
      <c r="E99" s="8">
        <v>31780</v>
      </c>
      <c r="F99" s="9">
        <v>45279</v>
      </c>
      <c r="G99" s="9">
        <v>46160</v>
      </c>
      <c r="H99" s="10">
        <v>29</v>
      </c>
      <c r="I99" s="10">
        <v>1.33</v>
      </c>
      <c r="J99" s="8">
        <v>30296.93</v>
      </c>
      <c r="K99" s="8">
        <v>0.95</v>
      </c>
      <c r="L99" s="8">
        <v>363563.16</v>
      </c>
      <c r="M99" s="8">
        <v>11.44</v>
      </c>
      <c r="N99" s="8">
        <v>6.27</v>
      </c>
      <c r="O99" s="8">
        <v>0</v>
      </c>
      <c r="P99" s="8">
        <v>43074.25</v>
      </c>
      <c r="Q99" s="8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customHeight="1">
      <c r="A101" s="6" t="s">
        <v>1057</v>
      </c>
      <c r="B101" s="7" t="s">
        <v>119</v>
      </c>
      <c r="C101" s="6" t="s">
        <v>1058</v>
      </c>
      <c r="D101" s="6" t="s">
        <v>97</v>
      </c>
      <c r="E101" s="8">
        <v>86683</v>
      </c>
      <c r="F101" s="9">
        <v>39873</v>
      </c>
      <c r="G101" s="9">
        <v>46904</v>
      </c>
      <c r="H101" s="10">
        <v>231</v>
      </c>
      <c r="I101" s="10">
        <v>16.079999999999998</v>
      </c>
      <c r="J101" s="8">
        <v>31801.47</v>
      </c>
      <c r="K101" s="8">
        <v>0.37</v>
      </c>
      <c r="L101" s="8">
        <v>381617.64</v>
      </c>
      <c r="M101" s="8">
        <v>4.4000000000000004</v>
      </c>
      <c r="N101" s="8">
        <v>2.48</v>
      </c>
      <c r="O101" s="8">
        <v>0</v>
      </c>
      <c r="P101" s="8">
        <v>25000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1057</v>
      </c>
      <c r="B103" s="7" t="s">
        <v>766</v>
      </c>
      <c r="C103" s="6" t="s">
        <v>1059</v>
      </c>
      <c r="D103" s="6" t="s">
        <v>97</v>
      </c>
      <c r="E103" s="8">
        <v>28776</v>
      </c>
      <c r="F103" s="9">
        <v>41518</v>
      </c>
      <c r="G103" s="9">
        <v>46721</v>
      </c>
      <c r="H103" s="10">
        <v>171</v>
      </c>
      <c r="I103" s="10">
        <v>11.58</v>
      </c>
      <c r="J103" s="8">
        <v>21268.1</v>
      </c>
      <c r="K103" s="8">
        <v>0.74</v>
      </c>
      <c r="L103" s="8">
        <v>255217.2</v>
      </c>
      <c r="M103" s="8">
        <v>8.8699999999999992</v>
      </c>
      <c r="N103" s="8">
        <v>2.76</v>
      </c>
      <c r="O103" s="8">
        <v>0</v>
      </c>
      <c r="P103" s="8">
        <v>11990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1060</v>
      </c>
      <c r="B105" s="7" t="s">
        <v>119</v>
      </c>
      <c r="C105" s="6" t="s">
        <v>1061</v>
      </c>
      <c r="D105" s="6" t="s">
        <v>97</v>
      </c>
      <c r="E105" s="8">
        <v>28341</v>
      </c>
      <c r="F105" s="9">
        <v>44774</v>
      </c>
      <c r="G105" s="9">
        <v>46599</v>
      </c>
      <c r="H105" s="10">
        <v>60</v>
      </c>
      <c r="I105" s="10">
        <v>2.67</v>
      </c>
      <c r="J105" s="8">
        <v>21297.43</v>
      </c>
      <c r="K105" s="8">
        <v>0.75</v>
      </c>
      <c r="L105" s="8">
        <v>255569.16</v>
      </c>
      <c r="M105" s="8">
        <v>9.02</v>
      </c>
      <c r="N105" s="8">
        <v>5</v>
      </c>
      <c r="O105" s="8">
        <v>0</v>
      </c>
      <c r="P105" s="8">
        <v>40149.760000000002</v>
      </c>
      <c r="Q105" s="8">
        <v>0</v>
      </c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1062</v>
      </c>
      <c r="B107" s="7" t="s">
        <v>119</v>
      </c>
      <c r="C107" s="6" t="s">
        <v>1063</v>
      </c>
      <c r="D107" s="6" t="s">
        <v>117</v>
      </c>
      <c r="E107" s="8">
        <v>73000</v>
      </c>
      <c r="F107" s="9">
        <v>45581</v>
      </c>
      <c r="G107" s="9">
        <v>47603</v>
      </c>
      <c r="H107" s="10">
        <v>67</v>
      </c>
      <c r="I107" s="10">
        <v>0.5</v>
      </c>
      <c r="J107" s="8">
        <v>14275.39</v>
      </c>
      <c r="K107" s="8">
        <v>0.2</v>
      </c>
      <c r="L107" s="8">
        <v>171304.68</v>
      </c>
      <c r="M107" s="8">
        <v>2.35</v>
      </c>
      <c r="N107" s="8">
        <v>1.58</v>
      </c>
      <c r="O107" s="8">
        <v>0</v>
      </c>
      <c r="P107" s="8">
        <v>0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1064</v>
      </c>
      <c r="B109" s="7" t="s">
        <v>119</v>
      </c>
      <c r="C109" s="6" t="s">
        <v>1065</v>
      </c>
      <c r="D109" s="6" t="s">
        <v>117</v>
      </c>
      <c r="E109" s="8">
        <v>10400</v>
      </c>
      <c r="F109" s="9">
        <v>45740</v>
      </c>
      <c r="G109" s="9">
        <v>47026</v>
      </c>
      <c r="H109" s="10">
        <v>43</v>
      </c>
      <c r="I109" s="10">
        <v>0.08</v>
      </c>
      <c r="J109" s="8">
        <v>9026.64</v>
      </c>
      <c r="K109" s="8">
        <v>0.87</v>
      </c>
      <c r="L109" s="8">
        <v>108319.67999999999</v>
      </c>
      <c r="M109" s="8">
        <v>10.42</v>
      </c>
      <c r="N109" s="8">
        <v>0</v>
      </c>
      <c r="O109" s="8">
        <v>0</v>
      </c>
      <c r="P109" s="8">
        <v>4958.49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1064</v>
      </c>
      <c r="B111" s="7" t="s">
        <v>339</v>
      </c>
      <c r="C111" s="6" t="s">
        <v>1066</v>
      </c>
      <c r="D111" s="6" t="s">
        <v>117</v>
      </c>
      <c r="E111" s="8">
        <v>3714</v>
      </c>
      <c r="F111" s="9">
        <v>45740</v>
      </c>
      <c r="G111" s="9">
        <v>46142</v>
      </c>
      <c r="H111" s="10">
        <v>14</v>
      </c>
      <c r="I111" s="10">
        <v>0.08</v>
      </c>
      <c r="J111" s="8">
        <v>5587.75</v>
      </c>
      <c r="K111" s="8">
        <v>1.5</v>
      </c>
      <c r="L111" s="8">
        <v>67053</v>
      </c>
      <c r="M111" s="8">
        <v>18.05</v>
      </c>
      <c r="N111" s="8">
        <v>0</v>
      </c>
      <c r="O111" s="8">
        <v>0</v>
      </c>
      <c r="P111" s="8">
        <v>0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1064</v>
      </c>
      <c r="B113" s="7" t="s">
        <v>341</v>
      </c>
      <c r="C113" s="6" t="s">
        <v>1067</v>
      </c>
      <c r="D113" s="6" t="s">
        <v>117</v>
      </c>
      <c r="E113" s="8">
        <v>6808</v>
      </c>
      <c r="F113" s="9">
        <v>45740</v>
      </c>
      <c r="G113" s="9">
        <v>46356</v>
      </c>
      <c r="H113" s="10">
        <v>21</v>
      </c>
      <c r="I113" s="10">
        <v>0.08</v>
      </c>
      <c r="J113" s="8">
        <v>9349.65</v>
      </c>
      <c r="K113" s="8">
        <v>1.37</v>
      </c>
      <c r="L113" s="8">
        <v>112195.8</v>
      </c>
      <c r="M113" s="8">
        <v>16.48</v>
      </c>
      <c r="N113" s="8">
        <v>0</v>
      </c>
      <c r="O113" s="8">
        <v>0</v>
      </c>
      <c r="P113" s="8">
        <v>5166.67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1068</v>
      </c>
      <c r="B115" s="7" t="s">
        <v>1069</v>
      </c>
      <c r="C115" s="6" t="s">
        <v>1070</v>
      </c>
      <c r="D115" s="6" t="s">
        <v>97</v>
      </c>
      <c r="E115" s="8">
        <v>47268</v>
      </c>
      <c r="F115" s="9">
        <v>45108</v>
      </c>
      <c r="G115" s="9">
        <v>48760</v>
      </c>
      <c r="H115" s="10">
        <v>120</v>
      </c>
      <c r="I115" s="10">
        <v>1.75</v>
      </c>
      <c r="J115" s="8">
        <v>57627.57</v>
      </c>
      <c r="K115" s="8">
        <v>1.22</v>
      </c>
      <c r="L115" s="8">
        <v>691530.84</v>
      </c>
      <c r="M115" s="8">
        <v>14.63</v>
      </c>
      <c r="N115" s="8">
        <v>2.63</v>
      </c>
      <c r="O115" s="8">
        <v>0</v>
      </c>
      <c r="P115" s="8">
        <v>200000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1071</v>
      </c>
      <c r="B117" s="7" t="s">
        <v>1072</v>
      </c>
      <c r="C117" s="6" t="s">
        <v>1073</v>
      </c>
      <c r="D117" s="6" t="s">
        <v>97</v>
      </c>
      <c r="E117" s="8">
        <v>121068</v>
      </c>
      <c r="F117" s="9">
        <v>42644</v>
      </c>
      <c r="G117" s="9">
        <v>46295</v>
      </c>
      <c r="H117" s="10">
        <v>120</v>
      </c>
      <c r="I117" s="10">
        <v>8.5</v>
      </c>
      <c r="J117" s="8">
        <v>171028.73</v>
      </c>
      <c r="K117" s="8">
        <v>1.41</v>
      </c>
      <c r="L117" s="8">
        <v>2052344.76</v>
      </c>
      <c r="M117" s="8">
        <v>16.95</v>
      </c>
      <c r="N117" s="8">
        <v>2.6</v>
      </c>
      <c r="O117" s="8">
        <v>0.77</v>
      </c>
      <c r="P117" s="8">
        <v>0</v>
      </c>
      <c r="Q117" s="8">
        <v>0</v>
      </c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6" t="s">
        <v>1074</v>
      </c>
      <c r="B119" s="7" t="s">
        <v>1075</v>
      </c>
      <c r="C119" s="6" t="s">
        <v>1076</v>
      </c>
      <c r="D119" s="6" t="s">
        <v>97</v>
      </c>
      <c r="E119" s="8">
        <v>25327</v>
      </c>
      <c r="F119" s="9">
        <v>44687</v>
      </c>
      <c r="G119" s="9">
        <v>45961</v>
      </c>
      <c r="H119" s="10">
        <v>42</v>
      </c>
      <c r="I119" s="10">
        <v>2.92</v>
      </c>
      <c r="J119" s="8">
        <v>22713.93</v>
      </c>
      <c r="K119" s="8">
        <v>0.9</v>
      </c>
      <c r="L119" s="8">
        <v>272567.15999999997</v>
      </c>
      <c r="M119" s="8">
        <v>10.76</v>
      </c>
      <c r="N119" s="8">
        <v>5.14</v>
      </c>
      <c r="O119" s="8">
        <v>0</v>
      </c>
      <c r="P119" s="8">
        <v>122344.4</v>
      </c>
      <c r="Q119" s="8">
        <v>0</v>
      </c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1077</v>
      </c>
      <c r="B121" s="7" t="s">
        <v>119</v>
      </c>
      <c r="C121" s="6" t="s">
        <v>1078</v>
      </c>
      <c r="D121" s="6" t="s">
        <v>117</v>
      </c>
      <c r="E121" s="8">
        <v>8135</v>
      </c>
      <c r="F121" s="9">
        <v>45643</v>
      </c>
      <c r="G121" s="9">
        <v>45900</v>
      </c>
      <c r="H121" s="10">
        <v>9</v>
      </c>
      <c r="I121" s="10">
        <v>0.33</v>
      </c>
      <c r="J121" s="8">
        <v>6951.88</v>
      </c>
      <c r="K121" s="8">
        <v>0.85</v>
      </c>
      <c r="L121" s="8">
        <v>83422.559999999998</v>
      </c>
      <c r="M121" s="8">
        <v>10.25</v>
      </c>
      <c r="N121" s="8">
        <v>3.02</v>
      </c>
      <c r="O121" s="8">
        <v>0</v>
      </c>
      <c r="P121" s="8">
        <v>0</v>
      </c>
      <c r="Q121" s="8">
        <v>0</v>
      </c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1077</v>
      </c>
      <c r="B123" s="7" t="s">
        <v>320</v>
      </c>
      <c r="C123" s="6" t="s">
        <v>1079</v>
      </c>
      <c r="D123" s="6" t="s">
        <v>97</v>
      </c>
      <c r="E123" s="8">
        <v>9600</v>
      </c>
      <c r="F123" s="9">
        <v>45643</v>
      </c>
      <c r="G123" s="9">
        <v>46507</v>
      </c>
      <c r="H123" s="10">
        <v>29</v>
      </c>
      <c r="I123" s="10">
        <v>0.33</v>
      </c>
      <c r="J123" s="8">
        <v>10625.12</v>
      </c>
      <c r="K123" s="8">
        <v>1.1100000000000001</v>
      </c>
      <c r="L123" s="8">
        <v>127501.44</v>
      </c>
      <c r="M123" s="8">
        <v>13.28</v>
      </c>
      <c r="N123" s="8">
        <v>2.97</v>
      </c>
      <c r="O123" s="8">
        <v>0</v>
      </c>
      <c r="P123" s="8">
        <v>26000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customHeight="1">
      <c r="A125" s="6" t="s">
        <v>1077</v>
      </c>
      <c r="B125" s="7" t="s">
        <v>339</v>
      </c>
      <c r="C125" s="6" t="s">
        <v>1080</v>
      </c>
      <c r="D125" s="6" t="s">
        <v>97</v>
      </c>
      <c r="E125" s="8">
        <v>9000</v>
      </c>
      <c r="F125" s="9">
        <v>45643</v>
      </c>
      <c r="G125" s="9">
        <v>46568</v>
      </c>
      <c r="H125" s="10">
        <v>31</v>
      </c>
      <c r="I125" s="10">
        <v>0.33</v>
      </c>
      <c r="J125" s="8">
        <v>11645.75</v>
      </c>
      <c r="K125" s="8">
        <v>1.29</v>
      </c>
      <c r="L125" s="8">
        <v>139749</v>
      </c>
      <c r="M125" s="8">
        <v>15.53</v>
      </c>
      <c r="N125" s="8">
        <v>3.04</v>
      </c>
      <c r="O125" s="8">
        <v>0</v>
      </c>
      <c r="P125" s="8">
        <v>32812.5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customHeight="1">
      <c r="A127" s="6" t="s">
        <v>1081</v>
      </c>
      <c r="B127" s="7" t="s">
        <v>119</v>
      </c>
      <c r="C127" s="12" t="s">
        <v>247</v>
      </c>
      <c r="D127" s="12"/>
      <c r="E127" s="13">
        <v>50618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1081</v>
      </c>
      <c r="B129" s="7" t="s">
        <v>320</v>
      </c>
      <c r="C129" s="12" t="s">
        <v>247</v>
      </c>
      <c r="D129" s="12"/>
      <c r="E129" s="13">
        <v>50618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935</v>
      </c>
      <c r="B131" s="7" t="s">
        <v>119</v>
      </c>
      <c r="C131" s="6" t="s">
        <v>1082</v>
      </c>
      <c r="D131" s="6" t="s">
        <v>97</v>
      </c>
      <c r="E131" s="8">
        <v>18590</v>
      </c>
      <c r="F131" s="9">
        <v>44760</v>
      </c>
      <c r="G131" s="9">
        <v>45869</v>
      </c>
      <c r="H131" s="10">
        <v>37</v>
      </c>
      <c r="I131" s="10">
        <v>2.75</v>
      </c>
      <c r="J131" s="8">
        <v>12548.25</v>
      </c>
      <c r="K131" s="8">
        <v>0.68</v>
      </c>
      <c r="L131" s="8">
        <v>150579</v>
      </c>
      <c r="M131" s="8">
        <v>8.1</v>
      </c>
      <c r="N131" s="8">
        <v>6.18</v>
      </c>
      <c r="O131" s="8">
        <v>0</v>
      </c>
      <c r="P131" s="8">
        <v>17335.18</v>
      </c>
      <c r="Q131" s="8">
        <v>0</v>
      </c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customHeight="1">
      <c r="A133" s="6" t="s">
        <v>935</v>
      </c>
      <c r="B133" s="7" t="s">
        <v>766</v>
      </c>
      <c r="C133" s="6" t="s">
        <v>936</v>
      </c>
      <c r="D133" s="6" t="s">
        <v>97</v>
      </c>
      <c r="E133" s="8">
        <v>22406</v>
      </c>
      <c r="F133" s="9">
        <v>45444</v>
      </c>
      <c r="G133" s="9">
        <v>47330</v>
      </c>
      <c r="H133" s="10">
        <v>62</v>
      </c>
      <c r="I133" s="10">
        <v>0.83</v>
      </c>
      <c r="J133" s="8">
        <v>13536.96</v>
      </c>
      <c r="K133" s="8">
        <v>0.6</v>
      </c>
      <c r="L133" s="8">
        <v>162443.51999999999</v>
      </c>
      <c r="M133" s="8">
        <v>7.25</v>
      </c>
      <c r="N133" s="8">
        <v>6.29</v>
      </c>
      <c r="O133" s="8">
        <v>0</v>
      </c>
      <c r="P133" s="8">
        <v>23806.38</v>
      </c>
      <c r="Q133" s="8">
        <v>0</v>
      </c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customHeight="1">
      <c r="A135" s="6" t="s">
        <v>935</v>
      </c>
      <c r="B135" s="7" t="s">
        <v>119</v>
      </c>
      <c r="C135" s="6" t="s">
        <v>1083</v>
      </c>
      <c r="D135" s="6" t="s">
        <v>97</v>
      </c>
      <c r="E135" s="8">
        <v>18590</v>
      </c>
      <c r="F135" s="9">
        <v>45931</v>
      </c>
      <c r="G135" s="9">
        <v>47330</v>
      </c>
      <c r="H135" s="10">
        <v>46</v>
      </c>
      <c r="I135" s="10">
        <v>-0.5</v>
      </c>
      <c r="J135" s="8">
        <v>12625.71</v>
      </c>
      <c r="K135" s="8">
        <v>0.68</v>
      </c>
      <c r="L135" s="8">
        <v>151508.5</v>
      </c>
      <c r="M135" s="8">
        <v>8.15</v>
      </c>
      <c r="N135" s="8">
        <v>6.36</v>
      </c>
      <c r="O135" s="8">
        <v>0</v>
      </c>
      <c r="P135" s="8">
        <v>0</v>
      </c>
      <c r="Q135" s="8">
        <v>0</v>
      </c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1084</v>
      </c>
      <c r="B137" s="7" t="s">
        <v>1085</v>
      </c>
      <c r="C137" s="6" t="s">
        <v>1086</v>
      </c>
      <c r="D137" s="6" t="s">
        <v>97</v>
      </c>
      <c r="E137" s="8">
        <v>154923</v>
      </c>
      <c r="F137" s="9">
        <v>45717</v>
      </c>
      <c r="G137" s="9">
        <v>49429</v>
      </c>
      <c r="H137" s="10">
        <v>122</v>
      </c>
      <c r="I137" s="10">
        <v>0.08</v>
      </c>
      <c r="J137" s="8">
        <v>0</v>
      </c>
      <c r="K137" s="8">
        <v>0</v>
      </c>
      <c r="L137" s="8">
        <v>0</v>
      </c>
      <c r="M137" s="8">
        <v>0</v>
      </c>
      <c r="N137" s="8">
        <v>2</v>
      </c>
      <c r="O137" s="8">
        <v>0</v>
      </c>
      <c r="P137" s="8">
        <v>157763.26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1087</v>
      </c>
      <c r="B139" s="7" t="s">
        <v>1088</v>
      </c>
      <c r="C139" s="6" t="s">
        <v>1089</v>
      </c>
      <c r="D139" s="6" t="s">
        <v>97</v>
      </c>
      <c r="E139" s="8">
        <v>40800</v>
      </c>
      <c r="F139" s="9">
        <v>45513</v>
      </c>
      <c r="G139" s="9">
        <v>47422</v>
      </c>
      <c r="H139" s="10">
        <v>63</v>
      </c>
      <c r="I139" s="10">
        <v>0.67</v>
      </c>
      <c r="J139" s="8">
        <v>50150</v>
      </c>
      <c r="K139" s="8">
        <v>1.23</v>
      </c>
      <c r="L139" s="8">
        <v>601800</v>
      </c>
      <c r="M139" s="8">
        <v>14.75</v>
      </c>
      <c r="N139" s="8">
        <v>4.91</v>
      </c>
      <c r="O139" s="8">
        <v>0</v>
      </c>
      <c r="P139" s="8">
        <v>100300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1090</v>
      </c>
      <c r="B141" s="7" t="s">
        <v>1091</v>
      </c>
      <c r="C141" s="6" t="s">
        <v>1092</v>
      </c>
      <c r="D141" s="6" t="s">
        <v>97</v>
      </c>
      <c r="E141" s="8">
        <v>21000</v>
      </c>
      <c r="F141" s="9">
        <v>45686</v>
      </c>
      <c r="G141" s="9">
        <v>46568</v>
      </c>
      <c r="H141" s="10">
        <v>30</v>
      </c>
      <c r="I141" s="10">
        <v>0.25</v>
      </c>
      <c r="J141" s="8">
        <v>27047.65</v>
      </c>
      <c r="K141" s="8">
        <v>1.29</v>
      </c>
      <c r="L141" s="8">
        <v>324571.8</v>
      </c>
      <c r="M141" s="8">
        <v>15.46</v>
      </c>
      <c r="N141" s="8">
        <v>5.67</v>
      </c>
      <c r="O141" s="8">
        <v>0</v>
      </c>
      <c r="P141" s="8">
        <v>56105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1090</v>
      </c>
      <c r="B143" s="7" t="s">
        <v>640</v>
      </c>
      <c r="C143" s="6" t="s">
        <v>1093</v>
      </c>
      <c r="D143" s="6" t="s">
        <v>97</v>
      </c>
      <c r="E143" s="8">
        <v>5000</v>
      </c>
      <c r="F143" s="9">
        <v>45686</v>
      </c>
      <c r="G143" s="9">
        <v>47483</v>
      </c>
      <c r="H143" s="10">
        <v>60</v>
      </c>
      <c r="I143" s="10">
        <v>0.25</v>
      </c>
      <c r="J143" s="8">
        <v>5000</v>
      </c>
      <c r="K143" s="8">
        <v>1</v>
      </c>
      <c r="L143" s="8">
        <v>60000</v>
      </c>
      <c r="M143" s="8">
        <v>12</v>
      </c>
      <c r="N143" s="8">
        <v>5.5</v>
      </c>
      <c r="O143" s="8">
        <v>0</v>
      </c>
      <c r="P143" s="8">
        <v>14583.34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1090</v>
      </c>
      <c r="B145" s="7" t="s">
        <v>1094</v>
      </c>
      <c r="C145" s="6" t="s">
        <v>1095</v>
      </c>
      <c r="D145" s="6" t="s">
        <v>97</v>
      </c>
      <c r="E145" s="8">
        <v>10000</v>
      </c>
      <c r="F145" s="9">
        <v>45686</v>
      </c>
      <c r="G145" s="9">
        <v>46752</v>
      </c>
      <c r="H145" s="10">
        <v>36</v>
      </c>
      <c r="I145" s="10">
        <v>0.25</v>
      </c>
      <c r="J145" s="8">
        <v>9646.8799999999992</v>
      </c>
      <c r="K145" s="8">
        <v>0.96</v>
      </c>
      <c r="L145" s="8">
        <v>115762.56</v>
      </c>
      <c r="M145" s="8">
        <v>11.58</v>
      </c>
      <c r="N145" s="8">
        <v>5.25</v>
      </c>
      <c r="O145" s="8">
        <v>0</v>
      </c>
      <c r="P145" s="8">
        <v>25000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1090</v>
      </c>
      <c r="B147" s="7" t="s">
        <v>1096</v>
      </c>
      <c r="C147" s="12" t="s">
        <v>247</v>
      </c>
      <c r="D147" s="12"/>
      <c r="E147" s="13">
        <v>9692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1097</v>
      </c>
      <c r="B149" s="7" t="s">
        <v>1098</v>
      </c>
      <c r="C149" s="6" t="s">
        <v>1099</v>
      </c>
      <c r="D149" s="6" t="s">
        <v>97</v>
      </c>
      <c r="E149" s="8">
        <v>108103</v>
      </c>
      <c r="F149" s="9">
        <v>45209</v>
      </c>
      <c r="G149" s="9">
        <v>48487</v>
      </c>
      <c r="H149" s="10">
        <v>108</v>
      </c>
      <c r="I149" s="10">
        <v>1.5</v>
      </c>
      <c r="J149" s="8">
        <v>109907.87</v>
      </c>
      <c r="K149" s="8">
        <v>1.02</v>
      </c>
      <c r="L149" s="8">
        <v>1318894.44</v>
      </c>
      <c r="M149" s="8">
        <v>12.2</v>
      </c>
      <c r="N149" s="8">
        <v>2.63</v>
      </c>
      <c r="O149" s="8">
        <v>1.27</v>
      </c>
      <c r="P149" s="8">
        <v>0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1100</v>
      </c>
      <c r="B151" s="7" t="s">
        <v>1101</v>
      </c>
      <c r="C151" s="6" t="s">
        <v>1102</v>
      </c>
      <c r="D151" s="6" t="s">
        <v>97</v>
      </c>
      <c r="E151" s="8">
        <v>191887</v>
      </c>
      <c r="F151" s="9">
        <v>41275</v>
      </c>
      <c r="G151" s="9">
        <v>46752</v>
      </c>
      <c r="H151" s="10">
        <v>180</v>
      </c>
      <c r="I151" s="10">
        <v>12.25</v>
      </c>
      <c r="J151" s="8">
        <v>60764.22</v>
      </c>
      <c r="K151" s="8">
        <v>0.32</v>
      </c>
      <c r="L151" s="8">
        <v>729170.64</v>
      </c>
      <c r="M151" s="8">
        <v>3.8</v>
      </c>
      <c r="N151" s="8">
        <v>1.87</v>
      </c>
      <c r="O151" s="8">
        <v>0</v>
      </c>
      <c r="P151" s="8">
        <v>70000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1103</v>
      </c>
      <c r="B153" s="7" t="s">
        <v>1104</v>
      </c>
      <c r="C153" s="6" t="s">
        <v>1105</v>
      </c>
      <c r="D153" s="6" t="s">
        <v>97</v>
      </c>
      <c r="E153" s="8">
        <v>119093</v>
      </c>
      <c r="F153" s="9">
        <v>45048</v>
      </c>
      <c r="G153" s="9">
        <v>48638</v>
      </c>
      <c r="H153" s="10">
        <v>118</v>
      </c>
      <c r="I153" s="10">
        <v>1.92</v>
      </c>
      <c r="J153" s="8">
        <v>78583.240000000005</v>
      </c>
      <c r="K153" s="8">
        <v>0.66</v>
      </c>
      <c r="L153" s="8">
        <v>942998.88</v>
      </c>
      <c r="M153" s="8">
        <v>7.92</v>
      </c>
      <c r="N153" s="8">
        <v>1.84</v>
      </c>
      <c r="O153" s="8">
        <v>0</v>
      </c>
      <c r="P153" s="8">
        <v>0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1106</v>
      </c>
      <c r="B155" s="7" t="s">
        <v>119</v>
      </c>
      <c r="C155" s="6" t="s">
        <v>1107</v>
      </c>
      <c r="D155" s="6" t="s">
        <v>97</v>
      </c>
      <c r="E155" s="8">
        <v>93405</v>
      </c>
      <c r="F155" s="9">
        <v>45615</v>
      </c>
      <c r="G155" s="9">
        <v>46203</v>
      </c>
      <c r="H155" s="10">
        <v>20</v>
      </c>
      <c r="I155" s="10">
        <v>0.42</v>
      </c>
      <c r="J155" s="8">
        <v>36252.82</v>
      </c>
      <c r="K155" s="8">
        <v>0.39</v>
      </c>
      <c r="L155" s="8">
        <v>435033.84</v>
      </c>
      <c r="M155" s="8">
        <v>4.66</v>
      </c>
      <c r="N155" s="8">
        <v>1.54</v>
      </c>
      <c r="O155" s="8">
        <v>0</v>
      </c>
      <c r="P155" s="8">
        <v>11458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1108</v>
      </c>
      <c r="B157" s="7" t="s">
        <v>119</v>
      </c>
      <c r="C157" s="6" t="s">
        <v>1109</v>
      </c>
      <c r="D157" s="6" t="s">
        <v>97</v>
      </c>
      <c r="E157" s="8">
        <v>51277</v>
      </c>
      <c r="F157" s="9">
        <v>45615</v>
      </c>
      <c r="G157" s="9">
        <v>47968</v>
      </c>
      <c r="H157" s="10">
        <v>78</v>
      </c>
      <c r="I157" s="10">
        <v>0.42</v>
      </c>
      <c r="J157" s="8">
        <v>22155.07</v>
      </c>
      <c r="K157" s="8">
        <v>0.43</v>
      </c>
      <c r="L157" s="8">
        <v>265860.84000000003</v>
      </c>
      <c r="M157" s="8">
        <v>5.18</v>
      </c>
      <c r="N157" s="8">
        <v>2.14</v>
      </c>
      <c r="O157" s="8">
        <v>0</v>
      </c>
      <c r="P157" s="8">
        <v>27945.96</v>
      </c>
      <c r="Q157" s="8">
        <v>0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1110</v>
      </c>
      <c r="B159" s="7" t="s">
        <v>119</v>
      </c>
      <c r="C159" s="6" t="s">
        <v>1111</v>
      </c>
      <c r="D159" s="6" t="s">
        <v>97</v>
      </c>
      <c r="E159" s="8">
        <v>22500</v>
      </c>
      <c r="F159" s="9">
        <v>45615</v>
      </c>
      <c r="G159" s="9">
        <v>47136</v>
      </c>
      <c r="H159" s="10">
        <v>50</v>
      </c>
      <c r="I159" s="10">
        <v>0.42</v>
      </c>
      <c r="J159" s="8">
        <v>25713.25</v>
      </c>
      <c r="K159" s="8">
        <v>1.1399999999999999</v>
      </c>
      <c r="L159" s="8">
        <v>308559</v>
      </c>
      <c r="M159" s="8">
        <v>13.71</v>
      </c>
      <c r="N159" s="8">
        <v>6.34</v>
      </c>
      <c r="O159" s="8">
        <v>0</v>
      </c>
      <c r="P159" s="8">
        <v>0</v>
      </c>
      <c r="Q159" s="8">
        <v>0</v>
      </c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1110</v>
      </c>
      <c r="B161" s="7" t="s">
        <v>320</v>
      </c>
      <c r="C161" s="6" t="s">
        <v>1112</v>
      </c>
      <c r="D161" s="6" t="s">
        <v>97</v>
      </c>
      <c r="E161" s="8">
        <v>19328</v>
      </c>
      <c r="F161" s="9">
        <v>45615</v>
      </c>
      <c r="G161" s="9">
        <v>46477</v>
      </c>
      <c r="H161" s="10">
        <v>29</v>
      </c>
      <c r="I161" s="10">
        <v>0.42</v>
      </c>
      <c r="J161" s="8">
        <v>14524.43</v>
      </c>
      <c r="K161" s="8">
        <v>0.75</v>
      </c>
      <c r="L161" s="8">
        <v>174293.16</v>
      </c>
      <c r="M161" s="8">
        <v>9.02</v>
      </c>
      <c r="N161" s="8">
        <v>6.23</v>
      </c>
      <c r="O161" s="8">
        <v>0</v>
      </c>
      <c r="P161" s="8">
        <v>0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customHeight="1">
      <c r="A163" s="6" t="s">
        <v>1113</v>
      </c>
      <c r="B163" s="7" t="s">
        <v>119</v>
      </c>
      <c r="C163" s="6" t="s">
        <v>1114</v>
      </c>
      <c r="D163" s="6" t="s">
        <v>97</v>
      </c>
      <c r="E163" s="8">
        <v>40000</v>
      </c>
      <c r="F163" s="9">
        <v>45670</v>
      </c>
      <c r="G163" s="9">
        <v>47524</v>
      </c>
      <c r="H163" s="10">
        <v>61</v>
      </c>
      <c r="I163" s="10">
        <v>0.25</v>
      </c>
      <c r="J163" s="8">
        <v>10843.73</v>
      </c>
      <c r="K163" s="8">
        <v>0.27</v>
      </c>
      <c r="L163" s="8">
        <v>130124.76</v>
      </c>
      <c r="M163" s="8">
        <v>3.25</v>
      </c>
      <c r="N163" s="8">
        <v>0</v>
      </c>
      <c r="O163" s="8">
        <v>0</v>
      </c>
      <c r="P163" s="8">
        <v>0</v>
      </c>
      <c r="Q163" s="8">
        <v>0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1113</v>
      </c>
      <c r="B165" s="7" t="s">
        <v>320</v>
      </c>
      <c r="C165" s="6" t="s">
        <v>1115</v>
      </c>
      <c r="D165" s="6" t="s">
        <v>97</v>
      </c>
      <c r="E165" s="8">
        <v>72600</v>
      </c>
      <c r="F165" s="9">
        <v>45670</v>
      </c>
      <c r="G165" s="9">
        <v>46812</v>
      </c>
      <c r="H165" s="10">
        <v>38</v>
      </c>
      <c r="I165" s="10">
        <v>0.25</v>
      </c>
      <c r="J165" s="8">
        <v>33396</v>
      </c>
      <c r="K165" s="8">
        <v>0.46</v>
      </c>
      <c r="L165" s="8">
        <v>400752</v>
      </c>
      <c r="M165" s="8">
        <v>5.52</v>
      </c>
      <c r="N165" s="8">
        <v>1.95</v>
      </c>
      <c r="O165" s="8">
        <v>0</v>
      </c>
      <c r="P165" s="8">
        <v>47553</v>
      </c>
      <c r="Q165" s="8">
        <v>0</v>
      </c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1116</v>
      </c>
      <c r="B167" s="7" t="s">
        <v>1117</v>
      </c>
      <c r="C167" s="6" t="s">
        <v>1118</v>
      </c>
      <c r="D167" s="6" t="s">
        <v>97</v>
      </c>
      <c r="E167" s="8">
        <v>24012</v>
      </c>
      <c r="F167" s="9">
        <v>42482</v>
      </c>
      <c r="G167" s="9">
        <v>46834</v>
      </c>
      <c r="H167" s="10">
        <v>143</v>
      </c>
      <c r="I167" s="10">
        <v>9</v>
      </c>
      <c r="J167" s="8">
        <v>29714.85</v>
      </c>
      <c r="K167" s="8">
        <v>1.24</v>
      </c>
      <c r="L167" s="8">
        <v>356578.2</v>
      </c>
      <c r="M167" s="8">
        <v>14.85</v>
      </c>
      <c r="N167" s="8">
        <v>0.49</v>
      </c>
      <c r="O167" s="8">
        <v>0</v>
      </c>
      <c r="P167" s="8">
        <v>41666.660000000003</v>
      </c>
      <c r="Q167" s="8">
        <v>0</v>
      </c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1119</v>
      </c>
      <c r="B169" s="7" t="s">
        <v>119</v>
      </c>
      <c r="C169" s="6" t="s">
        <v>1120</v>
      </c>
      <c r="D169" s="6" t="s">
        <v>97</v>
      </c>
      <c r="E169" s="8">
        <v>89631</v>
      </c>
      <c r="F169" s="9">
        <v>45541</v>
      </c>
      <c r="G169" s="9">
        <v>49191</v>
      </c>
      <c r="H169" s="10">
        <v>120</v>
      </c>
      <c r="I169" s="10">
        <v>0.57999999999999996</v>
      </c>
      <c r="J169" s="8">
        <v>119508</v>
      </c>
      <c r="K169" s="8">
        <v>1.33</v>
      </c>
      <c r="L169" s="8">
        <v>1434096</v>
      </c>
      <c r="M169" s="8">
        <v>16</v>
      </c>
      <c r="N169" s="8">
        <v>5.31</v>
      </c>
      <c r="O169" s="8">
        <v>0</v>
      </c>
      <c r="P169" s="8">
        <v>478032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1121</v>
      </c>
      <c r="B171" s="7" t="s">
        <v>119</v>
      </c>
      <c r="C171" s="6" t="s">
        <v>1122</v>
      </c>
      <c r="D171" s="6" t="s">
        <v>117</v>
      </c>
      <c r="E171" s="8">
        <v>11642</v>
      </c>
      <c r="F171" s="9">
        <v>45386</v>
      </c>
      <c r="G171" s="9">
        <v>46446</v>
      </c>
      <c r="H171" s="10">
        <v>35</v>
      </c>
      <c r="I171" s="10">
        <v>1</v>
      </c>
      <c r="J171" s="8">
        <v>12721.51</v>
      </c>
      <c r="K171" s="8">
        <v>1.0900000000000001</v>
      </c>
      <c r="L171" s="8">
        <v>152658.12</v>
      </c>
      <c r="M171" s="8">
        <v>13.11</v>
      </c>
      <c r="N171" s="8">
        <v>3.44</v>
      </c>
      <c r="O171" s="8">
        <v>0</v>
      </c>
      <c r="P171" s="8">
        <v>13496.25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1121</v>
      </c>
      <c r="B173" s="7" t="s">
        <v>1123</v>
      </c>
      <c r="C173" s="6" t="s">
        <v>1124</v>
      </c>
      <c r="D173" s="6" t="s">
        <v>117</v>
      </c>
      <c r="E173" s="8">
        <v>14989</v>
      </c>
      <c r="F173" s="9">
        <v>45386</v>
      </c>
      <c r="G173" s="9">
        <v>46507</v>
      </c>
      <c r="H173" s="10">
        <v>37</v>
      </c>
      <c r="I173" s="10">
        <v>1</v>
      </c>
      <c r="J173" s="8">
        <v>17214.54</v>
      </c>
      <c r="K173" s="8">
        <v>1.1499999999999999</v>
      </c>
      <c r="L173" s="8">
        <v>206574.48</v>
      </c>
      <c r="M173" s="8">
        <v>13.78</v>
      </c>
      <c r="N173" s="8">
        <v>2.99</v>
      </c>
      <c r="O173" s="8">
        <v>0</v>
      </c>
      <c r="P173" s="8">
        <v>7819</v>
      </c>
      <c r="Q173" s="8">
        <v>0</v>
      </c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customHeight="1">
      <c r="A175" s="6" t="s">
        <v>1121</v>
      </c>
      <c r="B175" s="7" t="s">
        <v>1125</v>
      </c>
      <c r="C175" s="6" t="s">
        <v>1126</v>
      </c>
      <c r="D175" s="6" t="s">
        <v>117</v>
      </c>
      <c r="E175" s="8">
        <v>5700</v>
      </c>
      <c r="F175" s="9">
        <v>45386</v>
      </c>
      <c r="G175" s="9">
        <v>47118</v>
      </c>
      <c r="H175" s="10">
        <v>57</v>
      </c>
      <c r="I175" s="10">
        <v>1</v>
      </c>
      <c r="J175" s="8">
        <v>7067.16</v>
      </c>
      <c r="K175" s="8">
        <v>1.24</v>
      </c>
      <c r="L175" s="8">
        <v>84805.92</v>
      </c>
      <c r="M175" s="8">
        <v>14.88</v>
      </c>
      <c r="N175" s="8">
        <v>2.23</v>
      </c>
      <c r="O175" s="8">
        <v>0</v>
      </c>
      <c r="P175" s="8">
        <v>6650</v>
      </c>
      <c r="Q175" s="8">
        <v>0</v>
      </c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1121</v>
      </c>
      <c r="B177" s="7" t="s">
        <v>149</v>
      </c>
      <c r="C177" s="6" t="s">
        <v>1127</v>
      </c>
      <c r="D177" s="6" t="s">
        <v>117</v>
      </c>
      <c r="E177" s="8">
        <v>1933</v>
      </c>
      <c r="F177" s="9">
        <v>45386</v>
      </c>
      <c r="G177" s="9">
        <v>46173</v>
      </c>
      <c r="H177" s="10">
        <v>26</v>
      </c>
      <c r="I177" s="10">
        <v>1</v>
      </c>
      <c r="J177" s="8">
        <v>2706.2</v>
      </c>
      <c r="K177" s="8">
        <v>1.4</v>
      </c>
      <c r="L177" s="8">
        <v>32474.400000000001</v>
      </c>
      <c r="M177" s="8">
        <v>16.8</v>
      </c>
      <c r="N177" s="8">
        <v>2.23</v>
      </c>
      <c r="O177" s="8">
        <v>0</v>
      </c>
      <c r="P177" s="8">
        <v>2850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1121</v>
      </c>
      <c r="B179" s="7" t="s">
        <v>1128</v>
      </c>
      <c r="C179" s="6" t="s">
        <v>1129</v>
      </c>
      <c r="D179" s="6" t="s">
        <v>117</v>
      </c>
      <c r="E179" s="8">
        <v>3578</v>
      </c>
      <c r="F179" s="9">
        <v>45386</v>
      </c>
      <c r="G179" s="9">
        <v>46022</v>
      </c>
      <c r="H179" s="10">
        <v>21</v>
      </c>
      <c r="I179" s="10">
        <v>1</v>
      </c>
      <c r="J179" s="8">
        <v>3831.7</v>
      </c>
      <c r="K179" s="8">
        <v>1.07</v>
      </c>
      <c r="L179" s="8">
        <v>45980.4</v>
      </c>
      <c r="M179" s="8">
        <v>12.85</v>
      </c>
      <c r="N179" s="8">
        <v>0</v>
      </c>
      <c r="O179" s="8">
        <v>0</v>
      </c>
      <c r="P179" s="8">
        <v>7400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1121</v>
      </c>
      <c r="B181" s="7" t="s">
        <v>1130</v>
      </c>
      <c r="C181" s="6" t="s">
        <v>1131</v>
      </c>
      <c r="D181" s="6" t="s">
        <v>117</v>
      </c>
      <c r="E181" s="8">
        <v>7500</v>
      </c>
      <c r="F181" s="9">
        <v>45386</v>
      </c>
      <c r="G181" s="9">
        <v>46142</v>
      </c>
      <c r="H181" s="10">
        <v>25</v>
      </c>
      <c r="I181" s="10">
        <v>1</v>
      </c>
      <c r="J181" s="8">
        <v>9174.19</v>
      </c>
      <c r="K181" s="8">
        <v>1.22</v>
      </c>
      <c r="L181" s="8">
        <v>110090.28</v>
      </c>
      <c r="M181" s="8">
        <v>14.68</v>
      </c>
      <c r="N181" s="8">
        <v>2.25</v>
      </c>
      <c r="O181" s="8">
        <v>0</v>
      </c>
      <c r="P181" s="8">
        <v>0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1121</v>
      </c>
      <c r="B183" s="7" t="s">
        <v>1132</v>
      </c>
      <c r="C183" s="6" t="s">
        <v>1133</v>
      </c>
      <c r="D183" s="6" t="s">
        <v>97</v>
      </c>
      <c r="E183" s="8">
        <v>7141</v>
      </c>
      <c r="F183" s="9">
        <v>45722</v>
      </c>
      <c r="G183" s="9">
        <v>45900</v>
      </c>
      <c r="H183" s="10">
        <v>6</v>
      </c>
      <c r="I183" s="10">
        <v>0.08</v>
      </c>
      <c r="J183" s="8">
        <v>6993.7</v>
      </c>
      <c r="K183" s="8">
        <v>0.98</v>
      </c>
      <c r="L183" s="8">
        <v>83924.4</v>
      </c>
      <c r="M183" s="8">
        <v>11.75</v>
      </c>
      <c r="N183" s="8">
        <v>3.15</v>
      </c>
      <c r="O183" s="8">
        <v>0</v>
      </c>
      <c r="P183" s="8">
        <v>0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1121</v>
      </c>
      <c r="B185" s="7" t="s">
        <v>1134</v>
      </c>
      <c r="C185" s="6" t="s">
        <v>1135</v>
      </c>
      <c r="D185" s="6" t="s">
        <v>97</v>
      </c>
      <c r="E185" s="8">
        <v>9884</v>
      </c>
      <c r="F185" s="9">
        <v>45386</v>
      </c>
      <c r="G185" s="9">
        <v>46599</v>
      </c>
      <c r="H185" s="10">
        <v>40</v>
      </c>
      <c r="I185" s="10">
        <v>1</v>
      </c>
      <c r="J185" s="8">
        <v>10895.89</v>
      </c>
      <c r="K185" s="8">
        <v>1.1000000000000001</v>
      </c>
      <c r="L185" s="8">
        <v>130750.68</v>
      </c>
      <c r="M185" s="8">
        <v>13.23</v>
      </c>
      <c r="N185" s="8">
        <v>2.79</v>
      </c>
      <c r="O185" s="8">
        <v>0</v>
      </c>
      <c r="P185" s="8">
        <v>11626.58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1121</v>
      </c>
      <c r="B187" s="7" t="s">
        <v>1136</v>
      </c>
      <c r="C187" s="6" t="s">
        <v>1137</v>
      </c>
      <c r="D187" s="6" t="s">
        <v>117</v>
      </c>
      <c r="E187" s="8">
        <v>2592</v>
      </c>
      <c r="F187" s="9">
        <v>45386</v>
      </c>
      <c r="G187" s="9">
        <v>46904</v>
      </c>
      <c r="H187" s="10">
        <v>50</v>
      </c>
      <c r="I187" s="10">
        <v>1</v>
      </c>
      <c r="J187" s="8">
        <v>2695.68</v>
      </c>
      <c r="K187" s="8">
        <v>1.04</v>
      </c>
      <c r="L187" s="8">
        <v>32348.16</v>
      </c>
      <c r="M187" s="8">
        <v>12.48</v>
      </c>
      <c r="N187" s="8">
        <v>3.44</v>
      </c>
      <c r="O187" s="8">
        <v>0</v>
      </c>
      <c r="P187" s="8">
        <v>1012.5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1121</v>
      </c>
      <c r="B189" s="7" t="s">
        <v>1138</v>
      </c>
      <c r="C189" s="6" t="s">
        <v>1139</v>
      </c>
      <c r="D189" s="6" t="s">
        <v>117</v>
      </c>
      <c r="E189" s="8">
        <v>5455</v>
      </c>
      <c r="F189" s="9">
        <v>45386</v>
      </c>
      <c r="G189" s="9">
        <v>46112</v>
      </c>
      <c r="H189" s="10">
        <v>24</v>
      </c>
      <c r="I189" s="10">
        <v>1</v>
      </c>
      <c r="J189" s="8">
        <v>5682.29</v>
      </c>
      <c r="K189" s="8">
        <v>1.04</v>
      </c>
      <c r="L189" s="8">
        <v>68187.48</v>
      </c>
      <c r="M189" s="8">
        <v>12.5</v>
      </c>
      <c r="N189" s="8">
        <v>2.23</v>
      </c>
      <c r="O189" s="8">
        <v>0</v>
      </c>
      <c r="P189" s="8">
        <v>6000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1121</v>
      </c>
      <c r="B191" s="7" t="s">
        <v>1140</v>
      </c>
      <c r="C191" s="6" t="s">
        <v>1141</v>
      </c>
      <c r="D191" s="6" t="s">
        <v>117</v>
      </c>
      <c r="E191" s="8">
        <v>2902</v>
      </c>
      <c r="F191" s="9">
        <v>45386</v>
      </c>
      <c r="G191" s="9">
        <v>46660</v>
      </c>
      <c r="H191" s="10">
        <v>42</v>
      </c>
      <c r="I191" s="10">
        <v>1</v>
      </c>
      <c r="J191" s="8">
        <v>3646.79</v>
      </c>
      <c r="K191" s="8">
        <v>1.26</v>
      </c>
      <c r="L191" s="8">
        <v>43761.48</v>
      </c>
      <c r="M191" s="8">
        <v>15.08</v>
      </c>
      <c r="N191" s="8">
        <v>2.23</v>
      </c>
      <c r="O191" s="8">
        <v>0</v>
      </c>
      <c r="P191" s="8">
        <v>3811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1121</v>
      </c>
      <c r="B193" s="7" t="s">
        <v>1142</v>
      </c>
      <c r="C193" s="6" t="s">
        <v>1143</v>
      </c>
      <c r="D193" s="6" t="s">
        <v>97</v>
      </c>
      <c r="E193" s="8">
        <v>4574</v>
      </c>
      <c r="F193" s="9">
        <v>45386</v>
      </c>
      <c r="G193" s="9">
        <v>46721</v>
      </c>
      <c r="H193" s="10">
        <v>44</v>
      </c>
      <c r="I193" s="10">
        <v>1</v>
      </c>
      <c r="J193" s="8">
        <v>4707.41</v>
      </c>
      <c r="K193" s="8">
        <v>1.03</v>
      </c>
      <c r="L193" s="8">
        <v>56488.92</v>
      </c>
      <c r="M193" s="8">
        <v>12.35</v>
      </c>
      <c r="N193" s="8">
        <v>3.99</v>
      </c>
      <c r="O193" s="8">
        <v>0</v>
      </c>
      <c r="P193" s="8">
        <v>5000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6" t="s">
        <v>1144</v>
      </c>
      <c r="B195" s="7" t="s">
        <v>690</v>
      </c>
      <c r="C195" s="6" t="s">
        <v>1145</v>
      </c>
      <c r="D195" s="6" t="s">
        <v>97</v>
      </c>
      <c r="E195" s="8">
        <v>18095</v>
      </c>
      <c r="F195" s="9">
        <v>44796</v>
      </c>
      <c r="G195" s="9">
        <v>46660</v>
      </c>
      <c r="H195" s="10">
        <v>62</v>
      </c>
      <c r="I195" s="10">
        <v>2.67</v>
      </c>
      <c r="J195" s="8">
        <v>11822.07</v>
      </c>
      <c r="K195" s="8">
        <v>0.65</v>
      </c>
      <c r="L195" s="8">
        <v>141864.84</v>
      </c>
      <c r="M195" s="8">
        <v>7.84</v>
      </c>
      <c r="N195" s="8">
        <v>2.02</v>
      </c>
      <c r="O195" s="8">
        <v>0</v>
      </c>
      <c r="P195" s="8">
        <v>0</v>
      </c>
      <c r="Q195" s="8">
        <v>0</v>
      </c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1144</v>
      </c>
      <c r="B197" s="7" t="s">
        <v>119</v>
      </c>
      <c r="C197" s="12" t="s">
        <v>247</v>
      </c>
      <c r="D197" s="12"/>
      <c r="E197" s="13">
        <v>56485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1144</v>
      </c>
      <c r="B199" s="7" t="s">
        <v>339</v>
      </c>
      <c r="C199" s="12" t="s">
        <v>247</v>
      </c>
      <c r="D199" s="12"/>
      <c r="E199" s="13">
        <v>12000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customHeight="1">
      <c r="A201" s="6" t="s">
        <v>1144</v>
      </c>
      <c r="B201" s="7" t="s">
        <v>650</v>
      </c>
      <c r="C201" s="12" t="s">
        <v>247</v>
      </c>
      <c r="D201" s="12"/>
      <c r="E201" s="13">
        <v>20000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6" t="s">
        <v>1144</v>
      </c>
      <c r="B203" s="7" t="s">
        <v>779</v>
      </c>
      <c r="C203" s="12" t="s">
        <v>247</v>
      </c>
      <c r="D203" s="12"/>
      <c r="E203" s="13">
        <v>0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1144</v>
      </c>
      <c r="B205" s="7" t="s">
        <v>1146</v>
      </c>
      <c r="C205" s="12" t="s">
        <v>247</v>
      </c>
      <c r="D205" s="12"/>
      <c r="E205" s="13">
        <v>0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1144</v>
      </c>
      <c r="B207" s="7" t="s">
        <v>109</v>
      </c>
      <c r="C207" s="12" t="s">
        <v>247</v>
      </c>
      <c r="D207" s="12"/>
      <c r="E207" s="13">
        <v>0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6" t="s">
        <v>1147</v>
      </c>
      <c r="B209" s="7" t="s">
        <v>1148</v>
      </c>
      <c r="C209" s="6" t="s">
        <v>1149</v>
      </c>
      <c r="D209" s="6" t="s">
        <v>97</v>
      </c>
      <c r="E209" s="8">
        <v>11073</v>
      </c>
      <c r="F209" s="9">
        <v>45755</v>
      </c>
      <c r="G209" s="9">
        <v>46173</v>
      </c>
      <c r="H209" s="10">
        <v>14</v>
      </c>
      <c r="I209" s="10">
        <v>0</v>
      </c>
      <c r="J209" s="8">
        <v>11131.78</v>
      </c>
      <c r="K209" s="8">
        <v>1.01</v>
      </c>
      <c r="L209" s="8">
        <v>133581.35999999999</v>
      </c>
      <c r="M209" s="8">
        <v>12.06</v>
      </c>
      <c r="N209" s="8">
        <v>2.81</v>
      </c>
      <c r="O209" s="8">
        <v>0</v>
      </c>
      <c r="P209" s="8">
        <v>0</v>
      </c>
      <c r="Q209" s="8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customHeight="1">
      <c r="A211" s="6" t="s">
        <v>1147</v>
      </c>
      <c r="B211" s="7" t="s">
        <v>201</v>
      </c>
      <c r="C211" s="6" t="s">
        <v>1150</v>
      </c>
      <c r="D211" s="6" t="s">
        <v>117</v>
      </c>
      <c r="E211" s="8">
        <v>5736</v>
      </c>
      <c r="F211" s="9">
        <v>45755</v>
      </c>
      <c r="G211" s="9">
        <v>46387</v>
      </c>
      <c r="H211" s="10">
        <v>21</v>
      </c>
      <c r="I211" s="10">
        <v>0</v>
      </c>
      <c r="J211" s="8">
        <v>8836.73</v>
      </c>
      <c r="K211" s="8">
        <v>1.54</v>
      </c>
      <c r="L211" s="8">
        <v>106040.76</v>
      </c>
      <c r="M211" s="8">
        <v>18.489999999999998</v>
      </c>
      <c r="N211" s="8">
        <v>0.65</v>
      </c>
      <c r="O211" s="8">
        <v>0</v>
      </c>
      <c r="P211" s="8">
        <v>0</v>
      </c>
      <c r="Q211" s="8">
        <v>0</v>
      </c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1147</v>
      </c>
      <c r="B213" s="7" t="s">
        <v>1151</v>
      </c>
      <c r="C213" s="6" t="s">
        <v>1152</v>
      </c>
      <c r="D213" s="6" t="s">
        <v>97</v>
      </c>
      <c r="E213" s="8">
        <v>5598</v>
      </c>
      <c r="F213" s="9">
        <v>45755</v>
      </c>
      <c r="G213" s="9">
        <v>46660</v>
      </c>
      <c r="H213" s="10">
        <v>30</v>
      </c>
      <c r="I213" s="10">
        <v>0</v>
      </c>
      <c r="J213" s="8">
        <v>5877.9</v>
      </c>
      <c r="K213" s="8">
        <v>1.05</v>
      </c>
      <c r="L213" s="8">
        <v>70534.8</v>
      </c>
      <c r="M213" s="8">
        <v>12.6</v>
      </c>
      <c r="N213" s="8">
        <v>5.26</v>
      </c>
      <c r="O213" s="8">
        <v>0</v>
      </c>
      <c r="P213" s="8">
        <v>0</v>
      </c>
      <c r="Q213" s="8">
        <v>0</v>
      </c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1153</v>
      </c>
      <c r="B215" s="7" t="s">
        <v>371</v>
      </c>
      <c r="C215" s="6" t="s">
        <v>1154</v>
      </c>
      <c r="D215" s="6" t="s">
        <v>97</v>
      </c>
      <c r="E215" s="8">
        <v>7870</v>
      </c>
      <c r="F215" s="9">
        <v>45755</v>
      </c>
      <c r="G215" s="9">
        <v>46752</v>
      </c>
      <c r="H215" s="10">
        <v>33</v>
      </c>
      <c r="I215" s="10">
        <v>0</v>
      </c>
      <c r="J215" s="8">
        <v>10467.1</v>
      </c>
      <c r="K215" s="8">
        <v>1.33</v>
      </c>
      <c r="L215" s="8">
        <v>125605.2</v>
      </c>
      <c r="M215" s="8">
        <v>15.96</v>
      </c>
      <c r="N215" s="8">
        <v>6.16</v>
      </c>
      <c r="O215" s="8">
        <v>0</v>
      </c>
      <c r="P215" s="8">
        <v>0</v>
      </c>
      <c r="Q215" s="8">
        <v>0</v>
      </c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1153</v>
      </c>
      <c r="B217" s="7" t="s">
        <v>1155</v>
      </c>
      <c r="C217" s="6" t="s">
        <v>1156</v>
      </c>
      <c r="D217" s="6" t="s">
        <v>97</v>
      </c>
      <c r="E217" s="8">
        <v>7693</v>
      </c>
      <c r="F217" s="9">
        <v>45755</v>
      </c>
      <c r="G217" s="9">
        <v>46295</v>
      </c>
      <c r="H217" s="10">
        <v>18</v>
      </c>
      <c r="I217" s="10">
        <v>0</v>
      </c>
      <c r="J217" s="8">
        <v>13201.19</v>
      </c>
      <c r="K217" s="8">
        <v>1.72</v>
      </c>
      <c r="L217" s="8">
        <v>158414.28</v>
      </c>
      <c r="M217" s="8">
        <v>20.59</v>
      </c>
      <c r="N217" s="8">
        <v>6.3</v>
      </c>
      <c r="O217" s="8">
        <v>0</v>
      </c>
      <c r="P217" s="8">
        <v>0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1153</v>
      </c>
      <c r="B219" s="7" t="s">
        <v>1157</v>
      </c>
      <c r="C219" s="6" t="s">
        <v>1158</v>
      </c>
      <c r="D219" s="6" t="s">
        <v>97</v>
      </c>
      <c r="E219" s="8">
        <v>15031</v>
      </c>
      <c r="F219" s="9">
        <v>45755</v>
      </c>
      <c r="G219" s="9">
        <v>46265</v>
      </c>
      <c r="H219" s="10">
        <v>17</v>
      </c>
      <c r="I219" s="10">
        <v>0</v>
      </c>
      <c r="J219" s="8">
        <v>25793.200000000001</v>
      </c>
      <c r="K219" s="8">
        <v>1.72</v>
      </c>
      <c r="L219" s="8">
        <v>309518.40000000002</v>
      </c>
      <c r="M219" s="8">
        <v>20.59</v>
      </c>
      <c r="N219" s="8">
        <v>6.3</v>
      </c>
      <c r="O219" s="8">
        <v>0</v>
      </c>
      <c r="P219" s="8">
        <v>0</v>
      </c>
      <c r="Q219" s="8">
        <v>0</v>
      </c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1153</v>
      </c>
      <c r="B221" s="7" t="s">
        <v>1159</v>
      </c>
      <c r="C221" s="6" t="s">
        <v>1160</v>
      </c>
      <c r="D221" s="6" t="s">
        <v>97</v>
      </c>
      <c r="E221" s="8">
        <v>7500</v>
      </c>
      <c r="F221" s="9">
        <v>45755</v>
      </c>
      <c r="G221" s="9">
        <v>46630</v>
      </c>
      <c r="H221" s="10">
        <v>29</v>
      </c>
      <c r="I221" s="10">
        <v>0</v>
      </c>
      <c r="J221" s="8">
        <v>9516</v>
      </c>
      <c r="K221" s="8">
        <v>1.27</v>
      </c>
      <c r="L221" s="8">
        <v>114192</v>
      </c>
      <c r="M221" s="8">
        <v>15.23</v>
      </c>
      <c r="N221" s="8">
        <v>6.14</v>
      </c>
      <c r="O221" s="8">
        <v>0</v>
      </c>
      <c r="P221" s="8">
        <v>0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1153</v>
      </c>
      <c r="B223" s="7" t="s">
        <v>1130</v>
      </c>
      <c r="C223" s="6" t="s">
        <v>1161</v>
      </c>
      <c r="D223" s="6" t="s">
        <v>97</v>
      </c>
      <c r="E223" s="8">
        <v>7693</v>
      </c>
      <c r="F223" s="9">
        <v>45755</v>
      </c>
      <c r="G223" s="9">
        <v>46630</v>
      </c>
      <c r="H223" s="10">
        <v>29</v>
      </c>
      <c r="I223" s="10">
        <v>0</v>
      </c>
      <c r="J223" s="8">
        <v>9616.25</v>
      </c>
      <c r="K223" s="8">
        <v>1.25</v>
      </c>
      <c r="L223" s="8">
        <v>115395</v>
      </c>
      <c r="M223" s="8">
        <v>15</v>
      </c>
      <c r="N223" s="8">
        <v>6.13</v>
      </c>
      <c r="O223" s="8">
        <v>0</v>
      </c>
      <c r="P223" s="8">
        <v>0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1153</v>
      </c>
      <c r="B225" s="7" t="s">
        <v>1132</v>
      </c>
      <c r="C225" s="6" t="s">
        <v>1162</v>
      </c>
      <c r="D225" s="6" t="s">
        <v>97</v>
      </c>
      <c r="E225" s="8">
        <v>7500</v>
      </c>
      <c r="F225" s="9">
        <v>45755</v>
      </c>
      <c r="G225" s="9">
        <v>46691</v>
      </c>
      <c r="H225" s="10">
        <v>31</v>
      </c>
      <c r="I225" s="10">
        <v>0</v>
      </c>
      <c r="J225" s="8">
        <v>10712.25</v>
      </c>
      <c r="K225" s="8">
        <v>1.43</v>
      </c>
      <c r="L225" s="8">
        <v>128547</v>
      </c>
      <c r="M225" s="8">
        <v>17.14</v>
      </c>
      <c r="N225" s="8">
        <v>6.2</v>
      </c>
      <c r="O225" s="8">
        <v>0</v>
      </c>
      <c r="P225" s="8">
        <v>0</v>
      </c>
      <c r="Q225" s="8">
        <v>0</v>
      </c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1163</v>
      </c>
      <c r="B227" s="7" t="s">
        <v>1164</v>
      </c>
      <c r="C227" s="6" t="s">
        <v>1165</v>
      </c>
      <c r="D227" s="6" t="s">
        <v>97</v>
      </c>
      <c r="E227" s="8">
        <v>39170</v>
      </c>
      <c r="F227" s="9">
        <v>45209</v>
      </c>
      <c r="G227" s="9">
        <v>46387</v>
      </c>
      <c r="H227" s="10">
        <v>39</v>
      </c>
      <c r="I227" s="10">
        <v>1.5</v>
      </c>
      <c r="J227" s="8">
        <v>51944.32</v>
      </c>
      <c r="K227" s="8">
        <v>1.33</v>
      </c>
      <c r="L227" s="8">
        <v>623331.83999999997</v>
      </c>
      <c r="M227" s="8">
        <v>15.91</v>
      </c>
      <c r="N227" s="8">
        <v>7.14</v>
      </c>
      <c r="O227" s="8">
        <v>0</v>
      </c>
      <c r="P227" s="8">
        <v>0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1166</v>
      </c>
      <c r="B229" s="7" t="s">
        <v>99</v>
      </c>
      <c r="C229" s="6" t="s">
        <v>1167</v>
      </c>
      <c r="D229" s="6" t="s">
        <v>97</v>
      </c>
      <c r="E229" s="8">
        <v>32264</v>
      </c>
      <c r="F229" s="9">
        <v>45463</v>
      </c>
      <c r="G229" s="9">
        <v>47422</v>
      </c>
      <c r="H229" s="10">
        <v>65</v>
      </c>
      <c r="I229" s="10">
        <v>0.83</v>
      </c>
      <c r="J229" s="8">
        <v>40330</v>
      </c>
      <c r="K229" s="8">
        <v>1.25</v>
      </c>
      <c r="L229" s="8">
        <v>483960</v>
      </c>
      <c r="M229" s="8">
        <v>15</v>
      </c>
      <c r="N229" s="8">
        <v>4.01</v>
      </c>
      <c r="O229" s="8">
        <v>0</v>
      </c>
      <c r="P229" s="8">
        <v>0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1166</v>
      </c>
      <c r="B231" s="7" t="s">
        <v>101</v>
      </c>
      <c r="C231" s="6" t="s">
        <v>1168</v>
      </c>
      <c r="D231" s="6" t="s">
        <v>97</v>
      </c>
      <c r="E231" s="8">
        <v>35000</v>
      </c>
      <c r="F231" s="9">
        <v>45463</v>
      </c>
      <c r="G231" s="9">
        <v>47010</v>
      </c>
      <c r="H231" s="10">
        <v>51</v>
      </c>
      <c r="I231" s="10">
        <v>0.83</v>
      </c>
      <c r="J231" s="8">
        <v>25496.97</v>
      </c>
      <c r="K231" s="8">
        <v>0.73</v>
      </c>
      <c r="L231" s="8">
        <v>305963.64</v>
      </c>
      <c r="M231" s="8">
        <v>8.74</v>
      </c>
      <c r="N231" s="8">
        <v>4.01</v>
      </c>
      <c r="O231" s="8">
        <v>0</v>
      </c>
      <c r="P231" s="8">
        <v>46660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1169</v>
      </c>
      <c r="B233" s="7" t="s">
        <v>99</v>
      </c>
      <c r="C233" s="6" t="s">
        <v>1170</v>
      </c>
      <c r="D233" s="6" t="s">
        <v>97</v>
      </c>
      <c r="E233" s="8">
        <v>15372</v>
      </c>
      <c r="F233" s="9">
        <v>45261</v>
      </c>
      <c r="G233" s="9">
        <v>46022</v>
      </c>
      <c r="H233" s="10">
        <v>25</v>
      </c>
      <c r="I233" s="10">
        <v>1.33</v>
      </c>
      <c r="J233" s="8">
        <v>16653</v>
      </c>
      <c r="K233" s="8">
        <v>1.08</v>
      </c>
      <c r="L233" s="8">
        <v>199836</v>
      </c>
      <c r="M233" s="8">
        <v>13</v>
      </c>
      <c r="N233" s="8">
        <v>5.1100000000000003</v>
      </c>
      <c r="O233" s="8">
        <v>0</v>
      </c>
      <c r="P233" s="8">
        <v>19266.240000000002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1169</v>
      </c>
      <c r="B235" s="7" t="s">
        <v>101</v>
      </c>
      <c r="C235" s="6" t="s">
        <v>1171</v>
      </c>
      <c r="D235" s="6" t="s">
        <v>97</v>
      </c>
      <c r="E235" s="8">
        <v>11828</v>
      </c>
      <c r="F235" s="9">
        <v>45261</v>
      </c>
      <c r="G235" s="9">
        <v>46022</v>
      </c>
      <c r="H235" s="10">
        <v>25</v>
      </c>
      <c r="I235" s="10">
        <v>1.33</v>
      </c>
      <c r="J235" s="8">
        <v>12813.67</v>
      </c>
      <c r="K235" s="8">
        <v>1.08</v>
      </c>
      <c r="L235" s="8">
        <v>153764.04</v>
      </c>
      <c r="M235" s="8">
        <v>13</v>
      </c>
      <c r="N235" s="8">
        <v>5.1100000000000003</v>
      </c>
      <c r="O235" s="8">
        <v>0</v>
      </c>
      <c r="P235" s="8">
        <v>14824.43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1172</v>
      </c>
      <c r="B237" s="7" t="s">
        <v>1173</v>
      </c>
      <c r="C237" s="6" t="s">
        <v>1174</v>
      </c>
      <c r="D237" s="6" t="s">
        <v>97</v>
      </c>
      <c r="E237" s="8">
        <v>17000</v>
      </c>
      <c r="F237" s="9">
        <v>45323</v>
      </c>
      <c r="G237" s="9">
        <v>47177</v>
      </c>
      <c r="H237" s="10">
        <v>61</v>
      </c>
      <c r="I237" s="10">
        <v>1.17</v>
      </c>
      <c r="J237" s="8">
        <v>11928.33</v>
      </c>
      <c r="K237" s="8">
        <v>0.7</v>
      </c>
      <c r="L237" s="8">
        <v>143139.96</v>
      </c>
      <c r="M237" s="8">
        <v>8.42</v>
      </c>
      <c r="N237" s="8">
        <v>1.71</v>
      </c>
      <c r="O237" s="8">
        <v>0</v>
      </c>
      <c r="P237" s="8">
        <v>11475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1172</v>
      </c>
      <c r="B239" s="7" t="s">
        <v>1175</v>
      </c>
      <c r="C239" s="6" t="s">
        <v>1176</v>
      </c>
      <c r="D239" s="6" t="s">
        <v>97</v>
      </c>
      <c r="E239" s="8">
        <v>8000</v>
      </c>
      <c r="F239" s="9">
        <v>45505</v>
      </c>
      <c r="G239" s="9">
        <v>47361</v>
      </c>
      <c r="H239" s="10">
        <v>61</v>
      </c>
      <c r="I239" s="10">
        <v>0.67</v>
      </c>
      <c r="J239" s="8">
        <v>6666.67</v>
      </c>
      <c r="K239" s="8">
        <v>0.83</v>
      </c>
      <c r="L239" s="8">
        <v>80000.039999999994</v>
      </c>
      <c r="M239" s="8">
        <v>10</v>
      </c>
      <c r="N239" s="8">
        <v>1.71</v>
      </c>
      <c r="O239" s="8">
        <v>0</v>
      </c>
      <c r="P239" s="8">
        <v>7500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1172</v>
      </c>
      <c r="B241" s="7" t="s">
        <v>1177</v>
      </c>
      <c r="C241" s="6" t="s">
        <v>1178</v>
      </c>
      <c r="D241" s="6" t="s">
        <v>97</v>
      </c>
      <c r="E241" s="8">
        <v>8000</v>
      </c>
      <c r="F241" s="9">
        <v>44958</v>
      </c>
      <c r="G241" s="9">
        <v>46783</v>
      </c>
      <c r="H241" s="10">
        <v>60</v>
      </c>
      <c r="I241" s="10">
        <v>2.17</v>
      </c>
      <c r="J241" s="8">
        <v>5406.67</v>
      </c>
      <c r="K241" s="8">
        <v>0.68</v>
      </c>
      <c r="L241" s="8">
        <v>64880.04</v>
      </c>
      <c r="M241" s="8">
        <v>8.11</v>
      </c>
      <c r="N241" s="8">
        <v>1.71</v>
      </c>
      <c r="O241" s="8">
        <v>0</v>
      </c>
      <c r="P241" s="8">
        <v>7500</v>
      </c>
      <c r="Q241" s="8">
        <v>0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1172</v>
      </c>
      <c r="B243" s="7" t="s">
        <v>1179</v>
      </c>
      <c r="C243" s="6" t="s">
        <v>1180</v>
      </c>
      <c r="D243" s="6" t="s">
        <v>97</v>
      </c>
      <c r="E243" s="8">
        <v>32000</v>
      </c>
      <c r="F243" s="9">
        <v>40087</v>
      </c>
      <c r="G243" s="9">
        <v>47391</v>
      </c>
      <c r="H243" s="10">
        <v>240</v>
      </c>
      <c r="I243" s="10">
        <v>15.5</v>
      </c>
      <c r="J243" s="8">
        <v>20000</v>
      </c>
      <c r="K243" s="8">
        <v>0.62</v>
      </c>
      <c r="L243" s="8">
        <v>240000</v>
      </c>
      <c r="M243" s="8">
        <v>7.5</v>
      </c>
      <c r="N243" s="8">
        <v>1.71</v>
      </c>
      <c r="O243" s="8">
        <v>0</v>
      </c>
      <c r="P243" s="8">
        <v>0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1172</v>
      </c>
      <c r="B245" s="7" t="s">
        <v>1181</v>
      </c>
      <c r="C245" s="6" t="s">
        <v>1182</v>
      </c>
      <c r="D245" s="6" t="s">
        <v>97</v>
      </c>
      <c r="E245" s="8">
        <v>17000</v>
      </c>
      <c r="F245" s="9">
        <v>41773</v>
      </c>
      <c r="G245" s="9">
        <v>46873</v>
      </c>
      <c r="H245" s="10">
        <v>168</v>
      </c>
      <c r="I245" s="10">
        <v>10.92</v>
      </c>
      <c r="J245" s="8">
        <v>10270.83</v>
      </c>
      <c r="K245" s="8">
        <v>0.6</v>
      </c>
      <c r="L245" s="8">
        <v>123249.96</v>
      </c>
      <c r="M245" s="8">
        <v>7.25</v>
      </c>
      <c r="N245" s="8">
        <v>1.78</v>
      </c>
      <c r="O245" s="8">
        <v>0</v>
      </c>
      <c r="P245" s="8">
        <v>0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1172</v>
      </c>
      <c r="B247" s="7" t="s">
        <v>1183</v>
      </c>
      <c r="C247" s="6" t="s">
        <v>1184</v>
      </c>
      <c r="D247" s="6" t="s">
        <v>117</v>
      </c>
      <c r="E247" s="8">
        <v>40800</v>
      </c>
      <c r="F247" s="9">
        <v>40725</v>
      </c>
      <c r="G247" s="9">
        <v>45838</v>
      </c>
      <c r="H247" s="10">
        <v>168</v>
      </c>
      <c r="I247" s="10">
        <v>13.75</v>
      </c>
      <c r="J247" s="8">
        <v>27880</v>
      </c>
      <c r="K247" s="8">
        <v>0.68</v>
      </c>
      <c r="L247" s="8">
        <v>334560</v>
      </c>
      <c r="M247" s="8">
        <v>8.1999999999999993</v>
      </c>
      <c r="N247" s="8">
        <v>0</v>
      </c>
      <c r="O247" s="8">
        <v>0.25</v>
      </c>
      <c r="P247" s="8">
        <v>0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1172</v>
      </c>
      <c r="B249" s="7" t="s">
        <v>1185</v>
      </c>
      <c r="C249" s="6" t="s">
        <v>1186</v>
      </c>
      <c r="D249" s="6" t="s">
        <v>117</v>
      </c>
      <c r="E249" s="8">
        <v>39200</v>
      </c>
      <c r="F249" s="9">
        <v>37987</v>
      </c>
      <c r="G249" s="9">
        <v>45838</v>
      </c>
      <c r="H249" s="10">
        <v>258</v>
      </c>
      <c r="I249" s="10">
        <v>21.25</v>
      </c>
      <c r="J249" s="8">
        <v>25153.33</v>
      </c>
      <c r="K249" s="8">
        <v>0.64</v>
      </c>
      <c r="L249" s="8">
        <v>301839.96000000002</v>
      </c>
      <c r="M249" s="8">
        <v>7.7</v>
      </c>
      <c r="N249" s="8">
        <v>0</v>
      </c>
      <c r="O249" s="8">
        <v>0</v>
      </c>
      <c r="P249" s="8">
        <v>0</v>
      </c>
      <c r="Q249" s="8">
        <v>0</v>
      </c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1187</v>
      </c>
      <c r="B251" s="7" t="s">
        <v>350</v>
      </c>
      <c r="C251" s="6" t="s">
        <v>1188</v>
      </c>
      <c r="D251" s="6" t="s">
        <v>97</v>
      </c>
      <c r="E251" s="8">
        <v>19511</v>
      </c>
      <c r="F251" s="9">
        <v>44571</v>
      </c>
      <c r="G251" s="9">
        <v>46762</v>
      </c>
      <c r="H251" s="10">
        <v>72</v>
      </c>
      <c r="I251" s="10">
        <v>3.25</v>
      </c>
      <c r="J251" s="8">
        <v>9583.33</v>
      </c>
      <c r="K251" s="8">
        <v>0.49</v>
      </c>
      <c r="L251" s="8">
        <v>114999.96</v>
      </c>
      <c r="M251" s="8">
        <v>5.89</v>
      </c>
      <c r="N251" s="8">
        <v>4.33</v>
      </c>
      <c r="O251" s="8">
        <v>0</v>
      </c>
      <c r="P251" s="8">
        <v>0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1189</v>
      </c>
      <c r="B253" s="7" t="s">
        <v>99</v>
      </c>
      <c r="C253" s="6" t="s">
        <v>1190</v>
      </c>
      <c r="D253" s="6" t="s">
        <v>97</v>
      </c>
      <c r="E253" s="8">
        <v>80000</v>
      </c>
      <c r="F253" s="9">
        <v>45176</v>
      </c>
      <c r="G253" s="9">
        <v>46295</v>
      </c>
      <c r="H253" s="10">
        <v>37</v>
      </c>
      <c r="I253" s="10">
        <v>1.58</v>
      </c>
      <c r="J253" s="8">
        <v>65000</v>
      </c>
      <c r="K253" s="8">
        <v>0.81</v>
      </c>
      <c r="L253" s="8">
        <v>780000</v>
      </c>
      <c r="M253" s="8">
        <v>9.75</v>
      </c>
      <c r="N253" s="8">
        <v>1.34</v>
      </c>
      <c r="O253" s="8">
        <v>0</v>
      </c>
      <c r="P253" s="8">
        <v>69533.34</v>
      </c>
      <c r="Q253" s="8">
        <v>0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1189</v>
      </c>
      <c r="B255" s="7" t="s">
        <v>1191</v>
      </c>
      <c r="C255" s="6" t="s">
        <v>1192</v>
      </c>
      <c r="D255" s="6" t="s">
        <v>264</v>
      </c>
      <c r="E255" s="8">
        <v>0</v>
      </c>
      <c r="F255" s="9">
        <v>45176</v>
      </c>
      <c r="G255" s="9">
        <v>47118</v>
      </c>
      <c r="H255" s="10">
        <v>64</v>
      </c>
      <c r="I255" s="10">
        <v>1.58</v>
      </c>
      <c r="J255" s="8">
        <v>3407.36</v>
      </c>
      <c r="K255" s="8">
        <v>0</v>
      </c>
      <c r="L255" s="8">
        <v>40888.32</v>
      </c>
      <c r="M255" s="8">
        <v>0</v>
      </c>
      <c r="N255" s="8">
        <v>0</v>
      </c>
      <c r="O255" s="8">
        <v>0</v>
      </c>
      <c r="P255" s="8">
        <v>2500</v>
      </c>
      <c r="Q255" s="8">
        <v>0</v>
      </c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1189</v>
      </c>
      <c r="B257" s="7" t="s">
        <v>1193</v>
      </c>
      <c r="C257" s="6" t="s">
        <v>1194</v>
      </c>
      <c r="D257" s="6" t="s">
        <v>97</v>
      </c>
      <c r="E257" s="8">
        <v>120000</v>
      </c>
      <c r="F257" s="9">
        <v>45176</v>
      </c>
      <c r="G257" s="9">
        <v>46660</v>
      </c>
      <c r="H257" s="10">
        <v>49</v>
      </c>
      <c r="I257" s="10">
        <v>1.58</v>
      </c>
      <c r="J257" s="8">
        <v>55702.400000000001</v>
      </c>
      <c r="K257" s="8">
        <v>0.46</v>
      </c>
      <c r="L257" s="8">
        <v>668428.80000000005</v>
      </c>
      <c r="M257" s="8">
        <v>5.57</v>
      </c>
      <c r="N257" s="8">
        <v>1.34</v>
      </c>
      <c r="O257" s="8">
        <v>0</v>
      </c>
      <c r="P257" s="8">
        <v>21546.67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customHeight="1">
      <c r="A259" s="6" t="s">
        <v>1195</v>
      </c>
      <c r="B259" s="7" t="s">
        <v>99</v>
      </c>
      <c r="C259" s="6" t="s">
        <v>1196</v>
      </c>
      <c r="D259" s="6" t="s">
        <v>97</v>
      </c>
      <c r="E259" s="8">
        <v>8052</v>
      </c>
      <c r="F259" s="9">
        <v>45809</v>
      </c>
      <c r="G259" s="9">
        <v>49643</v>
      </c>
      <c r="H259" s="10">
        <v>126</v>
      </c>
      <c r="I259" s="10">
        <v>-0.17</v>
      </c>
      <c r="J259" s="8">
        <v>11869.99</v>
      </c>
      <c r="K259" s="8">
        <v>1.47</v>
      </c>
      <c r="L259" s="8">
        <v>142439.88</v>
      </c>
      <c r="M259" s="8">
        <v>17.690000000000001</v>
      </c>
      <c r="N259" s="8">
        <v>2.96</v>
      </c>
      <c r="O259" s="8">
        <v>0</v>
      </c>
      <c r="P259" s="8">
        <v>0</v>
      </c>
      <c r="Q259" s="8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1195</v>
      </c>
      <c r="B261" s="7" t="s">
        <v>101</v>
      </c>
      <c r="C261" s="6" t="s">
        <v>1197</v>
      </c>
      <c r="D261" s="6" t="s">
        <v>97</v>
      </c>
      <c r="E261" s="8">
        <v>13950</v>
      </c>
      <c r="F261" s="9">
        <v>45047</v>
      </c>
      <c r="G261" s="9">
        <v>46934</v>
      </c>
      <c r="H261" s="10">
        <v>62</v>
      </c>
      <c r="I261" s="10">
        <v>1.92</v>
      </c>
      <c r="J261" s="8">
        <v>15003.52</v>
      </c>
      <c r="K261" s="8">
        <v>1.08</v>
      </c>
      <c r="L261" s="8">
        <v>180042.23999999999</v>
      </c>
      <c r="M261" s="8">
        <v>12.91</v>
      </c>
      <c r="N261" s="8">
        <v>3.36</v>
      </c>
      <c r="O261" s="8">
        <v>0.56999999999999995</v>
      </c>
      <c r="P261" s="8">
        <v>17051.13</v>
      </c>
      <c r="Q261" s="8">
        <v>0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1195</v>
      </c>
      <c r="B263" s="7" t="s">
        <v>109</v>
      </c>
      <c r="C263" s="6" t="s">
        <v>1198</v>
      </c>
      <c r="D263" s="6" t="s">
        <v>97</v>
      </c>
      <c r="E263" s="8">
        <v>10285</v>
      </c>
      <c r="F263" s="9">
        <v>45748</v>
      </c>
      <c r="G263" s="9">
        <v>47756</v>
      </c>
      <c r="H263" s="10">
        <v>66</v>
      </c>
      <c r="I263" s="10">
        <v>0</v>
      </c>
      <c r="J263" s="8">
        <v>11270.65</v>
      </c>
      <c r="K263" s="8">
        <v>1.1000000000000001</v>
      </c>
      <c r="L263" s="8">
        <v>135247.79999999999</v>
      </c>
      <c r="M263" s="8">
        <v>13.15</v>
      </c>
      <c r="N263" s="8">
        <v>3.11</v>
      </c>
      <c r="O263" s="8">
        <v>0</v>
      </c>
      <c r="P263" s="8">
        <v>45000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customHeight="1">
      <c r="A265" s="6" t="s">
        <v>937</v>
      </c>
      <c r="B265" s="7" t="s">
        <v>119</v>
      </c>
      <c r="C265" s="6" t="s">
        <v>938</v>
      </c>
      <c r="D265" s="6" t="s">
        <v>97</v>
      </c>
      <c r="E265" s="8">
        <v>22961</v>
      </c>
      <c r="F265" s="9">
        <v>45413</v>
      </c>
      <c r="G265" s="9">
        <v>49064</v>
      </c>
      <c r="H265" s="10">
        <v>120</v>
      </c>
      <c r="I265" s="10">
        <v>0.92</v>
      </c>
      <c r="J265" s="8">
        <v>24874.42</v>
      </c>
      <c r="K265" s="8">
        <v>1.08</v>
      </c>
      <c r="L265" s="8">
        <v>298493.03999999998</v>
      </c>
      <c r="M265" s="8">
        <v>13</v>
      </c>
      <c r="N265" s="8">
        <v>2.36</v>
      </c>
      <c r="O265" s="8">
        <v>0</v>
      </c>
      <c r="P265" s="8">
        <v>28242.03</v>
      </c>
      <c r="Q265" s="8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1199</v>
      </c>
      <c r="B267" s="7" t="s">
        <v>99</v>
      </c>
      <c r="C267" s="6" t="s">
        <v>1200</v>
      </c>
      <c r="D267" s="6" t="s">
        <v>117</v>
      </c>
      <c r="E267" s="8">
        <v>22500</v>
      </c>
      <c r="F267" s="9">
        <v>45212</v>
      </c>
      <c r="G267" s="9">
        <v>46309</v>
      </c>
      <c r="H267" s="10">
        <v>36</v>
      </c>
      <c r="I267" s="10">
        <v>1.5</v>
      </c>
      <c r="J267" s="8">
        <v>17212.04</v>
      </c>
      <c r="K267" s="8">
        <v>0.76</v>
      </c>
      <c r="L267" s="8">
        <v>206544.48</v>
      </c>
      <c r="M267" s="8">
        <v>9.18</v>
      </c>
      <c r="N267" s="8">
        <v>0</v>
      </c>
      <c r="O267" s="8">
        <v>0</v>
      </c>
      <c r="P267" s="8">
        <v>0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1199</v>
      </c>
      <c r="B269" s="7" t="s">
        <v>101</v>
      </c>
      <c r="C269" s="6" t="s">
        <v>1201</v>
      </c>
      <c r="D269" s="6" t="s">
        <v>117</v>
      </c>
      <c r="E269" s="8">
        <v>7525</v>
      </c>
      <c r="F269" s="9">
        <v>45212</v>
      </c>
      <c r="G269" s="9">
        <v>45961</v>
      </c>
      <c r="H269" s="10">
        <v>25</v>
      </c>
      <c r="I269" s="10">
        <v>1.5</v>
      </c>
      <c r="J269" s="8">
        <v>3501.84</v>
      </c>
      <c r="K269" s="8">
        <v>0.47</v>
      </c>
      <c r="L269" s="8">
        <v>42022.080000000002</v>
      </c>
      <c r="M269" s="8">
        <v>5.58</v>
      </c>
      <c r="N269" s="8">
        <v>0</v>
      </c>
      <c r="O269" s="8">
        <v>0</v>
      </c>
      <c r="P269" s="8">
        <v>4583.33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1199</v>
      </c>
      <c r="B271" s="7" t="s">
        <v>109</v>
      </c>
      <c r="C271" s="6" t="s">
        <v>1202</v>
      </c>
      <c r="D271" s="6" t="s">
        <v>97</v>
      </c>
      <c r="E271" s="8">
        <v>2674</v>
      </c>
      <c r="F271" s="9">
        <v>45323</v>
      </c>
      <c r="G271" s="9">
        <v>45869</v>
      </c>
      <c r="H271" s="10">
        <v>18</v>
      </c>
      <c r="I271" s="10">
        <v>1.17</v>
      </c>
      <c r="J271" s="8">
        <v>2549.21</v>
      </c>
      <c r="K271" s="8">
        <v>0.95</v>
      </c>
      <c r="L271" s="8">
        <v>30590.52</v>
      </c>
      <c r="M271" s="8">
        <v>11.44</v>
      </c>
      <c r="N271" s="8">
        <v>2.25</v>
      </c>
      <c r="O271" s="8">
        <v>0</v>
      </c>
      <c r="P271" s="8">
        <v>2841.13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1203</v>
      </c>
      <c r="B273" s="7" t="s">
        <v>766</v>
      </c>
      <c r="C273" s="6" t="s">
        <v>1204</v>
      </c>
      <c r="D273" s="6" t="s">
        <v>97</v>
      </c>
      <c r="E273" s="8">
        <v>77259</v>
      </c>
      <c r="F273" s="9">
        <v>42705</v>
      </c>
      <c r="G273" s="9">
        <v>46446</v>
      </c>
      <c r="H273" s="10">
        <v>123</v>
      </c>
      <c r="I273" s="10">
        <v>8.33</v>
      </c>
      <c r="J273" s="8">
        <v>76937.09</v>
      </c>
      <c r="K273" s="8">
        <v>1</v>
      </c>
      <c r="L273" s="8">
        <v>923245.08</v>
      </c>
      <c r="M273" s="8">
        <v>11.95</v>
      </c>
      <c r="N273" s="8">
        <v>3.96</v>
      </c>
      <c r="O273" s="8">
        <v>0</v>
      </c>
      <c r="P273" s="8">
        <v>0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1203</v>
      </c>
      <c r="B275" s="7" t="s">
        <v>320</v>
      </c>
      <c r="C275" s="12" t="s">
        <v>247</v>
      </c>
      <c r="D275" s="12"/>
      <c r="E275" s="13">
        <v>38667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1205</v>
      </c>
      <c r="B277" s="7" t="s">
        <v>99</v>
      </c>
      <c r="C277" s="6" t="s">
        <v>1206</v>
      </c>
      <c r="D277" s="6" t="s">
        <v>97</v>
      </c>
      <c r="E277" s="8">
        <v>6725</v>
      </c>
      <c r="F277" s="9">
        <v>45755</v>
      </c>
      <c r="G277" s="9">
        <v>46112</v>
      </c>
      <c r="H277" s="10">
        <v>12</v>
      </c>
      <c r="I277" s="10">
        <v>0</v>
      </c>
      <c r="J277" s="8">
        <v>12159.47</v>
      </c>
      <c r="K277" s="8">
        <v>1.81</v>
      </c>
      <c r="L277" s="8">
        <v>145913.64000000001</v>
      </c>
      <c r="M277" s="8">
        <v>21.7</v>
      </c>
      <c r="N277" s="8">
        <v>6.33</v>
      </c>
      <c r="O277" s="8">
        <v>0</v>
      </c>
      <c r="P277" s="8">
        <v>0</v>
      </c>
      <c r="Q277" s="8">
        <v>0</v>
      </c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1205</v>
      </c>
      <c r="B279" s="7" t="s">
        <v>101</v>
      </c>
      <c r="C279" s="6" t="s">
        <v>1207</v>
      </c>
      <c r="D279" s="6" t="s">
        <v>97</v>
      </c>
      <c r="E279" s="8">
        <v>6184</v>
      </c>
      <c r="F279" s="9">
        <v>45755</v>
      </c>
      <c r="G279" s="9">
        <v>45777</v>
      </c>
      <c r="H279" s="10">
        <v>1</v>
      </c>
      <c r="I279" s="10">
        <v>0</v>
      </c>
      <c r="J279" s="8">
        <v>12384.65</v>
      </c>
      <c r="K279" s="8">
        <v>2</v>
      </c>
      <c r="L279" s="8">
        <v>148615.79999999999</v>
      </c>
      <c r="M279" s="8">
        <v>24.03</v>
      </c>
      <c r="N279" s="8">
        <v>2.42</v>
      </c>
      <c r="O279" s="8">
        <v>0</v>
      </c>
      <c r="P279" s="8">
        <v>0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1205</v>
      </c>
      <c r="B281" s="7" t="s">
        <v>188</v>
      </c>
      <c r="C281" s="6" t="s">
        <v>1208</v>
      </c>
      <c r="D281" s="6" t="s">
        <v>97</v>
      </c>
      <c r="E281" s="8">
        <v>6634</v>
      </c>
      <c r="F281" s="9">
        <v>45755</v>
      </c>
      <c r="G281" s="9">
        <v>46081</v>
      </c>
      <c r="H281" s="10">
        <v>11</v>
      </c>
      <c r="I281" s="10">
        <v>0</v>
      </c>
      <c r="J281" s="8">
        <v>11695.8</v>
      </c>
      <c r="K281" s="8">
        <v>1.76</v>
      </c>
      <c r="L281" s="8">
        <v>140349.6</v>
      </c>
      <c r="M281" s="8">
        <v>21.16</v>
      </c>
      <c r="N281" s="8">
        <v>6.32</v>
      </c>
      <c r="O281" s="8">
        <v>0</v>
      </c>
      <c r="P281" s="8">
        <v>0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6" t="s">
        <v>1205</v>
      </c>
      <c r="B283" s="7" t="s">
        <v>1034</v>
      </c>
      <c r="C283" s="6" t="s">
        <v>1209</v>
      </c>
      <c r="D283" s="6" t="s">
        <v>97</v>
      </c>
      <c r="E283" s="8">
        <v>6634</v>
      </c>
      <c r="F283" s="9">
        <v>45755</v>
      </c>
      <c r="G283" s="9">
        <v>46418</v>
      </c>
      <c r="H283" s="10">
        <v>22</v>
      </c>
      <c r="I283" s="10">
        <v>0</v>
      </c>
      <c r="J283" s="8">
        <v>10142.06</v>
      </c>
      <c r="K283" s="8">
        <v>1.53</v>
      </c>
      <c r="L283" s="8">
        <v>121704.72</v>
      </c>
      <c r="M283" s="8">
        <v>18.350000000000001</v>
      </c>
      <c r="N283" s="8">
        <v>6.23</v>
      </c>
      <c r="O283" s="8">
        <v>0</v>
      </c>
      <c r="P283" s="8">
        <v>0</v>
      </c>
      <c r="Q283" s="8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1205</v>
      </c>
      <c r="B285" s="7" t="s">
        <v>1210</v>
      </c>
      <c r="C285" s="6" t="s">
        <v>1211</v>
      </c>
      <c r="D285" s="6" t="s">
        <v>97</v>
      </c>
      <c r="E285" s="8">
        <v>6080</v>
      </c>
      <c r="F285" s="9">
        <v>45755</v>
      </c>
      <c r="G285" s="9">
        <v>46691</v>
      </c>
      <c r="H285" s="10">
        <v>31</v>
      </c>
      <c r="I285" s="10">
        <v>0</v>
      </c>
      <c r="J285" s="8">
        <v>6992</v>
      </c>
      <c r="K285" s="8">
        <v>1.1499999999999999</v>
      </c>
      <c r="L285" s="8">
        <v>83904</v>
      </c>
      <c r="M285" s="8">
        <v>13.8</v>
      </c>
      <c r="N285" s="8">
        <v>6.1</v>
      </c>
      <c r="O285" s="8">
        <v>0</v>
      </c>
      <c r="P285" s="8">
        <v>0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1212</v>
      </c>
      <c r="B287" s="7" t="s">
        <v>320</v>
      </c>
      <c r="C287" s="6" t="s">
        <v>1213</v>
      </c>
      <c r="D287" s="6" t="s">
        <v>97</v>
      </c>
      <c r="E287" s="8">
        <v>10580</v>
      </c>
      <c r="F287" s="9">
        <v>45615</v>
      </c>
      <c r="G287" s="9">
        <v>46477</v>
      </c>
      <c r="H287" s="10">
        <v>29</v>
      </c>
      <c r="I287" s="10">
        <v>0.42</v>
      </c>
      <c r="J287" s="8">
        <v>7950.56</v>
      </c>
      <c r="K287" s="8">
        <v>0.75</v>
      </c>
      <c r="L287" s="8">
        <v>95406.720000000001</v>
      </c>
      <c r="M287" s="8">
        <v>9.02</v>
      </c>
      <c r="N287" s="8">
        <v>9.4</v>
      </c>
      <c r="O287" s="8">
        <v>0</v>
      </c>
      <c r="P287" s="8">
        <v>0</v>
      </c>
      <c r="Q287" s="8">
        <v>0</v>
      </c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1212</v>
      </c>
      <c r="B289" s="7" t="s">
        <v>119</v>
      </c>
      <c r="C289" s="12" t="s">
        <v>247</v>
      </c>
      <c r="D289" s="12"/>
      <c r="E289" s="13">
        <v>33524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1214</v>
      </c>
      <c r="B291" s="7" t="s">
        <v>119</v>
      </c>
      <c r="C291" s="6" t="s">
        <v>1215</v>
      </c>
      <c r="D291" s="6" t="s">
        <v>97</v>
      </c>
      <c r="E291" s="8">
        <v>50888</v>
      </c>
      <c r="F291" s="9">
        <v>41005</v>
      </c>
      <c r="G291" s="9">
        <v>46599</v>
      </c>
      <c r="H291" s="10">
        <v>184</v>
      </c>
      <c r="I291" s="10">
        <v>13</v>
      </c>
      <c r="J291" s="8">
        <v>56416.56</v>
      </c>
      <c r="K291" s="8">
        <v>1.1100000000000001</v>
      </c>
      <c r="L291" s="8">
        <v>676998.72</v>
      </c>
      <c r="M291" s="8">
        <v>13.3</v>
      </c>
      <c r="N291" s="8">
        <v>3.66</v>
      </c>
      <c r="O291" s="8">
        <v>0</v>
      </c>
      <c r="P291" s="8">
        <v>100000</v>
      </c>
      <c r="Q291" s="8">
        <v>0</v>
      </c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1216</v>
      </c>
      <c r="B293" s="7" t="s">
        <v>119</v>
      </c>
      <c r="C293" s="6" t="s">
        <v>1217</v>
      </c>
      <c r="D293" s="6" t="s">
        <v>97</v>
      </c>
      <c r="E293" s="8">
        <v>121440</v>
      </c>
      <c r="F293" s="9">
        <v>45281</v>
      </c>
      <c r="G293" s="9">
        <v>47848</v>
      </c>
      <c r="H293" s="10">
        <v>85</v>
      </c>
      <c r="I293" s="10">
        <v>1.33</v>
      </c>
      <c r="J293" s="8">
        <v>85777.12</v>
      </c>
      <c r="K293" s="8">
        <v>0.71</v>
      </c>
      <c r="L293" s="8">
        <v>1029325.44</v>
      </c>
      <c r="M293" s="8">
        <v>8.48</v>
      </c>
      <c r="N293" s="8">
        <v>0.03</v>
      </c>
      <c r="O293" s="8">
        <v>0</v>
      </c>
      <c r="P293" s="8">
        <v>0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1218</v>
      </c>
      <c r="B295" s="7" t="s">
        <v>1219</v>
      </c>
      <c r="C295" s="6" t="s">
        <v>1220</v>
      </c>
      <c r="D295" s="6" t="s">
        <v>97</v>
      </c>
      <c r="E295" s="8">
        <v>48000</v>
      </c>
      <c r="F295" s="9">
        <v>45519</v>
      </c>
      <c r="G295" s="9">
        <v>46965</v>
      </c>
      <c r="H295" s="10">
        <v>48</v>
      </c>
      <c r="I295" s="10">
        <v>0.67</v>
      </c>
      <c r="J295" s="8">
        <v>26000</v>
      </c>
      <c r="K295" s="8">
        <v>0.54</v>
      </c>
      <c r="L295" s="8">
        <v>312000</v>
      </c>
      <c r="M295" s="8">
        <v>6.5</v>
      </c>
      <c r="N295" s="8">
        <v>3.02</v>
      </c>
      <c r="O295" s="8">
        <v>2.2999999999999998</v>
      </c>
      <c r="P295" s="8">
        <v>0</v>
      </c>
      <c r="Q295" s="8">
        <v>0</v>
      </c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1218</v>
      </c>
      <c r="B297" s="7" t="s">
        <v>1221</v>
      </c>
      <c r="C297" s="6" t="s">
        <v>1222</v>
      </c>
      <c r="D297" s="6" t="s">
        <v>97</v>
      </c>
      <c r="E297" s="8">
        <v>36000</v>
      </c>
      <c r="F297" s="9">
        <v>45519</v>
      </c>
      <c r="G297" s="9">
        <v>46022</v>
      </c>
      <c r="H297" s="10">
        <v>17</v>
      </c>
      <c r="I297" s="10">
        <v>0.67</v>
      </c>
      <c r="J297" s="8">
        <v>16140</v>
      </c>
      <c r="K297" s="8">
        <v>0.45</v>
      </c>
      <c r="L297" s="8">
        <v>193680</v>
      </c>
      <c r="M297" s="8">
        <v>5.38</v>
      </c>
      <c r="N297" s="8">
        <v>3.12</v>
      </c>
      <c r="O297" s="8">
        <v>0</v>
      </c>
      <c r="P297" s="8">
        <v>19576.439999999999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1218</v>
      </c>
      <c r="B299" s="7" t="s">
        <v>341</v>
      </c>
      <c r="C299" s="6" t="s">
        <v>1223</v>
      </c>
      <c r="D299" s="6" t="s">
        <v>97</v>
      </c>
      <c r="E299" s="8">
        <v>48055</v>
      </c>
      <c r="F299" s="9">
        <v>45519</v>
      </c>
      <c r="G299" s="9">
        <v>47269</v>
      </c>
      <c r="H299" s="10">
        <v>58</v>
      </c>
      <c r="I299" s="10">
        <v>0.67</v>
      </c>
      <c r="J299" s="8">
        <v>20583.560000000001</v>
      </c>
      <c r="K299" s="8">
        <v>0.43</v>
      </c>
      <c r="L299" s="8">
        <v>247002.72</v>
      </c>
      <c r="M299" s="8">
        <v>5.14</v>
      </c>
      <c r="N299" s="8">
        <v>3.11</v>
      </c>
      <c r="O299" s="8">
        <v>0</v>
      </c>
      <c r="P299" s="8">
        <v>20000</v>
      </c>
      <c r="Q299" s="8">
        <v>0</v>
      </c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1218</v>
      </c>
      <c r="B301" s="7" t="s">
        <v>779</v>
      </c>
      <c r="C301" s="6" t="s">
        <v>1224</v>
      </c>
      <c r="D301" s="6" t="s">
        <v>97</v>
      </c>
      <c r="E301" s="8">
        <v>60055</v>
      </c>
      <c r="F301" s="9">
        <v>45519</v>
      </c>
      <c r="G301" s="9">
        <v>46387</v>
      </c>
      <c r="H301" s="10">
        <v>29</v>
      </c>
      <c r="I301" s="10">
        <v>0.67</v>
      </c>
      <c r="J301" s="8">
        <v>39536.21</v>
      </c>
      <c r="K301" s="8">
        <v>0.66</v>
      </c>
      <c r="L301" s="8">
        <v>474434.52</v>
      </c>
      <c r="M301" s="8">
        <v>7.9</v>
      </c>
      <c r="N301" s="8">
        <v>3.02</v>
      </c>
      <c r="O301" s="8">
        <v>0</v>
      </c>
      <c r="P301" s="8">
        <v>7158.07</v>
      </c>
      <c r="Q301" s="8">
        <v>0</v>
      </c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1225</v>
      </c>
      <c r="B303" s="7" t="s">
        <v>479</v>
      </c>
      <c r="C303" s="6" t="s">
        <v>1226</v>
      </c>
      <c r="D303" s="6" t="s">
        <v>97</v>
      </c>
      <c r="E303" s="8">
        <v>129665</v>
      </c>
      <c r="F303" s="9">
        <v>45519</v>
      </c>
      <c r="G303" s="9">
        <v>47057</v>
      </c>
      <c r="H303" s="10">
        <v>51</v>
      </c>
      <c r="I303" s="10">
        <v>0.67</v>
      </c>
      <c r="J303" s="8">
        <v>53270.7</v>
      </c>
      <c r="K303" s="8">
        <v>0.41</v>
      </c>
      <c r="L303" s="8">
        <v>639248.4</v>
      </c>
      <c r="M303" s="8">
        <v>4.93</v>
      </c>
      <c r="N303" s="8">
        <v>3.12</v>
      </c>
      <c r="O303" s="8">
        <v>0</v>
      </c>
      <c r="P303" s="8">
        <v>68202.490000000005</v>
      </c>
      <c r="Q303" s="8">
        <v>0</v>
      </c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1227</v>
      </c>
      <c r="B305" s="7"/>
      <c r="C305" s="6" t="s">
        <v>1228</v>
      </c>
      <c r="D305" s="6" t="s">
        <v>97</v>
      </c>
      <c r="E305" s="8">
        <v>0</v>
      </c>
      <c r="F305" s="9">
        <v>45755</v>
      </c>
      <c r="G305" s="9">
        <v>46418</v>
      </c>
      <c r="H305" s="10">
        <v>22</v>
      </c>
      <c r="I305" s="10">
        <v>0</v>
      </c>
      <c r="J305" s="8">
        <v>10142.06</v>
      </c>
      <c r="K305" s="8">
        <v>0</v>
      </c>
      <c r="L305" s="8">
        <v>121704.72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customHeight="1">
      <c r="A307" s="6" t="s">
        <v>1227</v>
      </c>
      <c r="B307" s="7" t="s">
        <v>792</v>
      </c>
      <c r="C307" s="6" t="s">
        <v>1229</v>
      </c>
      <c r="D307" s="6" t="s">
        <v>97</v>
      </c>
      <c r="E307" s="8">
        <v>17243</v>
      </c>
      <c r="F307" s="9">
        <v>45755</v>
      </c>
      <c r="G307" s="9">
        <v>46843</v>
      </c>
      <c r="H307" s="10">
        <v>36</v>
      </c>
      <c r="I307" s="10">
        <v>0</v>
      </c>
      <c r="J307" s="8">
        <v>27303.19</v>
      </c>
      <c r="K307" s="8">
        <v>1.58</v>
      </c>
      <c r="L307" s="8">
        <v>327638.28000000003</v>
      </c>
      <c r="M307" s="8">
        <v>19</v>
      </c>
      <c r="N307" s="8">
        <v>6.28</v>
      </c>
      <c r="O307" s="8">
        <v>0</v>
      </c>
      <c r="P307" s="8">
        <v>0</v>
      </c>
      <c r="Q307" s="8">
        <v>0</v>
      </c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1227</v>
      </c>
      <c r="B309" s="7" t="s">
        <v>188</v>
      </c>
      <c r="C309" s="6" t="s">
        <v>1230</v>
      </c>
      <c r="D309" s="6" t="s">
        <v>97</v>
      </c>
      <c r="E309" s="8">
        <v>6034</v>
      </c>
      <c r="F309" s="9">
        <v>45755</v>
      </c>
      <c r="G309" s="9">
        <v>46326</v>
      </c>
      <c r="H309" s="10">
        <v>19</v>
      </c>
      <c r="I309" s="10">
        <v>0</v>
      </c>
      <c r="J309" s="8">
        <v>9413.0400000000009</v>
      </c>
      <c r="K309" s="8">
        <v>1.56</v>
      </c>
      <c r="L309" s="8">
        <v>112956.48</v>
      </c>
      <c r="M309" s="8">
        <v>18.72</v>
      </c>
      <c r="N309" s="8">
        <v>6.39</v>
      </c>
      <c r="O309" s="8">
        <v>0</v>
      </c>
      <c r="P309" s="8">
        <v>0</v>
      </c>
      <c r="Q309" s="8">
        <v>0</v>
      </c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1227</v>
      </c>
      <c r="B311" s="7" t="s">
        <v>1231</v>
      </c>
      <c r="C311" s="6" t="s">
        <v>1232</v>
      </c>
      <c r="D311" s="6" t="s">
        <v>97</v>
      </c>
      <c r="E311" s="8">
        <v>6634</v>
      </c>
      <c r="F311" s="9">
        <v>45755</v>
      </c>
      <c r="G311" s="9">
        <v>46081</v>
      </c>
      <c r="H311" s="10">
        <v>11</v>
      </c>
      <c r="I311" s="10">
        <v>0</v>
      </c>
      <c r="J311" s="8">
        <v>11695.8</v>
      </c>
      <c r="K311" s="8">
        <v>1.76</v>
      </c>
      <c r="L311" s="8">
        <v>140349.6</v>
      </c>
      <c r="M311" s="8">
        <v>21.16</v>
      </c>
      <c r="N311" s="8">
        <v>6.32</v>
      </c>
      <c r="O311" s="8">
        <v>0</v>
      </c>
      <c r="P311" s="8">
        <v>0</v>
      </c>
      <c r="Q311" s="8">
        <v>0</v>
      </c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1227</v>
      </c>
      <c r="B313" s="7" t="s">
        <v>1034</v>
      </c>
      <c r="C313" s="6" t="s">
        <v>1233</v>
      </c>
      <c r="D313" s="6" t="s">
        <v>97</v>
      </c>
      <c r="E313" s="8">
        <v>7749</v>
      </c>
      <c r="F313" s="9">
        <v>45755</v>
      </c>
      <c r="G313" s="9">
        <v>45869</v>
      </c>
      <c r="H313" s="10">
        <v>4</v>
      </c>
      <c r="I313" s="10">
        <v>0</v>
      </c>
      <c r="J313" s="8">
        <v>16107.54</v>
      </c>
      <c r="K313" s="8">
        <v>2.08</v>
      </c>
      <c r="L313" s="8">
        <v>193290.48</v>
      </c>
      <c r="M313" s="8">
        <v>24.94</v>
      </c>
      <c r="N313" s="8">
        <v>2.62</v>
      </c>
      <c r="O313" s="8">
        <v>0</v>
      </c>
      <c r="P313" s="8">
        <v>0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1227</v>
      </c>
      <c r="B315" s="7" t="s">
        <v>1234</v>
      </c>
      <c r="C315" s="6" t="s">
        <v>1235</v>
      </c>
      <c r="D315" s="6" t="s">
        <v>97</v>
      </c>
      <c r="E315" s="8">
        <v>6080</v>
      </c>
      <c r="F315" s="9">
        <v>45755</v>
      </c>
      <c r="G315" s="9">
        <v>46691</v>
      </c>
      <c r="H315" s="10">
        <v>31</v>
      </c>
      <c r="I315" s="10">
        <v>0</v>
      </c>
      <c r="J315" s="8">
        <v>6992</v>
      </c>
      <c r="K315" s="8">
        <v>1.1499999999999999</v>
      </c>
      <c r="L315" s="8">
        <v>83904</v>
      </c>
      <c r="M315" s="8">
        <v>13.8</v>
      </c>
      <c r="N315" s="8">
        <v>6.1</v>
      </c>
      <c r="O315" s="8">
        <v>0</v>
      </c>
      <c r="P315" s="8">
        <v>0</v>
      </c>
      <c r="Q315" s="8">
        <v>0</v>
      </c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1236</v>
      </c>
      <c r="B317" s="7" t="s">
        <v>1237</v>
      </c>
      <c r="C317" s="6" t="s">
        <v>1238</v>
      </c>
      <c r="D317" s="6" t="s">
        <v>97</v>
      </c>
      <c r="E317" s="8">
        <v>41000</v>
      </c>
      <c r="F317" s="9">
        <v>43709</v>
      </c>
      <c r="G317" s="9">
        <v>48182</v>
      </c>
      <c r="H317" s="10">
        <v>147</v>
      </c>
      <c r="I317" s="10">
        <v>5.58</v>
      </c>
      <c r="J317" s="8">
        <v>50071.25</v>
      </c>
      <c r="K317" s="8">
        <v>1.22</v>
      </c>
      <c r="L317" s="8">
        <v>600855</v>
      </c>
      <c r="M317" s="8">
        <v>14.66</v>
      </c>
      <c r="N317" s="8">
        <v>4.6100000000000003</v>
      </c>
      <c r="O317" s="8">
        <v>0</v>
      </c>
      <c r="P317" s="8">
        <v>35875</v>
      </c>
      <c r="Q317" s="8">
        <v>0</v>
      </c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customHeight="1">
      <c r="A319" s="6" t="s">
        <v>1239</v>
      </c>
      <c r="B319" s="7" t="s">
        <v>99</v>
      </c>
      <c r="C319" s="6" t="s">
        <v>1240</v>
      </c>
      <c r="D319" s="6" t="s">
        <v>97</v>
      </c>
      <c r="E319" s="8">
        <v>40212</v>
      </c>
      <c r="F319" s="9">
        <v>44818</v>
      </c>
      <c r="G319" s="9">
        <v>46643</v>
      </c>
      <c r="H319" s="10">
        <v>60</v>
      </c>
      <c r="I319" s="10">
        <v>2.58</v>
      </c>
      <c r="J319" s="8">
        <v>16625.150000000001</v>
      </c>
      <c r="K319" s="8">
        <v>0.41</v>
      </c>
      <c r="L319" s="8">
        <v>199501.8</v>
      </c>
      <c r="M319" s="8">
        <v>4.96</v>
      </c>
      <c r="N319" s="8">
        <v>1.1299999999999999</v>
      </c>
      <c r="O319" s="8">
        <v>0</v>
      </c>
      <c r="P319" s="8">
        <v>30159</v>
      </c>
      <c r="Q319" s="8">
        <v>0</v>
      </c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1241</v>
      </c>
      <c r="B321" s="7" t="s">
        <v>119</v>
      </c>
      <c r="C321" s="6" t="s">
        <v>1242</v>
      </c>
      <c r="D321" s="6" t="s">
        <v>97</v>
      </c>
      <c r="E321" s="8">
        <v>10800</v>
      </c>
      <c r="F321" s="9">
        <v>45566</v>
      </c>
      <c r="G321" s="9">
        <v>46112</v>
      </c>
      <c r="H321" s="10">
        <v>18</v>
      </c>
      <c r="I321" s="10">
        <v>0.5</v>
      </c>
      <c r="J321" s="8">
        <v>6017.05</v>
      </c>
      <c r="K321" s="8">
        <v>0.56000000000000005</v>
      </c>
      <c r="L321" s="8">
        <v>72204.600000000006</v>
      </c>
      <c r="M321" s="8">
        <v>6.69</v>
      </c>
      <c r="N321" s="8">
        <v>2.4300000000000002</v>
      </c>
      <c r="O321" s="8">
        <v>0</v>
      </c>
      <c r="P321" s="8">
        <v>0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1243</v>
      </c>
      <c r="B323" s="7" t="s">
        <v>119</v>
      </c>
      <c r="C323" s="6" t="s">
        <v>1244</v>
      </c>
      <c r="D323" s="6" t="s">
        <v>97</v>
      </c>
      <c r="E323" s="8">
        <v>13800</v>
      </c>
      <c r="F323" s="9">
        <v>45566</v>
      </c>
      <c r="G323" s="9">
        <v>46112</v>
      </c>
      <c r="H323" s="10">
        <v>18</v>
      </c>
      <c r="I323" s="10">
        <v>0.5</v>
      </c>
      <c r="J323" s="8">
        <v>7688.45</v>
      </c>
      <c r="K323" s="8">
        <v>0.56000000000000005</v>
      </c>
      <c r="L323" s="8">
        <v>92261.4</v>
      </c>
      <c r="M323" s="8">
        <v>6.69</v>
      </c>
      <c r="N323" s="8">
        <v>2.38</v>
      </c>
      <c r="O323" s="8">
        <v>0</v>
      </c>
      <c r="P323" s="8">
        <v>0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1245</v>
      </c>
      <c r="B325" s="7" t="s">
        <v>119</v>
      </c>
      <c r="C325" s="6" t="s">
        <v>1246</v>
      </c>
      <c r="D325" s="6" t="s">
        <v>97</v>
      </c>
      <c r="E325" s="8">
        <v>63040</v>
      </c>
      <c r="F325" s="9">
        <v>45351</v>
      </c>
      <c r="G325" s="9">
        <v>46934</v>
      </c>
      <c r="H325" s="10">
        <v>53</v>
      </c>
      <c r="I325" s="10">
        <v>1.17</v>
      </c>
      <c r="J325" s="8">
        <v>38790.61</v>
      </c>
      <c r="K325" s="8">
        <v>0.62</v>
      </c>
      <c r="L325" s="8">
        <v>465487.32</v>
      </c>
      <c r="M325" s="8">
        <v>7.38</v>
      </c>
      <c r="N325" s="8">
        <v>1.29</v>
      </c>
      <c r="O325" s="8">
        <v>0</v>
      </c>
      <c r="P325" s="8">
        <v>0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1247</v>
      </c>
      <c r="B327" s="7" t="s">
        <v>1248</v>
      </c>
      <c r="C327" s="6" t="s">
        <v>1249</v>
      </c>
      <c r="D327" s="6" t="s">
        <v>97</v>
      </c>
      <c r="E327" s="8">
        <v>21000</v>
      </c>
      <c r="F327" s="9">
        <v>45209</v>
      </c>
      <c r="G327" s="9">
        <v>48091</v>
      </c>
      <c r="H327" s="10">
        <v>95</v>
      </c>
      <c r="I327" s="10">
        <v>1.5</v>
      </c>
      <c r="J327" s="8">
        <v>29750</v>
      </c>
      <c r="K327" s="8">
        <v>1.42</v>
      </c>
      <c r="L327" s="8">
        <v>357000</v>
      </c>
      <c r="M327" s="8">
        <v>17</v>
      </c>
      <c r="N327" s="8">
        <v>7.07</v>
      </c>
      <c r="O327" s="8">
        <v>0</v>
      </c>
      <c r="P327" s="8">
        <v>30100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1247</v>
      </c>
      <c r="B329" s="7" t="s">
        <v>99</v>
      </c>
      <c r="C329" s="6" t="s">
        <v>1250</v>
      </c>
      <c r="D329" s="6" t="s">
        <v>97</v>
      </c>
      <c r="E329" s="8">
        <v>6500</v>
      </c>
      <c r="F329" s="9">
        <v>45209</v>
      </c>
      <c r="G329" s="9">
        <v>47026</v>
      </c>
      <c r="H329" s="10">
        <v>60</v>
      </c>
      <c r="I329" s="10">
        <v>1.5</v>
      </c>
      <c r="J329" s="8">
        <v>9295</v>
      </c>
      <c r="K329" s="8">
        <v>1.43</v>
      </c>
      <c r="L329" s="8">
        <v>111540</v>
      </c>
      <c r="M329" s="8">
        <v>17.16</v>
      </c>
      <c r="N329" s="8">
        <v>7.54</v>
      </c>
      <c r="O329" s="8">
        <v>0</v>
      </c>
      <c r="P329" s="8">
        <v>53625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1247</v>
      </c>
      <c r="B331" s="7" t="s">
        <v>101</v>
      </c>
      <c r="C331" s="6" t="s">
        <v>1251</v>
      </c>
      <c r="D331" s="6" t="s">
        <v>97</v>
      </c>
      <c r="E331" s="8">
        <v>9500</v>
      </c>
      <c r="F331" s="9">
        <v>45839</v>
      </c>
      <c r="G331" s="9">
        <v>49490</v>
      </c>
      <c r="H331" s="10">
        <v>120</v>
      </c>
      <c r="I331" s="10">
        <v>-0.25</v>
      </c>
      <c r="J331" s="8">
        <v>0</v>
      </c>
      <c r="K331" s="8">
        <v>0</v>
      </c>
      <c r="L331" s="8">
        <v>0</v>
      </c>
      <c r="M331" s="8">
        <v>0</v>
      </c>
      <c r="N331" s="8">
        <v>7.32</v>
      </c>
      <c r="O331" s="8">
        <v>0</v>
      </c>
      <c r="P331" s="8">
        <v>0</v>
      </c>
      <c r="Q331" s="8">
        <v>0</v>
      </c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1247</v>
      </c>
      <c r="B333" s="7" t="s">
        <v>109</v>
      </c>
      <c r="C333" s="6" t="s">
        <v>1252</v>
      </c>
      <c r="D333" s="6" t="s">
        <v>97</v>
      </c>
      <c r="E333" s="8">
        <v>4500</v>
      </c>
      <c r="F333" s="9">
        <v>45209</v>
      </c>
      <c r="G333" s="9">
        <v>46142</v>
      </c>
      <c r="H333" s="10">
        <v>31</v>
      </c>
      <c r="I333" s="10">
        <v>1.5</v>
      </c>
      <c r="J333" s="8">
        <v>5130</v>
      </c>
      <c r="K333" s="8">
        <v>1.1399999999999999</v>
      </c>
      <c r="L333" s="8">
        <v>61560</v>
      </c>
      <c r="M333" s="8">
        <v>13.68</v>
      </c>
      <c r="N333" s="8">
        <v>7.4</v>
      </c>
      <c r="O333" s="8">
        <v>0</v>
      </c>
      <c r="P333" s="8">
        <v>9112.5</v>
      </c>
      <c r="Q333" s="8">
        <v>0</v>
      </c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1253</v>
      </c>
      <c r="B335" s="7" t="s">
        <v>774</v>
      </c>
      <c r="C335" s="12" t="s">
        <v>247</v>
      </c>
      <c r="D335" s="12"/>
      <c r="E335" s="13">
        <v>65229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1254</v>
      </c>
      <c r="B337" s="7" t="s">
        <v>1255</v>
      </c>
      <c r="C337" s="6" t="s">
        <v>1256</v>
      </c>
      <c r="D337" s="6" t="s">
        <v>97</v>
      </c>
      <c r="E337" s="8">
        <v>151000</v>
      </c>
      <c r="F337" s="9">
        <v>35474</v>
      </c>
      <c r="G337" s="9">
        <v>46053</v>
      </c>
      <c r="H337" s="10">
        <v>348</v>
      </c>
      <c r="I337" s="10">
        <v>28.17</v>
      </c>
      <c r="J337" s="8">
        <v>145678.56</v>
      </c>
      <c r="K337" s="8">
        <v>0.96</v>
      </c>
      <c r="L337" s="8">
        <v>1748142.72</v>
      </c>
      <c r="M337" s="8">
        <v>11.58</v>
      </c>
      <c r="N337" s="8">
        <v>0</v>
      </c>
      <c r="O337" s="8">
        <v>0</v>
      </c>
      <c r="P337" s="8">
        <v>0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1257</v>
      </c>
      <c r="B339" s="7" t="s">
        <v>1258</v>
      </c>
      <c r="C339" s="6" t="s">
        <v>1259</v>
      </c>
      <c r="D339" s="6" t="s">
        <v>97</v>
      </c>
      <c r="E339" s="8">
        <v>33466</v>
      </c>
      <c r="F339" s="9">
        <v>45064</v>
      </c>
      <c r="G339" s="9">
        <v>46173</v>
      </c>
      <c r="H339" s="10">
        <v>37</v>
      </c>
      <c r="I339" s="10">
        <v>1.92</v>
      </c>
      <c r="J339" s="8">
        <v>16509.89</v>
      </c>
      <c r="K339" s="8">
        <v>0.49</v>
      </c>
      <c r="L339" s="8">
        <v>198118.68</v>
      </c>
      <c r="M339" s="8">
        <v>5.92</v>
      </c>
      <c r="N339" s="8">
        <v>1.1200000000000001</v>
      </c>
      <c r="O339" s="8">
        <v>0</v>
      </c>
      <c r="P339" s="8">
        <v>24053.68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1260</v>
      </c>
      <c r="B341" s="7" t="s">
        <v>1261</v>
      </c>
      <c r="C341" s="6" t="s">
        <v>1262</v>
      </c>
      <c r="D341" s="6" t="s">
        <v>97</v>
      </c>
      <c r="E341" s="8">
        <v>220000</v>
      </c>
      <c r="F341" s="9">
        <v>41425</v>
      </c>
      <c r="G341" s="9">
        <v>48334</v>
      </c>
      <c r="H341" s="10">
        <v>228</v>
      </c>
      <c r="I341" s="10">
        <v>11.92</v>
      </c>
      <c r="J341" s="8">
        <v>48638.7</v>
      </c>
      <c r="K341" s="8">
        <v>0.22</v>
      </c>
      <c r="L341" s="8">
        <v>583664.4</v>
      </c>
      <c r="M341" s="8">
        <v>2.65</v>
      </c>
      <c r="N341" s="8">
        <v>1.97</v>
      </c>
      <c r="O341" s="8">
        <v>0</v>
      </c>
      <c r="P341" s="8">
        <v>24150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1260</v>
      </c>
      <c r="B343" s="7" t="s">
        <v>1263</v>
      </c>
      <c r="C343" s="6" t="s">
        <v>1264</v>
      </c>
      <c r="D343" s="6" t="s">
        <v>97</v>
      </c>
      <c r="E343" s="8">
        <v>40000</v>
      </c>
      <c r="F343" s="9">
        <v>44470</v>
      </c>
      <c r="G343" s="9">
        <v>46477</v>
      </c>
      <c r="H343" s="10">
        <v>66</v>
      </c>
      <c r="I343" s="10">
        <v>3.5</v>
      </c>
      <c r="J343" s="8">
        <v>11400</v>
      </c>
      <c r="K343" s="8">
        <v>0.28000000000000003</v>
      </c>
      <c r="L343" s="8">
        <v>136800</v>
      </c>
      <c r="M343" s="8">
        <v>3.42</v>
      </c>
      <c r="N343" s="8">
        <v>2.0099999999999998</v>
      </c>
      <c r="O343" s="8">
        <v>0</v>
      </c>
      <c r="P343" s="8">
        <v>5625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1265</v>
      </c>
      <c r="B345" s="7" t="s">
        <v>479</v>
      </c>
      <c r="C345" s="6" t="s">
        <v>1266</v>
      </c>
      <c r="D345" s="6" t="s">
        <v>97</v>
      </c>
      <c r="E345" s="8">
        <v>30000</v>
      </c>
      <c r="F345" s="9">
        <v>43055</v>
      </c>
      <c r="G345" s="9">
        <v>46721</v>
      </c>
      <c r="H345" s="10">
        <v>121</v>
      </c>
      <c r="I345" s="10">
        <v>7.42</v>
      </c>
      <c r="J345" s="8">
        <v>13750</v>
      </c>
      <c r="K345" s="8">
        <v>0.46</v>
      </c>
      <c r="L345" s="8">
        <v>165000</v>
      </c>
      <c r="M345" s="8">
        <v>5.5</v>
      </c>
      <c r="N345" s="8">
        <v>2.37</v>
      </c>
      <c r="O345" s="8">
        <v>0</v>
      </c>
      <c r="P345" s="8">
        <v>17950</v>
      </c>
      <c r="Q345" s="8">
        <v>0</v>
      </c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1267</v>
      </c>
      <c r="B347" s="7" t="s">
        <v>479</v>
      </c>
      <c r="C347" s="6" t="s">
        <v>1268</v>
      </c>
      <c r="D347" s="6" t="s">
        <v>97</v>
      </c>
      <c r="E347" s="8">
        <v>12025</v>
      </c>
      <c r="F347" s="9">
        <v>43862</v>
      </c>
      <c r="G347" s="9">
        <v>46053</v>
      </c>
      <c r="H347" s="10">
        <v>72</v>
      </c>
      <c r="I347" s="10">
        <v>5.17</v>
      </c>
      <c r="J347" s="8">
        <v>4830.5600000000004</v>
      </c>
      <c r="K347" s="8">
        <v>0.4</v>
      </c>
      <c r="L347" s="8">
        <v>57966.720000000001</v>
      </c>
      <c r="M347" s="8">
        <v>4.82</v>
      </c>
      <c r="N347" s="8">
        <v>2.2799999999999998</v>
      </c>
      <c r="O347" s="8">
        <v>0</v>
      </c>
      <c r="P347" s="8">
        <v>4208.76</v>
      </c>
      <c r="Q347" s="8">
        <v>0</v>
      </c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1267</v>
      </c>
      <c r="B349" s="7" t="s">
        <v>1164</v>
      </c>
      <c r="C349" s="6" t="s">
        <v>1269</v>
      </c>
      <c r="D349" s="6" t="s">
        <v>97</v>
      </c>
      <c r="E349" s="8">
        <v>22500</v>
      </c>
      <c r="F349" s="9">
        <v>44652</v>
      </c>
      <c r="G349" s="9">
        <v>47208</v>
      </c>
      <c r="H349" s="10">
        <v>84</v>
      </c>
      <c r="I349" s="10">
        <v>3</v>
      </c>
      <c r="J349" s="8">
        <v>5515.78</v>
      </c>
      <c r="K349" s="8">
        <v>0.25</v>
      </c>
      <c r="L349" s="8">
        <v>66189.36</v>
      </c>
      <c r="M349" s="8">
        <v>2.94</v>
      </c>
      <c r="N349" s="8">
        <v>1.85</v>
      </c>
      <c r="O349" s="8">
        <v>0</v>
      </c>
      <c r="P349" s="8">
        <v>0</v>
      </c>
      <c r="Q349" s="8">
        <v>0</v>
      </c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1267</v>
      </c>
      <c r="B351" s="7" t="s">
        <v>636</v>
      </c>
      <c r="C351" s="6" t="s">
        <v>1270</v>
      </c>
      <c r="D351" s="6" t="s">
        <v>97</v>
      </c>
      <c r="E351" s="8">
        <v>45000</v>
      </c>
      <c r="F351" s="9">
        <v>44409</v>
      </c>
      <c r="G351" s="9">
        <v>46234</v>
      </c>
      <c r="H351" s="10">
        <v>60</v>
      </c>
      <c r="I351" s="10">
        <v>3.67</v>
      </c>
      <c r="J351" s="8">
        <v>13612.5</v>
      </c>
      <c r="K351" s="8">
        <v>0.3</v>
      </c>
      <c r="L351" s="8">
        <v>163350</v>
      </c>
      <c r="M351" s="8">
        <v>3.63</v>
      </c>
      <c r="N351" s="8">
        <v>2.2799999999999998</v>
      </c>
      <c r="O351" s="8">
        <v>0</v>
      </c>
      <c r="P351" s="8">
        <v>4540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1267</v>
      </c>
      <c r="B353" s="7" t="s">
        <v>1271</v>
      </c>
      <c r="C353" s="6" t="s">
        <v>1272</v>
      </c>
      <c r="D353" s="6" t="s">
        <v>97</v>
      </c>
      <c r="E353" s="8">
        <v>15000</v>
      </c>
      <c r="F353" s="9">
        <v>45170</v>
      </c>
      <c r="G353" s="9">
        <v>46265</v>
      </c>
      <c r="H353" s="10">
        <v>36</v>
      </c>
      <c r="I353" s="10">
        <v>1.58</v>
      </c>
      <c r="J353" s="8">
        <v>6725</v>
      </c>
      <c r="K353" s="8">
        <v>0.45</v>
      </c>
      <c r="L353" s="8">
        <v>80700</v>
      </c>
      <c r="M353" s="8">
        <v>5.38</v>
      </c>
      <c r="N353" s="8">
        <v>2.2799999999999998</v>
      </c>
      <c r="O353" s="8">
        <v>0</v>
      </c>
      <c r="P353" s="8">
        <v>0</v>
      </c>
      <c r="Q353" s="8">
        <v>0</v>
      </c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customHeight="1">
      <c r="A355" s="6" t="s">
        <v>1267</v>
      </c>
      <c r="B355" s="7" t="s">
        <v>1273</v>
      </c>
      <c r="C355" s="6" t="s">
        <v>1274</v>
      </c>
      <c r="D355" s="6" t="s">
        <v>97</v>
      </c>
      <c r="E355" s="8">
        <v>7500</v>
      </c>
      <c r="F355" s="9">
        <v>44713</v>
      </c>
      <c r="G355" s="9">
        <v>46538</v>
      </c>
      <c r="H355" s="10">
        <v>60</v>
      </c>
      <c r="I355" s="10">
        <v>2.83</v>
      </c>
      <c r="J355" s="8">
        <v>2620.06</v>
      </c>
      <c r="K355" s="8">
        <v>0.35</v>
      </c>
      <c r="L355" s="8">
        <v>31440.720000000001</v>
      </c>
      <c r="M355" s="8">
        <v>4.1900000000000004</v>
      </c>
      <c r="N355" s="8">
        <v>2.2799999999999998</v>
      </c>
      <c r="O355" s="8">
        <v>0</v>
      </c>
      <c r="P355" s="8">
        <v>0</v>
      </c>
      <c r="Q355" s="8">
        <v>0</v>
      </c>
    </row>
    <row r="356" spans="1:17" s="3" customFormat="1" ht="1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1267</v>
      </c>
      <c r="B357" s="7" t="s">
        <v>640</v>
      </c>
      <c r="C357" s="6" t="s">
        <v>1275</v>
      </c>
      <c r="D357" s="6" t="s">
        <v>97</v>
      </c>
      <c r="E357" s="8">
        <v>22500</v>
      </c>
      <c r="F357" s="9">
        <v>43132</v>
      </c>
      <c r="G357" s="9">
        <v>46783</v>
      </c>
      <c r="H357" s="10">
        <v>120</v>
      </c>
      <c r="I357" s="10">
        <v>7.17</v>
      </c>
      <c r="J357" s="8">
        <v>8416.2000000000007</v>
      </c>
      <c r="K357" s="8">
        <v>0.37</v>
      </c>
      <c r="L357" s="8">
        <v>100994.4</v>
      </c>
      <c r="M357" s="8">
        <v>4.49</v>
      </c>
      <c r="N357" s="8">
        <v>2.2799999999999998</v>
      </c>
      <c r="O357" s="8">
        <v>0</v>
      </c>
      <c r="P357" s="8">
        <v>0</v>
      </c>
      <c r="Q357" s="8">
        <v>0</v>
      </c>
    </row>
    <row r="358" spans="1:17" s="3" customFormat="1" ht="1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1267</v>
      </c>
      <c r="B359" s="7" t="s">
        <v>642</v>
      </c>
      <c r="C359" s="6" t="s">
        <v>1276</v>
      </c>
      <c r="D359" s="6" t="s">
        <v>97</v>
      </c>
      <c r="E359" s="8">
        <v>22500</v>
      </c>
      <c r="F359" s="9">
        <v>45261</v>
      </c>
      <c r="G359" s="9">
        <v>47087</v>
      </c>
      <c r="H359" s="10">
        <v>60</v>
      </c>
      <c r="I359" s="10">
        <v>1.33</v>
      </c>
      <c r="J359" s="8">
        <v>10387.5</v>
      </c>
      <c r="K359" s="8">
        <v>0.46</v>
      </c>
      <c r="L359" s="8">
        <v>124650</v>
      </c>
      <c r="M359" s="8">
        <v>5.54</v>
      </c>
      <c r="N359" s="8">
        <v>2.2799999999999998</v>
      </c>
      <c r="O359" s="8">
        <v>0</v>
      </c>
      <c r="P359" s="8">
        <v>0</v>
      </c>
      <c r="Q359" s="8">
        <v>0</v>
      </c>
    </row>
    <row r="360" spans="1:17" s="3" customFormat="1" ht="1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1277</v>
      </c>
      <c r="B361" s="7" t="s">
        <v>479</v>
      </c>
      <c r="C361" s="12" t="s">
        <v>247</v>
      </c>
      <c r="D361" s="12"/>
      <c r="E361" s="13">
        <v>35911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s="3" customFormat="1" ht="1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1278</v>
      </c>
      <c r="B363" s="7" t="s">
        <v>479</v>
      </c>
      <c r="C363" s="6" t="s">
        <v>1279</v>
      </c>
      <c r="D363" s="6" t="s">
        <v>97</v>
      </c>
      <c r="E363" s="8">
        <v>34200</v>
      </c>
      <c r="F363" s="9">
        <v>43770</v>
      </c>
      <c r="G363" s="9">
        <v>45961</v>
      </c>
      <c r="H363" s="10">
        <v>72</v>
      </c>
      <c r="I363" s="10">
        <v>5.42</v>
      </c>
      <c r="J363" s="8">
        <v>11941.5</v>
      </c>
      <c r="K363" s="8">
        <v>0.35</v>
      </c>
      <c r="L363" s="8">
        <v>143298</v>
      </c>
      <c r="M363" s="8">
        <v>4.1900000000000004</v>
      </c>
      <c r="N363" s="8">
        <v>2.09</v>
      </c>
      <c r="O363" s="8">
        <v>0</v>
      </c>
      <c r="P363" s="8">
        <v>0</v>
      </c>
      <c r="Q363" s="8">
        <v>0</v>
      </c>
    </row>
    <row r="364" spans="1:17" s="3" customFormat="1" ht="1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customHeight="1">
      <c r="A365" s="6" t="s">
        <v>1280</v>
      </c>
      <c r="B365" s="7" t="s">
        <v>1281</v>
      </c>
      <c r="C365" s="6" t="s">
        <v>1282</v>
      </c>
      <c r="D365" s="6" t="s">
        <v>97</v>
      </c>
      <c r="E365" s="8">
        <v>32846</v>
      </c>
      <c r="F365" s="9">
        <v>44735</v>
      </c>
      <c r="G365" s="9">
        <v>46022</v>
      </c>
      <c r="H365" s="10">
        <v>43</v>
      </c>
      <c r="I365" s="10">
        <v>2.83</v>
      </c>
      <c r="J365" s="8">
        <v>46531.83</v>
      </c>
      <c r="K365" s="8">
        <v>1.42</v>
      </c>
      <c r="L365" s="8">
        <v>558381.96</v>
      </c>
      <c r="M365" s="8">
        <v>17</v>
      </c>
      <c r="N365" s="8">
        <v>4.8099999999999996</v>
      </c>
      <c r="O365" s="8">
        <v>0</v>
      </c>
      <c r="P365" s="8">
        <v>35624.660000000003</v>
      </c>
      <c r="Q365" s="8">
        <v>0</v>
      </c>
    </row>
    <row r="366" spans="1:17" s="3" customFormat="1" ht="1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customHeight="1">
      <c r="A367" s="6" t="s">
        <v>939</v>
      </c>
      <c r="B367" s="7" t="s">
        <v>479</v>
      </c>
      <c r="C367" s="6" t="s">
        <v>1283</v>
      </c>
      <c r="D367" s="6" t="s">
        <v>97</v>
      </c>
      <c r="E367" s="8">
        <v>24000</v>
      </c>
      <c r="F367" s="9">
        <v>43221</v>
      </c>
      <c r="G367" s="9">
        <v>46904</v>
      </c>
      <c r="H367" s="10">
        <v>121</v>
      </c>
      <c r="I367" s="10">
        <v>6.92</v>
      </c>
      <c r="J367" s="8">
        <v>9440</v>
      </c>
      <c r="K367" s="8">
        <v>0.39</v>
      </c>
      <c r="L367" s="8">
        <v>113280</v>
      </c>
      <c r="M367" s="8">
        <v>4.72</v>
      </c>
      <c r="N367" s="8">
        <v>2.0499999999999998</v>
      </c>
      <c r="O367" s="8">
        <v>0</v>
      </c>
      <c r="P367" s="8">
        <v>14200</v>
      </c>
      <c r="Q367" s="8">
        <v>0</v>
      </c>
    </row>
    <row r="368" spans="1:17" s="3" customFormat="1" ht="1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customHeight="1">
      <c r="A369" s="6" t="s">
        <v>939</v>
      </c>
      <c r="B369" s="7" t="s">
        <v>112</v>
      </c>
      <c r="C369" s="6" t="s">
        <v>1284</v>
      </c>
      <c r="D369" s="6" t="s">
        <v>97</v>
      </c>
      <c r="E369" s="8">
        <v>24000</v>
      </c>
      <c r="F369" s="9">
        <v>44317</v>
      </c>
      <c r="G369" s="9">
        <v>46507</v>
      </c>
      <c r="H369" s="10">
        <v>72</v>
      </c>
      <c r="I369" s="10">
        <v>3.92</v>
      </c>
      <c r="J369" s="8">
        <v>9000</v>
      </c>
      <c r="K369" s="8">
        <v>0.38</v>
      </c>
      <c r="L369" s="8">
        <v>108000</v>
      </c>
      <c r="M369" s="8">
        <v>4.5</v>
      </c>
      <c r="N369" s="8">
        <v>1.97</v>
      </c>
      <c r="O369" s="8">
        <v>7.0000000000000007E-2</v>
      </c>
      <c r="P369" s="8">
        <v>0</v>
      </c>
      <c r="Q369" s="8">
        <v>0</v>
      </c>
    </row>
    <row r="370" spans="1:17" s="3" customFormat="1" ht="1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customHeight="1">
      <c r="A371" s="6" t="s">
        <v>939</v>
      </c>
      <c r="B371" s="7" t="s">
        <v>636</v>
      </c>
      <c r="C371" s="6" t="s">
        <v>1285</v>
      </c>
      <c r="D371" s="6" t="s">
        <v>97</v>
      </c>
      <c r="E371" s="8">
        <v>12000</v>
      </c>
      <c r="F371" s="9">
        <v>43747</v>
      </c>
      <c r="G371" s="9">
        <v>47664</v>
      </c>
      <c r="H371" s="10">
        <v>129</v>
      </c>
      <c r="I371" s="10">
        <v>5.5</v>
      </c>
      <c r="J371" s="8">
        <v>3846.79</v>
      </c>
      <c r="K371" s="8">
        <v>0.32</v>
      </c>
      <c r="L371" s="8">
        <v>46161.48</v>
      </c>
      <c r="M371" s="8">
        <v>3.85</v>
      </c>
      <c r="N371" s="8">
        <v>2.1</v>
      </c>
      <c r="O371" s="8">
        <v>0</v>
      </c>
      <c r="P371" s="8">
        <v>0</v>
      </c>
      <c r="Q371" s="8">
        <v>0</v>
      </c>
    </row>
    <row r="372" spans="1:17" s="3" customFormat="1" ht="1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customHeight="1">
      <c r="A373" s="6" t="s">
        <v>939</v>
      </c>
      <c r="B373" s="7" t="s">
        <v>1286</v>
      </c>
      <c r="C373" s="6" t="s">
        <v>1287</v>
      </c>
      <c r="D373" s="6" t="s">
        <v>97</v>
      </c>
      <c r="E373" s="8">
        <v>18000</v>
      </c>
      <c r="F373" s="9">
        <v>43132</v>
      </c>
      <c r="G373" s="9">
        <v>46783</v>
      </c>
      <c r="H373" s="10">
        <v>120</v>
      </c>
      <c r="I373" s="10">
        <v>7.17</v>
      </c>
      <c r="J373" s="8">
        <v>6524.54</v>
      </c>
      <c r="K373" s="8">
        <v>0.36</v>
      </c>
      <c r="L373" s="8">
        <v>78294.48</v>
      </c>
      <c r="M373" s="8">
        <v>4.3499999999999996</v>
      </c>
      <c r="N373" s="8">
        <v>2.0499999999999998</v>
      </c>
      <c r="O373" s="8">
        <v>0</v>
      </c>
      <c r="P373" s="8">
        <v>3500</v>
      </c>
      <c r="Q373" s="8">
        <v>0</v>
      </c>
    </row>
    <row r="374" spans="1:17" s="3" customFormat="1" ht="1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customHeight="1">
      <c r="A375" s="6" t="s">
        <v>939</v>
      </c>
      <c r="B375" s="7" t="s">
        <v>1288</v>
      </c>
      <c r="C375" s="6" t="s">
        <v>1289</v>
      </c>
      <c r="D375" s="6" t="s">
        <v>97</v>
      </c>
      <c r="E375" s="8">
        <v>6000</v>
      </c>
      <c r="F375" s="9">
        <v>44531</v>
      </c>
      <c r="G375" s="9">
        <v>46356</v>
      </c>
      <c r="H375" s="10">
        <v>60</v>
      </c>
      <c r="I375" s="10">
        <v>3.33</v>
      </c>
      <c r="J375" s="8">
        <v>1817.02</v>
      </c>
      <c r="K375" s="8">
        <v>0.3</v>
      </c>
      <c r="L375" s="8">
        <v>21804.240000000002</v>
      </c>
      <c r="M375" s="8">
        <v>3.63</v>
      </c>
      <c r="N375" s="8">
        <v>2.0499999999999998</v>
      </c>
      <c r="O375" s="8">
        <v>0</v>
      </c>
      <c r="P375" s="8">
        <v>4540</v>
      </c>
      <c r="Q375" s="8">
        <v>0</v>
      </c>
    </row>
    <row r="376" spans="1:17" s="3" customFormat="1" ht="1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customHeight="1">
      <c r="A377" s="6" t="s">
        <v>939</v>
      </c>
      <c r="B377" s="7" t="s">
        <v>1273</v>
      </c>
      <c r="C377" s="6" t="s">
        <v>1290</v>
      </c>
      <c r="D377" s="6" t="s">
        <v>97</v>
      </c>
      <c r="E377" s="8">
        <v>24000</v>
      </c>
      <c r="F377" s="9">
        <v>44256</v>
      </c>
      <c r="G377" s="9">
        <v>46081</v>
      </c>
      <c r="H377" s="10">
        <v>60</v>
      </c>
      <c r="I377" s="10">
        <v>4.08</v>
      </c>
      <c r="J377" s="8">
        <v>5260</v>
      </c>
      <c r="K377" s="8">
        <v>0.22</v>
      </c>
      <c r="L377" s="8">
        <v>63120</v>
      </c>
      <c r="M377" s="8">
        <v>2.63</v>
      </c>
      <c r="N377" s="8">
        <v>2.0499999999999998</v>
      </c>
      <c r="O377" s="8">
        <v>0</v>
      </c>
      <c r="P377" s="8">
        <v>0</v>
      </c>
      <c r="Q377" s="8">
        <v>0</v>
      </c>
    </row>
    <row r="378" spans="1:17" s="3" customFormat="1" ht="1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customHeight="1">
      <c r="A379" s="6" t="s">
        <v>939</v>
      </c>
      <c r="B379" s="7" t="s">
        <v>640</v>
      </c>
      <c r="C379" s="6" t="s">
        <v>940</v>
      </c>
      <c r="D379" s="6" t="s">
        <v>97</v>
      </c>
      <c r="E379" s="8">
        <v>12000</v>
      </c>
      <c r="F379" s="9">
        <v>45444</v>
      </c>
      <c r="G379" s="9">
        <v>45961</v>
      </c>
      <c r="H379" s="10">
        <v>17</v>
      </c>
      <c r="I379" s="10">
        <v>0.83</v>
      </c>
      <c r="J379" s="8">
        <v>4190</v>
      </c>
      <c r="K379" s="8">
        <v>0.35</v>
      </c>
      <c r="L379" s="8">
        <v>50280</v>
      </c>
      <c r="M379" s="8">
        <v>4.1900000000000004</v>
      </c>
      <c r="N379" s="8">
        <v>2</v>
      </c>
      <c r="O379" s="8">
        <v>0</v>
      </c>
      <c r="P379" s="8">
        <v>0</v>
      </c>
      <c r="Q379" s="8">
        <v>0</v>
      </c>
    </row>
    <row r="380" spans="1:17" s="3" customFormat="1" ht="1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939</v>
      </c>
      <c r="B381" s="7" t="s">
        <v>642</v>
      </c>
      <c r="C381" s="6" t="s">
        <v>1291</v>
      </c>
      <c r="D381" s="6" t="s">
        <v>97</v>
      </c>
      <c r="E381" s="8">
        <v>24000</v>
      </c>
      <c r="F381" s="9">
        <v>43070</v>
      </c>
      <c r="G381" s="9">
        <v>46721</v>
      </c>
      <c r="H381" s="10">
        <v>120</v>
      </c>
      <c r="I381" s="10">
        <v>7.33</v>
      </c>
      <c r="J381" s="8">
        <v>8660</v>
      </c>
      <c r="K381" s="8">
        <v>0.36</v>
      </c>
      <c r="L381" s="8">
        <v>103920</v>
      </c>
      <c r="M381" s="8">
        <v>4.33</v>
      </c>
      <c r="N381" s="8">
        <v>2</v>
      </c>
      <c r="O381" s="8">
        <v>0</v>
      </c>
      <c r="P381" s="8">
        <v>0</v>
      </c>
      <c r="Q381" s="8">
        <v>0</v>
      </c>
    </row>
    <row r="382" spans="1:17" s="3" customFormat="1" ht="1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customHeight="1">
      <c r="A383" s="6" t="s">
        <v>939</v>
      </c>
      <c r="B383" s="7" t="s">
        <v>628</v>
      </c>
      <c r="C383" s="6" t="s">
        <v>1292</v>
      </c>
      <c r="D383" s="6" t="s">
        <v>264</v>
      </c>
      <c r="E383" s="8">
        <v>0</v>
      </c>
      <c r="F383" s="9">
        <v>42370</v>
      </c>
      <c r="G383" s="9">
        <v>46022</v>
      </c>
      <c r="H383" s="10">
        <v>120</v>
      </c>
      <c r="I383" s="10">
        <v>9.25</v>
      </c>
      <c r="J383" s="8">
        <v>157.13</v>
      </c>
      <c r="K383" s="8">
        <v>0</v>
      </c>
      <c r="L383" s="8">
        <v>1885.56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</row>
    <row r="384" spans="1:17" s="3" customFormat="1" ht="1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customHeight="1">
      <c r="A385" s="6" t="s">
        <v>939</v>
      </c>
      <c r="B385" s="7" t="s">
        <v>1164</v>
      </c>
      <c r="C385" s="12" t="s">
        <v>247</v>
      </c>
      <c r="D385" s="12"/>
      <c r="E385" s="13">
        <v>12000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1:17" s="3" customFormat="1" ht="1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customHeight="1">
      <c r="A387" s="6" t="s">
        <v>939</v>
      </c>
      <c r="B387" s="7" t="s">
        <v>1293</v>
      </c>
      <c r="C387" s="12" t="s">
        <v>247</v>
      </c>
      <c r="D387" s="12"/>
      <c r="E387" s="13">
        <v>12000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 s="3" customFormat="1" ht="1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customHeight="1">
      <c r="A389" s="6" t="s">
        <v>1294</v>
      </c>
      <c r="B389" s="7" t="s">
        <v>1295</v>
      </c>
      <c r="C389" s="6" t="s">
        <v>1296</v>
      </c>
      <c r="D389" s="6" t="s">
        <v>97</v>
      </c>
      <c r="E389" s="8">
        <v>46156</v>
      </c>
      <c r="F389" s="9">
        <v>44958</v>
      </c>
      <c r="G389" s="9">
        <v>47634</v>
      </c>
      <c r="H389" s="10">
        <v>88</v>
      </c>
      <c r="I389" s="10">
        <v>2.17</v>
      </c>
      <c r="J389" s="8">
        <v>20808.66</v>
      </c>
      <c r="K389" s="8">
        <v>0.45</v>
      </c>
      <c r="L389" s="8">
        <v>249703.92</v>
      </c>
      <c r="M389" s="8">
        <v>5.41</v>
      </c>
      <c r="N389" s="8">
        <v>2.57</v>
      </c>
      <c r="O389" s="8">
        <v>0</v>
      </c>
      <c r="P389" s="8">
        <v>27885.919999999998</v>
      </c>
      <c r="Q389" s="8">
        <v>0</v>
      </c>
    </row>
    <row r="390" spans="1:17" s="3" customFormat="1" ht="1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1297</v>
      </c>
      <c r="B391" s="7" t="s">
        <v>119</v>
      </c>
      <c r="C391" s="6" t="s">
        <v>1298</v>
      </c>
      <c r="D391" s="6" t="s">
        <v>97</v>
      </c>
      <c r="E391" s="8">
        <v>28800</v>
      </c>
      <c r="F391" s="9">
        <v>45615</v>
      </c>
      <c r="G391" s="9">
        <v>45900</v>
      </c>
      <c r="H391" s="10">
        <v>10</v>
      </c>
      <c r="I391" s="10">
        <v>0.42</v>
      </c>
      <c r="J391" s="8">
        <v>10182.67</v>
      </c>
      <c r="K391" s="8">
        <v>0.35</v>
      </c>
      <c r="L391" s="8">
        <v>122192.04</v>
      </c>
      <c r="M391" s="8">
        <v>4.24</v>
      </c>
      <c r="N391" s="8">
        <v>1.64</v>
      </c>
      <c r="O391" s="8">
        <v>0</v>
      </c>
      <c r="P391" s="8">
        <v>12408</v>
      </c>
      <c r="Q391" s="8">
        <v>0</v>
      </c>
    </row>
    <row r="392" spans="1:17" s="3" customFormat="1" ht="1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1297</v>
      </c>
      <c r="B393" s="7" t="s">
        <v>1299</v>
      </c>
      <c r="C393" s="6" t="s">
        <v>1300</v>
      </c>
      <c r="D393" s="6" t="s">
        <v>97</v>
      </c>
      <c r="E393" s="8">
        <v>28800</v>
      </c>
      <c r="F393" s="9">
        <v>45615</v>
      </c>
      <c r="G393" s="9">
        <v>47118</v>
      </c>
      <c r="H393" s="10">
        <v>50</v>
      </c>
      <c r="I393" s="10">
        <v>0.42</v>
      </c>
      <c r="J393" s="8">
        <v>14461.2</v>
      </c>
      <c r="K393" s="8">
        <v>0.5</v>
      </c>
      <c r="L393" s="8">
        <v>173534.4</v>
      </c>
      <c r="M393" s="8">
        <v>6.03</v>
      </c>
      <c r="N393" s="8">
        <v>1.64</v>
      </c>
      <c r="O393" s="8">
        <v>0</v>
      </c>
      <c r="P393" s="8">
        <v>7920</v>
      </c>
      <c r="Q393" s="8">
        <v>0</v>
      </c>
    </row>
    <row r="394" spans="1:17" s="3" customFormat="1" ht="1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1297</v>
      </c>
      <c r="B395" s="7" t="s">
        <v>1301</v>
      </c>
      <c r="C395" s="6" t="s">
        <v>1302</v>
      </c>
      <c r="D395" s="6" t="s">
        <v>97</v>
      </c>
      <c r="E395" s="8">
        <v>56960</v>
      </c>
      <c r="F395" s="9">
        <v>45615</v>
      </c>
      <c r="G395" s="9">
        <v>47726</v>
      </c>
      <c r="H395" s="10">
        <v>70</v>
      </c>
      <c r="I395" s="10">
        <v>0.42</v>
      </c>
      <c r="J395" s="8">
        <v>24363.360000000001</v>
      </c>
      <c r="K395" s="8">
        <v>0.43</v>
      </c>
      <c r="L395" s="8">
        <v>292360.32000000001</v>
      </c>
      <c r="M395" s="8">
        <v>5.13</v>
      </c>
      <c r="N395" s="8">
        <v>1.64</v>
      </c>
      <c r="O395" s="8">
        <v>0</v>
      </c>
      <c r="P395" s="8">
        <v>21440</v>
      </c>
      <c r="Q395" s="8">
        <v>0</v>
      </c>
    </row>
    <row r="396" spans="1:17" s="3" customFormat="1" ht="1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customHeight="1">
      <c r="A397" s="6" t="s">
        <v>1303</v>
      </c>
      <c r="B397" s="7" t="s">
        <v>371</v>
      </c>
      <c r="C397" s="6" t="s">
        <v>1304</v>
      </c>
      <c r="D397" s="6" t="s">
        <v>97</v>
      </c>
      <c r="E397" s="8">
        <v>48534</v>
      </c>
      <c r="F397" s="9">
        <v>45523</v>
      </c>
      <c r="G397" s="9">
        <v>45930</v>
      </c>
      <c r="H397" s="10">
        <v>14</v>
      </c>
      <c r="I397" s="10">
        <v>0.67</v>
      </c>
      <c r="J397" s="8">
        <v>15076.47</v>
      </c>
      <c r="K397" s="8">
        <v>0.31</v>
      </c>
      <c r="L397" s="8">
        <v>180917.64</v>
      </c>
      <c r="M397" s="8">
        <v>3.73</v>
      </c>
      <c r="N397" s="8">
        <v>1.92</v>
      </c>
      <c r="O397" s="8">
        <v>0</v>
      </c>
      <c r="P397" s="8">
        <v>8300</v>
      </c>
      <c r="Q397" s="8">
        <v>0</v>
      </c>
    </row>
    <row r="398" spans="1:17" s="3" customFormat="1" ht="15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customHeight="1">
      <c r="A399" s="6" t="s">
        <v>1303</v>
      </c>
      <c r="B399" s="7" t="s">
        <v>320</v>
      </c>
      <c r="C399" s="6" t="s">
        <v>1305</v>
      </c>
      <c r="D399" s="6" t="s">
        <v>97</v>
      </c>
      <c r="E399" s="8">
        <v>31024</v>
      </c>
      <c r="F399" s="9">
        <v>45523</v>
      </c>
      <c r="G399" s="9">
        <v>46630</v>
      </c>
      <c r="H399" s="10">
        <v>37</v>
      </c>
      <c r="I399" s="10">
        <v>0.67</v>
      </c>
      <c r="J399" s="8">
        <v>9599.73</v>
      </c>
      <c r="K399" s="8">
        <v>0.31</v>
      </c>
      <c r="L399" s="8">
        <v>115196.76</v>
      </c>
      <c r="M399" s="8">
        <v>3.71</v>
      </c>
      <c r="N399" s="8">
        <v>1.92</v>
      </c>
      <c r="O399" s="8">
        <v>0</v>
      </c>
      <c r="P399" s="8">
        <v>8900</v>
      </c>
      <c r="Q399" s="8">
        <v>0</v>
      </c>
    </row>
    <row r="400" spans="1:17" s="3" customFormat="1" ht="1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customHeight="1">
      <c r="A401" s="6" t="s">
        <v>1306</v>
      </c>
      <c r="B401" s="7" t="s">
        <v>99</v>
      </c>
      <c r="C401" s="6" t="s">
        <v>1307</v>
      </c>
      <c r="D401" s="6" t="s">
        <v>97</v>
      </c>
      <c r="E401" s="8">
        <v>30523</v>
      </c>
      <c r="F401" s="9">
        <v>45352</v>
      </c>
      <c r="G401" s="9">
        <v>47999</v>
      </c>
      <c r="H401" s="10">
        <v>87</v>
      </c>
      <c r="I401" s="10">
        <v>1.08</v>
      </c>
      <c r="J401" s="8">
        <v>18914.09</v>
      </c>
      <c r="K401" s="8">
        <v>0.62</v>
      </c>
      <c r="L401" s="8">
        <v>226969.08</v>
      </c>
      <c r="M401" s="8">
        <v>7.44</v>
      </c>
      <c r="N401" s="8">
        <v>2.52</v>
      </c>
      <c r="O401" s="8">
        <v>0</v>
      </c>
      <c r="P401" s="8">
        <v>22637.89</v>
      </c>
      <c r="Q401" s="8">
        <v>0</v>
      </c>
    </row>
    <row r="402" spans="1:17" s="3" customFormat="1" ht="15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customHeight="1">
      <c r="A403" s="6" t="s">
        <v>1308</v>
      </c>
      <c r="B403" s="7" t="s">
        <v>119</v>
      </c>
      <c r="C403" s="6" t="s">
        <v>1309</v>
      </c>
      <c r="D403" s="6" t="s">
        <v>97</v>
      </c>
      <c r="E403" s="8">
        <v>211650</v>
      </c>
      <c r="F403" s="9">
        <v>45519</v>
      </c>
      <c r="G403" s="9">
        <v>46022</v>
      </c>
      <c r="H403" s="10">
        <v>17</v>
      </c>
      <c r="I403" s="10">
        <v>0.67</v>
      </c>
      <c r="J403" s="8">
        <v>46210.25</v>
      </c>
      <c r="K403" s="8">
        <v>0.22</v>
      </c>
      <c r="L403" s="8">
        <v>554523</v>
      </c>
      <c r="M403" s="8">
        <v>2.62</v>
      </c>
      <c r="N403" s="8">
        <v>1.77</v>
      </c>
      <c r="O403" s="8">
        <v>0</v>
      </c>
      <c r="P403" s="8">
        <v>39500</v>
      </c>
      <c r="Q403" s="8">
        <v>0</v>
      </c>
    </row>
    <row r="404" spans="1:17" s="3" customFormat="1" ht="15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customHeight="1">
      <c r="A405" s="6" t="s">
        <v>1310</v>
      </c>
      <c r="B405" s="7" t="s">
        <v>119</v>
      </c>
      <c r="C405" s="6" t="s">
        <v>1311</v>
      </c>
      <c r="D405" s="6" t="s">
        <v>97</v>
      </c>
      <c r="E405" s="8">
        <v>105785</v>
      </c>
      <c r="F405" s="9">
        <v>45519</v>
      </c>
      <c r="G405" s="9">
        <v>46418</v>
      </c>
      <c r="H405" s="10">
        <v>30</v>
      </c>
      <c r="I405" s="10">
        <v>0.67</v>
      </c>
      <c r="J405" s="8">
        <v>25564.71</v>
      </c>
      <c r="K405" s="8">
        <v>0.24</v>
      </c>
      <c r="L405" s="8">
        <v>306776.52</v>
      </c>
      <c r="M405" s="8">
        <v>2.9</v>
      </c>
      <c r="N405" s="8">
        <v>0.96</v>
      </c>
      <c r="O405" s="8">
        <v>0</v>
      </c>
      <c r="P405" s="8">
        <v>22920.080000000002</v>
      </c>
      <c r="Q405" s="8">
        <v>0</v>
      </c>
    </row>
    <row r="406" spans="1:17" s="3" customFormat="1" ht="1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customHeight="1">
      <c r="A407" s="6" t="s">
        <v>1312</v>
      </c>
      <c r="B407" s="7" t="s">
        <v>1313</v>
      </c>
      <c r="C407" s="6" t="s">
        <v>1314</v>
      </c>
      <c r="D407" s="6" t="s">
        <v>97</v>
      </c>
      <c r="E407" s="8">
        <v>32800</v>
      </c>
      <c r="F407" s="9">
        <v>45471</v>
      </c>
      <c r="G407" s="9">
        <v>46022</v>
      </c>
      <c r="H407" s="10">
        <v>19</v>
      </c>
      <c r="I407" s="10">
        <v>0.83</v>
      </c>
      <c r="J407" s="8">
        <v>17827.62</v>
      </c>
      <c r="K407" s="8">
        <v>0.54</v>
      </c>
      <c r="L407" s="8">
        <v>213931.44</v>
      </c>
      <c r="M407" s="8">
        <v>6.52</v>
      </c>
      <c r="N407" s="8">
        <v>2.88</v>
      </c>
      <c r="O407" s="8">
        <v>0</v>
      </c>
      <c r="P407" s="8">
        <v>9680</v>
      </c>
      <c r="Q407" s="8">
        <v>0</v>
      </c>
    </row>
    <row r="408" spans="1:17" s="3" customFormat="1" ht="15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customHeight="1">
      <c r="A409" s="6" t="s">
        <v>1312</v>
      </c>
      <c r="B409" s="7" t="s">
        <v>1315</v>
      </c>
      <c r="C409" s="6" t="s">
        <v>1316</v>
      </c>
      <c r="D409" s="6" t="s">
        <v>97</v>
      </c>
      <c r="E409" s="8">
        <v>32006</v>
      </c>
      <c r="F409" s="9">
        <v>45471</v>
      </c>
      <c r="G409" s="9">
        <v>47299</v>
      </c>
      <c r="H409" s="10">
        <v>61</v>
      </c>
      <c r="I409" s="10">
        <v>0.83</v>
      </c>
      <c r="J409" s="8">
        <v>24004.5</v>
      </c>
      <c r="K409" s="8">
        <v>0.75</v>
      </c>
      <c r="L409" s="8">
        <v>288054</v>
      </c>
      <c r="M409" s="8">
        <v>9</v>
      </c>
      <c r="N409" s="8">
        <v>2.88</v>
      </c>
      <c r="O409" s="8">
        <v>0</v>
      </c>
      <c r="P409" s="8">
        <v>24004.5</v>
      </c>
      <c r="Q409" s="8">
        <v>0</v>
      </c>
    </row>
    <row r="410" spans="1:17" s="3" customFormat="1" ht="15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customHeight="1">
      <c r="A411" s="6" t="s">
        <v>1317</v>
      </c>
      <c r="B411" s="7" t="s">
        <v>1237</v>
      </c>
      <c r="C411" s="6" t="s">
        <v>1318</v>
      </c>
      <c r="D411" s="6" t="s">
        <v>97</v>
      </c>
      <c r="E411" s="8">
        <v>131000</v>
      </c>
      <c r="F411" s="9">
        <v>45230</v>
      </c>
      <c r="G411" s="9">
        <v>48883</v>
      </c>
      <c r="H411" s="10">
        <v>121</v>
      </c>
      <c r="I411" s="10">
        <v>1.5</v>
      </c>
      <c r="J411" s="8">
        <v>30591.5</v>
      </c>
      <c r="K411" s="8">
        <v>0.23</v>
      </c>
      <c r="L411" s="8">
        <v>367098</v>
      </c>
      <c r="M411" s="8">
        <v>2.8</v>
      </c>
      <c r="N411" s="8">
        <v>1.0900000000000001</v>
      </c>
      <c r="O411" s="8">
        <v>0</v>
      </c>
      <c r="P411" s="8">
        <v>0</v>
      </c>
      <c r="Q411" s="8">
        <v>0</v>
      </c>
    </row>
    <row r="412" spans="1:17" s="3" customFormat="1" ht="15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customHeight="1">
      <c r="A413" s="6" t="s">
        <v>1317</v>
      </c>
      <c r="B413" s="7" t="s">
        <v>341</v>
      </c>
      <c r="C413" s="6" t="s">
        <v>1319</v>
      </c>
      <c r="D413" s="6" t="s">
        <v>97</v>
      </c>
      <c r="E413" s="8">
        <v>29900</v>
      </c>
      <c r="F413" s="9">
        <v>45230</v>
      </c>
      <c r="G413" s="9">
        <v>48548</v>
      </c>
      <c r="H413" s="10">
        <v>110</v>
      </c>
      <c r="I413" s="10">
        <v>1.5</v>
      </c>
      <c r="J413" s="8">
        <v>15140.66</v>
      </c>
      <c r="K413" s="8">
        <v>0.51</v>
      </c>
      <c r="L413" s="8">
        <v>181687.92</v>
      </c>
      <c r="M413" s="8">
        <v>6.08</v>
      </c>
      <c r="N413" s="8">
        <v>1.1499999999999999</v>
      </c>
      <c r="O413" s="8">
        <v>0</v>
      </c>
      <c r="P413" s="8">
        <v>8571.34</v>
      </c>
      <c r="Q413" s="8">
        <v>0</v>
      </c>
    </row>
    <row r="414" spans="1:17" s="3" customFormat="1" ht="15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customHeight="1">
      <c r="A415" s="6" t="s">
        <v>1317</v>
      </c>
      <c r="B415" s="7" t="s">
        <v>339</v>
      </c>
      <c r="C415" s="12" t="s">
        <v>247</v>
      </c>
      <c r="D415" s="12"/>
      <c r="E415" s="13">
        <v>75000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 s="3" customFormat="1" ht="15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customHeight="1">
      <c r="A417" s="6" t="s">
        <v>1320</v>
      </c>
      <c r="B417" s="7" t="s">
        <v>119</v>
      </c>
      <c r="C417" s="6" t="s">
        <v>1321</v>
      </c>
      <c r="D417" s="6" t="s">
        <v>97</v>
      </c>
      <c r="E417" s="8">
        <v>19200</v>
      </c>
      <c r="F417" s="9">
        <v>45471</v>
      </c>
      <c r="G417" s="9">
        <v>47299</v>
      </c>
      <c r="H417" s="10">
        <v>61</v>
      </c>
      <c r="I417" s="10">
        <v>0.83</v>
      </c>
      <c r="J417" s="8">
        <v>16000</v>
      </c>
      <c r="K417" s="8">
        <v>0.83</v>
      </c>
      <c r="L417" s="8">
        <v>192000</v>
      </c>
      <c r="M417" s="8">
        <v>10</v>
      </c>
      <c r="N417" s="8">
        <v>2.83</v>
      </c>
      <c r="O417" s="8">
        <v>0</v>
      </c>
      <c r="P417" s="8">
        <v>16000</v>
      </c>
      <c r="Q417" s="8">
        <v>0</v>
      </c>
    </row>
    <row r="418" spans="1:17" s="3" customFormat="1" ht="1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customHeight="1">
      <c r="A419" s="6" t="s">
        <v>1320</v>
      </c>
      <c r="B419" s="7" t="s">
        <v>521</v>
      </c>
      <c r="C419" s="6" t="s">
        <v>1322</v>
      </c>
      <c r="D419" s="6" t="s">
        <v>97</v>
      </c>
      <c r="E419" s="8">
        <v>12894</v>
      </c>
      <c r="F419" s="9">
        <v>45471</v>
      </c>
      <c r="G419" s="9">
        <v>47634</v>
      </c>
      <c r="H419" s="10">
        <v>72</v>
      </c>
      <c r="I419" s="10">
        <v>0.83</v>
      </c>
      <c r="J419" s="8">
        <v>6226.75</v>
      </c>
      <c r="K419" s="8">
        <v>0.48</v>
      </c>
      <c r="L419" s="8">
        <v>74721</v>
      </c>
      <c r="M419" s="8">
        <v>5.8</v>
      </c>
      <c r="N419" s="8">
        <v>2.39</v>
      </c>
      <c r="O419" s="8">
        <v>0</v>
      </c>
      <c r="P419" s="8">
        <v>5823.8</v>
      </c>
      <c r="Q419" s="8">
        <v>0</v>
      </c>
    </row>
    <row r="420" spans="1:17" s="3" customFormat="1" ht="15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customHeight="1">
      <c r="A421" s="6" t="s">
        <v>1320</v>
      </c>
      <c r="B421" s="7" t="s">
        <v>1323</v>
      </c>
      <c r="C421" s="6" t="s">
        <v>1324</v>
      </c>
      <c r="D421" s="6" t="s">
        <v>97</v>
      </c>
      <c r="E421" s="8">
        <v>12800</v>
      </c>
      <c r="F421" s="9">
        <v>45471</v>
      </c>
      <c r="G421" s="9">
        <v>46691</v>
      </c>
      <c r="H421" s="10">
        <v>41</v>
      </c>
      <c r="I421" s="10">
        <v>0.83</v>
      </c>
      <c r="J421" s="8">
        <v>9066.67</v>
      </c>
      <c r="K421" s="8">
        <v>0.71</v>
      </c>
      <c r="L421" s="8">
        <v>108800.04</v>
      </c>
      <c r="M421" s="8">
        <v>8.5</v>
      </c>
      <c r="N421" s="8">
        <v>1.43</v>
      </c>
      <c r="O421" s="8">
        <v>0</v>
      </c>
      <c r="P421" s="8">
        <v>1968</v>
      </c>
      <c r="Q421" s="8">
        <v>0</v>
      </c>
    </row>
    <row r="422" spans="1:17" s="3" customFormat="1" ht="1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customHeight="1">
      <c r="A423" s="6" t="s">
        <v>1320</v>
      </c>
      <c r="B423" s="7" t="s">
        <v>1130</v>
      </c>
      <c r="C423" s="6" t="s">
        <v>1325</v>
      </c>
      <c r="D423" s="6" t="s">
        <v>97</v>
      </c>
      <c r="E423" s="8">
        <v>9600</v>
      </c>
      <c r="F423" s="9">
        <v>45471</v>
      </c>
      <c r="G423" s="9">
        <v>46507</v>
      </c>
      <c r="H423" s="10">
        <v>35</v>
      </c>
      <c r="I423" s="10">
        <v>0.83</v>
      </c>
      <c r="J423" s="8">
        <v>7800</v>
      </c>
      <c r="K423" s="8">
        <v>0.81</v>
      </c>
      <c r="L423" s="8">
        <v>93600</v>
      </c>
      <c r="M423" s="8">
        <v>9.75</v>
      </c>
      <c r="N423" s="8">
        <v>1.8</v>
      </c>
      <c r="O423" s="8">
        <v>0</v>
      </c>
      <c r="P423" s="8">
        <v>0</v>
      </c>
      <c r="Q423" s="8">
        <v>0</v>
      </c>
    </row>
    <row r="424" spans="1:17" s="3" customFormat="1" ht="1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customHeight="1">
      <c r="A425" s="6" t="s">
        <v>1320</v>
      </c>
      <c r="B425" s="7" t="s">
        <v>205</v>
      </c>
      <c r="C425" s="6" t="s">
        <v>1326</v>
      </c>
      <c r="D425" s="6" t="s">
        <v>97</v>
      </c>
      <c r="E425" s="8">
        <v>16000</v>
      </c>
      <c r="F425" s="9">
        <v>45471</v>
      </c>
      <c r="G425" s="9">
        <v>46812</v>
      </c>
      <c r="H425" s="10">
        <v>45</v>
      </c>
      <c r="I425" s="10">
        <v>0.83</v>
      </c>
      <c r="J425" s="8">
        <v>11897.6</v>
      </c>
      <c r="K425" s="8">
        <v>0.74</v>
      </c>
      <c r="L425" s="8">
        <v>142771.20000000001</v>
      </c>
      <c r="M425" s="8">
        <v>8.92</v>
      </c>
      <c r="N425" s="8">
        <v>2.2799999999999998</v>
      </c>
      <c r="O425" s="8">
        <v>0</v>
      </c>
      <c r="P425" s="8">
        <v>6800</v>
      </c>
      <c r="Q425" s="8">
        <v>0</v>
      </c>
    </row>
    <row r="426" spans="1:17" s="3" customFormat="1" ht="1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customHeight="1">
      <c r="A427" s="6" t="s">
        <v>1327</v>
      </c>
      <c r="B427" s="7" t="s">
        <v>479</v>
      </c>
      <c r="C427" s="6" t="s">
        <v>1328</v>
      </c>
      <c r="D427" s="6" t="s">
        <v>97</v>
      </c>
      <c r="E427" s="8">
        <v>45200</v>
      </c>
      <c r="F427" s="9">
        <v>45519</v>
      </c>
      <c r="G427" s="9">
        <v>46356</v>
      </c>
      <c r="H427" s="10">
        <v>28</v>
      </c>
      <c r="I427" s="10">
        <v>0.67</v>
      </c>
      <c r="J427" s="8">
        <v>13183.33</v>
      </c>
      <c r="K427" s="8">
        <v>0.28999999999999998</v>
      </c>
      <c r="L427" s="8">
        <v>158200</v>
      </c>
      <c r="M427" s="8">
        <v>3.5</v>
      </c>
      <c r="N427" s="8">
        <v>1.73</v>
      </c>
      <c r="O427" s="8">
        <v>0</v>
      </c>
      <c r="P427" s="8">
        <v>8851.67</v>
      </c>
      <c r="Q427" s="8">
        <v>0</v>
      </c>
    </row>
    <row r="428" spans="1:17" s="3" customFormat="1" ht="15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customHeight="1">
      <c r="A429" s="6" t="s">
        <v>1327</v>
      </c>
      <c r="B429" s="7" t="s">
        <v>1164</v>
      </c>
      <c r="C429" s="6" t="s">
        <v>1329</v>
      </c>
      <c r="D429" s="6" t="s">
        <v>97</v>
      </c>
      <c r="E429" s="8">
        <v>24000</v>
      </c>
      <c r="F429" s="9">
        <v>45519</v>
      </c>
      <c r="G429" s="9">
        <v>46812</v>
      </c>
      <c r="H429" s="10">
        <v>43</v>
      </c>
      <c r="I429" s="10">
        <v>0.67</v>
      </c>
      <c r="J429" s="8">
        <v>6700</v>
      </c>
      <c r="K429" s="8">
        <v>0.28000000000000003</v>
      </c>
      <c r="L429" s="8">
        <v>80400</v>
      </c>
      <c r="M429" s="8">
        <v>3.35</v>
      </c>
      <c r="N429" s="8">
        <v>1.73</v>
      </c>
      <c r="O429" s="8">
        <v>0</v>
      </c>
      <c r="P429" s="8">
        <v>5880</v>
      </c>
      <c r="Q429" s="8">
        <v>0</v>
      </c>
    </row>
    <row r="430" spans="1:17" s="3" customFormat="1" ht="15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customHeight="1">
      <c r="A431" s="6" t="s">
        <v>1327</v>
      </c>
      <c r="B431" s="7" t="s">
        <v>636</v>
      </c>
      <c r="C431" s="12" t="s">
        <v>247</v>
      </c>
      <c r="D431" s="12"/>
      <c r="E431" s="13">
        <v>35600</v>
      </c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1:17" s="3" customFormat="1" ht="1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customHeight="1">
      <c r="A433" s="6" t="s">
        <v>1330</v>
      </c>
      <c r="B433" s="7" t="s">
        <v>1331</v>
      </c>
      <c r="C433" s="6" t="s">
        <v>1332</v>
      </c>
      <c r="D433" s="6" t="s">
        <v>117</v>
      </c>
      <c r="E433" s="8">
        <v>41634</v>
      </c>
      <c r="F433" s="9">
        <v>44538</v>
      </c>
      <c r="G433" s="9">
        <v>46387</v>
      </c>
      <c r="H433" s="10">
        <v>61</v>
      </c>
      <c r="I433" s="10">
        <v>3.33</v>
      </c>
      <c r="J433" s="8">
        <v>18565.75</v>
      </c>
      <c r="K433" s="8">
        <v>0.45</v>
      </c>
      <c r="L433" s="8">
        <v>222789</v>
      </c>
      <c r="M433" s="8">
        <v>5.35</v>
      </c>
      <c r="N433" s="8">
        <v>0.21</v>
      </c>
      <c r="O433" s="8">
        <v>0</v>
      </c>
      <c r="P433" s="8">
        <v>17000</v>
      </c>
      <c r="Q433" s="8">
        <v>0</v>
      </c>
    </row>
    <row r="434" spans="1:17" s="3" customFormat="1" ht="1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customHeight="1">
      <c r="A435" s="6" t="s">
        <v>1333</v>
      </c>
      <c r="B435" s="7" t="s">
        <v>119</v>
      </c>
      <c r="C435" s="6" t="s">
        <v>1334</v>
      </c>
      <c r="D435" s="6" t="s">
        <v>97</v>
      </c>
      <c r="E435" s="8">
        <v>102500</v>
      </c>
      <c r="F435" s="9">
        <v>45519</v>
      </c>
      <c r="G435" s="9">
        <v>46873</v>
      </c>
      <c r="H435" s="10">
        <v>45</v>
      </c>
      <c r="I435" s="10">
        <v>0.67</v>
      </c>
      <c r="J435" s="8">
        <v>28544.84</v>
      </c>
      <c r="K435" s="8">
        <v>0.28000000000000003</v>
      </c>
      <c r="L435" s="8">
        <v>342538.08</v>
      </c>
      <c r="M435" s="8">
        <v>3.34</v>
      </c>
      <c r="N435" s="8">
        <v>2.15</v>
      </c>
      <c r="O435" s="8">
        <v>0</v>
      </c>
      <c r="P435" s="8">
        <v>25283.33</v>
      </c>
      <c r="Q435" s="8">
        <v>0</v>
      </c>
    </row>
    <row r="436" spans="1:17" s="3" customFormat="1" ht="15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customHeight="1">
      <c r="A437" s="6" t="s">
        <v>1335</v>
      </c>
      <c r="B437" s="7" t="s">
        <v>1336</v>
      </c>
      <c r="C437" s="6" t="s">
        <v>1337</v>
      </c>
      <c r="D437" s="6" t="s">
        <v>97</v>
      </c>
      <c r="E437" s="8">
        <v>45750</v>
      </c>
      <c r="F437" s="9">
        <v>45176</v>
      </c>
      <c r="G437" s="9">
        <v>45930</v>
      </c>
      <c r="H437" s="10">
        <v>25</v>
      </c>
      <c r="I437" s="10">
        <v>1.58</v>
      </c>
      <c r="J437" s="8">
        <v>22258.05</v>
      </c>
      <c r="K437" s="8">
        <v>0.49</v>
      </c>
      <c r="L437" s="8">
        <v>267096.59999999998</v>
      </c>
      <c r="M437" s="8">
        <v>5.84</v>
      </c>
      <c r="N437" s="8">
        <v>1.18</v>
      </c>
      <c r="O437" s="8">
        <v>0</v>
      </c>
      <c r="P437" s="8">
        <v>12875</v>
      </c>
      <c r="Q437" s="8">
        <v>0</v>
      </c>
    </row>
    <row r="438" spans="1:17" s="3" customFormat="1" ht="15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customHeight="1">
      <c r="A439" s="6" t="s">
        <v>1338</v>
      </c>
      <c r="B439" s="7" t="s">
        <v>479</v>
      </c>
      <c r="C439" s="6" t="s">
        <v>1339</v>
      </c>
      <c r="D439" s="6" t="s">
        <v>97</v>
      </c>
      <c r="E439" s="8">
        <v>3860</v>
      </c>
      <c r="F439" s="9">
        <v>45519</v>
      </c>
      <c r="G439" s="9">
        <v>46265</v>
      </c>
      <c r="H439" s="10">
        <v>25</v>
      </c>
      <c r="I439" s="10">
        <v>0.67</v>
      </c>
      <c r="J439" s="8">
        <v>1489.32</v>
      </c>
      <c r="K439" s="8">
        <v>0.39</v>
      </c>
      <c r="L439" s="8">
        <v>17871.84</v>
      </c>
      <c r="M439" s="8">
        <v>4.63</v>
      </c>
      <c r="N439" s="8">
        <v>2.4300000000000002</v>
      </c>
      <c r="O439" s="8">
        <v>0</v>
      </c>
      <c r="P439" s="8">
        <v>2071.5300000000002</v>
      </c>
      <c r="Q439" s="8">
        <v>0</v>
      </c>
    </row>
    <row r="440" spans="1:17" s="3" customFormat="1" ht="15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customHeight="1">
      <c r="A441" s="6" t="s">
        <v>1338</v>
      </c>
      <c r="B441" s="7" t="s">
        <v>1340</v>
      </c>
      <c r="C441" s="6" t="s">
        <v>1341</v>
      </c>
      <c r="D441" s="6" t="s">
        <v>97</v>
      </c>
      <c r="E441" s="8">
        <v>3450</v>
      </c>
      <c r="F441" s="9">
        <v>45519</v>
      </c>
      <c r="G441" s="9">
        <v>45808</v>
      </c>
      <c r="H441" s="10">
        <v>10</v>
      </c>
      <c r="I441" s="10">
        <v>0.67</v>
      </c>
      <c r="J441" s="8">
        <v>1418.29</v>
      </c>
      <c r="K441" s="8">
        <v>0.41</v>
      </c>
      <c r="L441" s="8">
        <v>17019.48</v>
      </c>
      <c r="M441" s="8">
        <v>4.93</v>
      </c>
      <c r="N441" s="8">
        <v>2.08</v>
      </c>
      <c r="O441" s="8">
        <v>0</v>
      </c>
      <c r="P441" s="8">
        <v>1690.51</v>
      </c>
      <c r="Q441" s="8">
        <v>0</v>
      </c>
    </row>
    <row r="442" spans="1:17" s="3" customFormat="1" ht="1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customHeight="1">
      <c r="A443" s="6" t="s">
        <v>1338</v>
      </c>
      <c r="B443" s="7" t="s">
        <v>1342</v>
      </c>
      <c r="C443" s="6" t="s">
        <v>1343</v>
      </c>
      <c r="D443" s="6" t="s">
        <v>97</v>
      </c>
      <c r="E443" s="8">
        <v>7245</v>
      </c>
      <c r="F443" s="9">
        <v>45519</v>
      </c>
      <c r="G443" s="9">
        <v>46418</v>
      </c>
      <c r="H443" s="10">
        <v>30</v>
      </c>
      <c r="I443" s="10">
        <v>0.67</v>
      </c>
      <c r="J443" s="8">
        <v>4491.8999999999996</v>
      </c>
      <c r="K443" s="8">
        <v>0.62</v>
      </c>
      <c r="L443" s="8">
        <v>53902.8</v>
      </c>
      <c r="M443" s="8">
        <v>7.44</v>
      </c>
      <c r="N443" s="8">
        <v>2.41</v>
      </c>
      <c r="O443" s="8">
        <v>0</v>
      </c>
      <c r="P443" s="8">
        <v>0</v>
      </c>
      <c r="Q443" s="8">
        <v>0</v>
      </c>
    </row>
    <row r="444" spans="1:17" s="3" customFormat="1" ht="15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customHeight="1">
      <c r="A445" s="6" t="s">
        <v>1338</v>
      </c>
      <c r="B445" s="7" t="s">
        <v>1164</v>
      </c>
      <c r="C445" s="6" t="s">
        <v>1344</v>
      </c>
      <c r="D445" s="6" t="s">
        <v>97</v>
      </c>
      <c r="E445" s="8">
        <v>5175</v>
      </c>
      <c r="F445" s="9">
        <v>45519</v>
      </c>
      <c r="G445" s="9">
        <v>46326</v>
      </c>
      <c r="H445" s="10">
        <v>27</v>
      </c>
      <c r="I445" s="10">
        <v>0.67</v>
      </c>
      <c r="J445" s="8">
        <v>2371.88</v>
      </c>
      <c r="K445" s="8">
        <v>0.46</v>
      </c>
      <c r="L445" s="8">
        <v>28462.5</v>
      </c>
      <c r="M445" s="8">
        <v>5.5</v>
      </c>
      <c r="N445" s="8">
        <v>2.35</v>
      </c>
      <c r="O445" s="8">
        <v>0</v>
      </c>
      <c r="P445" s="8">
        <v>2393.44</v>
      </c>
      <c r="Q445" s="8">
        <v>0</v>
      </c>
    </row>
    <row r="446" spans="1:17" s="3" customFormat="1" ht="1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customHeight="1">
      <c r="A447" s="6" t="s">
        <v>1338</v>
      </c>
      <c r="B447" s="7" t="s">
        <v>1345</v>
      </c>
      <c r="C447" s="6" t="s">
        <v>1346</v>
      </c>
      <c r="D447" s="6" t="s">
        <v>97</v>
      </c>
      <c r="E447" s="8">
        <v>6110</v>
      </c>
      <c r="F447" s="9">
        <v>45519</v>
      </c>
      <c r="G447" s="9">
        <v>46568</v>
      </c>
      <c r="H447" s="10">
        <v>35</v>
      </c>
      <c r="I447" s="10">
        <v>0.67</v>
      </c>
      <c r="J447" s="8">
        <v>2418.54</v>
      </c>
      <c r="K447" s="8">
        <v>0.4</v>
      </c>
      <c r="L447" s="8">
        <v>29022.48</v>
      </c>
      <c r="M447" s="8">
        <v>4.75</v>
      </c>
      <c r="N447" s="8">
        <v>2.4300000000000002</v>
      </c>
      <c r="O447" s="8">
        <v>0</v>
      </c>
      <c r="P447" s="8">
        <v>3085.55</v>
      </c>
      <c r="Q447" s="8">
        <v>0</v>
      </c>
    </row>
    <row r="448" spans="1:17" s="3" customFormat="1" ht="1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customHeight="1">
      <c r="A449" s="6" t="s">
        <v>1338</v>
      </c>
      <c r="B449" s="7" t="s">
        <v>1288</v>
      </c>
      <c r="C449" s="6" t="s">
        <v>1347</v>
      </c>
      <c r="D449" s="6" t="s">
        <v>97</v>
      </c>
      <c r="E449" s="8">
        <v>3000</v>
      </c>
      <c r="F449" s="9">
        <v>45519</v>
      </c>
      <c r="G449" s="9">
        <v>46446</v>
      </c>
      <c r="H449" s="10">
        <v>31</v>
      </c>
      <c r="I449" s="10">
        <v>0.67</v>
      </c>
      <c r="J449" s="8">
        <v>1390</v>
      </c>
      <c r="K449" s="8">
        <v>0.46</v>
      </c>
      <c r="L449" s="8">
        <v>16680</v>
      </c>
      <c r="M449" s="8">
        <v>5.56</v>
      </c>
      <c r="N449" s="8">
        <v>2.4300000000000002</v>
      </c>
      <c r="O449" s="8">
        <v>0</v>
      </c>
      <c r="P449" s="8">
        <v>2003.98</v>
      </c>
      <c r="Q449" s="8">
        <v>0</v>
      </c>
    </row>
    <row r="450" spans="1:17" s="3" customFormat="1" ht="1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customHeight="1">
      <c r="A451" s="6" t="s">
        <v>1338</v>
      </c>
      <c r="B451" s="7" t="s">
        <v>1273</v>
      </c>
      <c r="C451" s="6" t="s">
        <v>1348</v>
      </c>
      <c r="D451" s="6" t="s">
        <v>97</v>
      </c>
      <c r="E451" s="8">
        <v>2000</v>
      </c>
      <c r="F451" s="9">
        <v>45519</v>
      </c>
      <c r="G451" s="9">
        <v>46812</v>
      </c>
      <c r="H451" s="10">
        <v>43</v>
      </c>
      <c r="I451" s="10">
        <v>0.67</v>
      </c>
      <c r="J451" s="8">
        <v>1133.33</v>
      </c>
      <c r="K451" s="8">
        <v>0.56999999999999995</v>
      </c>
      <c r="L451" s="8">
        <v>13599.96</v>
      </c>
      <c r="M451" s="8">
        <v>6.8</v>
      </c>
      <c r="N451" s="8">
        <v>2.4300000000000002</v>
      </c>
      <c r="O451" s="8">
        <v>0</v>
      </c>
      <c r="P451" s="8">
        <v>833</v>
      </c>
      <c r="Q451" s="8">
        <v>0</v>
      </c>
    </row>
    <row r="452" spans="1:17" s="3" customFormat="1" ht="1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customHeight="1">
      <c r="A453" s="6" t="s">
        <v>1338</v>
      </c>
      <c r="B453" s="7" t="s">
        <v>642</v>
      </c>
      <c r="C453" s="6" t="s">
        <v>1349</v>
      </c>
      <c r="D453" s="6" t="s">
        <v>97</v>
      </c>
      <c r="E453" s="8">
        <v>9613</v>
      </c>
      <c r="F453" s="9">
        <v>45659</v>
      </c>
      <c r="G453" s="9">
        <v>47542</v>
      </c>
      <c r="H453" s="10">
        <v>62</v>
      </c>
      <c r="I453" s="10">
        <v>0.25</v>
      </c>
      <c r="J453" s="8">
        <v>0</v>
      </c>
      <c r="K453" s="8">
        <v>0</v>
      </c>
      <c r="L453" s="8">
        <v>0</v>
      </c>
      <c r="M453" s="8">
        <v>0</v>
      </c>
      <c r="N453" s="8">
        <v>2.0499999999999998</v>
      </c>
      <c r="O453" s="8">
        <v>0</v>
      </c>
      <c r="P453" s="8">
        <v>6128.29</v>
      </c>
      <c r="Q453" s="8">
        <v>0</v>
      </c>
    </row>
    <row r="454" spans="1:17" s="3" customFormat="1" ht="1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customHeight="1">
      <c r="A455" s="6" t="s">
        <v>1338</v>
      </c>
      <c r="B455" s="7" t="s">
        <v>1293</v>
      </c>
      <c r="C455" s="6" t="s">
        <v>1350</v>
      </c>
      <c r="D455" s="6" t="s">
        <v>97</v>
      </c>
      <c r="E455" s="8">
        <v>14837</v>
      </c>
      <c r="F455" s="9">
        <v>45519</v>
      </c>
      <c r="G455" s="9">
        <v>46387</v>
      </c>
      <c r="H455" s="10">
        <v>29</v>
      </c>
      <c r="I455" s="10">
        <v>0.67</v>
      </c>
      <c r="J455" s="8">
        <v>5452.6</v>
      </c>
      <c r="K455" s="8">
        <v>0.37</v>
      </c>
      <c r="L455" s="8">
        <v>65431.199999999997</v>
      </c>
      <c r="M455" s="8">
        <v>4.41</v>
      </c>
      <c r="N455" s="8">
        <v>2.4300000000000002</v>
      </c>
      <c r="O455" s="8">
        <v>0</v>
      </c>
      <c r="P455" s="8">
        <v>7826.05</v>
      </c>
      <c r="Q455" s="8">
        <v>0</v>
      </c>
    </row>
    <row r="456" spans="1:17" s="3" customFormat="1" ht="1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customHeight="1">
      <c r="A457" s="6" t="s">
        <v>1351</v>
      </c>
      <c r="B457" s="7" t="s">
        <v>1164</v>
      </c>
      <c r="C457" s="6" t="s">
        <v>1352</v>
      </c>
      <c r="D457" s="6" t="s">
        <v>97</v>
      </c>
      <c r="E457" s="8">
        <v>4125</v>
      </c>
      <c r="F457" s="9">
        <v>45519</v>
      </c>
      <c r="G457" s="9">
        <v>46660</v>
      </c>
      <c r="H457" s="10">
        <v>38</v>
      </c>
      <c r="I457" s="10">
        <v>0.67</v>
      </c>
      <c r="J457" s="8">
        <v>1718.75</v>
      </c>
      <c r="K457" s="8">
        <v>0.42</v>
      </c>
      <c r="L457" s="8">
        <v>20625</v>
      </c>
      <c r="M457" s="8">
        <v>5</v>
      </c>
      <c r="N457" s="8">
        <v>3.03</v>
      </c>
      <c r="O457" s="8">
        <v>0</v>
      </c>
      <c r="P457" s="8">
        <v>4455.0200000000004</v>
      </c>
      <c r="Q457" s="8">
        <v>0</v>
      </c>
    </row>
    <row r="458" spans="1:17" s="3" customFormat="1" ht="1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customHeight="1">
      <c r="A459" s="6" t="s">
        <v>1351</v>
      </c>
      <c r="B459" s="7" t="s">
        <v>1353</v>
      </c>
      <c r="C459" s="6" t="s">
        <v>1354</v>
      </c>
      <c r="D459" s="6" t="s">
        <v>97</v>
      </c>
      <c r="E459" s="8">
        <v>4125</v>
      </c>
      <c r="F459" s="9">
        <v>45519</v>
      </c>
      <c r="G459" s="9">
        <v>46507</v>
      </c>
      <c r="H459" s="10">
        <v>33</v>
      </c>
      <c r="I459" s="10">
        <v>0.67</v>
      </c>
      <c r="J459" s="8">
        <v>1340.62</v>
      </c>
      <c r="K459" s="8">
        <v>0.32</v>
      </c>
      <c r="L459" s="8">
        <v>16087.44</v>
      </c>
      <c r="M459" s="8">
        <v>3.9</v>
      </c>
      <c r="N459" s="8">
        <v>3.03</v>
      </c>
      <c r="O459" s="8">
        <v>0</v>
      </c>
      <c r="P459" s="8">
        <v>1915</v>
      </c>
      <c r="Q459" s="8">
        <v>0</v>
      </c>
    </row>
    <row r="460" spans="1:17" s="3" customFormat="1" ht="1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customHeight="1">
      <c r="A461" s="6" t="s">
        <v>1351</v>
      </c>
      <c r="B461" s="7" t="s">
        <v>636</v>
      </c>
      <c r="C461" s="12" t="s">
        <v>247</v>
      </c>
      <c r="D461" s="12"/>
      <c r="E461" s="13">
        <v>4125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 s="3" customFormat="1" ht="1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customHeight="1">
      <c r="A463" s="6" t="s">
        <v>1351</v>
      </c>
      <c r="B463" s="7" t="s">
        <v>1286</v>
      </c>
      <c r="C463" s="12" t="s">
        <v>247</v>
      </c>
      <c r="D463" s="12"/>
      <c r="E463" s="13">
        <v>9578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1:17" s="3" customFormat="1" ht="1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customHeight="1">
      <c r="A465" s="6" t="s">
        <v>1351</v>
      </c>
      <c r="B465" s="7" t="s">
        <v>1288</v>
      </c>
      <c r="C465" s="12" t="s">
        <v>247</v>
      </c>
      <c r="D465" s="12"/>
      <c r="E465" s="13">
        <v>2797</v>
      </c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1:17" s="3" customFormat="1" ht="1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customHeight="1">
      <c r="A467" s="6" t="s">
        <v>1355</v>
      </c>
      <c r="B467" s="7" t="s">
        <v>119</v>
      </c>
      <c r="C467" s="6" t="s">
        <v>1356</v>
      </c>
      <c r="D467" s="6" t="s">
        <v>97</v>
      </c>
      <c r="E467" s="8">
        <v>102000</v>
      </c>
      <c r="F467" s="9">
        <v>45519</v>
      </c>
      <c r="G467" s="9">
        <v>47695</v>
      </c>
      <c r="H467" s="10">
        <v>72</v>
      </c>
      <c r="I467" s="10">
        <v>0.67</v>
      </c>
      <c r="J467" s="8">
        <v>25075</v>
      </c>
      <c r="K467" s="8">
        <v>0.25</v>
      </c>
      <c r="L467" s="8">
        <v>300900</v>
      </c>
      <c r="M467" s="8">
        <v>2.95</v>
      </c>
      <c r="N467" s="8">
        <v>1.43</v>
      </c>
      <c r="O467" s="8">
        <v>0</v>
      </c>
      <c r="P467" s="8">
        <v>22865</v>
      </c>
      <c r="Q467" s="8">
        <v>0</v>
      </c>
    </row>
    <row r="468" spans="1:17" s="3" customFormat="1" ht="1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customHeight="1">
      <c r="A469" s="6" t="s">
        <v>1357</v>
      </c>
      <c r="B469" s="7" t="s">
        <v>1020</v>
      </c>
      <c r="C469" s="6" t="s">
        <v>1358</v>
      </c>
      <c r="D469" s="6" t="s">
        <v>264</v>
      </c>
      <c r="E469" s="8">
        <v>12000</v>
      </c>
      <c r="F469" s="9">
        <v>45008</v>
      </c>
      <c r="G469" s="9">
        <v>46112</v>
      </c>
      <c r="H469" s="10">
        <v>37</v>
      </c>
      <c r="I469" s="10">
        <v>2.08</v>
      </c>
      <c r="J469" s="8">
        <v>10927.27</v>
      </c>
      <c r="K469" s="8">
        <v>0.91</v>
      </c>
      <c r="L469" s="8">
        <v>131127.24</v>
      </c>
      <c r="M469" s="8">
        <v>10.93</v>
      </c>
      <c r="N469" s="8">
        <v>0</v>
      </c>
      <c r="O469" s="8">
        <v>0</v>
      </c>
      <c r="P469" s="8">
        <v>10000</v>
      </c>
      <c r="Q469" s="8">
        <v>0</v>
      </c>
    </row>
    <row r="470" spans="1:17" s="3" customFormat="1" ht="1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customHeight="1">
      <c r="A471" s="6" t="s">
        <v>1357</v>
      </c>
      <c r="B471" s="7" t="s">
        <v>1193</v>
      </c>
      <c r="C471" s="6" t="s">
        <v>1359</v>
      </c>
      <c r="D471" s="6" t="s">
        <v>97</v>
      </c>
      <c r="E471" s="8">
        <v>17280</v>
      </c>
      <c r="F471" s="9">
        <v>45008</v>
      </c>
      <c r="G471" s="9">
        <v>46599</v>
      </c>
      <c r="H471" s="10">
        <v>53</v>
      </c>
      <c r="I471" s="10">
        <v>2.08</v>
      </c>
      <c r="J471" s="8">
        <v>21386</v>
      </c>
      <c r="K471" s="8">
        <v>1.24</v>
      </c>
      <c r="L471" s="8">
        <v>256632</v>
      </c>
      <c r="M471" s="8">
        <v>14.85</v>
      </c>
      <c r="N471" s="8">
        <v>6.5</v>
      </c>
      <c r="O471" s="8">
        <v>0</v>
      </c>
      <c r="P471" s="8">
        <v>14280</v>
      </c>
      <c r="Q471" s="8">
        <v>0</v>
      </c>
    </row>
    <row r="472" spans="1:17" s="3" customFormat="1" ht="1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customHeight="1">
      <c r="A473" s="6" t="s">
        <v>1360</v>
      </c>
      <c r="B473" s="7" t="s">
        <v>479</v>
      </c>
      <c r="C473" s="6" t="s">
        <v>1361</v>
      </c>
      <c r="D473" s="6" t="s">
        <v>97</v>
      </c>
      <c r="E473" s="8">
        <v>40324</v>
      </c>
      <c r="F473" s="9">
        <v>45077</v>
      </c>
      <c r="G473" s="9">
        <v>47999</v>
      </c>
      <c r="H473" s="10">
        <v>97</v>
      </c>
      <c r="I473" s="10">
        <v>1.92</v>
      </c>
      <c r="J473" s="8">
        <v>0</v>
      </c>
      <c r="K473" s="8">
        <v>0</v>
      </c>
      <c r="L473" s="8">
        <v>0</v>
      </c>
      <c r="M473" s="8">
        <v>0</v>
      </c>
      <c r="N473" s="8">
        <v>2.5499999999999998</v>
      </c>
      <c r="O473" s="8">
        <v>0</v>
      </c>
      <c r="P473" s="8">
        <v>36184.65</v>
      </c>
      <c r="Q473" s="8">
        <v>0</v>
      </c>
    </row>
    <row r="474" spans="1:17" s="3" customFormat="1" ht="1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customHeight="1">
      <c r="A475" s="6" t="s">
        <v>1360</v>
      </c>
      <c r="B475" s="7" t="s">
        <v>1164</v>
      </c>
      <c r="C475" s="6" t="s">
        <v>1362</v>
      </c>
      <c r="D475" s="6" t="s">
        <v>97</v>
      </c>
      <c r="E475" s="8">
        <v>41000</v>
      </c>
      <c r="F475" s="9">
        <v>45077</v>
      </c>
      <c r="G475" s="9">
        <v>46477</v>
      </c>
      <c r="H475" s="10">
        <v>47</v>
      </c>
      <c r="I475" s="10">
        <v>1.92</v>
      </c>
      <c r="J475" s="8">
        <v>28717.08</v>
      </c>
      <c r="K475" s="8">
        <v>0.7</v>
      </c>
      <c r="L475" s="8">
        <v>344604.96</v>
      </c>
      <c r="M475" s="8">
        <v>8.4</v>
      </c>
      <c r="N475" s="8">
        <v>2.6</v>
      </c>
      <c r="O475" s="8">
        <v>0</v>
      </c>
      <c r="P475" s="8">
        <v>30170.880000000001</v>
      </c>
      <c r="Q475" s="8">
        <v>0</v>
      </c>
    </row>
    <row r="476" spans="1:17" s="3" customFormat="1" ht="1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customHeight="1">
      <c r="A477" s="6" t="s">
        <v>1363</v>
      </c>
      <c r="B477" s="7" t="s">
        <v>479</v>
      </c>
      <c r="C477" s="6" t="s">
        <v>1364</v>
      </c>
      <c r="D477" s="6" t="s">
        <v>97</v>
      </c>
      <c r="E477" s="8">
        <v>12390</v>
      </c>
      <c r="F477" s="9">
        <v>45519</v>
      </c>
      <c r="G477" s="9">
        <v>47361</v>
      </c>
      <c r="H477" s="10">
        <v>61</v>
      </c>
      <c r="I477" s="10">
        <v>0.67</v>
      </c>
      <c r="J477" s="8">
        <v>5730.38</v>
      </c>
      <c r="K477" s="8">
        <v>0.46</v>
      </c>
      <c r="L477" s="8">
        <v>68764.56</v>
      </c>
      <c r="M477" s="8">
        <v>5.55</v>
      </c>
      <c r="N477" s="8">
        <v>2</v>
      </c>
      <c r="O477" s="8">
        <v>0</v>
      </c>
      <c r="P477" s="8">
        <v>8551.6200000000008</v>
      </c>
      <c r="Q477" s="8">
        <v>0</v>
      </c>
    </row>
    <row r="478" spans="1:17" s="3" customFormat="1" ht="1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customHeight="1">
      <c r="A479" s="6" t="s">
        <v>1365</v>
      </c>
      <c r="B479" s="7" t="s">
        <v>1366</v>
      </c>
      <c r="C479" s="6" t="s">
        <v>1367</v>
      </c>
      <c r="D479" s="6" t="s">
        <v>97</v>
      </c>
      <c r="E479" s="8">
        <v>21025</v>
      </c>
      <c r="F479" s="9">
        <v>45077</v>
      </c>
      <c r="G479" s="9">
        <v>47299</v>
      </c>
      <c r="H479" s="10">
        <v>74</v>
      </c>
      <c r="I479" s="10">
        <v>1.92</v>
      </c>
      <c r="J479" s="8">
        <v>18272.7</v>
      </c>
      <c r="K479" s="8">
        <v>0.87</v>
      </c>
      <c r="L479" s="8">
        <v>219272.4</v>
      </c>
      <c r="M479" s="8">
        <v>10.43</v>
      </c>
      <c r="N479" s="8">
        <v>3.04</v>
      </c>
      <c r="O479" s="8">
        <v>0</v>
      </c>
      <c r="P479" s="8">
        <v>7095.94</v>
      </c>
      <c r="Q479" s="8">
        <v>0</v>
      </c>
    </row>
    <row r="480" spans="1:17" s="3" customFormat="1" ht="1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customHeight="1">
      <c r="A481" s="6" t="s">
        <v>1365</v>
      </c>
      <c r="B481" s="7" t="s">
        <v>1368</v>
      </c>
      <c r="C481" s="6" t="s">
        <v>1369</v>
      </c>
      <c r="D481" s="6" t="s">
        <v>97</v>
      </c>
      <c r="E481" s="8">
        <v>15097</v>
      </c>
      <c r="F481" s="9">
        <v>43709</v>
      </c>
      <c r="G481" s="9">
        <v>47057</v>
      </c>
      <c r="H481" s="10">
        <v>110</v>
      </c>
      <c r="I481" s="10">
        <v>5.58</v>
      </c>
      <c r="J481" s="8">
        <v>12640.37</v>
      </c>
      <c r="K481" s="8">
        <v>0.84</v>
      </c>
      <c r="L481" s="8">
        <v>151684.44</v>
      </c>
      <c r="M481" s="8">
        <v>10.050000000000001</v>
      </c>
      <c r="N481" s="8">
        <v>3.05</v>
      </c>
      <c r="O481" s="8">
        <v>0</v>
      </c>
      <c r="P481" s="8">
        <v>9441.31</v>
      </c>
      <c r="Q481" s="8">
        <v>0</v>
      </c>
    </row>
    <row r="482" spans="1:17" s="3" customFormat="1" ht="1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customHeight="1">
      <c r="A483" s="6" t="s">
        <v>1370</v>
      </c>
      <c r="B483" s="7" t="s">
        <v>119</v>
      </c>
      <c r="C483" s="12" t="s">
        <v>247</v>
      </c>
      <c r="D483" s="12"/>
      <c r="E483" s="13">
        <v>112422</v>
      </c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spans="1:17" s="3" customFormat="1" ht="1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customHeight="1">
      <c r="A485" s="6" t="s">
        <v>1371</v>
      </c>
      <c r="B485" s="7" t="s">
        <v>493</v>
      </c>
      <c r="C485" s="6" t="s">
        <v>1372</v>
      </c>
      <c r="D485" s="6" t="s">
        <v>264</v>
      </c>
      <c r="E485" s="8">
        <v>0</v>
      </c>
      <c r="F485" s="9">
        <v>43700</v>
      </c>
      <c r="G485" s="9">
        <v>47352</v>
      </c>
      <c r="H485" s="10">
        <v>120</v>
      </c>
      <c r="I485" s="10">
        <v>5.67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</row>
    <row r="486" spans="1:17" s="3" customFormat="1" ht="1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customHeight="1">
      <c r="A487" s="6" t="s">
        <v>1371</v>
      </c>
      <c r="B487" s="7" t="s">
        <v>1373</v>
      </c>
      <c r="C487" s="12" t="s">
        <v>247</v>
      </c>
      <c r="D487" s="12"/>
      <c r="E487" s="13">
        <v>39515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spans="1:17" s="3" customFormat="1" ht="1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customHeight="1">
      <c r="A489" s="6" t="s">
        <v>1374</v>
      </c>
      <c r="B489" s="7" t="s">
        <v>1375</v>
      </c>
      <c r="C489" s="6" t="s">
        <v>1376</v>
      </c>
      <c r="D489" s="6" t="s">
        <v>97</v>
      </c>
      <c r="E489" s="8">
        <v>224293</v>
      </c>
      <c r="F489" s="9">
        <v>45272</v>
      </c>
      <c r="G489" s="9">
        <v>46752</v>
      </c>
      <c r="H489" s="10">
        <v>49</v>
      </c>
      <c r="I489" s="10">
        <v>1.33</v>
      </c>
      <c r="J489" s="8">
        <v>74564.31</v>
      </c>
      <c r="K489" s="8">
        <v>0.33</v>
      </c>
      <c r="L489" s="8">
        <v>894771.72</v>
      </c>
      <c r="M489" s="8">
        <v>3.99</v>
      </c>
      <c r="N489" s="8">
        <v>0.97</v>
      </c>
      <c r="O489" s="8">
        <v>0</v>
      </c>
      <c r="P489" s="8">
        <v>215882.01</v>
      </c>
      <c r="Q489" s="8">
        <v>0</v>
      </c>
    </row>
    <row r="490" spans="1:17" s="3" customFormat="1" ht="1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customHeight="1">
      <c r="A491" s="6" t="s">
        <v>1377</v>
      </c>
      <c r="B491" s="7" t="s">
        <v>479</v>
      </c>
      <c r="C491" s="6" t="s">
        <v>1378</v>
      </c>
      <c r="D491" s="6" t="s">
        <v>97</v>
      </c>
      <c r="E491" s="8">
        <v>163524</v>
      </c>
      <c r="F491" s="9">
        <v>45573</v>
      </c>
      <c r="G491" s="9">
        <v>46843</v>
      </c>
      <c r="H491" s="10">
        <v>42</v>
      </c>
      <c r="I491" s="10">
        <v>0.5</v>
      </c>
      <c r="J491" s="8">
        <v>86222.93</v>
      </c>
      <c r="K491" s="8">
        <v>0.53</v>
      </c>
      <c r="L491" s="8">
        <v>1034675.16</v>
      </c>
      <c r="M491" s="8">
        <v>6.33</v>
      </c>
      <c r="N491" s="8">
        <v>1.68</v>
      </c>
      <c r="O491" s="8">
        <v>0</v>
      </c>
      <c r="P491" s="8">
        <v>115385.53</v>
      </c>
      <c r="Q491" s="8">
        <v>0</v>
      </c>
    </row>
    <row r="492" spans="1:17" s="3" customFormat="1" ht="1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customHeight="1">
      <c r="A493" s="6" t="s">
        <v>1379</v>
      </c>
      <c r="B493" s="7" t="s">
        <v>119</v>
      </c>
      <c r="C493" s="6" t="s">
        <v>1380</v>
      </c>
      <c r="D493" s="6" t="s">
        <v>97</v>
      </c>
      <c r="E493" s="8">
        <v>46248</v>
      </c>
      <c r="F493" s="9">
        <v>45533</v>
      </c>
      <c r="G493" s="9">
        <v>48610</v>
      </c>
      <c r="H493" s="10">
        <v>102</v>
      </c>
      <c r="I493" s="10">
        <v>0.67</v>
      </c>
      <c r="J493" s="8">
        <v>11562</v>
      </c>
      <c r="K493" s="8">
        <v>0.25</v>
      </c>
      <c r="L493" s="8">
        <v>138744</v>
      </c>
      <c r="M493" s="8">
        <v>3</v>
      </c>
      <c r="N493" s="8">
        <v>1.24</v>
      </c>
      <c r="O493" s="8">
        <v>0</v>
      </c>
      <c r="P493" s="8">
        <v>11562</v>
      </c>
      <c r="Q493" s="8">
        <v>0</v>
      </c>
    </row>
    <row r="494" spans="1:17" s="3" customFormat="1" ht="1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customHeight="1">
      <c r="A495" s="6" t="s">
        <v>1379</v>
      </c>
      <c r="B495" s="7" t="s">
        <v>320</v>
      </c>
      <c r="C495" s="6" t="s">
        <v>1381</v>
      </c>
      <c r="D495" s="6" t="s">
        <v>97</v>
      </c>
      <c r="E495" s="8">
        <v>0</v>
      </c>
      <c r="F495" s="9">
        <v>45533</v>
      </c>
      <c r="G495" s="9">
        <v>47026</v>
      </c>
      <c r="H495" s="10">
        <v>50</v>
      </c>
      <c r="I495" s="10">
        <v>0.67</v>
      </c>
      <c r="J495" s="8">
        <v>13940.74</v>
      </c>
      <c r="K495" s="8">
        <v>0</v>
      </c>
      <c r="L495" s="8">
        <v>167288.88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</row>
    <row r="496" spans="1:17" s="3" customFormat="1" ht="1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customHeight="1">
      <c r="A497" s="6" t="s">
        <v>1382</v>
      </c>
      <c r="B497" s="7" t="s">
        <v>99</v>
      </c>
      <c r="C497" s="6" t="s">
        <v>1383</v>
      </c>
      <c r="D497" s="6" t="s">
        <v>97</v>
      </c>
      <c r="E497" s="8">
        <v>6910</v>
      </c>
      <c r="F497" s="9">
        <v>45209</v>
      </c>
      <c r="G497" s="9">
        <v>46904</v>
      </c>
      <c r="H497" s="10">
        <v>56</v>
      </c>
      <c r="I497" s="10">
        <v>1.5</v>
      </c>
      <c r="J497" s="8">
        <v>8600.07</v>
      </c>
      <c r="K497" s="8">
        <v>1.24</v>
      </c>
      <c r="L497" s="8">
        <v>103200.84</v>
      </c>
      <c r="M497" s="8">
        <v>14.93</v>
      </c>
      <c r="N497" s="8">
        <v>7.76</v>
      </c>
      <c r="O497" s="8">
        <v>0</v>
      </c>
      <c r="P497" s="8">
        <v>19060.080000000002</v>
      </c>
      <c r="Q497" s="8">
        <v>0</v>
      </c>
    </row>
    <row r="498" spans="1:17" s="3" customFormat="1" ht="1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customHeight="1">
      <c r="A499" s="6" t="s">
        <v>1382</v>
      </c>
      <c r="B499" s="7" t="s">
        <v>1384</v>
      </c>
      <c r="C499" s="6" t="s">
        <v>1385</v>
      </c>
      <c r="D499" s="6" t="s">
        <v>97</v>
      </c>
      <c r="E499" s="8">
        <v>17500</v>
      </c>
      <c r="F499" s="9">
        <v>45209</v>
      </c>
      <c r="G499" s="9">
        <v>47268</v>
      </c>
      <c r="H499" s="10">
        <v>67</v>
      </c>
      <c r="I499" s="10">
        <v>1.5</v>
      </c>
      <c r="J499" s="8">
        <v>20591.099999999999</v>
      </c>
      <c r="K499" s="8">
        <v>1.18</v>
      </c>
      <c r="L499" s="8">
        <v>247093.2</v>
      </c>
      <c r="M499" s="8">
        <v>14.12</v>
      </c>
      <c r="N499" s="8">
        <v>7.33</v>
      </c>
      <c r="O499" s="8">
        <v>0</v>
      </c>
      <c r="P499" s="8">
        <v>0</v>
      </c>
      <c r="Q499" s="8">
        <v>0</v>
      </c>
    </row>
    <row r="500" spans="1:17" s="3" customFormat="1" ht="1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customHeight="1">
      <c r="A501" s="6" t="s">
        <v>1382</v>
      </c>
      <c r="B501" s="7" t="s">
        <v>188</v>
      </c>
      <c r="C501" s="6" t="s">
        <v>1386</v>
      </c>
      <c r="D501" s="6" t="s">
        <v>97</v>
      </c>
      <c r="E501" s="8">
        <v>12995</v>
      </c>
      <c r="F501" s="9">
        <v>45209</v>
      </c>
      <c r="G501" s="9">
        <v>48334</v>
      </c>
      <c r="H501" s="10">
        <v>103</v>
      </c>
      <c r="I501" s="10">
        <v>1.5</v>
      </c>
      <c r="J501" s="8">
        <v>14876.66</v>
      </c>
      <c r="K501" s="8">
        <v>1.1399999999999999</v>
      </c>
      <c r="L501" s="8">
        <v>178519.92</v>
      </c>
      <c r="M501" s="8">
        <v>13.74</v>
      </c>
      <c r="N501" s="8">
        <v>7.48</v>
      </c>
      <c r="O501" s="8">
        <v>0</v>
      </c>
      <c r="P501" s="8">
        <v>0</v>
      </c>
      <c r="Q501" s="8">
        <v>0</v>
      </c>
    </row>
    <row r="502" spans="1:17" s="3" customFormat="1" ht="1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customHeight="1">
      <c r="A503" s="6" t="s">
        <v>1387</v>
      </c>
      <c r="B503" s="7" t="s">
        <v>479</v>
      </c>
      <c r="C503" s="12" t="s">
        <v>247</v>
      </c>
      <c r="D503" s="12"/>
      <c r="E503" s="13">
        <v>10400</v>
      </c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1:17" s="3" customFormat="1" ht="1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customHeight="1">
      <c r="A505" s="6" t="s">
        <v>1387</v>
      </c>
      <c r="B505" s="7" t="s">
        <v>1340</v>
      </c>
      <c r="C505" s="12" t="s">
        <v>247</v>
      </c>
      <c r="D505" s="12"/>
      <c r="E505" s="13">
        <v>7400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s="3" customFormat="1" ht="1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customHeight="1">
      <c r="A507" s="6" t="s">
        <v>1387</v>
      </c>
      <c r="B507" s="7" t="s">
        <v>1164</v>
      </c>
      <c r="C507" s="12" t="s">
        <v>247</v>
      </c>
      <c r="D507" s="12"/>
      <c r="E507" s="13">
        <v>6912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 s="3" customFormat="1" ht="1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customHeight="1">
      <c r="A509" s="6" t="s">
        <v>1387</v>
      </c>
      <c r="B509" s="7" t="s">
        <v>636</v>
      </c>
      <c r="C509" s="12" t="s">
        <v>247</v>
      </c>
      <c r="D509" s="12"/>
      <c r="E509" s="13">
        <v>4800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spans="1:17" s="3" customFormat="1" ht="1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customHeight="1">
      <c r="A511" s="6" t="s">
        <v>1387</v>
      </c>
      <c r="B511" s="7" t="s">
        <v>1286</v>
      </c>
      <c r="C511" s="12" t="s">
        <v>247</v>
      </c>
      <c r="D511" s="12"/>
      <c r="E511" s="13">
        <v>4272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 s="3" customFormat="1" ht="1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customHeight="1">
      <c r="A513" s="6" t="s">
        <v>1387</v>
      </c>
      <c r="B513" s="7" t="s">
        <v>1288</v>
      </c>
      <c r="C513" s="12" t="s">
        <v>247</v>
      </c>
      <c r="D513" s="12"/>
      <c r="E513" s="13">
        <v>6970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 s="3" customFormat="1" ht="1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customHeight="1">
      <c r="A515" s="6" t="s">
        <v>1387</v>
      </c>
      <c r="B515" s="7" t="s">
        <v>640</v>
      </c>
      <c r="C515" s="12" t="s">
        <v>247</v>
      </c>
      <c r="D515" s="12"/>
      <c r="E515" s="13">
        <v>9960</v>
      </c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spans="1:17" s="3" customFormat="1" ht="1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customHeight="1">
      <c r="A517" s="6" t="s">
        <v>1387</v>
      </c>
      <c r="B517" s="7" t="s">
        <v>642</v>
      </c>
      <c r="C517" s="12" t="s">
        <v>247</v>
      </c>
      <c r="D517" s="12"/>
      <c r="E517" s="13">
        <v>8250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spans="1:17" s="3" customFormat="1" ht="1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customHeight="1">
      <c r="A519" s="6" t="s">
        <v>1387</v>
      </c>
      <c r="B519" s="7" t="s">
        <v>1388</v>
      </c>
      <c r="C519" s="12" t="s">
        <v>247</v>
      </c>
      <c r="D519" s="12"/>
      <c r="E519" s="13">
        <v>14190</v>
      </c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spans="1:17" s="3" customFormat="1" ht="1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customHeight="1">
      <c r="A521" s="6" t="s">
        <v>1389</v>
      </c>
      <c r="B521" s="7" t="s">
        <v>1390</v>
      </c>
      <c r="C521" s="12" t="s">
        <v>247</v>
      </c>
      <c r="D521" s="12"/>
      <c r="E521" s="13">
        <v>26500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 s="3" customFormat="1" ht="1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customHeight="1">
      <c r="A523" s="6" t="s">
        <v>1389</v>
      </c>
      <c r="B523" s="7" t="s">
        <v>1391</v>
      </c>
      <c r="C523" s="12" t="s">
        <v>247</v>
      </c>
      <c r="D523" s="12"/>
      <c r="E523" s="13">
        <v>46000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 s="3" customFormat="1" ht="1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customHeight="1">
      <c r="A525" s="6" t="s">
        <v>1389</v>
      </c>
      <c r="B525" s="7" t="s">
        <v>1353</v>
      </c>
      <c r="C525" s="12" t="s">
        <v>247</v>
      </c>
      <c r="D525" s="12"/>
      <c r="E525" s="13">
        <v>22500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 s="3" customFormat="1" ht="1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customHeight="1">
      <c r="A527" s="6" t="s">
        <v>1392</v>
      </c>
      <c r="B527" s="7" t="s">
        <v>1393</v>
      </c>
      <c r="C527" s="6" t="s">
        <v>1394</v>
      </c>
      <c r="D527" s="6" t="s">
        <v>97</v>
      </c>
      <c r="E527" s="8">
        <v>60000</v>
      </c>
      <c r="F527" s="9">
        <v>45519</v>
      </c>
      <c r="G527" s="9">
        <v>46112</v>
      </c>
      <c r="H527" s="10">
        <v>20</v>
      </c>
      <c r="I527" s="10">
        <v>0.67</v>
      </c>
      <c r="J527" s="8">
        <v>18250</v>
      </c>
      <c r="K527" s="8">
        <v>0.3</v>
      </c>
      <c r="L527" s="8">
        <v>219000</v>
      </c>
      <c r="M527" s="8">
        <v>3.65</v>
      </c>
      <c r="N527" s="8">
        <v>2.0499999999999998</v>
      </c>
      <c r="O527" s="8">
        <v>0</v>
      </c>
      <c r="P527" s="8">
        <v>18300</v>
      </c>
      <c r="Q527" s="8">
        <v>0</v>
      </c>
    </row>
    <row r="528" spans="1:17" s="3" customFormat="1" ht="1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customHeight="1">
      <c r="A529" s="6" t="s">
        <v>1392</v>
      </c>
      <c r="B529" s="7" t="s">
        <v>1395</v>
      </c>
      <c r="C529" s="6" t="s">
        <v>1396</v>
      </c>
      <c r="D529" s="6" t="s">
        <v>97</v>
      </c>
      <c r="E529" s="8">
        <v>120000</v>
      </c>
      <c r="F529" s="9">
        <v>45519</v>
      </c>
      <c r="G529" s="9">
        <v>45900</v>
      </c>
      <c r="H529" s="10">
        <v>13</v>
      </c>
      <c r="I529" s="10">
        <v>0.67</v>
      </c>
      <c r="J529" s="8">
        <v>35500</v>
      </c>
      <c r="K529" s="8">
        <v>0.3</v>
      </c>
      <c r="L529" s="8">
        <v>426000</v>
      </c>
      <c r="M529" s="8">
        <v>3.55</v>
      </c>
      <c r="N529" s="8">
        <v>2.0499999999999998</v>
      </c>
      <c r="O529" s="8">
        <v>0</v>
      </c>
      <c r="P529" s="8">
        <v>29000</v>
      </c>
      <c r="Q529" s="8">
        <v>0</v>
      </c>
    </row>
    <row r="530" spans="1:17" s="3" customFormat="1" ht="1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customHeight="1">
      <c r="A531" s="6" t="s">
        <v>1397</v>
      </c>
      <c r="B531" s="7" t="s">
        <v>1398</v>
      </c>
      <c r="C531" s="6" t="s">
        <v>1399</v>
      </c>
      <c r="D531" s="6" t="s">
        <v>97</v>
      </c>
      <c r="E531" s="8">
        <v>60000</v>
      </c>
      <c r="F531" s="9">
        <v>45209</v>
      </c>
      <c r="G531" s="9">
        <v>46387</v>
      </c>
      <c r="H531" s="10">
        <v>39</v>
      </c>
      <c r="I531" s="10">
        <v>1.5</v>
      </c>
      <c r="J531" s="8">
        <v>79567.5</v>
      </c>
      <c r="K531" s="8">
        <v>1.33</v>
      </c>
      <c r="L531" s="8">
        <v>954810</v>
      </c>
      <c r="M531" s="8">
        <v>15.91</v>
      </c>
      <c r="N531" s="8">
        <v>6.52</v>
      </c>
      <c r="O531" s="8">
        <v>0</v>
      </c>
      <c r="P531" s="8">
        <v>0</v>
      </c>
      <c r="Q531" s="8">
        <v>0</v>
      </c>
    </row>
    <row r="532" spans="1:17" s="3" customFormat="1" ht="1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customHeight="1">
      <c r="A533" s="6" t="s">
        <v>1400</v>
      </c>
      <c r="B533" s="7" t="s">
        <v>119</v>
      </c>
      <c r="C533" s="6" t="s">
        <v>1401</v>
      </c>
      <c r="D533" s="6" t="s">
        <v>97</v>
      </c>
      <c r="E533" s="8">
        <v>5342</v>
      </c>
      <c r="F533" s="9">
        <v>45708</v>
      </c>
      <c r="G533" s="9">
        <v>46783</v>
      </c>
      <c r="H533" s="10">
        <v>36</v>
      </c>
      <c r="I533" s="10">
        <v>0.17</v>
      </c>
      <c r="J533" s="8">
        <v>3249.71</v>
      </c>
      <c r="K533" s="8">
        <v>0.61</v>
      </c>
      <c r="L533" s="8">
        <v>38996.519999999997</v>
      </c>
      <c r="M533" s="8">
        <v>7.3</v>
      </c>
      <c r="N533" s="8">
        <v>2.0499999999999998</v>
      </c>
      <c r="O533" s="8">
        <v>0</v>
      </c>
      <c r="P533" s="8">
        <v>7327.32</v>
      </c>
      <c r="Q533" s="8">
        <v>0</v>
      </c>
    </row>
    <row r="534" spans="1:17" s="3" customFormat="1" ht="1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customHeight="1">
      <c r="A535" s="6" t="s">
        <v>1400</v>
      </c>
      <c r="B535" s="7" t="s">
        <v>320</v>
      </c>
      <c r="C535" s="6" t="s">
        <v>1402</v>
      </c>
      <c r="D535" s="6" t="s">
        <v>97</v>
      </c>
      <c r="E535" s="8">
        <v>22629</v>
      </c>
      <c r="F535" s="9">
        <v>45708</v>
      </c>
      <c r="G535" s="9">
        <v>46721</v>
      </c>
      <c r="H535" s="10">
        <v>34</v>
      </c>
      <c r="I535" s="10">
        <v>0.17</v>
      </c>
      <c r="J535" s="8">
        <v>13671</v>
      </c>
      <c r="K535" s="8">
        <v>0.6</v>
      </c>
      <c r="L535" s="8">
        <v>164052</v>
      </c>
      <c r="M535" s="8">
        <v>7.25</v>
      </c>
      <c r="N535" s="8">
        <v>2.34</v>
      </c>
      <c r="O535" s="8">
        <v>0</v>
      </c>
      <c r="P535" s="8">
        <v>25740.51</v>
      </c>
      <c r="Q535" s="8">
        <v>0</v>
      </c>
    </row>
    <row r="536" spans="1:17" s="3" customFormat="1" ht="1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customHeight="1">
      <c r="A537" s="6" t="s">
        <v>941</v>
      </c>
      <c r="B537" s="7" t="s">
        <v>99</v>
      </c>
      <c r="C537" s="6" t="s">
        <v>1403</v>
      </c>
      <c r="D537" s="6" t="s">
        <v>97</v>
      </c>
      <c r="E537" s="8">
        <v>5219</v>
      </c>
      <c r="F537" s="9">
        <v>45209</v>
      </c>
      <c r="G537" s="9">
        <v>47177</v>
      </c>
      <c r="H537" s="10">
        <v>65</v>
      </c>
      <c r="I537" s="10">
        <v>1.5</v>
      </c>
      <c r="J537" s="8">
        <v>7463.17</v>
      </c>
      <c r="K537" s="8">
        <v>1.43</v>
      </c>
      <c r="L537" s="8">
        <v>89558.04</v>
      </c>
      <c r="M537" s="8">
        <v>17.16</v>
      </c>
      <c r="N537" s="8">
        <v>7.21</v>
      </c>
      <c r="O537" s="8">
        <v>0</v>
      </c>
      <c r="P537" s="8">
        <v>10000</v>
      </c>
      <c r="Q537" s="8">
        <v>0</v>
      </c>
    </row>
    <row r="538" spans="1:17" s="3" customFormat="1" ht="1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customHeight="1">
      <c r="A539" s="6" t="s">
        <v>941</v>
      </c>
      <c r="B539" s="7" t="s">
        <v>101</v>
      </c>
      <c r="C539" s="6" t="s">
        <v>1404</v>
      </c>
      <c r="D539" s="6" t="s">
        <v>97</v>
      </c>
      <c r="E539" s="8">
        <v>5444</v>
      </c>
      <c r="F539" s="9">
        <v>45209</v>
      </c>
      <c r="G539" s="9">
        <v>47269</v>
      </c>
      <c r="H539" s="10">
        <v>68</v>
      </c>
      <c r="I539" s="10">
        <v>1.5</v>
      </c>
      <c r="J539" s="8">
        <v>7939.17</v>
      </c>
      <c r="K539" s="8">
        <v>1.46</v>
      </c>
      <c r="L539" s="8">
        <v>95270.04</v>
      </c>
      <c r="M539" s="8">
        <v>17.5</v>
      </c>
      <c r="N539" s="8">
        <v>7.7</v>
      </c>
      <c r="O539" s="8">
        <v>0</v>
      </c>
      <c r="P539" s="8">
        <v>10208.33</v>
      </c>
      <c r="Q539" s="8">
        <v>0</v>
      </c>
    </row>
    <row r="540" spans="1:17" s="3" customFormat="1" ht="1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customHeight="1">
      <c r="A541" s="6" t="s">
        <v>941</v>
      </c>
      <c r="B541" s="7" t="s">
        <v>109</v>
      </c>
      <c r="C541" s="6" t="s">
        <v>1405</v>
      </c>
      <c r="D541" s="6" t="s">
        <v>97</v>
      </c>
      <c r="E541" s="8">
        <v>5000</v>
      </c>
      <c r="F541" s="9">
        <v>45209</v>
      </c>
      <c r="G541" s="9">
        <v>47361</v>
      </c>
      <c r="H541" s="10">
        <v>71</v>
      </c>
      <c r="I541" s="10">
        <v>1.5</v>
      </c>
      <c r="J541" s="8">
        <v>6104.17</v>
      </c>
      <c r="K541" s="8">
        <v>1.22</v>
      </c>
      <c r="L541" s="8">
        <v>73250.039999999994</v>
      </c>
      <c r="M541" s="8">
        <v>14.65</v>
      </c>
      <c r="N541" s="8">
        <v>6.9</v>
      </c>
      <c r="O541" s="8">
        <v>0</v>
      </c>
      <c r="P541" s="8">
        <v>0</v>
      </c>
      <c r="Q541" s="8">
        <v>32375</v>
      </c>
    </row>
    <row r="542" spans="1:17" s="3" customFormat="1" ht="1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customHeight="1">
      <c r="A543" s="6" t="s">
        <v>941</v>
      </c>
      <c r="B543" s="7" t="s">
        <v>1406</v>
      </c>
      <c r="C543" s="6" t="s">
        <v>1407</v>
      </c>
      <c r="D543" s="6" t="s">
        <v>97</v>
      </c>
      <c r="E543" s="8">
        <v>30000</v>
      </c>
      <c r="F543" s="9">
        <v>45209</v>
      </c>
      <c r="G543" s="9">
        <v>47087</v>
      </c>
      <c r="H543" s="10">
        <v>62</v>
      </c>
      <c r="I543" s="10">
        <v>1.5</v>
      </c>
      <c r="J543" s="8">
        <v>34116.699999999997</v>
      </c>
      <c r="K543" s="8">
        <v>1.1399999999999999</v>
      </c>
      <c r="L543" s="8">
        <v>409400.4</v>
      </c>
      <c r="M543" s="8">
        <v>13.65</v>
      </c>
      <c r="N543" s="8">
        <v>6.99</v>
      </c>
      <c r="O543" s="8">
        <v>0</v>
      </c>
      <c r="P543" s="8">
        <v>0</v>
      </c>
      <c r="Q543" s="8">
        <v>0</v>
      </c>
    </row>
    <row r="544" spans="1:17" s="3" customFormat="1" ht="1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customHeight="1">
      <c r="A545" s="6" t="s">
        <v>941</v>
      </c>
      <c r="B545" s="7" t="s">
        <v>1408</v>
      </c>
      <c r="C545" s="6" t="s">
        <v>942</v>
      </c>
      <c r="D545" s="6" t="s">
        <v>97</v>
      </c>
      <c r="E545" s="8">
        <v>10000</v>
      </c>
      <c r="F545" s="9">
        <v>45383</v>
      </c>
      <c r="G545" s="9">
        <v>49125</v>
      </c>
      <c r="H545" s="10">
        <v>123</v>
      </c>
      <c r="I545" s="10">
        <v>1</v>
      </c>
      <c r="J545" s="8">
        <v>13333.33</v>
      </c>
      <c r="K545" s="8">
        <v>1.33</v>
      </c>
      <c r="L545" s="8">
        <v>159999.96</v>
      </c>
      <c r="M545" s="8">
        <v>16</v>
      </c>
      <c r="N545" s="8">
        <v>7.63</v>
      </c>
      <c r="O545" s="8">
        <v>0</v>
      </c>
      <c r="P545" s="8">
        <v>37866.660000000003</v>
      </c>
      <c r="Q545" s="8">
        <v>0</v>
      </c>
    </row>
    <row r="546" spans="1:17" s="3" customFormat="1" ht="1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customHeight="1">
      <c r="A547" s="6" t="s">
        <v>941</v>
      </c>
      <c r="B547" s="7" t="s">
        <v>1023</v>
      </c>
      <c r="C547" s="6" t="s">
        <v>1409</v>
      </c>
      <c r="D547" s="6" t="s">
        <v>97</v>
      </c>
      <c r="E547" s="8">
        <v>7200</v>
      </c>
      <c r="F547" s="9">
        <v>45209</v>
      </c>
      <c r="G547" s="9">
        <v>45930</v>
      </c>
      <c r="H547" s="10">
        <v>24</v>
      </c>
      <c r="I547" s="10">
        <v>1.5</v>
      </c>
      <c r="J547" s="8">
        <v>8448</v>
      </c>
      <c r="K547" s="8">
        <v>1.17</v>
      </c>
      <c r="L547" s="8">
        <v>101376</v>
      </c>
      <c r="M547" s="8">
        <v>14.08</v>
      </c>
      <c r="N547" s="8">
        <v>6.49</v>
      </c>
      <c r="O547" s="8">
        <v>0</v>
      </c>
      <c r="P547" s="8">
        <v>0</v>
      </c>
      <c r="Q547" s="8">
        <v>0</v>
      </c>
    </row>
    <row r="548" spans="1:17" s="3" customFormat="1" ht="1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customHeight="1">
      <c r="A549" s="6" t="s">
        <v>941</v>
      </c>
      <c r="B549" s="7" t="s">
        <v>1024</v>
      </c>
      <c r="C549" s="6" t="s">
        <v>1410</v>
      </c>
      <c r="D549" s="6" t="s">
        <v>97</v>
      </c>
      <c r="E549" s="8">
        <v>15000</v>
      </c>
      <c r="F549" s="9">
        <v>45209</v>
      </c>
      <c r="G549" s="9">
        <v>47149</v>
      </c>
      <c r="H549" s="10">
        <v>64</v>
      </c>
      <c r="I549" s="10">
        <v>1.5</v>
      </c>
      <c r="J549" s="8">
        <v>20600</v>
      </c>
      <c r="K549" s="8">
        <v>1.37</v>
      </c>
      <c r="L549" s="8">
        <v>247200</v>
      </c>
      <c r="M549" s="8">
        <v>16.48</v>
      </c>
      <c r="N549" s="8">
        <v>7.04</v>
      </c>
      <c r="O549" s="8">
        <v>0</v>
      </c>
      <c r="P549" s="8">
        <v>82500</v>
      </c>
      <c r="Q549" s="8">
        <v>0</v>
      </c>
    </row>
    <row r="550" spans="1:17" s="3" customFormat="1" ht="1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customHeight="1">
      <c r="A551" s="6" t="s">
        <v>941</v>
      </c>
      <c r="B551" s="7" t="s">
        <v>1411</v>
      </c>
      <c r="C551" s="6" t="s">
        <v>1412</v>
      </c>
      <c r="D551" s="6" t="s">
        <v>97</v>
      </c>
      <c r="E551" s="8">
        <v>22500</v>
      </c>
      <c r="F551" s="9">
        <v>45209</v>
      </c>
      <c r="G551" s="9">
        <v>47087</v>
      </c>
      <c r="H551" s="10">
        <v>62</v>
      </c>
      <c r="I551" s="10">
        <v>1.5</v>
      </c>
      <c r="J551" s="8">
        <v>27037.5</v>
      </c>
      <c r="K551" s="8">
        <v>1.2</v>
      </c>
      <c r="L551" s="8">
        <v>324450</v>
      </c>
      <c r="M551" s="8">
        <v>14.42</v>
      </c>
      <c r="N551" s="8">
        <v>7.04</v>
      </c>
      <c r="O551" s="8">
        <v>0</v>
      </c>
      <c r="P551" s="8">
        <v>10312.5</v>
      </c>
      <c r="Q551" s="8">
        <v>0</v>
      </c>
    </row>
    <row r="552" spans="1:17" s="3" customFormat="1" ht="1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customHeight="1">
      <c r="A553" s="6" t="s">
        <v>1413</v>
      </c>
      <c r="B553" s="7" t="s">
        <v>119</v>
      </c>
      <c r="C553" s="6" t="s">
        <v>1414</v>
      </c>
      <c r="D553" s="6" t="s">
        <v>97</v>
      </c>
      <c r="E553" s="8">
        <v>120000</v>
      </c>
      <c r="F553" s="9">
        <v>45688</v>
      </c>
      <c r="G553" s="9">
        <v>46782</v>
      </c>
      <c r="H553" s="10">
        <v>36</v>
      </c>
      <c r="I553" s="10">
        <v>0.25</v>
      </c>
      <c r="J553" s="8">
        <v>82865.13</v>
      </c>
      <c r="K553" s="8">
        <v>0.69</v>
      </c>
      <c r="L553" s="8">
        <v>994381.56</v>
      </c>
      <c r="M553" s="8">
        <v>8.2899999999999991</v>
      </c>
      <c r="N553" s="8">
        <v>4.5999999999999996</v>
      </c>
      <c r="O553" s="8">
        <v>0</v>
      </c>
      <c r="P553" s="8">
        <v>0</v>
      </c>
      <c r="Q553" s="8">
        <v>0</v>
      </c>
    </row>
    <row r="554" spans="1:17" s="3" customFormat="1" ht="1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customHeight="1">
      <c r="A555" s="6" t="s">
        <v>1415</v>
      </c>
      <c r="B555" s="7" t="s">
        <v>99</v>
      </c>
      <c r="C555" s="6" t="s">
        <v>1416</v>
      </c>
      <c r="D555" s="6" t="s">
        <v>97</v>
      </c>
      <c r="E555" s="8">
        <v>10000</v>
      </c>
      <c r="F555" s="9">
        <v>45664</v>
      </c>
      <c r="G555" s="9">
        <v>46173</v>
      </c>
      <c r="H555" s="10">
        <v>17</v>
      </c>
      <c r="I555" s="10">
        <v>0.25</v>
      </c>
      <c r="J555" s="8">
        <v>8750</v>
      </c>
      <c r="K555" s="8">
        <v>0.88</v>
      </c>
      <c r="L555" s="8">
        <v>105000</v>
      </c>
      <c r="M555" s="8">
        <v>10.5</v>
      </c>
      <c r="N555" s="8">
        <v>1.32</v>
      </c>
      <c r="O555" s="8">
        <v>0</v>
      </c>
      <c r="P555" s="8">
        <v>5416.67</v>
      </c>
      <c r="Q555" s="8">
        <v>0</v>
      </c>
    </row>
    <row r="556" spans="1:17" s="3" customFormat="1" ht="1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customHeight="1">
      <c r="A557" s="6" t="s">
        <v>1415</v>
      </c>
      <c r="B557" s="7" t="s">
        <v>101</v>
      </c>
      <c r="C557" s="6" t="s">
        <v>1417</v>
      </c>
      <c r="D557" s="6" t="s">
        <v>97</v>
      </c>
      <c r="E557" s="8">
        <v>5000</v>
      </c>
      <c r="F557" s="9">
        <v>45664</v>
      </c>
      <c r="G557" s="9">
        <v>46568</v>
      </c>
      <c r="H557" s="10">
        <v>30</v>
      </c>
      <c r="I557" s="10">
        <v>0.25</v>
      </c>
      <c r="J557" s="8">
        <v>4166.67</v>
      </c>
      <c r="K557" s="8">
        <v>0.83</v>
      </c>
      <c r="L557" s="8">
        <v>50000.04</v>
      </c>
      <c r="M557" s="8">
        <v>10</v>
      </c>
      <c r="N557" s="8">
        <v>1.2</v>
      </c>
      <c r="O557" s="8">
        <v>0</v>
      </c>
      <c r="P557" s="8">
        <v>2708.34</v>
      </c>
      <c r="Q557" s="8">
        <v>0</v>
      </c>
    </row>
    <row r="558" spans="1:17" s="3" customFormat="1" ht="1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customHeight="1">
      <c r="A559" s="6" t="s">
        <v>1415</v>
      </c>
      <c r="B559" s="7" t="s">
        <v>109</v>
      </c>
      <c r="C559" s="6" t="s">
        <v>1418</v>
      </c>
      <c r="D559" s="6" t="s">
        <v>97</v>
      </c>
      <c r="E559" s="8">
        <v>10000</v>
      </c>
      <c r="F559" s="9">
        <v>45664</v>
      </c>
      <c r="G559" s="9">
        <v>46599</v>
      </c>
      <c r="H559" s="10">
        <v>31</v>
      </c>
      <c r="I559" s="10">
        <v>0.25</v>
      </c>
      <c r="J559" s="8">
        <v>7500</v>
      </c>
      <c r="K559" s="8">
        <v>0.75</v>
      </c>
      <c r="L559" s="8">
        <v>90000</v>
      </c>
      <c r="M559" s="8">
        <v>9</v>
      </c>
      <c r="N559" s="8">
        <v>1.32</v>
      </c>
      <c r="O559" s="8">
        <v>0</v>
      </c>
      <c r="P559" s="8">
        <v>5700</v>
      </c>
      <c r="Q559" s="8">
        <v>0</v>
      </c>
    </row>
    <row r="560" spans="1:17" s="3" customFormat="1" ht="1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customHeight="1">
      <c r="A561" s="6" t="s">
        <v>1415</v>
      </c>
      <c r="B561" s="7" t="s">
        <v>188</v>
      </c>
      <c r="C561" s="6" t="s">
        <v>1419</v>
      </c>
      <c r="D561" s="6" t="s">
        <v>97</v>
      </c>
      <c r="E561" s="8">
        <v>5000</v>
      </c>
      <c r="F561" s="9">
        <v>45664</v>
      </c>
      <c r="G561" s="9">
        <v>46022</v>
      </c>
      <c r="H561" s="10">
        <v>12</v>
      </c>
      <c r="I561" s="10">
        <v>0.25</v>
      </c>
      <c r="J561" s="8">
        <v>3932.6</v>
      </c>
      <c r="K561" s="8">
        <v>0.79</v>
      </c>
      <c r="L561" s="8">
        <v>47191.199999999997</v>
      </c>
      <c r="M561" s="8">
        <v>9.44</v>
      </c>
      <c r="N561" s="8">
        <v>1.32</v>
      </c>
      <c r="O561" s="8">
        <v>0</v>
      </c>
      <c r="P561" s="8">
        <v>8124.82</v>
      </c>
      <c r="Q561" s="8">
        <v>0</v>
      </c>
    </row>
    <row r="562" spans="1:17" s="3" customFormat="1" ht="1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customHeight="1">
      <c r="A563" s="6" t="s">
        <v>1420</v>
      </c>
      <c r="B563" s="7" t="s">
        <v>1421</v>
      </c>
      <c r="C563" s="6" t="s">
        <v>1422</v>
      </c>
      <c r="D563" s="6" t="s">
        <v>97</v>
      </c>
      <c r="E563" s="8">
        <v>5467</v>
      </c>
      <c r="F563" s="9">
        <v>45723</v>
      </c>
      <c r="G563" s="9">
        <v>45808</v>
      </c>
      <c r="H563" s="10">
        <v>3</v>
      </c>
      <c r="I563" s="10">
        <v>0.08</v>
      </c>
      <c r="J563" s="8">
        <v>8390.2000000000007</v>
      </c>
      <c r="K563" s="8">
        <v>1.53</v>
      </c>
      <c r="L563" s="8">
        <v>100682.4</v>
      </c>
      <c r="M563" s="8">
        <v>18.420000000000002</v>
      </c>
      <c r="N563" s="8">
        <v>3.34</v>
      </c>
      <c r="O563" s="8">
        <v>0</v>
      </c>
      <c r="P563" s="8">
        <v>16291.66</v>
      </c>
      <c r="Q563" s="8">
        <v>0</v>
      </c>
    </row>
    <row r="564" spans="1:17" s="3" customFormat="1" ht="1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customHeight="1">
      <c r="A565" s="6" t="s">
        <v>1420</v>
      </c>
      <c r="B565" s="7" t="s">
        <v>1423</v>
      </c>
      <c r="C565" s="6" t="s">
        <v>1424</v>
      </c>
      <c r="D565" s="6" t="s">
        <v>117</v>
      </c>
      <c r="E565" s="8">
        <v>12607</v>
      </c>
      <c r="F565" s="9">
        <v>45723</v>
      </c>
      <c r="G565" s="9">
        <v>45808</v>
      </c>
      <c r="H565" s="10">
        <v>3</v>
      </c>
      <c r="I565" s="10">
        <v>0.08</v>
      </c>
      <c r="J565" s="8">
        <v>20543.919999999998</v>
      </c>
      <c r="K565" s="8">
        <v>1.63</v>
      </c>
      <c r="L565" s="8">
        <v>246527.04</v>
      </c>
      <c r="M565" s="8">
        <v>19.55</v>
      </c>
      <c r="N565" s="8">
        <v>3.22</v>
      </c>
      <c r="O565" s="8">
        <v>0</v>
      </c>
      <c r="P565" s="8">
        <v>19564.849999999999</v>
      </c>
      <c r="Q565" s="8">
        <v>0</v>
      </c>
    </row>
    <row r="566" spans="1:17" s="3" customFormat="1" ht="1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customHeight="1">
      <c r="A567" s="6" t="s">
        <v>1420</v>
      </c>
      <c r="B567" s="7" t="s">
        <v>1425</v>
      </c>
      <c r="C567" s="6" t="s">
        <v>1426</v>
      </c>
      <c r="D567" s="6" t="s">
        <v>97</v>
      </c>
      <c r="E567" s="8">
        <v>8960</v>
      </c>
      <c r="F567" s="9">
        <v>45723</v>
      </c>
      <c r="G567" s="9">
        <v>46752</v>
      </c>
      <c r="H567" s="10">
        <v>34</v>
      </c>
      <c r="I567" s="10">
        <v>0.08</v>
      </c>
      <c r="J567" s="8">
        <v>15018.95</v>
      </c>
      <c r="K567" s="8">
        <v>1.68</v>
      </c>
      <c r="L567" s="8">
        <v>180227.4</v>
      </c>
      <c r="M567" s="8">
        <v>20.11</v>
      </c>
      <c r="N567" s="8">
        <v>3.4</v>
      </c>
      <c r="O567" s="8">
        <v>0</v>
      </c>
      <c r="P567" s="8">
        <v>15018.95</v>
      </c>
      <c r="Q567" s="8">
        <v>0</v>
      </c>
    </row>
    <row r="568" spans="1:17" s="3" customFormat="1" ht="1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customHeight="1">
      <c r="A569" s="6" t="s">
        <v>1420</v>
      </c>
      <c r="B569" s="7" t="s">
        <v>1427</v>
      </c>
      <c r="C569" s="6" t="s">
        <v>1428</v>
      </c>
      <c r="D569" s="6" t="s">
        <v>97</v>
      </c>
      <c r="E569" s="8">
        <v>8960</v>
      </c>
      <c r="F569" s="9">
        <v>45723</v>
      </c>
      <c r="G569" s="9">
        <v>46568</v>
      </c>
      <c r="H569" s="10">
        <v>28</v>
      </c>
      <c r="I569" s="10">
        <v>0.08</v>
      </c>
      <c r="J569" s="8">
        <v>12185.6</v>
      </c>
      <c r="K569" s="8">
        <v>1.36</v>
      </c>
      <c r="L569" s="8">
        <v>146227.20000000001</v>
      </c>
      <c r="M569" s="8">
        <v>16.32</v>
      </c>
      <c r="N569" s="8">
        <v>3.43</v>
      </c>
      <c r="O569" s="8">
        <v>0</v>
      </c>
      <c r="P569" s="8">
        <v>12185.6</v>
      </c>
      <c r="Q569" s="8">
        <v>0</v>
      </c>
    </row>
    <row r="570" spans="1:17" s="3" customFormat="1" ht="1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customHeight="1">
      <c r="A571" s="6" t="s">
        <v>1429</v>
      </c>
      <c r="B571" s="7" t="s">
        <v>119</v>
      </c>
      <c r="C571" s="6" t="s">
        <v>1430</v>
      </c>
      <c r="D571" s="6" t="s">
        <v>97</v>
      </c>
      <c r="E571" s="8">
        <v>43312</v>
      </c>
      <c r="F571" s="9">
        <v>45566</v>
      </c>
      <c r="G571" s="9">
        <v>46112</v>
      </c>
      <c r="H571" s="10">
        <v>18</v>
      </c>
      <c r="I571" s="10">
        <v>0.5</v>
      </c>
      <c r="J571" s="8">
        <v>24130.54</v>
      </c>
      <c r="K571" s="8">
        <v>0.56000000000000005</v>
      </c>
      <c r="L571" s="8">
        <v>289566.48</v>
      </c>
      <c r="M571" s="8">
        <v>6.69</v>
      </c>
      <c r="N571" s="8">
        <v>1.99</v>
      </c>
      <c r="O571" s="8">
        <v>0</v>
      </c>
      <c r="P571" s="8">
        <v>0</v>
      </c>
      <c r="Q571" s="8">
        <v>0</v>
      </c>
    </row>
    <row r="572" spans="1:17" s="3" customFormat="1" ht="1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customHeight="1">
      <c r="A573" s="6" t="s">
        <v>1431</v>
      </c>
      <c r="B573" s="7" t="s">
        <v>119</v>
      </c>
      <c r="C573" s="12" t="s">
        <v>247</v>
      </c>
      <c r="D573" s="12"/>
      <c r="E573" s="13">
        <v>40000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spans="1:17" s="3" customFormat="1" ht="1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customHeight="1">
      <c r="A575" s="6" t="s">
        <v>1431</v>
      </c>
      <c r="B575" s="7" t="s">
        <v>320</v>
      </c>
      <c r="C575" s="12" t="s">
        <v>247</v>
      </c>
      <c r="D575" s="12"/>
      <c r="E575" s="13">
        <v>11360</v>
      </c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spans="1:17" s="3" customFormat="1" ht="1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customHeight="1">
      <c r="A577" s="6" t="s">
        <v>1432</v>
      </c>
      <c r="B577" s="7" t="s">
        <v>99</v>
      </c>
      <c r="C577" s="6" t="s">
        <v>1433</v>
      </c>
      <c r="D577" s="6" t="s">
        <v>97</v>
      </c>
      <c r="E577" s="8">
        <v>48083</v>
      </c>
      <c r="F577" s="9">
        <v>44256</v>
      </c>
      <c r="G577" s="9">
        <v>47299</v>
      </c>
      <c r="H577" s="10">
        <v>100</v>
      </c>
      <c r="I577" s="10">
        <v>4.08</v>
      </c>
      <c r="J577" s="8">
        <v>47343.72</v>
      </c>
      <c r="K577" s="8">
        <v>0.98</v>
      </c>
      <c r="L577" s="8">
        <v>568124.64</v>
      </c>
      <c r="M577" s="8">
        <v>11.82</v>
      </c>
      <c r="N577" s="8">
        <v>1.87</v>
      </c>
      <c r="O577" s="8">
        <v>0</v>
      </c>
      <c r="P577" s="8">
        <v>0</v>
      </c>
      <c r="Q577" s="8">
        <v>0</v>
      </c>
    </row>
    <row r="578" spans="1:17" s="3" customFormat="1" ht="1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s="3" customFormat="1" ht="15" customHeight="1">
      <c r="A579" s="6" t="s">
        <v>1432</v>
      </c>
      <c r="B579" s="7" t="s">
        <v>101</v>
      </c>
      <c r="C579" s="6" t="s">
        <v>1434</v>
      </c>
      <c r="D579" s="6" t="s">
        <v>97</v>
      </c>
      <c r="E579" s="8">
        <v>11369</v>
      </c>
      <c r="F579" s="9">
        <v>45275</v>
      </c>
      <c r="G579" s="9">
        <v>47101</v>
      </c>
      <c r="H579" s="10">
        <v>60</v>
      </c>
      <c r="I579" s="10">
        <v>1.33</v>
      </c>
      <c r="J579" s="8">
        <v>12316.42</v>
      </c>
      <c r="K579" s="8">
        <v>1.08</v>
      </c>
      <c r="L579" s="8">
        <v>147797.04</v>
      </c>
      <c r="M579" s="8">
        <v>13</v>
      </c>
      <c r="N579" s="8">
        <v>2.35</v>
      </c>
      <c r="O579" s="8">
        <v>0</v>
      </c>
      <c r="P579" s="8">
        <v>11842.71</v>
      </c>
      <c r="Q579" s="8">
        <v>0</v>
      </c>
    </row>
    <row r="580" spans="1:17" s="3" customFormat="1" ht="1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s="3" customFormat="1" ht="15" customHeight="1">
      <c r="A581" s="6" t="s">
        <v>1435</v>
      </c>
      <c r="B581" s="7" t="s">
        <v>1436</v>
      </c>
      <c r="C581" s="6" t="s">
        <v>1437</v>
      </c>
      <c r="D581" s="6" t="s">
        <v>97</v>
      </c>
      <c r="E581" s="8">
        <v>19740</v>
      </c>
      <c r="F581" s="9">
        <v>45209</v>
      </c>
      <c r="G581" s="9">
        <v>47087</v>
      </c>
      <c r="H581" s="10">
        <v>62</v>
      </c>
      <c r="I581" s="10">
        <v>1.5</v>
      </c>
      <c r="J581" s="8">
        <v>22452.19</v>
      </c>
      <c r="K581" s="8">
        <v>1.1399999999999999</v>
      </c>
      <c r="L581" s="8">
        <v>269426.28000000003</v>
      </c>
      <c r="M581" s="8">
        <v>13.65</v>
      </c>
      <c r="N581" s="8">
        <v>6.88</v>
      </c>
      <c r="O581" s="8">
        <v>0</v>
      </c>
      <c r="P581" s="8">
        <v>0</v>
      </c>
      <c r="Q581" s="8">
        <v>0</v>
      </c>
    </row>
    <row r="582" spans="1:17" s="3" customFormat="1" ht="1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s="3" customFormat="1" ht="15" customHeight="1">
      <c r="A583" s="6" t="s">
        <v>1435</v>
      </c>
      <c r="B583" s="7" t="s">
        <v>1438</v>
      </c>
      <c r="C583" s="6" t="s">
        <v>1439</v>
      </c>
      <c r="D583" s="6" t="s">
        <v>97</v>
      </c>
      <c r="E583" s="8">
        <v>24550</v>
      </c>
      <c r="F583" s="9">
        <v>45209</v>
      </c>
      <c r="G583" s="9">
        <v>47817</v>
      </c>
      <c r="H583" s="10">
        <v>86</v>
      </c>
      <c r="I583" s="10">
        <v>1.5</v>
      </c>
      <c r="J583" s="8">
        <v>26762.57</v>
      </c>
      <c r="K583" s="8">
        <v>1.0900000000000001</v>
      </c>
      <c r="L583" s="8">
        <v>321150.84000000003</v>
      </c>
      <c r="M583" s="8">
        <v>13.08</v>
      </c>
      <c r="N583" s="8">
        <v>6.78</v>
      </c>
      <c r="O583" s="8">
        <v>0</v>
      </c>
      <c r="P583" s="8">
        <v>7850</v>
      </c>
      <c r="Q583" s="8">
        <v>0</v>
      </c>
    </row>
    <row r="584" spans="1:17" s="3" customFormat="1" ht="1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s="3" customFormat="1" ht="15" customHeight="1">
      <c r="A585" s="6" t="s">
        <v>1440</v>
      </c>
      <c r="B585" s="7" t="s">
        <v>1441</v>
      </c>
      <c r="C585" s="6" t="s">
        <v>1442</v>
      </c>
      <c r="D585" s="6" t="s">
        <v>97</v>
      </c>
      <c r="E585" s="8">
        <v>79200</v>
      </c>
      <c r="F585" s="9">
        <v>45209</v>
      </c>
      <c r="G585" s="9">
        <v>47938</v>
      </c>
      <c r="H585" s="10">
        <v>90</v>
      </c>
      <c r="I585" s="10">
        <v>1.5</v>
      </c>
      <c r="J585" s="8">
        <v>70290</v>
      </c>
      <c r="K585" s="8">
        <v>0.89</v>
      </c>
      <c r="L585" s="8">
        <v>843480</v>
      </c>
      <c r="M585" s="8">
        <v>10.65</v>
      </c>
      <c r="N585" s="8">
        <v>2.81</v>
      </c>
      <c r="O585" s="8">
        <v>0</v>
      </c>
      <c r="P585" s="8">
        <v>26472</v>
      </c>
      <c r="Q585" s="8">
        <v>0</v>
      </c>
    </row>
    <row r="586" spans="1:17" s="3" customFormat="1" ht="1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s="3" customFormat="1" ht="15" customHeight="1">
      <c r="A587" s="6" t="s">
        <v>1440</v>
      </c>
      <c r="B587" s="7" t="s">
        <v>1443</v>
      </c>
      <c r="C587" s="6" t="s">
        <v>1444</v>
      </c>
      <c r="D587" s="6" t="s">
        <v>97</v>
      </c>
      <c r="E587" s="8">
        <v>27539</v>
      </c>
      <c r="F587" s="9">
        <v>45209</v>
      </c>
      <c r="G587" s="9">
        <v>47391</v>
      </c>
      <c r="H587" s="10">
        <v>72</v>
      </c>
      <c r="I587" s="10">
        <v>1.5</v>
      </c>
      <c r="J587" s="8">
        <v>22536.080000000002</v>
      </c>
      <c r="K587" s="8">
        <v>0.82</v>
      </c>
      <c r="L587" s="8">
        <v>270432.96000000002</v>
      </c>
      <c r="M587" s="8">
        <v>9.82</v>
      </c>
      <c r="N587" s="8">
        <v>3.98</v>
      </c>
      <c r="O587" s="8">
        <v>0</v>
      </c>
      <c r="P587" s="8">
        <v>14574.68</v>
      </c>
      <c r="Q587" s="8">
        <v>0</v>
      </c>
    </row>
    <row r="588" spans="1:17" s="3" customFormat="1" ht="1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s="3" customFormat="1" ht="15" customHeight="1">
      <c r="A589" s="6" t="s">
        <v>1440</v>
      </c>
      <c r="B589" s="7" t="s">
        <v>1445</v>
      </c>
      <c r="C589" s="6" t="s">
        <v>1446</v>
      </c>
      <c r="D589" s="6" t="s">
        <v>97</v>
      </c>
      <c r="E589" s="8">
        <v>63261</v>
      </c>
      <c r="F589" s="9">
        <v>45209</v>
      </c>
      <c r="G589" s="9">
        <v>48944</v>
      </c>
      <c r="H589" s="10">
        <v>123</v>
      </c>
      <c r="I589" s="10">
        <v>1.5</v>
      </c>
      <c r="J589" s="8">
        <v>65475.14</v>
      </c>
      <c r="K589" s="8">
        <v>1.04</v>
      </c>
      <c r="L589" s="8">
        <v>785701.68</v>
      </c>
      <c r="M589" s="8">
        <v>12.42</v>
      </c>
      <c r="N589" s="8">
        <v>3.8</v>
      </c>
      <c r="O589" s="8">
        <v>0</v>
      </c>
      <c r="P589" s="8">
        <v>0</v>
      </c>
      <c r="Q589" s="8">
        <v>0</v>
      </c>
    </row>
    <row r="590" spans="1:17" s="3" customFormat="1" ht="15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s="3" customFormat="1" ht="15" customHeight="1">
      <c r="A591" s="6" t="s">
        <v>1447</v>
      </c>
      <c r="B591" s="7" t="s">
        <v>119</v>
      </c>
      <c r="C591" s="6" t="s">
        <v>1448</v>
      </c>
      <c r="D591" s="6" t="s">
        <v>117</v>
      </c>
      <c r="E591" s="8">
        <v>0</v>
      </c>
      <c r="F591" s="9">
        <v>45566</v>
      </c>
      <c r="G591" s="9">
        <v>45809</v>
      </c>
      <c r="H591" s="10">
        <v>8</v>
      </c>
      <c r="I591" s="10">
        <v>0.5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20000</v>
      </c>
      <c r="Q591" s="8">
        <v>0</v>
      </c>
    </row>
    <row r="592" spans="1:17" s="3" customFormat="1" ht="15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s="3" customFormat="1" ht="15" customHeight="1">
      <c r="A593" s="6" t="s">
        <v>1449</v>
      </c>
      <c r="B593" s="7" t="s">
        <v>1450</v>
      </c>
      <c r="C593" s="6" t="s">
        <v>1451</v>
      </c>
      <c r="D593" s="6" t="s">
        <v>117</v>
      </c>
      <c r="E593" s="8">
        <v>6700</v>
      </c>
      <c r="F593" s="9">
        <v>42863</v>
      </c>
      <c r="G593" s="9">
        <v>46660</v>
      </c>
      <c r="H593" s="10">
        <v>125</v>
      </c>
      <c r="I593" s="10">
        <v>7.92</v>
      </c>
      <c r="J593" s="8">
        <v>6867.5</v>
      </c>
      <c r="K593" s="8">
        <v>1.02</v>
      </c>
      <c r="L593" s="8">
        <v>82410</v>
      </c>
      <c r="M593" s="8">
        <v>12.3</v>
      </c>
      <c r="N593" s="8">
        <v>0</v>
      </c>
      <c r="O593" s="8">
        <v>0</v>
      </c>
      <c r="P593" s="8">
        <v>0</v>
      </c>
      <c r="Q593" s="8">
        <v>0</v>
      </c>
    </row>
    <row r="594" spans="1:17" s="3" customFormat="1" ht="15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s="3" customFormat="1" ht="15" customHeight="1">
      <c r="A595" s="6" t="s">
        <v>1449</v>
      </c>
      <c r="B595" s="7" t="s">
        <v>1452</v>
      </c>
      <c r="C595" s="6" t="s">
        <v>1453</v>
      </c>
      <c r="D595" s="6" t="s">
        <v>97</v>
      </c>
      <c r="E595" s="8">
        <v>16261</v>
      </c>
      <c r="F595" s="9">
        <v>45717</v>
      </c>
      <c r="G595" s="9">
        <v>49490</v>
      </c>
      <c r="H595" s="10">
        <v>124</v>
      </c>
      <c r="I595" s="10">
        <v>0.08</v>
      </c>
      <c r="J595" s="8">
        <v>-3397.71</v>
      </c>
      <c r="K595" s="8">
        <v>-0.21</v>
      </c>
      <c r="L595" s="8">
        <v>-40772.519999999997</v>
      </c>
      <c r="M595" s="8">
        <v>-2.5099999999999998</v>
      </c>
      <c r="N595" s="8">
        <v>2.5</v>
      </c>
      <c r="O595" s="8">
        <v>0</v>
      </c>
      <c r="P595" s="8">
        <v>34554.620000000003</v>
      </c>
      <c r="Q595" s="8">
        <v>0</v>
      </c>
    </row>
    <row r="596" spans="1:17" s="3" customFormat="1" ht="15" customHeight="1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s="3" customFormat="1" ht="15" customHeight="1">
      <c r="A597" s="6" t="s">
        <v>1449</v>
      </c>
      <c r="B597" s="7" t="s">
        <v>1454</v>
      </c>
      <c r="C597" s="6" t="s">
        <v>1455</v>
      </c>
      <c r="D597" s="6" t="s">
        <v>97</v>
      </c>
      <c r="E597" s="8">
        <v>9429</v>
      </c>
      <c r="F597" s="9">
        <v>45703</v>
      </c>
      <c r="G597" s="9">
        <v>47361</v>
      </c>
      <c r="H597" s="10">
        <v>55</v>
      </c>
      <c r="I597" s="10">
        <v>0.17</v>
      </c>
      <c r="J597" s="8">
        <v>-1859.57</v>
      </c>
      <c r="K597" s="8">
        <v>-0.2</v>
      </c>
      <c r="L597" s="8">
        <v>-22314.84</v>
      </c>
      <c r="M597" s="8">
        <v>-2.37</v>
      </c>
      <c r="N597" s="8">
        <v>2.37</v>
      </c>
      <c r="O597" s="8">
        <v>0</v>
      </c>
      <c r="P597" s="8">
        <v>8250.3799999999992</v>
      </c>
      <c r="Q597" s="8">
        <v>0</v>
      </c>
    </row>
    <row r="598" spans="1:17" s="3" customFormat="1" ht="15" customHeight="1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s="3" customFormat="1" ht="15" customHeight="1">
      <c r="A599" s="6" t="s">
        <v>1449</v>
      </c>
      <c r="B599" s="7" t="s">
        <v>1456</v>
      </c>
      <c r="C599" s="6" t="s">
        <v>1457</v>
      </c>
      <c r="D599" s="6" t="s">
        <v>97</v>
      </c>
      <c r="E599" s="8">
        <v>4234</v>
      </c>
      <c r="F599" s="9">
        <v>43922</v>
      </c>
      <c r="G599" s="9">
        <v>46081</v>
      </c>
      <c r="H599" s="10">
        <v>71</v>
      </c>
      <c r="I599" s="10">
        <v>5</v>
      </c>
      <c r="J599" s="8">
        <v>3852.94</v>
      </c>
      <c r="K599" s="8">
        <v>0.91</v>
      </c>
      <c r="L599" s="8">
        <v>46235.28</v>
      </c>
      <c r="M599" s="8">
        <v>10.92</v>
      </c>
      <c r="N599" s="8">
        <v>2.2200000000000002</v>
      </c>
      <c r="O599" s="8">
        <v>0</v>
      </c>
      <c r="P599" s="8">
        <v>4025.84</v>
      </c>
      <c r="Q599" s="8">
        <v>0</v>
      </c>
    </row>
    <row r="600" spans="1:17" s="3" customFormat="1" ht="15" customHeight="1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s="3" customFormat="1" ht="15" customHeight="1">
      <c r="A601" s="6" t="s">
        <v>1449</v>
      </c>
      <c r="B601" s="7" t="s">
        <v>1458</v>
      </c>
      <c r="C601" s="6" t="s">
        <v>1459</v>
      </c>
      <c r="D601" s="6" t="s">
        <v>97</v>
      </c>
      <c r="E601" s="8">
        <v>4145</v>
      </c>
      <c r="F601" s="9">
        <v>42736</v>
      </c>
      <c r="G601" s="9">
        <v>46081</v>
      </c>
      <c r="H601" s="10">
        <v>110</v>
      </c>
      <c r="I601" s="10">
        <v>8.25</v>
      </c>
      <c r="J601" s="8">
        <v>4414.3999999999996</v>
      </c>
      <c r="K601" s="8">
        <v>1.06</v>
      </c>
      <c r="L601" s="8">
        <v>52972.800000000003</v>
      </c>
      <c r="M601" s="8">
        <v>12.78</v>
      </c>
      <c r="N601" s="8">
        <v>2.2200000000000002</v>
      </c>
      <c r="O601" s="8">
        <v>0</v>
      </c>
      <c r="P601" s="8">
        <v>3068.74</v>
      </c>
      <c r="Q601" s="8">
        <v>0</v>
      </c>
    </row>
    <row r="602" spans="1:17" s="3" customFormat="1" ht="15" customHeight="1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s="3" customFormat="1" ht="15" customHeight="1">
      <c r="A603" s="6" t="s">
        <v>1449</v>
      </c>
      <c r="B603" s="7" t="s">
        <v>190</v>
      </c>
      <c r="C603" s="6" t="s">
        <v>1460</v>
      </c>
      <c r="D603" s="6" t="s">
        <v>294</v>
      </c>
      <c r="E603" s="8">
        <v>0</v>
      </c>
      <c r="F603" s="9">
        <v>45047</v>
      </c>
      <c r="G603" s="9">
        <v>45777</v>
      </c>
      <c r="H603" s="10">
        <v>24</v>
      </c>
      <c r="I603" s="10">
        <v>1.92</v>
      </c>
      <c r="J603" s="8">
        <v>4500</v>
      </c>
      <c r="K603" s="8">
        <v>0</v>
      </c>
      <c r="L603" s="8">
        <v>54000</v>
      </c>
      <c r="M603" s="8">
        <v>0</v>
      </c>
      <c r="N603" s="8">
        <v>0</v>
      </c>
      <c r="O603" s="8">
        <v>0</v>
      </c>
      <c r="P603" s="8">
        <v>8000</v>
      </c>
      <c r="Q603" s="8">
        <v>0</v>
      </c>
    </row>
    <row r="604" spans="1:17" s="3" customFormat="1" ht="15" customHeight="1">
      <c r="A604" s="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1:17" s="3" customFormat="1" ht="15" customHeight="1">
      <c r="A605" s="6" t="s">
        <v>1449</v>
      </c>
      <c r="B605" s="7" t="s">
        <v>1461</v>
      </c>
      <c r="C605" s="12" t="s">
        <v>247</v>
      </c>
      <c r="D605" s="12"/>
      <c r="E605" s="13">
        <v>6541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 s="3" customFormat="1" ht="15" customHeight="1">
      <c r="A606" s="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1:17" s="3" customFormat="1" ht="15" customHeight="1">
      <c r="A607" s="6" t="s">
        <v>1462</v>
      </c>
      <c r="B607" s="7" t="s">
        <v>479</v>
      </c>
      <c r="C607" s="6" t="s">
        <v>1463</v>
      </c>
      <c r="D607" s="6" t="s">
        <v>97</v>
      </c>
      <c r="E607" s="8">
        <v>39972</v>
      </c>
      <c r="F607" s="9">
        <v>44835</v>
      </c>
      <c r="G607" s="9">
        <v>47879</v>
      </c>
      <c r="H607" s="10">
        <v>100</v>
      </c>
      <c r="I607" s="10">
        <v>2.5</v>
      </c>
      <c r="J607" s="8">
        <v>46836.52</v>
      </c>
      <c r="K607" s="8">
        <v>1.17</v>
      </c>
      <c r="L607" s="8">
        <v>562038.24</v>
      </c>
      <c r="M607" s="8">
        <v>14.06</v>
      </c>
      <c r="N607" s="8">
        <v>5.62</v>
      </c>
      <c r="O607" s="8">
        <v>0</v>
      </c>
      <c r="P607" s="8">
        <v>118450.36</v>
      </c>
      <c r="Q607" s="8">
        <v>0</v>
      </c>
    </row>
    <row r="608" spans="1:17" s="3" customFormat="1" ht="15" customHeight="1">
      <c r="A608" s="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 s="3" customFormat="1" ht="15" customHeight="1">
      <c r="A609" s="6" t="s">
        <v>1462</v>
      </c>
      <c r="B609" s="7" t="s">
        <v>190</v>
      </c>
      <c r="C609" s="12" t="s">
        <v>247</v>
      </c>
      <c r="D609" s="12"/>
      <c r="E609" s="13">
        <v>0</v>
      </c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 s="3" customFormat="1" ht="15" customHeight="1">
      <c r="A610" s="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 s="3" customFormat="1" ht="15" customHeight="1">
      <c r="A611" s="6" t="s">
        <v>1464</v>
      </c>
      <c r="B611" s="7" t="s">
        <v>1146</v>
      </c>
      <c r="C611" s="6" t="s">
        <v>1465</v>
      </c>
      <c r="D611" s="6" t="s">
        <v>97</v>
      </c>
      <c r="E611" s="8">
        <v>9250</v>
      </c>
      <c r="F611" s="9">
        <v>43997</v>
      </c>
      <c r="G611" s="9">
        <v>46265</v>
      </c>
      <c r="H611" s="10">
        <v>75</v>
      </c>
      <c r="I611" s="10">
        <v>4.83</v>
      </c>
      <c r="J611" s="8">
        <v>7215</v>
      </c>
      <c r="K611" s="8">
        <v>0.78</v>
      </c>
      <c r="L611" s="8">
        <v>86580</v>
      </c>
      <c r="M611" s="8">
        <v>9.36</v>
      </c>
      <c r="N611" s="8">
        <v>4.8499999999999996</v>
      </c>
      <c r="O611" s="8">
        <v>0</v>
      </c>
      <c r="P611" s="8">
        <v>30604.560000000001</v>
      </c>
      <c r="Q611" s="8">
        <v>0</v>
      </c>
    </row>
    <row r="612" spans="1:17" s="3" customFormat="1" ht="15" customHeight="1">
      <c r="A612" s="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s="3" customFormat="1" ht="15" customHeight="1">
      <c r="A613" s="6" t="s">
        <v>1464</v>
      </c>
      <c r="B613" s="7" t="s">
        <v>1466</v>
      </c>
      <c r="C613" s="6" t="s">
        <v>1467</v>
      </c>
      <c r="D613" s="6" t="s">
        <v>97</v>
      </c>
      <c r="E613" s="8">
        <v>9250</v>
      </c>
      <c r="F613" s="9">
        <v>44044</v>
      </c>
      <c r="G613" s="9">
        <v>46295</v>
      </c>
      <c r="H613" s="10">
        <v>74</v>
      </c>
      <c r="I613" s="10">
        <v>4.67</v>
      </c>
      <c r="J613" s="8">
        <v>7180.31</v>
      </c>
      <c r="K613" s="8">
        <v>0.78</v>
      </c>
      <c r="L613" s="8">
        <v>86163.72</v>
      </c>
      <c r="M613" s="8">
        <v>9.31</v>
      </c>
      <c r="N613" s="8">
        <v>4.8499999999999996</v>
      </c>
      <c r="O613" s="8">
        <v>0</v>
      </c>
      <c r="P613" s="8">
        <v>11177</v>
      </c>
      <c r="Q613" s="8">
        <v>0</v>
      </c>
    </row>
    <row r="614" spans="1:17" s="3" customFormat="1" ht="15" customHeight="1">
      <c r="A614" s="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 s="3" customFormat="1" ht="15" customHeight="1">
      <c r="A615" s="6" t="s">
        <v>1464</v>
      </c>
      <c r="B615" s="7" t="s">
        <v>1468</v>
      </c>
      <c r="C615" s="6" t="s">
        <v>1469</v>
      </c>
      <c r="D615" s="6" t="s">
        <v>117</v>
      </c>
      <c r="E615" s="8">
        <v>9250</v>
      </c>
      <c r="F615" s="9">
        <v>41000</v>
      </c>
      <c r="G615" s="9">
        <v>46568</v>
      </c>
      <c r="H615" s="10">
        <v>183</v>
      </c>
      <c r="I615" s="10">
        <v>13</v>
      </c>
      <c r="J615" s="8">
        <v>5535.15</v>
      </c>
      <c r="K615" s="8">
        <v>0.6</v>
      </c>
      <c r="L615" s="8">
        <v>66421.8</v>
      </c>
      <c r="M615" s="8">
        <v>7.18</v>
      </c>
      <c r="N615" s="8">
        <v>2.92</v>
      </c>
      <c r="O615" s="8">
        <v>0</v>
      </c>
      <c r="P615" s="8">
        <v>6510.46</v>
      </c>
      <c r="Q615" s="8">
        <v>0</v>
      </c>
    </row>
    <row r="616" spans="1:17" s="3" customFormat="1" ht="15" customHeight="1">
      <c r="A616" s="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 s="3" customFormat="1" ht="15" customHeight="1">
      <c r="A617" s="6" t="s">
        <v>1464</v>
      </c>
      <c r="B617" s="7" t="s">
        <v>1470</v>
      </c>
      <c r="C617" s="6" t="s">
        <v>1471</v>
      </c>
      <c r="D617" s="6" t="s">
        <v>97</v>
      </c>
      <c r="E617" s="8">
        <v>9250</v>
      </c>
      <c r="F617" s="9">
        <v>44921</v>
      </c>
      <c r="G617" s="9">
        <v>46783</v>
      </c>
      <c r="H617" s="10">
        <v>62</v>
      </c>
      <c r="I617" s="10">
        <v>2.33</v>
      </c>
      <c r="J617" s="8">
        <v>6542.22</v>
      </c>
      <c r="K617" s="8">
        <v>0.71</v>
      </c>
      <c r="L617" s="8">
        <v>78506.64</v>
      </c>
      <c r="M617" s="8">
        <v>8.49</v>
      </c>
      <c r="N617" s="8">
        <v>4.8499999999999996</v>
      </c>
      <c r="O617" s="8">
        <v>0</v>
      </c>
      <c r="P617" s="8">
        <v>6166.67</v>
      </c>
      <c r="Q617" s="8">
        <v>0</v>
      </c>
    </row>
    <row r="618" spans="1:17" s="3" customFormat="1" ht="15" customHeight="1">
      <c r="A618" s="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 s="3" customFormat="1" ht="15" customHeight="1">
      <c r="A619" s="6" t="s">
        <v>1472</v>
      </c>
      <c r="B619" s="7" t="s">
        <v>479</v>
      </c>
      <c r="C619" s="6" t="s">
        <v>1473</v>
      </c>
      <c r="D619" s="6" t="s">
        <v>97</v>
      </c>
      <c r="E619" s="8">
        <v>19660</v>
      </c>
      <c r="F619" s="9">
        <v>44770</v>
      </c>
      <c r="G619" s="9">
        <v>45808</v>
      </c>
      <c r="H619" s="10">
        <v>35</v>
      </c>
      <c r="I619" s="10">
        <v>2.75</v>
      </c>
      <c r="J619" s="8">
        <v>11075.13</v>
      </c>
      <c r="K619" s="8">
        <v>0.56000000000000005</v>
      </c>
      <c r="L619" s="8">
        <v>132901.56</v>
      </c>
      <c r="M619" s="8">
        <v>6.76</v>
      </c>
      <c r="N619" s="8">
        <v>2.44</v>
      </c>
      <c r="O619" s="8">
        <v>0.1</v>
      </c>
      <c r="P619" s="8">
        <v>11517.48</v>
      </c>
      <c r="Q619" s="8">
        <v>0</v>
      </c>
    </row>
    <row r="620" spans="1:17" s="3" customFormat="1" ht="15" customHeight="1">
      <c r="A620" s="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 s="3" customFormat="1" ht="15" customHeight="1">
      <c r="A621" s="6" t="s">
        <v>1472</v>
      </c>
      <c r="B621" s="7" t="s">
        <v>1474</v>
      </c>
      <c r="C621" s="6" t="s">
        <v>1475</v>
      </c>
      <c r="D621" s="6" t="s">
        <v>97</v>
      </c>
      <c r="E621" s="8">
        <v>53497</v>
      </c>
      <c r="F621" s="9">
        <v>43101</v>
      </c>
      <c r="G621" s="9">
        <v>47483</v>
      </c>
      <c r="H621" s="10">
        <v>144</v>
      </c>
      <c r="I621" s="10">
        <v>7.25</v>
      </c>
      <c r="J621" s="8">
        <v>26035.21</v>
      </c>
      <c r="K621" s="8">
        <v>0.49</v>
      </c>
      <c r="L621" s="8">
        <v>312422.52</v>
      </c>
      <c r="M621" s="8">
        <v>5.84</v>
      </c>
      <c r="N621" s="8">
        <v>2.4300000000000002</v>
      </c>
      <c r="O621" s="8">
        <v>0.1</v>
      </c>
      <c r="P621" s="8">
        <v>9347</v>
      </c>
      <c r="Q621" s="8">
        <v>0</v>
      </c>
    </row>
    <row r="622" spans="1:17" s="3" customFormat="1" ht="15" customHeight="1">
      <c r="A622" s="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 s="3" customFormat="1" ht="15" customHeight="1">
      <c r="A623" s="6" t="s">
        <v>1472</v>
      </c>
      <c r="B623" s="7" t="s">
        <v>1476</v>
      </c>
      <c r="C623" s="6" t="s">
        <v>1477</v>
      </c>
      <c r="D623" s="6" t="s">
        <v>97</v>
      </c>
      <c r="E623" s="8">
        <v>38383</v>
      </c>
      <c r="F623" s="9">
        <v>44770</v>
      </c>
      <c r="G623" s="9">
        <v>47087</v>
      </c>
      <c r="H623" s="10">
        <v>77</v>
      </c>
      <c r="I623" s="10">
        <v>2.75</v>
      </c>
      <c r="J623" s="8">
        <v>22230.15</v>
      </c>
      <c r="K623" s="8">
        <v>0.57999999999999996</v>
      </c>
      <c r="L623" s="8">
        <v>266761.84999999998</v>
      </c>
      <c r="M623" s="8">
        <v>6.95</v>
      </c>
      <c r="N623" s="8">
        <v>2.31</v>
      </c>
      <c r="O623" s="8">
        <v>0.1</v>
      </c>
      <c r="P623" s="8">
        <v>13559.38</v>
      </c>
      <c r="Q623" s="8">
        <v>0</v>
      </c>
    </row>
    <row r="624" spans="1:17" s="3" customFormat="1" ht="15" customHeight="1">
      <c r="A624" s="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 s="3" customFormat="1" ht="15" customHeight="1">
      <c r="A625" s="6" t="s">
        <v>1478</v>
      </c>
      <c r="B625" s="7" t="s">
        <v>119</v>
      </c>
      <c r="C625" s="6" t="s">
        <v>1479</v>
      </c>
      <c r="D625" s="6" t="s">
        <v>97</v>
      </c>
      <c r="E625" s="8">
        <v>33000</v>
      </c>
      <c r="F625" s="9">
        <v>45638</v>
      </c>
      <c r="G625" s="9">
        <v>47634</v>
      </c>
      <c r="H625" s="10">
        <v>66</v>
      </c>
      <c r="I625" s="10">
        <v>0.33</v>
      </c>
      <c r="J625" s="8">
        <v>23185.48</v>
      </c>
      <c r="K625" s="8">
        <v>0.7</v>
      </c>
      <c r="L625" s="8">
        <v>278225.76</v>
      </c>
      <c r="M625" s="8">
        <v>8.43</v>
      </c>
      <c r="N625" s="8">
        <v>2.63</v>
      </c>
      <c r="O625" s="8">
        <v>0</v>
      </c>
      <c r="P625" s="8">
        <v>92812.5</v>
      </c>
      <c r="Q625" s="8">
        <v>0</v>
      </c>
    </row>
    <row r="626" spans="1:17" s="3" customFormat="1" ht="15" customHeight="1">
      <c r="A626" s="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 s="3" customFormat="1" ht="15" customHeight="1">
      <c r="A627" s="6" t="s">
        <v>1480</v>
      </c>
      <c r="B627" s="7" t="s">
        <v>119</v>
      </c>
      <c r="C627" s="6" t="s">
        <v>1481</v>
      </c>
      <c r="D627" s="6" t="s">
        <v>97</v>
      </c>
      <c r="E627" s="8">
        <v>156000</v>
      </c>
      <c r="F627" s="9">
        <v>45611</v>
      </c>
      <c r="G627" s="9">
        <v>46757</v>
      </c>
      <c r="H627" s="10">
        <v>38</v>
      </c>
      <c r="I627" s="10">
        <v>0.42</v>
      </c>
      <c r="J627" s="8">
        <v>70726.67</v>
      </c>
      <c r="K627" s="8">
        <v>0.45</v>
      </c>
      <c r="L627" s="8">
        <v>848720.04</v>
      </c>
      <c r="M627" s="8">
        <v>5.44</v>
      </c>
      <c r="N627" s="8">
        <v>2.95</v>
      </c>
      <c r="O627" s="8">
        <v>0</v>
      </c>
      <c r="P627" s="8">
        <v>66666.67</v>
      </c>
      <c r="Q627" s="8">
        <v>0</v>
      </c>
    </row>
    <row r="628" spans="1:17" s="3" customFormat="1" ht="15" customHeight="1">
      <c r="A628" s="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 s="3" customFormat="1" ht="15" customHeight="1">
      <c r="A629" s="6" t="s">
        <v>1482</v>
      </c>
      <c r="B629" s="7" t="s">
        <v>119</v>
      </c>
      <c r="C629" s="6" t="s">
        <v>1483</v>
      </c>
      <c r="D629" s="6" t="s">
        <v>97</v>
      </c>
      <c r="E629" s="8">
        <v>30333</v>
      </c>
      <c r="F629" s="9">
        <v>44896</v>
      </c>
      <c r="G629" s="9">
        <v>46783</v>
      </c>
      <c r="H629" s="10">
        <v>62</v>
      </c>
      <c r="I629" s="10">
        <v>2.33</v>
      </c>
      <c r="J629" s="8">
        <v>24606.13</v>
      </c>
      <c r="K629" s="8">
        <v>0.81</v>
      </c>
      <c r="L629" s="8">
        <v>295273.56</v>
      </c>
      <c r="M629" s="8">
        <v>9.73</v>
      </c>
      <c r="N629" s="8">
        <v>3.42</v>
      </c>
      <c r="O629" s="8">
        <v>0</v>
      </c>
      <c r="P629" s="8">
        <v>30080.23</v>
      </c>
      <c r="Q629" s="8">
        <v>0</v>
      </c>
    </row>
    <row r="630" spans="1:17" s="3" customFormat="1" ht="15" customHeight="1">
      <c r="A630" s="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 s="3" customFormat="1" ht="15" customHeight="1">
      <c r="A631" s="6" t="s">
        <v>1484</v>
      </c>
      <c r="B631" s="7" t="s">
        <v>119</v>
      </c>
      <c r="C631" s="6" t="s">
        <v>1485</v>
      </c>
      <c r="D631" s="6" t="s">
        <v>97</v>
      </c>
      <c r="E631" s="8">
        <v>55000</v>
      </c>
      <c r="F631" s="9">
        <v>45553</v>
      </c>
      <c r="G631" s="9">
        <v>46173</v>
      </c>
      <c r="H631" s="10">
        <v>21</v>
      </c>
      <c r="I631" s="10">
        <v>0.57999999999999996</v>
      </c>
      <c r="J631" s="8">
        <v>16500</v>
      </c>
      <c r="K631" s="8">
        <v>0.3</v>
      </c>
      <c r="L631" s="8">
        <v>198000</v>
      </c>
      <c r="M631" s="8">
        <v>3.6</v>
      </c>
      <c r="N631" s="8">
        <v>0.38</v>
      </c>
      <c r="O631" s="8">
        <v>0</v>
      </c>
      <c r="P631" s="8">
        <v>0</v>
      </c>
      <c r="Q631" s="8">
        <v>0</v>
      </c>
    </row>
    <row r="632" spans="1:17" s="3" customFormat="1" ht="15" customHeight="1">
      <c r="A632" s="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1:17" s="3" customFormat="1" ht="15" customHeight="1">
      <c r="A633" s="6" t="s">
        <v>1486</v>
      </c>
      <c r="B633" s="7" t="s">
        <v>119</v>
      </c>
      <c r="C633" s="6" t="s">
        <v>1487</v>
      </c>
      <c r="D633" s="6" t="s">
        <v>97</v>
      </c>
      <c r="E633" s="8">
        <v>29620</v>
      </c>
      <c r="F633" s="9">
        <v>44736</v>
      </c>
      <c r="G633" s="9">
        <v>45808</v>
      </c>
      <c r="H633" s="10">
        <v>36</v>
      </c>
      <c r="I633" s="10">
        <v>2.83</v>
      </c>
      <c r="J633" s="8">
        <v>25917.5</v>
      </c>
      <c r="K633" s="8">
        <v>0.88</v>
      </c>
      <c r="L633" s="8">
        <v>311010</v>
      </c>
      <c r="M633" s="8">
        <v>10.5</v>
      </c>
      <c r="N633" s="8">
        <v>3.59</v>
      </c>
      <c r="O633" s="8">
        <v>0</v>
      </c>
      <c r="P633" s="8">
        <v>5363</v>
      </c>
      <c r="Q633" s="8">
        <v>0</v>
      </c>
    </row>
    <row r="634" spans="1:17" s="3" customFormat="1" ht="15" customHeight="1">
      <c r="A634" s="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spans="1:17" s="3" customFormat="1" ht="15" customHeight="1">
      <c r="A635" s="6" t="s">
        <v>1486</v>
      </c>
      <c r="B635" s="7" t="s">
        <v>320</v>
      </c>
      <c r="C635" s="6" t="s">
        <v>1488</v>
      </c>
      <c r="D635" s="6" t="s">
        <v>97</v>
      </c>
      <c r="E635" s="8">
        <v>13939</v>
      </c>
      <c r="F635" s="9">
        <v>43070</v>
      </c>
      <c r="G635" s="9">
        <v>46356</v>
      </c>
      <c r="H635" s="10">
        <v>108</v>
      </c>
      <c r="I635" s="10">
        <v>7.33</v>
      </c>
      <c r="J635" s="8">
        <v>12080.47</v>
      </c>
      <c r="K635" s="8">
        <v>0.87</v>
      </c>
      <c r="L635" s="8">
        <v>144965.64000000001</v>
      </c>
      <c r="M635" s="8">
        <v>10.4</v>
      </c>
      <c r="N635" s="8">
        <v>3.43</v>
      </c>
      <c r="O635" s="8">
        <v>0</v>
      </c>
      <c r="P635" s="8">
        <v>7750</v>
      </c>
      <c r="Q635" s="8">
        <v>0</v>
      </c>
    </row>
    <row r="636" spans="1:17" s="3" customFormat="1" ht="15" customHeight="1">
      <c r="A636" s="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 s="3" customFormat="1" ht="15" customHeight="1">
      <c r="A637" s="6" t="s">
        <v>1486</v>
      </c>
      <c r="B637" s="7" t="s">
        <v>339</v>
      </c>
      <c r="C637" s="12" t="s">
        <v>247</v>
      </c>
      <c r="D637" s="12"/>
      <c r="E637" s="13">
        <v>6380</v>
      </c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spans="1:17" s="3" customFormat="1" ht="15" customHeight="1">
      <c r="A638" s="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 s="3" customFormat="1" ht="15" customHeight="1">
      <c r="A639" s="6" t="s">
        <v>1489</v>
      </c>
      <c r="B639" s="7" t="s">
        <v>1286</v>
      </c>
      <c r="C639" s="6" t="s">
        <v>1490</v>
      </c>
      <c r="D639" s="6" t="s">
        <v>97</v>
      </c>
      <c r="E639" s="8">
        <v>35800</v>
      </c>
      <c r="F639" s="9">
        <v>45208</v>
      </c>
      <c r="G639" s="9">
        <v>47087</v>
      </c>
      <c r="H639" s="10">
        <v>62</v>
      </c>
      <c r="I639" s="10">
        <v>1.5</v>
      </c>
      <c r="J639" s="8">
        <v>47860.13</v>
      </c>
      <c r="K639" s="8">
        <v>1.34</v>
      </c>
      <c r="L639" s="8">
        <v>574321.56000000006</v>
      </c>
      <c r="M639" s="8">
        <v>16.04</v>
      </c>
      <c r="N639" s="8">
        <v>3.35</v>
      </c>
      <c r="O639" s="8">
        <v>0</v>
      </c>
      <c r="P639" s="8">
        <v>318380.28000000003</v>
      </c>
      <c r="Q639" s="8">
        <v>0</v>
      </c>
    </row>
    <row r="640" spans="1:17" s="3" customFormat="1" ht="15" customHeight="1">
      <c r="A640" s="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 s="3" customFormat="1" ht="15" customHeight="1">
      <c r="A641" s="6" t="s">
        <v>1489</v>
      </c>
      <c r="B641" s="7" t="s">
        <v>1491</v>
      </c>
      <c r="C641" s="6" t="s">
        <v>1492</v>
      </c>
      <c r="D641" s="6" t="s">
        <v>97</v>
      </c>
      <c r="E641" s="8">
        <v>39800</v>
      </c>
      <c r="F641" s="9">
        <v>45209</v>
      </c>
      <c r="G641" s="9">
        <v>48395</v>
      </c>
      <c r="H641" s="10">
        <v>105</v>
      </c>
      <c r="I641" s="10">
        <v>1.5</v>
      </c>
      <c r="J641" s="8">
        <v>32617.9</v>
      </c>
      <c r="K641" s="8">
        <v>0.82</v>
      </c>
      <c r="L641" s="8">
        <v>391414.8</v>
      </c>
      <c r="M641" s="8">
        <v>9.83</v>
      </c>
      <c r="N641" s="8">
        <v>3.32</v>
      </c>
      <c r="O641" s="8">
        <v>0</v>
      </c>
      <c r="P641" s="8">
        <v>89550</v>
      </c>
      <c r="Q641" s="8">
        <v>0</v>
      </c>
    </row>
    <row r="642" spans="1:17" s="3" customFormat="1" ht="15" customHeight="1">
      <c r="A642" s="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 s="3" customFormat="1" ht="15" customHeight="1">
      <c r="A643" s="6" t="s">
        <v>1489</v>
      </c>
      <c r="B643" s="7" t="s">
        <v>1493</v>
      </c>
      <c r="C643" s="6" t="s">
        <v>1494</v>
      </c>
      <c r="D643" s="6" t="s">
        <v>264</v>
      </c>
      <c r="E643" s="8">
        <v>0</v>
      </c>
      <c r="F643" s="9">
        <v>45209</v>
      </c>
      <c r="G643" s="9">
        <v>46081</v>
      </c>
      <c r="H643" s="10">
        <v>29</v>
      </c>
      <c r="I643" s="10">
        <v>1.5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</row>
    <row r="644" spans="1:17" s="3" customFormat="1" ht="15" customHeight="1">
      <c r="A644" s="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 s="3" customFormat="1" ht="15" customHeight="1">
      <c r="A645" s="6" t="s">
        <v>1489</v>
      </c>
      <c r="B645" s="7" t="s">
        <v>188</v>
      </c>
      <c r="C645" s="6" t="s">
        <v>1495</v>
      </c>
      <c r="D645" s="6" t="s">
        <v>97</v>
      </c>
      <c r="E645" s="8">
        <v>23256</v>
      </c>
      <c r="F645" s="9">
        <v>45209</v>
      </c>
      <c r="G645" s="9">
        <v>47514</v>
      </c>
      <c r="H645" s="10">
        <v>76</v>
      </c>
      <c r="I645" s="10">
        <v>1.5</v>
      </c>
      <c r="J645" s="8">
        <v>19069.919999999998</v>
      </c>
      <c r="K645" s="8">
        <v>0.82</v>
      </c>
      <c r="L645" s="8">
        <v>228839.04000000001</v>
      </c>
      <c r="M645" s="8">
        <v>9.84</v>
      </c>
      <c r="N645" s="8">
        <v>3.07</v>
      </c>
      <c r="O645" s="8">
        <v>0</v>
      </c>
      <c r="P645" s="8">
        <v>34884</v>
      </c>
      <c r="Q645" s="8">
        <v>0</v>
      </c>
    </row>
    <row r="646" spans="1:17" s="3" customFormat="1" ht="15" customHeight="1">
      <c r="A646" s="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 s="3" customFormat="1" ht="15" customHeight="1">
      <c r="A647" s="6" t="s">
        <v>1489</v>
      </c>
      <c r="B647" s="7" t="s">
        <v>1034</v>
      </c>
      <c r="C647" s="6" t="s">
        <v>1496</v>
      </c>
      <c r="D647" s="6" t="s">
        <v>97</v>
      </c>
      <c r="E647" s="8">
        <v>23040</v>
      </c>
      <c r="F647" s="9">
        <v>45209</v>
      </c>
      <c r="G647" s="9">
        <v>46507</v>
      </c>
      <c r="H647" s="10">
        <v>43</v>
      </c>
      <c r="I647" s="10">
        <v>1.5</v>
      </c>
      <c r="J647" s="8">
        <v>18979.79</v>
      </c>
      <c r="K647" s="8">
        <v>0.82</v>
      </c>
      <c r="L647" s="8">
        <v>227757.48</v>
      </c>
      <c r="M647" s="8">
        <v>9.89</v>
      </c>
      <c r="N647" s="8">
        <v>3.33</v>
      </c>
      <c r="O647" s="8">
        <v>0</v>
      </c>
      <c r="P647" s="8">
        <v>33068.39</v>
      </c>
      <c r="Q647" s="8">
        <v>0</v>
      </c>
    </row>
    <row r="648" spans="1:17" s="3" customFormat="1" ht="15" customHeight="1">
      <c r="A648" s="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spans="1:17" s="3" customFormat="1" ht="15" customHeight="1">
      <c r="A649" s="6" t="s">
        <v>1489</v>
      </c>
      <c r="B649" s="7" t="s">
        <v>1210</v>
      </c>
      <c r="C649" s="6" t="s">
        <v>1497</v>
      </c>
      <c r="D649" s="6" t="s">
        <v>117</v>
      </c>
      <c r="E649" s="8">
        <v>0</v>
      </c>
      <c r="F649" s="9">
        <v>45209</v>
      </c>
      <c r="G649" s="9">
        <v>46904</v>
      </c>
      <c r="H649" s="10">
        <v>56</v>
      </c>
      <c r="I649" s="10">
        <v>1.5</v>
      </c>
      <c r="J649" s="8">
        <v>4776.21</v>
      </c>
      <c r="K649" s="8">
        <v>0</v>
      </c>
      <c r="L649" s="8">
        <v>57314.52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</row>
    <row r="650" spans="1:17" s="3" customFormat="1" ht="15" customHeight="1">
      <c r="A650" s="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spans="1:17" s="3" customFormat="1" ht="15" customHeight="1">
      <c r="A651" s="6" t="s">
        <v>943</v>
      </c>
      <c r="B651" s="7" t="s">
        <v>1498</v>
      </c>
      <c r="C651" s="6" t="s">
        <v>1499</v>
      </c>
      <c r="D651" s="6" t="s">
        <v>97</v>
      </c>
      <c r="E651" s="8">
        <v>19689</v>
      </c>
      <c r="F651" s="9">
        <v>44715</v>
      </c>
      <c r="G651" s="9">
        <v>46418</v>
      </c>
      <c r="H651" s="10">
        <v>56</v>
      </c>
      <c r="I651" s="10">
        <v>2.83</v>
      </c>
      <c r="J651" s="8">
        <v>16541.189999999999</v>
      </c>
      <c r="K651" s="8">
        <v>0.84</v>
      </c>
      <c r="L651" s="8">
        <v>198494.28</v>
      </c>
      <c r="M651" s="8">
        <v>10.08</v>
      </c>
      <c r="N651" s="8">
        <v>3.08</v>
      </c>
      <c r="O651" s="8">
        <v>0</v>
      </c>
      <c r="P651" s="8">
        <v>0</v>
      </c>
      <c r="Q651" s="8">
        <v>0</v>
      </c>
    </row>
    <row r="652" spans="1:17" s="3" customFormat="1" ht="15" customHeight="1">
      <c r="A652" s="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1:17" s="3" customFormat="1" ht="15" customHeight="1">
      <c r="A653" s="6" t="s">
        <v>943</v>
      </c>
      <c r="B653" s="7" t="s">
        <v>1210</v>
      </c>
      <c r="C653" s="6" t="s">
        <v>1500</v>
      </c>
      <c r="D653" s="6" t="s">
        <v>97</v>
      </c>
      <c r="E653" s="8">
        <v>4646</v>
      </c>
      <c r="F653" s="9">
        <v>44715</v>
      </c>
      <c r="G653" s="9">
        <v>46022</v>
      </c>
      <c r="H653" s="10">
        <v>43</v>
      </c>
      <c r="I653" s="10">
        <v>2.83</v>
      </c>
      <c r="J653" s="8">
        <v>5435.82</v>
      </c>
      <c r="K653" s="8">
        <v>1.17</v>
      </c>
      <c r="L653" s="8">
        <v>65229.84</v>
      </c>
      <c r="M653" s="8">
        <v>14.04</v>
      </c>
      <c r="N653" s="8">
        <v>3.07</v>
      </c>
      <c r="O653" s="8">
        <v>0</v>
      </c>
      <c r="P653" s="8">
        <v>4710.42</v>
      </c>
      <c r="Q653" s="8">
        <v>0</v>
      </c>
    </row>
    <row r="654" spans="1:17" s="3" customFormat="1" ht="15" customHeight="1">
      <c r="A654" s="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 s="3" customFormat="1" ht="15" customHeight="1">
      <c r="A655" s="6" t="s">
        <v>943</v>
      </c>
      <c r="B655" s="7" t="s">
        <v>1408</v>
      </c>
      <c r="C655" s="6" t="s">
        <v>1501</v>
      </c>
      <c r="D655" s="6" t="s">
        <v>97</v>
      </c>
      <c r="E655" s="8">
        <v>4606</v>
      </c>
      <c r="F655" s="9">
        <v>44715</v>
      </c>
      <c r="G655" s="9">
        <v>46022</v>
      </c>
      <c r="H655" s="10">
        <v>43</v>
      </c>
      <c r="I655" s="10">
        <v>2.83</v>
      </c>
      <c r="J655" s="8">
        <v>4893.88</v>
      </c>
      <c r="K655" s="8">
        <v>1.06</v>
      </c>
      <c r="L655" s="8">
        <v>58726.559999999998</v>
      </c>
      <c r="M655" s="8">
        <v>12.75</v>
      </c>
      <c r="N655" s="8">
        <v>3.2</v>
      </c>
      <c r="O655" s="8">
        <v>0</v>
      </c>
      <c r="P655" s="8">
        <v>5250</v>
      </c>
      <c r="Q655" s="8">
        <v>0</v>
      </c>
    </row>
    <row r="656" spans="1:17" s="3" customFormat="1" ht="15" customHeight="1">
      <c r="A656" s="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 s="3" customFormat="1" ht="15" customHeight="1">
      <c r="A657" s="6" t="s">
        <v>943</v>
      </c>
      <c r="B657" s="7" t="s">
        <v>1502</v>
      </c>
      <c r="C657" s="6" t="s">
        <v>1503</v>
      </c>
      <c r="D657" s="6" t="s">
        <v>97</v>
      </c>
      <c r="E657" s="8">
        <v>11158</v>
      </c>
      <c r="F657" s="9">
        <v>45748</v>
      </c>
      <c r="G657" s="9">
        <v>47695</v>
      </c>
      <c r="H657" s="10">
        <v>64</v>
      </c>
      <c r="I657" s="10">
        <v>0</v>
      </c>
      <c r="J657" s="8">
        <v>0</v>
      </c>
      <c r="K657" s="8">
        <v>0</v>
      </c>
      <c r="L657" s="8">
        <v>0</v>
      </c>
      <c r="M657" s="8">
        <v>0</v>
      </c>
      <c r="N657" s="8">
        <v>2.75</v>
      </c>
      <c r="O657" s="8">
        <v>0</v>
      </c>
      <c r="P657" s="8">
        <v>10723.4</v>
      </c>
      <c r="Q657" s="8">
        <v>0</v>
      </c>
    </row>
    <row r="658" spans="1:17" s="3" customFormat="1" ht="15" customHeight="1">
      <c r="A658" s="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 s="3" customFormat="1" ht="15" customHeight="1">
      <c r="A659" s="6" t="s">
        <v>943</v>
      </c>
      <c r="B659" s="7" t="s">
        <v>1504</v>
      </c>
      <c r="C659" s="6" t="s">
        <v>1505</v>
      </c>
      <c r="D659" s="6" t="s">
        <v>97</v>
      </c>
      <c r="E659" s="8">
        <v>3760</v>
      </c>
      <c r="F659" s="9">
        <v>44715</v>
      </c>
      <c r="G659" s="9">
        <v>46203</v>
      </c>
      <c r="H659" s="10">
        <v>49</v>
      </c>
      <c r="I659" s="10">
        <v>2.83</v>
      </c>
      <c r="J659" s="8">
        <v>4365.6000000000004</v>
      </c>
      <c r="K659" s="8">
        <v>1.1599999999999999</v>
      </c>
      <c r="L659" s="8">
        <v>52387.199999999997</v>
      </c>
      <c r="M659" s="8">
        <v>13.93</v>
      </c>
      <c r="N659" s="8">
        <v>3.08</v>
      </c>
      <c r="O659" s="8">
        <v>0</v>
      </c>
      <c r="P659" s="8">
        <v>4935</v>
      </c>
      <c r="Q659" s="8">
        <v>0</v>
      </c>
    </row>
    <row r="660" spans="1:17" s="3" customFormat="1" ht="15" customHeight="1">
      <c r="A660" s="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 s="3" customFormat="1" ht="15" customHeight="1">
      <c r="A661" s="6" t="s">
        <v>943</v>
      </c>
      <c r="B661" s="7" t="s">
        <v>1506</v>
      </c>
      <c r="C661" s="6" t="s">
        <v>1507</v>
      </c>
      <c r="D661" s="6" t="s">
        <v>97</v>
      </c>
      <c r="E661" s="8">
        <v>17901</v>
      </c>
      <c r="F661" s="9">
        <v>44715</v>
      </c>
      <c r="G661" s="9">
        <v>47330</v>
      </c>
      <c r="H661" s="10">
        <v>86</v>
      </c>
      <c r="I661" s="10">
        <v>2.83</v>
      </c>
      <c r="J661" s="8">
        <v>19019.810000000001</v>
      </c>
      <c r="K661" s="8">
        <v>1.06</v>
      </c>
      <c r="L661" s="8">
        <v>228237.72</v>
      </c>
      <c r="M661" s="8">
        <v>12.75</v>
      </c>
      <c r="N661" s="8">
        <v>3.07</v>
      </c>
      <c r="O661" s="8">
        <v>0</v>
      </c>
      <c r="P661" s="8">
        <v>13506.2</v>
      </c>
      <c r="Q661" s="8">
        <v>0</v>
      </c>
    </row>
    <row r="662" spans="1:17" s="3" customFormat="1" ht="15" customHeight="1">
      <c r="A662" s="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spans="1:17" s="3" customFormat="1" ht="15" customHeight="1">
      <c r="A663" s="6" t="s">
        <v>943</v>
      </c>
      <c r="B663" s="7" t="s">
        <v>1508</v>
      </c>
      <c r="C663" s="6" t="s">
        <v>1509</v>
      </c>
      <c r="D663" s="6" t="s">
        <v>97</v>
      </c>
      <c r="E663" s="8">
        <v>4210</v>
      </c>
      <c r="F663" s="9">
        <v>44715</v>
      </c>
      <c r="G663" s="9">
        <v>47603</v>
      </c>
      <c r="H663" s="10">
        <v>95</v>
      </c>
      <c r="I663" s="10">
        <v>2.83</v>
      </c>
      <c r="J663" s="8">
        <v>4084.41</v>
      </c>
      <c r="K663" s="8">
        <v>0.97</v>
      </c>
      <c r="L663" s="8">
        <v>49012.92</v>
      </c>
      <c r="M663" s="8">
        <v>11.64</v>
      </c>
      <c r="N663" s="8">
        <v>3.08</v>
      </c>
      <c r="O663" s="8">
        <v>0</v>
      </c>
      <c r="P663" s="8">
        <v>6491.12</v>
      </c>
      <c r="Q663" s="8">
        <v>0</v>
      </c>
    </row>
    <row r="664" spans="1:17" s="3" customFormat="1" ht="15" customHeight="1">
      <c r="A664" s="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spans="1:17" s="3" customFormat="1" ht="15" customHeight="1">
      <c r="A665" s="6" t="s">
        <v>943</v>
      </c>
      <c r="B665" s="7" t="s">
        <v>1510</v>
      </c>
      <c r="C665" s="6" t="s">
        <v>944</v>
      </c>
      <c r="D665" s="6" t="s">
        <v>97</v>
      </c>
      <c r="E665" s="8">
        <v>7571</v>
      </c>
      <c r="F665" s="9">
        <v>45383</v>
      </c>
      <c r="G665" s="9">
        <v>47208</v>
      </c>
      <c r="H665" s="10">
        <v>60</v>
      </c>
      <c r="I665" s="10">
        <v>1</v>
      </c>
      <c r="J665" s="8">
        <v>8201.92</v>
      </c>
      <c r="K665" s="8">
        <v>1.08</v>
      </c>
      <c r="L665" s="8">
        <v>98423.039999999994</v>
      </c>
      <c r="M665" s="8">
        <v>13</v>
      </c>
      <c r="N665" s="8">
        <v>3.07</v>
      </c>
      <c r="O665" s="8">
        <v>0</v>
      </c>
      <c r="P665" s="8">
        <v>16403.84</v>
      </c>
      <c r="Q665" s="8">
        <v>0</v>
      </c>
    </row>
    <row r="666" spans="1:17" s="3" customFormat="1" ht="15" customHeight="1">
      <c r="A666" s="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1:17" s="3" customFormat="1" ht="15" customHeight="1">
      <c r="A667" s="6" t="s">
        <v>943</v>
      </c>
      <c r="B667" s="7" t="s">
        <v>1511</v>
      </c>
      <c r="C667" s="6" t="s">
        <v>1512</v>
      </c>
      <c r="D667" s="6" t="s">
        <v>97</v>
      </c>
      <c r="E667" s="8">
        <v>3412</v>
      </c>
      <c r="F667" s="9">
        <v>44715</v>
      </c>
      <c r="G667" s="9">
        <v>47208</v>
      </c>
      <c r="H667" s="10">
        <v>82</v>
      </c>
      <c r="I667" s="10">
        <v>2.83</v>
      </c>
      <c r="J667" s="8">
        <v>3412</v>
      </c>
      <c r="K667" s="8">
        <v>1</v>
      </c>
      <c r="L667" s="8">
        <v>40944</v>
      </c>
      <c r="M667" s="8">
        <v>12</v>
      </c>
      <c r="N667" s="8">
        <v>3.07</v>
      </c>
      <c r="O667" s="8">
        <v>0</v>
      </c>
      <c r="P667" s="8">
        <v>2077.69</v>
      </c>
      <c r="Q667" s="8">
        <v>0</v>
      </c>
    </row>
    <row r="668" spans="1:17" s="3" customFormat="1" ht="15" customHeight="1">
      <c r="A668" s="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1:17" s="3" customFormat="1" ht="15" customHeight="1">
      <c r="A669" s="6" t="s">
        <v>943</v>
      </c>
      <c r="B669" s="7" t="s">
        <v>1023</v>
      </c>
      <c r="C669" s="12" t="s">
        <v>247</v>
      </c>
      <c r="D669" s="12"/>
      <c r="E669" s="13">
        <v>4510</v>
      </c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spans="1:17" s="3" customFormat="1" ht="15" customHeight="1">
      <c r="A670" s="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 s="3" customFormat="1" ht="15" customHeight="1">
      <c r="A671" s="6" t="s">
        <v>1513</v>
      </c>
      <c r="B671" s="7" t="s">
        <v>99</v>
      </c>
      <c r="C671" s="6" t="s">
        <v>1514</v>
      </c>
      <c r="D671" s="6" t="s">
        <v>97</v>
      </c>
      <c r="E671" s="8">
        <v>32082</v>
      </c>
      <c r="F671" s="9">
        <v>45282</v>
      </c>
      <c r="G671" s="9">
        <v>50829</v>
      </c>
      <c r="H671" s="10">
        <v>183</v>
      </c>
      <c r="I671" s="10">
        <v>1.33</v>
      </c>
      <c r="J671" s="8">
        <v>41506.089999999997</v>
      </c>
      <c r="K671" s="8">
        <v>1.29</v>
      </c>
      <c r="L671" s="8">
        <v>498073.08</v>
      </c>
      <c r="M671" s="8">
        <v>15.53</v>
      </c>
      <c r="N671" s="8">
        <v>6.08</v>
      </c>
      <c r="O671" s="8">
        <v>0</v>
      </c>
      <c r="P671" s="8">
        <v>51304.47</v>
      </c>
      <c r="Q671" s="8">
        <v>0</v>
      </c>
    </row>
    <row r="672" spans="1:17" s="3" customFormat="1" ht="15" customHeight="1">
      <c r="A672" s="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 s="3" customFormat="1" ht="15" customHeight="1">
      <c r="A673" s="6" t="s">
        <v>1515</v>
      </c>
      <c r="B673" s="7" t="s">
        <v>119</v>
      </c>
      <c r="C673" s="6" t="s">
        <v>1516</v>
      </c>
      <c r="D673" s="6" t="s">
        <v>97</v>
      </c>
      <c r="E673" s="8">
        <v>45236</v>
      </c>
      <c r="F673" s="9">
        <v>44986</v>
      </c>
      <c r="G673" s="9">
        <v>47634</v>
      </c>
      <c r="H673" s="10">
        <v>87</v>
      </c>
      <c r="I673" s="10">
        <v>2.08</v>
      </c>
      <c r="J673" s="8">
        <v>35699.69</v>
      </c>
      <c r="K673" s="8">
        <v>0.79</v>
      </c>
      <c r="L673" s="8">
        <v>428396.28</v>
      </c>
      <c r="M673" s="8">
        <v>9.4700000000000006</v>
      </c>
      <c r="N673" s="8">
        <v>3.04</v>
      </c>
      <c r="O673" s="8">
        <v>0</v>
      </c>
      <c r="P673" s="8">
        <v>45643</v>
      </c>
      <c r="Q673" s="8">
        <v>0</v>
      </c>
    </row>
    <row r="674" spans="1:17" s="3" customFormat="1" ht="15" customHeight="1">
      <c r="A674" s="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 s="3" customFormat="1" ht="15" customHeight="1">
      <c r="A675" s="6" t="s">
        <v>1517</v>
      </c>
      <c r="B675" s="7" t="s">
        <v>107</v>
      </c>
      <c r="C675" s="6" t="s">
        <v>1518</v>
      </c>
      <c r="D675" s="6" t="s">
        <v>97</v>
      </c>
      <c r="E675" s="8">
        <v>67200</v>
      </c>
      <c r="F675" s="9">
        <v>45176</v>
      </c>
      <c r="G675" s="9">
        <v>46996</v>
      </c>
      <c r="H675" s="10">
        <v>60</v>
      </c>
      <c r="I675" s="10">
        <v>1.58</v>
      </c>
      <c r="J675" s="8">
        <v>34160</v>
      </c>
      <c r="K675" s="8">
        <v>0.51</v>
      </c>
      <c r="L675" s="8">
        <v>409920</v>
      </c>
      <c r="M675" s="8">
        <v>6.1</v>
      </c>
      <c r="N675" s="8">
        <v>1.29</v>
      </c>
      <c r="O675" s="8">
        <v>0</v>
      </c>
      <c r="P675" s="8">
        <v>26040</v>
      </c>
      <c r="Q675" s="8">
        <v>0</v>
      </c>
    </row>
  </sheetData>
  <mergeCells count="2">
    <mergeCell ref="A1:Q1"/>
    <mergeCell ref="A2:Q2"/>
  </mergeCells>
  <pageMargins left="0.7" right="0.7" top="0.7" bottom="0.7" header="0.5" footer="0.5"/>
  <pageSetup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C483-FD54-4826-A8E7-41EB3C974B5B}">
  <sheetPr filterMode="1">
    <tabColor theme="4" tint="0.59999389629810485"/>
  </sheetPr>
  <dimension ref="A1:Q583"/>
  <sheetViews>
    <sheetView workbookViewId="0">
      <selection activeCell="E507" sqref="E507"/>
    </sheetView>
  </sheetViews>
  <sheetFormatPr defaultColWidth="9.140625" defaultRowHeight="12.6"/>
  <cols>
    <col min="1" max="1" width="43.85546875" bestFit="1" customWidth="1"/>
    <col min="2" max="2" width="22.5703125" bestFit="1" customWidth="1"/>
    <col min="3" max="3" width="62.5703125" bestFit="1" customWidth="1"/>
    <col min="4" max="4" width="14.140625" bestFit="1" customWidth="1"/>
    <col min="5" max="5" width="11.8554687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1519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hidden="1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hidden="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hidden="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hidden="1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1.25</v>
      </c>
      <c r="J7" s="8">
        <v>41845.06</v>
      </c>
      <c r="K7" s="8">
        <v>1.27</v>
      </c>
      <c r="L7" s="8">
        <v>502140.72</v>
      </c>
      <c r="M7" s="8">
        <v>15.26</v>
      </c>
      <c r="N7" s="8">
        <v>7.05</v>
      </c>
      <c r="O7" s="8">
        <v>0</v>
      </c>
      <c r="P7" s="8">
        <v>78125.62</v>
      </c>
      <c r="Q7" s="8">
        <v>0</v>
      </c>
    </row>
    <row r="8" spans="1:17" s="3" customFormat="1" ht="15" hidden="1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hidden="1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1.25</v>
      </c>
      <c r="J9" s="8">
        <v>16592.759999999998</v>
      </c>
      <c r="K9" s="8">
        <v>1.1299999999999999</v>
      </c>
      <c r="L9" s="8">
        <v>199113.12</v>
      </c>
      <c r="M9" s="8">
        <v>13.56</v>
      </c>
      <c r="N9" s="8">
        <v>6.98</v>
      </c>
      <c r="O9" s="8">
        <v>0</v>
      </c>
      <c r="P9" s="8">
        <v>14378.09</v>
      </c>
      <c r="Q9" s="8">
        <v>0</v>
      </c>
    </row>
    <row r="10" spans="1:17" s="3" customFormat="1" ht="15" hidden="1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hidden="1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3</v>
      </c>
      <c r="J11" s="8">
        <v>32688.45</v>
      </c>
      <c r="K11" s="8">
        <v>1.06</v>
      </c>
      <c r="L11" s="8">
        <v>392261.4</v>
      </c>
      <c r="M11" s="8">
        <v>12.73</v>
      </c>
      <c r="N11" s="8">
        <v>3.07</v>
      </c>
      <c r="O11" s="8">
        <v>0</v>
      </c>
      <c r="P11" s="8">
        <v>30812</v>
      </c>
      <c r="Q11" s="8">
        <v>0</v>
      </c>
    </row>
    <row r="12" spans="1:17" s="3" customFormat="1" ht="15" hidden="1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hidden="1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3</v>
      </c>
      <c r="J13" s="8">
        <v>23686.25</v>
      </c>
      <c r="K13" s="8">
        <v>0.42</v>
      </c>
      <c r="L13" s="8">
        <v>284235</v>
      </c>
      <c r="M13" s="8">
        <v>5</v>
      </c>
      <c r="N13" s="8">
        <v>0.66</v>
      </c>
      <c r="O13" s="8">
        <v>0</v>
      </c>
      <c r="P13" s="8">
        <v>21317.63</v>
      </c>
      <c r="Q13" s="8">
        <v>0</v>
      </c>
    </row>
    <row r="14" spans="1:17" s="3" customFormat="1" ht="15" hidden="1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hidden="1" customHeight="1">
      <c r="A15" s="6" t="s">
        <v>979</v>
      </c>
      <c r="B15" s="7" t="s">
        <v>479</v>
      </c>
      <c r="C15" s="6" t="s">
        <v>980</v>
      </c>
      <c r="D15" s="6" t="s">
        <v>97</v>
      </c>
      <c r="E15" s="8">
        <v>90021</v>
      </c>
      <c r="F15" s="9">
        <v>45573</v>
      </c>
      <c r="G15" s="9">
        <v>46142</v>
      </c>
      <c r="H15" s="10">
        <v>19</v>
      </c>
      <c r="I15" s="10">
        <v>0.25</v>
      </c>
      <c r="J15" s="8">
        <v>53442.47</v>
      </c>
      <c r="K15" s="8">
        <v>0.59</v>
      </c>
      <c r="L15" s="8">
        <v>641309.64</v>
      </c>
      <c r="M15" s="8">
        <v>7.12</v>
      </c>
      <c r="N15" s="8">
        <v>1.44</v>
      </c>
      <c r="O15" s="8">
        <v>0</v>
      </c>
      <c r="P15" s="8">
        <v>131115</v>
      </c>
      <c r="Q15" s="8">
        <v>0</v>
      </c>
    </row>
    <row r="16" spans="1:17" s="3" customFormat="1" ht="15" hidden="1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hidden="1" customHeight="1">
      <c r="A17" s="6" t="s">
        <v>981</v>
      </c>
      <c r="B17" s="7"/>
      <c r="C17" s="6" t="s">
        <v>982</v>
      </c>
      <c r="D17" s="6" t="s">
        <v>97</v>
      </c>
      <c r="E17" s="8">
        <v>0</v>
      </c>
      <c r="F17" s="9">
        <v>45539</v>
      </c>
      <c r="G17" s="9">
        <v>46112</v>
      </c>
      <c r="H17" s="10">
        <v>19</v>
      </c>
      <c r="I17" s="10">
        <v>0.33</v>
      </c>
      <c r="J17" s="8">
        <v>5485</v>
      </c>
      <c r="K17" s="8">
        <v>0</v>
      </c>
      <c r="L17" s="8">
        <v>65820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s="3" customFormat="1" ht="15" hidden="1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hidden="1" customHeight="1">
      <c r="A19" s="6" t="s">
        <v>981</v>
      </c>
      <c r="B19" s="7" t="s">
        <v>325</v>
      </c>
      <c r="C19" s="6" t="s">
        <v>983</v>
      </c>
      <c r="D19" s="6" t="s">
        <v>97</v>
      </c>
      <c r="E19" s="8">
        <v>9450</v>
      </c>
      <c r="F19" s="9">
        <v>45539</v>
      </c>
      <c r="G19" s="9">
        <v>46022</v>
      </c>
      <c r="H19" s="10">
        <v>16</v>
      </c>
      <c r="I19" s="10">
        <v>0.33</v>
      </c>
      <c r="J19" s="8">
        <v>7088</v>
      </c>
      <c r="K19" s="8">
        <v>0.75</v>
      </c>
      <c r="L19" s="8">
        <v>85056</v>
      </c>
      <c r="M19" s="8">
        <v>9</v>
      </c>
      <c r="N19" s="8">
        <v>4.2699999999999996</v>
      </c>
      <c r="O19" s="8">
        <v>0</v>
      </c>
      <c r="P19" s="8">
        <v>8650</v>
      </c>
      <c r="Q19" s="8">
        <v>0</v>
      </c>
    </row>
    <row r="20" spans="1:17" s="3" customFormat="1" ht="15" hidden="1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hidden="1" customHeight="1">
      <c r="A21" s="6" t="s">
        <v>981</v>
      </c>
      <c r="B21" s="7" t="s">
        <v>984</v>
      </c>
      <c r="C21" s="6" t="s">
        <v>985</v>
      </c>
      <c r="D21" s="6" t="s">
        <v>97</v>
      </c>
      <c r="E21" s="8">
        <v>8125</v>
      </c>
      <c r="F21" s="9">
        <v>45539</v>
      </c>
      <c r="G21" s="9">
        <v>46112</v>
      </c>
      <c r="H21" s="10">
        <v>19</v>
      </c>
      <c r="I21" s="10">
        <v>0.33</v>
      </c>
      <c r="J21" s="8">
        <v>6285</v>
      </c>
      <c r="K21" s="8">
        <v>0.77</v>
      </c>
      <c r="L21" s="8">
        <v>75420</v>
      </c>
      <c r="M21" s="8">
        <v>9.2799999999999994</v>
      </c>
      <c r="N21" s="8">
        <v>4.5199999999999996</v>
      </c>
      <c r="O21" s="8">
        <v>0</v>
      </c>
      <c r="P21" s="8">
        <v>7500</v>
      </c>
      <c r="Q21" s="8">
        <v>0</v>
      </c>
    </row>
    <row r="22" spans="1:17" s="3" customFormat="1" ht="15" hidden="1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hidden="1" customHeight="1">
      <c r="A23" s="6" t="s">
        <v>981</v>
      </c>
      <c r="B23" s="7" t="s">
        <v>986</v>
      </c>
      <c r="C23" s="6" t="s">
        <v>987</v>
      </c>
      <c r="D23" s="6" t="s">
        <v>97</v>
      </c>
      <c r="E23" s="8">
        <v>5000</v>
      </c>
      <c r="F23" s="9">
        <v>45539</v>
      </c>
      <c r="G23" s="9">
        <v>46630</v>
      </c>
      <c r="H23" s="10">
        <v>36</v>
      </c>
      <c r="I23" s="10">
        <v>0.33</v>
      </c>
      <c r="J23" s="8">
        <v>5670</v>
      </c>
      <c r="K23" s="8">
        <v>1.1299999999999999</v>
      </c>
      <c r="L23" s="8">
        <v>68040</v>
      </c>
      <c r="M23" s="8">
        <v>13.61</v>
      </c>
      <c r="N23" s="8">
        <v>3.23</v>
      </c>
      <c r="O23" s="8">
        <v>0</v>
      </c>
      <c r="P23" s="8">
        <v>7580</v>
      </c>
      <c r="Q23" s="8">
        <v>0</v>
      </c>
    </row>
    <row r="24" spans="1:17" s="3" customFormat="1" ht="15" hidden="1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hidden="1" customHeight="1">
      <c r="A25" s="6" t="s">
        <v>981</v>
      </c>
      <c r="B25" s="7" t="s">
        <v>988</v>
      </c>
      <c r="C25" s="6" t="s">
        <v>989</v>
      </c>
      <c r="D25" s="6" t="s">
        <v>97</v>
      </c>
      <c r="E25" s="8">
        <v>11875</v>
      </c>
      <c r="F25" s="9">
        <v>45539</v>
      </c>
      <c r="G25" s="9">
        <v>46022</v>
      </c>
      <c r="H25" s="10">
        <v>16</v>
      </c>
      <c r="I25" s="10">
        <v>0.33</v>
      </c>
      <c r="J25" s="8">
        <v>8320</v>
      </c>
      <c r="K25" s="8">
        <v>0.7</v>
      </c>
      <c r="L25" s="8">
        <v>99840</v>
      </c>
      <c r="M25" s="8">
        <v>8.41</v>
      </c>
      <c r="N25" s="8">
        <v>4.5199999999999996</v>
      </c>
      <c r="O25" s="8">
        <v>0</v>
      </c>
      <c r="P25" s="8">
        <v>20446</v>
      </c>
      <c r="Q25" s="8">
        <v>0</v>
      </c>
    </row>
    <row r="26" spans="1:17" s="3" customFormat="1" ht="15" hidden="1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hidden="1" customHeight="1">
      <c r="A27" s="6" t="s">
        <v>981</v>
      </c>
      <c r="B27" s="7" t="s">
        <v>327</v>
      </c>
      <c r="C27" s="6" t="s">
        <v>990</v>
      </c>
      <c r="D27" s="6" t="s">
        <v>97</v>
      </c>
      <c r="E27" s="8">
        <v>6875</v>
      </c>
      <c r="F27" s="9">
        <v>45539</v>
      </c>
      <c r="G27" s="9">
        <v>46295</v>
      </c>
      <c r="H27" s="10">
        <v>25</v>
      </c>
      <c r="I27" s="10">
        <v>0.33</v>
      </c>
      <c r="J27" s="8">
        <v>5214</v>
      </c>
      <c r="K27" s="8">
        <v>0.76</v>
      </c>
      <c r="L27" s="8">
        <v>62568</v>
      </c>
      <c r="M27" s="8">
        <v>9.1</v>
      </c>
      <c r="N27" s="8">
        <v>5.34</v>
      </c>
      <c r="O27" s="8">
        <v>0</v>
      </c>
      <c r="P27" s="8">
        <v>10886</v>
      </c>
      <c r="Q27" s="8">
        <v>0</v>
      </c>
    </row>
    <row r="28" spans="1:17" s="3" customFormat="1" ht="15" hidden="1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hidden="1" customHeight="1">
      <c r="A29" s="6" t="s">
        <v>981</v>
      </c>
      <c r="B29" s="7" t="s">
        <v>991</v>
      </c>
      <c r="C29" s="6" t="s">
        <v>992</v>
      </c>
      <c r="D29" s="6" t="s">
        <v>97</v>
      </c>
      <c r="E29" s="8">
        <v>8670</v>
      </c>
      <c r="F29" s="9">
        <v>45539</v>
      </c>
      <c r="G29" s="9">
        <v>46996</v>
      </c>
      <c r="H29" s="10">
        <v>48</v>
      </c>
      <c r="I29" s="10">
        <v>0.33</v>
      </c>
      <c r="J29" s="8">
        <v>6503</v>
      </c>
      <c r="K29" s="8">
        <v>0.75</v>
      </c>
      <c r="L29" s="8">
        <v>78036</v>
      </c>
      <c r="M29" s="8">
        <v>9</v>
      </c>
      <c r="N29" s="8">
        <v>4.51</v>
      </c>
      <c r="O29" s="8">
        <v>0</v>
      </c>
      <c r="P29" s="8">
        <v>10000</v>
      </c>
      <c r="Q29" s="8">
        <v>0</v>
      </c>
    </row>
    <row r="30" spans="1:17" s="3" customFormat="1" ht="15" hidden="1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hidden="1" customHeight="1">
      <c r="A31" s="6" t="s">
        <v>993</v>
      </c>
      <c r="B31" s="7" t="s">
        <v>119</v>
      </c>
      <c r="C31" s="6" t="s">
        <v>1520</v>
      </c>
      <c r="D31" s="6" t="s">
        <v>117</v>
      </c>
      <c r="E31" s="8">
        <v>11789</v>
      </c>
      <c r="F31" s="9">
        <v>45386</v>
      </c>
      <c r="G31" s="9">
        <v>45688</v>
      </c>
      <c r="H31" s="10">
        <v>10</v>
      </c>
      <c r="I31" s="10">
        <v>0.75</v>
      </c>
      <c r="J31" s="8">
        <v>7122.52</v>
      </c>
      <c r="K31" s="8">
        <v>0.6</v>
      </c>
      <c r="L31" s="8">
        <v>85470.24</v>
      </c>
      <c r="M31" s="8">
        <v>7.25</v>
      </c>
      <c r="N31" s="8">
        <v>0</v>
      </c>
      <c r="O31" s="8">
        <v>0</v>
      </c>
      <c r="P31" s="8">
        <v>7122.52</v>
      </c>
      <c r="Q31" s="8">
        <v>0</v>
      </c>
    </row>
    <row r="32" spans="1:17" s="3" customFormat="1" ht="15" hidden="1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hidden="1" customHeight="1">
      <c r="A33" s="6" t="s">
        <v>993</v>
      </c>
      <c r="B33" s="7" t="s">
        <v>320</v>
      </c>
      <c r="C33" s="6" t="s">
        <v>995</v>
      </c>
      <c r="D33" s="6" t="s">
        <v>117</v>
      </c>
      <c r="E33" s="8">
        <v>9586</v>
      </c>
      <c r="F33" s="9">
        <v>45386</v>
      </c>
      <c r="G33" s="9">
        <v>47118</v>
      </c>
      <c r="H33" s="10">
        <v>57</v>
      </c>
      <c r="I33" s="10">
        <v>0.75</v>
      </c>
      <c r="J33" s="8">
        <v>8387.75</v>
      </c>
      <c r="K33" s="8">
        <v>0.88</v>
      </c>
      <c r="L33" s="8">
        <v>100653</v>
      </c>
      <c r="M33" s="8">
        <v>10.5</v>
      </c>
      <c r="N33" s="8">
        <v>3.33</v>
      </c>
      <c r="O33" s="8">
        <v>0</v>
      </c>
      <c r="P33" s="8">
        <v>12670</v>
      </c>
      <c r="Q33" s="8">
        <v>0</v>
      </c>
    </row>
    <row r="34" spans="1:17" s="3" customFormat="1" ht="15" hidden="1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hidden="1" customHeight="1">
      <c r="A35" s="6" t="s">
        <v>993</v>
      </c>
      <c r="B35" s="7" t="s">
        <v>339</v>
      </c>
      <c r="C35" s="125" t="s">
        <v>996</v>
      </c>
      <c r="D35" s="6" t="s">
        <v>97</v>
      </c>
      <c r="E35" s="8">
        <v>6924</v>
      </c>
      <c r="F35" s="9">
        <v>45627</v>
      </c>
      <c r="G35" s="9">
        <v>46752</v>
      </c>
      <c r="H35" s="10">
        <v>37</v>
      </c>
      <c r="I35" s="10">
        <v>0.08</v>
      </c>
      <c r="J35" s="8">
        <v>0</v>
      </c>
      <c r="K35" s="8">
        <v>0</v>
      </c>
      <c r="L35" s="8">
        <v>0</v>
      </c>
      <c r="M35" s="8">
        <v>0</v>
      </c>
      <c r="N35" s="8">
        <v>3.15</v>
      </c>
      <c r="O35" s="8">
        <v>0</v>
      </c>
      <c r="P35" s="8">
        <v>9730.51</v>
      </c>
      <c r="Q35" s="8">
        <v>0</v>
      </c>
    </row>
    <row r="36" spans="1:17" s="3" customFormat="1" ht="15" hidden="1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hidden="1" customHeight="1">
      <c r="A37" s="6" t="s">
        <v>997</v>
      </c>
      <c r="B37" s="7" t="s">
        <v>152</v>
      </c>
      <c r="C37" s="6" t="s">
        <v>998</v>
      </c>
      <c r="D37" s="6" t="s">
        <v>97</v>
      </c>
      <c r="E37" s="8">
        <v>101334</v>
      </c>
      <c r="F37" s="9">
        <v>44775</v>
      </c>
      <c r="G37" s="9">
        <v>45900</v>
      </c>
      <c r="H37" s="10">
        <v>37</v>
      </c>
      <c r="I37" s="10">
        <v>2.42</v>
      </c>
      <c r="J37" s="8">
        <v>50667</v>
      </c>
      <c r="K37" s="8">
        <v>0.5</v>
      </c>
      <c r="L37" s="8">
        <v>608004</v>
      </c>
      <c r="M37" s="8">
        <v>6</v>
      </c>
      <c r="N37" s="8">
        <v>1.34</v>
      </c>
      <c r="O37" s="8">
        <v>0</v>
      </c>
      <c r="P37" s="8">
        <v>57423.28</v>
      </c>
      <c r="Q37" s="8">
        <v>0</v>
      </c>
    </row>
    <row r="38" spans="1:17" s="3" customFormat="1" ht="15" hidden="1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hidden="1" customHeight="1">
      <c r="A39" s="6" t="s">
        <v>999</v>
      </c>
      <c r="B39" s="7" t="s">
        <v>205</v>
      </c>
      <c r="C39" s="6" t="s">
        <v>1000</v>
      </c>
      <c r="D39" s="6" t="s">
        <v>97</v>
      </c>
      <c r="E39" s="8">
        <v>23272</v>
      </c>
      <c r="F39" s="9">
        <v>45444</v>
      </c>
      <c r="G39" s="9">
        <v>47330</v>
      </c>
      <c r="H39" s="10">
        <v>62</v>
      </c>
      <c r="I39" s="10">
        <v>0.57999999999999996</v>
      </c>
      <c r="J39" s="8">
        <v>20750.87</v>
      </c>
      <c r="K39" s="8">
        <v>0.89</v>
      </c>
      <c r="L39" s="8">
        <v>249010.44</v>
      </c>
      <c r="M39" s="8">
        <v>10.7</v>
      </c>
      <c r="N39" s="8">
        <v>2.38</v>
      </c>
      <c r="O39" s="8">
        <v>0</v>
      </c>
      <c r="P39" s="8">
        <v>31417.200000000001</v>
      </c>
      <c r="Q39" s="8">
        <v>0</v>
      </c>
    </row>
    <row r="40" spans="1:17" s="3" customFormat="1" ht="15" hidden="1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999</v>
      </c>
      <c r="B41" s="7" t="s">
        <v>1001</v>
      </c>
      <c r="C41" s="12" t="s">
        <v>247</v>
      </c>
      <c r="D41" s="12"/>
      <c r="E41" s="139">
        <v>23903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s="3" customFormat="1" ht="15" hidden="1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hidden="1" customHeight="1">
      <c r="A43" s="6" t="s">
        <v>1003</v>
      </c>
      <c r="B43" s="7" t="s">
        <v>634</v>
      </c>
      <c r="C43" s="6" t="s">
        <v>1004</v>
      </c>
      <c r="D43" s="6" t="s">
        <v>97</v>
      </c>
      <c r="E43" s="8">
        <v>132165</v>
      </c>
      <c r="F43" s="9">
        <v>45519</v>
      </c>
      <c r="G43" s="9">
        <v>46507</v>
      </c>
      <c r="H43" s="10">
        <v>33</v>
      </c>
      <c r="I43" s="10">
        <v>0.42</v>
      </c>
      <c r="J43" s="8">
        <v>52370.42</v>
      </c>
      <c r="K43" s="8">
        <v>0.4</v>
      </c>
      <c r="L43" s="8">
        <v>628445.04</v>
      </c>
      <c r="M43" s="8">
        <v>4.76</v>
      </c>
      <c r="N43" s="8">
        <v>3.28</v>
      </c>
      <c r="O43" s="8">
        <v>0</v>
      </c>
      <c r="P43" s="8">
        <v>57180</v>
      </c>
      <c r="Q43" s="8">
        <v>0</v>
      </c>
    </row>
    <row r="44" spans="1:17" s="3" customFormat="1" ht="15" hidden="1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hidden="1" customHeight="1">
      <c r="A45" s="6" t="s">
        <v>1005</v>
      </c>
      <c r="B45" s="7" t="s">
        <v>1006</v>
      </c>
      <c r="C45" s="6" t="s">
        <v>1007</v>
      </c>
      <c r="D45" s="6" t="s">
        <v>97</v>
      </c>
      <c r="E45" s="8">
        <v>52500</v>
      </c>
      <c r="F45" s="9">
        <v>45519</v>
      </c>
      <c r="G45" s="9">
        <v>47330</v>
      </c>
      <c r="H45" s="10">
        <v>60</v>
      </c>
      <c r="I45" s="10">
        <v>0.42</v>
      </c>
      <c r="J45" s="8">
        <v>27094.38</v>
      </c>
      <c r="K45" s="8">
        <v>0.52</v>
      </c>
      <c r="L45" s="8">
        <v>325132.56</v>
      </c>
      <c r="M45" s="8">
        <v>6.19</v>
      </c>
      <c r="N45" s="8">
        <v>3.69</v>
      </c>
      <c r="O45" s="8">
        <v>1.1100000000000001</v>
      </c>
      <c r="P45" s="8">
        <v>16000</v>
      </c>
      <c r="Q45" s="8">
        <v>0</v>
      </c>
    </row>
    <row r="46" spans="1:17" s="3" customFormat="1" ht="15" hidden="1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hidden="1" customHeight="1">
      <c r="A47" s="6" t="s">
        <v>1005</v>
      </c>
      <c r="B47" s="7" t="s">
        <v>320</v>
      </c>
      <c r="C47" s="6" t="s">
        <v>1008</v>
      </c>
      <c r="D47" s="6" t="s">
        <v>97</v>
      </c>
      <c r="E47" s="8">
        <v>63165</v>
      </c>
      <c r="F47" s="9">
        <v>45519</v>
      </c>
      <c r="G47" s="9">
        <v>46477</v>
      </c>
      <c r="H47" s="10">
        <v>32</v>
      </c>
      <c r="I47" s="10">
        <v>0.42</v>
      </c>
      <c r="J47" s="8">
        <v>29898.1</v>
      </c>
      <c r="K47" s="8">
        <v>0.47</v>
      </c>
      <c r="L47" s="8">
        <v>358777.2</v>
      </c>
      <c r="M47" s="8">
        <v>5.68</v>
      </c>
      <c r="N47" s="8">
        <v>3.5</v>
      </c>
      <c r="O47" s="8">
        <v>0</v>
      </c>
      <c r="P47" s="8">
        <v>0</v>
      </c>
      <c r="Q47" s="8">
        <v>0</v>
      </c>
    </row>
    <row r="48" spans="1:17" s="3" customFormat="1" ht="15" hidden="1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hidden="1" customHeight="1">
      <c r="A49" s="6" t="s">
        <v>1009</v>
      </c>
      <c r="B49" s="7" t="s">
        <v>1010</v>
      </c>
      <c r="C49" s="6" t="s">
        <v>1011</v>
      </c>
      <c r="D49" s="6" t="s">
        <v>97</v>
      </c>
      <c r="E49" s="8">
        <v>126596</v>
      </c>
      <c r="F49" s="9">
        <v>44805</v>
      </c>
      <c r="G49" s="9">
        <v>49187</v>
      </c>
      <c r="H49" s="10">
        <v>144</v>
      </c>
      <c r="I49" s="10">
        <v>2.33</v>
      </c>
      <c r="J49" s="8">
        <v>140310.57</v>
      </c>
      <c r="K49" s="8">
        <v>1.1100000000000001</v>
      </c>
      <c r="L49" s="8">
        <v>1683726.84</v>
      </c>
      <c r="M49" s="8">
        <v>13.3</v>
      </c>
      <c r="N49" s="8">
        <v>5.9</v>
      </c>
      <c r="O49" s="8">
        <v>0</v>
      </c>
      <c r="P49" s="8">
        <v>225764.28</v>
      </c>
      <c r="Q49" s="8">
        <v>0</v>
      </c>
    </row>
    <row r="50" spans="1:17" s="3" customFormat="1" ht="15" hidden="1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hidden="1" customHeight="1">
      <c r="A51" s="6" t="s">
        <v>1012</v>
      </c>
      <c r="B51" s="7" t="s">
        <v>1013</v>
      </c>
      <c r="C51" s="6" t="s">
        <v>1014</v>
      </c>
      <c r="D51" s="6" t="s">
        <v>97</v>
      </c>
      <c r="E51" s="8">
        <v>56629</v>
      </c>
      <c r="F51" s="9">
        <v>45026</v>
      </c>
      <c r="G51" s="9">
        <v>49765</v>
      </c>
      <c r="H51" s="10">
        <v>156</v>
      </c>
      <c r="I51" s="10">
        <v>1.75</v>
      </c>
      <c r="J51" s="8">
        <v>90833.34</v>
      </c>
      <c r="K51" s="8">
        <v>1.6</v>
      </c>
      <c r="L51" s="8">
        <v>1090000.08</v>
      </c>
      <c r="M51" s="8">
        <v>19.25</v>
      </c>
      <c r="N51" s="8">
        <v>2.36</v>
      </c>
      <c r="O51" s="8">
        <v>0</v>
      </c>
      <c r="P51" s="8">
        <v>272500.02</v>
      </c>
      <c r="Q51" s="8">
        <v>0</v>
      </c>
    </row>
    <row r="52" spans="1:17" s="3" customFormat="1" ht="15" hidden="1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hidden="1" customHeight="1">
      <c r="A53" s="6" t="s">
        <v>1015</v>
      </c>
      <c r="B53" s="7" t="s">
        <v>167</v>
      </c>
      <c r="C53" s="6" t="s">
        <v>1016</v>
      </c>
      <c r="D53" s="6" t="s">
        <v>97</v>
      </c>
      <c r="E53" s="8">
        <v>56628</v>
      </c>
      <c r="F53" s="9">
        <v>45026</v>
      </c>
      <c r="G53" s="9">
        <v>49765</v>
      </c>
      <c r="H53" s="10">
        <v>156</v>
      </c>
      <c r="I53" s="10">
        <v>1.75</v>
      </c>
      <c r="J53" s="8">
        <v>90833.34</v>
      </c>
      <c r="K53" s="8">
        <v>1.6</v>
      </c>
      <c r="L53" s="8">
        <v>1090000.08</v>
      </c>
      <c r="M53" s="8">
        <v>19.25</v>
      </c>
      <c r="N53" s="8">
        <v>2.86</v>
      </c>
      <c r="O53" s="8">
        <v>0</v>
      </c>
      <c r="P53" s="8">
        <v>272500.02</v>
      </c>
      <c r="Q53" s="8">
        <v>0</v>
      </c>
    </row>
    <row r="54" spans="1:17" s="3" customFormat="1" ht="15" hidden="1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hidden="1" customHeight="1">
      <c r="A55" s="6" t="s">
        <v>1017</v>
      </c>
      <c r="B55" s="7" t="s">
        <v>119</v>
      </c>
      <c r="C55" s="6" t="s">
        <v>1018</v>
      </c>
      <c r="D55" s="6" t="s">
        <v>97</v>
      </c>
      <c r="E55" s="8">
        <v>100000</v>
      </c>
      <c r="F55" s="9">
        <v>45475</v>
      </c>
      <c r="G55" s="9">
        <v>47483</v>
      </c>
      <c r="H55" s="10">
        <v>66</v>
      </c>
      <c r="I55" s="10">
        <v>0.5</v>
      </c>
      <c r="J55" s="8">
        <v>66129.259999999995</v>
      </c>
      <c r="K55" s="8">
        <v>0.66</v>
      </c>
      <c r="L55" s="8">
        <v>793551.12</v>
      </c>
      <c r="M55" s="8">
        <v>7.94</v>
      </c>
      <c r="N55" s="8">
        <v>2.46</v>
      </c>
      <c r="O55" s="8">
        <v>-0.13</v>
      </c>
      <c r="P55" s="8">
        <v>126501.91</v>
      </c>
      <c r="Q55" s="8">
        <v>0</v>
      </c>
    </row>
    <row r="56" spans="1:17" s="3" customFormat="1" ht="15" hidden="1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hidden="1" customHeight="1">
      <c r="A57" s="6" t="s">
        <v>1017</v>
      </c>
      <c r="B57" s="7" t="s">
        <v>281</v>
      </c>
      <c r="C57" s="12" t="s">
        <v>247</v>
      </c>
      <c r="D57" s="12"/>
      <c r="E57" s="1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s="3" customFormat="1" ht="15" hidden="1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hidden="1" customHeight="1">
      <c r="A59" s="6" t="s">
        <v>1019</v>
      </c>
      <c r="B59" s="7" t="s">
        <v>1020</v>
      </c>
      <c r="C59" s="6" t="s">
        <v>1021</v>
      </c>
      <c r="D59" s="6" t="s">
        <v>117</v>
      </c>
      <c r="E59" s="8">
        <v>58347</v>
      </c>
      <c r="F59" s="9">
        <v>45490</v>
      </c>
      <c r="G59" s="9">
        <v>46691</v>
      </c>
      <c r="H59" s="10">
        <v>40</v>
      </c>
      <c r="I59" s="10">
        <v>0.5</v>
      </c>
      <c r="J59" s="8">
        <v>84639.16</v>
      </c>
      <c r="K59" s="8">
        <v>1.45</v>
      </c>
      <c r="L59" s="8">
        <v>1015669.92</v>
      </c>
      <c r="M59" s="8">
        <v>17.41</v>
      </c>
      <c r="N59" s="8">
        <v>4.8</v>
      </c>
      <c r="O59" s="8">
        <v>0</v>
      </c>
      <c r="P59" s="8">
        <v>79011.56</v>
      </c>
      <c r="Q59" s="8">
        <v>0</v>
      </c>
    </row>
    <row r="60" spans="1:17" s="3" customFormat="1" ht="15" hidden="1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hidden="1" customHeight="1">
      <c r="A61" s="6" t="s">
        <v>1019</v>
      </c>
      <c r="B61" s="7" t="s">
        <v>190</v>
      </c>
      <c r="C61" s="6" t="s">
        <v>1521</v>
      </c>
      <c r="D61" s="6" t="s">
        <v>294</v>
      </c>
      <c r="E61" s="8">
        <v>0</v>
      </c>
      <c r="F61" s="9">
        <v>45490</v>
      </c>
      <c r="G61" s="7"/>
      <c r="H61" s="7"/>
      <c r="I61" s="10">
        <v>0.5</v>
      </c>
      <c r="J61" s="8">
        <v>16000</v>
      </c>
      <c r="K61" s="8">
        <v>0</v>
      </c>
      <c r="L61" s="8">
        <v>192000</v>
      </c>
      <c r="M61" s="8">
        <v>0</v>
      </c>
      <c r="N61" s="8">
        <v>0</v>
      </c>
      <c r="O61" s="8">
        <v>0</v>
      </c>
      <c r="P61" s="8">
        <v>5500</v>
      </c>
      <c r="Q61" s="8">
        <v>0</v>
      </c>
    </row>
    <row r="62" spans="1:17" s="3" customFormat="1" ht="15" hidden="1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1019</v>
      </c>
      <c r="B63" s="7" t="s">
        <v>1022</v>
      </c>
      <c r="C63" s="12" t="s">
        <v>247</v>
      </c>
      <c r="D63" s="12"/>
      <c r="E63" s="139">
        <v>101590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s="3" customFormat="1" ht="15" hidden="1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1019</v>
      </c>
      <c r="B65" s="7" t="s">
        <v>1023</v>
      </c>
      <c r="C65" s="12" t="s">
        <v>247</v>
      </c>
      <c r="D65" s="12"/>
      <c r="E65" s="139">
        <v>26506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s="3" customFormat="1" ht="15" hidden="1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1019</v>
      </c>
      <c r="B67" s="7" t="s">
        <v>1024</v>
      </c>
      <c r="C67" s="12" t="s">
        <v>247</v>
      </c>
      <c r="D67" s="12"/>
      <c r="E67" s="13">
        <v>10499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s="3" customFormat="1" ht="15" hidden="1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hidden="1" customHeight="1">
      <c r="A69" s="6" t="s">
        <v>1025</v>
      </c>
      <c r="B69" s="7" t="s">
        <v>119</v>
      </c>
      <c r="C69" s="6" t="s">
        <v>1026</v>
      </c>
      <c r="D69" s="6" t="s">
        <v>97</v>
      </c>
      <c r="E69" s="8">
        <v>49728</v>
      </c>
      <c r="F69" s="9">
        <v>45533</v>
      </c>
      <c r="G69" s="9">
        <v>46142</v>
      </c>
      <c r="H69" s="10">
        <v>21</v>
      </c>
      <c r="I69" s="10">
        <v>0.42</v>
      </c>
      <c r="J69" s="8">
        <v>30023.279999999999</v>
      </c>
      <c r="K69" s="8">
        <v>0.6</v>
      </c>
      <c r="L69" s="8">
        <v>360279.36</v>
      </c>
      <c r="M69" s="8">
        <v>7.24</v>
      </c>
      <c r="N69" s="8">
        <v>1.78</v>
      </c>
      <c r="O69" s="8">
        <v>0</v>
      </c>
      <c r="P69" s="8">
        <v>23000</v>
      </c>
      <c r="Q69" s="8">
        <v>0</v>
      </c>
    </row>
    <row r="70" spans="1:17" s="3" customFormat="1" ht="15" hidden="1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1027</v>
      </c>
      <c r="B71" s="7" t="s">
        <v>119</v>
      </c>
      <c r="C71" s="12" t="s">
        <v>247</v>
      </c>
      <c r="D71" s="12"/>
      <c r="E71" s="139">
        <v>66370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s="3" customFormat="1" ht="15" hidden="1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hidden="1" customHeight="1">
      <c r="A73" s="6" t="s">
        <v>1029</v>
      </c>
      <c r="B73" s="7" t="s">
        <v>1030</v>
      </c>
      <c r="C73" s="6" t="s">
        <v>1031</v>
      </c>
      <c r="D73" s="6" t="s">
        <v>97</v>
      </c>
      <c r="E73" s="8">
        <v>119700</v>
      </c>
      <c r="F73" s="9">
        <v>42125</v>
      </c>
      <c r="G73" s="9">
        <v>46752</v>
      </c>
      <c r="H73" s="10">
        <v>152</v>
      </c>
      <c r="I73" s="10">
        <v>9.67</v>
      </c>
      <c r="J73" s="8">
        <v>54606.47</v>
      </c>
      <c r="K73" s="8">
        <v>0.46</v>
      </c>
      <c r="L73" s="8">
        <v>655277.64</v>
      </c>
      <c r="M73" s="8">
        <v>5.47</v>
      </c>
      <c r="N73" s="8">
        <v>0</v>
      </c>
      <c r="O73" s="8">
        <v>0</v>
      </c>
      <c r="P73" s="8">
        <v>10000</v>
      </c>
      <c r="Q73" s="8">
        <v>0</v>
      </c>
    </row>
    <row r="74" spans="1:17" s="3" customFormat="1" ht="15" hidden="1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hidden="1" customHeight="1">
      <c r="A75" s="6" t="s">
        <v>1032</v>
      </c>
      <c r="B75" s="7" t="s">
        <v>99</v>
      </c>
      <c r="C75" s="6" t="s">
        <v>1033</v>
      </c>
      <c r="D75" s="6" t="s">
        <v>97</v>
      </c>
      <c r="E75" s="8">
        <v>66649</v>
      </c>
      <c r="F75" s="9">
        <v>45278</v>
      </c>
      <c r="G75" s="9">
        <v>50464</v>
      </c>
      <c r="H75" s="10">
        <v>171</v>
      </c>
      <c r="I75" s="10">
        <v>1.08</v>
      </c>
      <c r="J75" s="8">
        <v>43975.839999999997</v>
      </c>
      <c r="K75" s="8">
        <v>0.66</v>
      </c>
      <c r="L75" s="8">
        <v>527710.07999999996</v>
      </c>
      <c r="M75" s="8">
        <v>7.92</v>
      </c>
      <c r="N75" s="8">
        <v>1.39</v>
      </c>
      <c r="O75" s="8">
        <v>0</v>
      </c>
      <c r="P75" s="8">
        <v>49542.42</v>
      </c>
      <c r="Q75" s="8">
        <v>0</v>
      </c>
    </row>
    <row r="76" spans="1:17" s="3" customFormat="1" ht="15" hidden="1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hidden="1" customHeight="1">
      <c r="A77" s="6" t="s">
        <v>1032</v>
      </c>
      <c r="B77" s="7" t="s">
        <v>1034</v>
      </c>
      <c r="C77" s="6" t="s">
        <v>1035</v>
      </c>
      <c r="D77" s="6" t="s">
        <v>97</v>
      </c>
      <c r="E77" s="8">
        <v>28858</v>
      </c>
      <c r="F77" s="9">
        <v>45278</v>
      </c>
      <c r="G77" s="9">
        <v>47026</v>
      </c>
      <c r="H77" s="10">
        <v>58</v>
      </c>
      <c r="I77" s="10">
        <v>1.08</v>
      </c>
      <c r="J77" s="8">
        <v>25135.32</v>
      </c>
      <c r="K77" s="8">
        <v>0.87</v>
      </c>
      <c r="L77" s="8">
        <v>301623.84000000003</v>
      </c>
      <c r="M77" s="8">
        <v>10.45</v>
      </c>
      <c r="N77" s="8">
        <v>1.48</v>
      </c>
      <c r="O77" s="8">
        <v>0</v>
      </c>
      <c r="P77" s="8">
        <v>27246.76</v>
      </c>
      <c r="Q77" s="8">
        <v>0</v>
      </c>
    </row>
    <row r="78" spans="1:17" s="3" customFormat="1" ht="15" hidden="1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hidden="1" customHeight="1">
      <c r="A79" s="6" t="s">
        <v>1036</v>
      </c>
      <c r="B79" s="7" t="s">
        <v>1037</v>
      </c>
      <c r="C79" s="125" t="s">
        <v>1038</v>
      </c>
      <c r="D79" s="6" t="s">
        <v>97</v>
      </c>
      <c r="E79" s="8">
        <v>31994</v>
      </c>
      <c r="F79" s="9">
        <v>45627</v>
      </c>
      <c r="G79" s="9">
        <v>47968</v>
      </c>
      <c r="H79" s="10">
        <v>77</v>
      </c>
      <c r="I79" s="10">
        <v>0.08</v>
      </c>
      <c r="J79" s="8">
        <v>7965.17</v>
      </c>
      <c r="K79" s="8">
        <v>0.25</v>
      </c>
      <c r="L79" s="8">
        <v>95582.04</v>
      </c>
      <c r="M79" s="8">
        <v>2.99</v>
      </c>
      <c r="N79" s="8">
        <v>2.16</v>
      </c>
      <c r="O79" s="8">
        <v>0</v>
      </c>
      <c r="P79" s="8">
        <v>11530.35</v>
      </c>
      <c r="Q79" s="8">
        <v>0</v>
      </c>
    </row>
    <row r="80" spans="1:17" s="3" customFormat="1" ht="15" hidden="1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1039</v>
      </c>
      <c r="B81" s="7" t="s">
        <v>1040</v>
      </c>
      <c r="C81" s="12" t="s">
        <v>247</v>
      </c>
      <c r="D81" s="12"/>
      <c r="E81" s="139">
        <v>54920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s="3" customFormat="1" ht="15" hidden="1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hidden="1" customHeight="1">
      <c r="A83" s="6" t="s">
        <v>1043</v>
      </c>
      <c r="B83" s="7" t="s">
        <v>479</v>
      </c>
      <c r="C83" s="6" t="s">
        <v>1044</v>
      </c>
      <c r="D83" s="6" t="s">
        <v>97</v>
      </c>
      <c r="E83" s="8">
        <v>2300</v>
      </c>
      <c r="F83" s="9">
        <v>45611</v>
      </c>
      <c r="G83" s="9">
        <v>47483</v>
      </c>
      <c r="H83" s="10">
        <v>62</v>
      </c>
      <c r="I83" s="10">
        <v>0.17</v>
      </c>
      <c r="J83" s="8">
        <v>3689.58</v>
      </c>
      <c r="K83" s="8">
        <v>1.6</v>
      </c>
      <c r="L83" s="8">
        <v>44274.96</v>
      </c>
      <c r="M83" s="8">
        <v>19.25</v>
      </c>
      <c r="N83" s="8">
        <v>2.09</v>
      </c>
      <c r="O83" s="8">
        <v>0</v>
      </c>
      <c r="P83" s="8">
        <v>6000</v>
      </c>
      <c r="Q83" s="8">
        <v>0</v>
      </c>
    </row>
    <row r="84" spans="1:17" s="3" customFormat="1" ht="15" hidden="1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hidden="1" customHeight="1">
      <c r="A85" s="6" t="s">
        <v>1043</v>
      </c>
      <c r="B85" s="7" t="s">
        <v>119</v>
      </c>
      <c r="C85" s="6" t="s">
        <v>1045</v>
      </c>
      <c r="D85" s="6" t="s">
        <v>97</v>
      </c>
      <c r="E85" s="8">
        <v>0</v>
      </c>
      <c r="F85" s="9">
        <v>45611</v>
      </c>
      <c r="G85" s="9">
        <v>46934</v>
      </c>
      <c r="H85" s="10">
        <v>44</v>
      </c>
      <c r="I85" s="10">
        <v>0.17</v>
      </c>
      <c r="J85" s="8">
        <v>38291.760000000002</v>
      </c>
      <c r="K85" s="8">
        <v>0</v>
      </c>
      <c r="L85" s="8">
        <v>459501.12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</row>
    <row r="86" spans="1:17" s="3" customFormat="1" ht="15" hidden="1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hidden="1" customHeight="1">
      <c r="A87" s="6" t="s">
        <v>1043</v>
      </c>
      <c r="B87" s="7" t="s">
        <v>1046</v>
      </c>
      <c r="C87" s="6" t="s">
        <v>1047</v>
      </c>
      <c r="D87" s="6" t="s">
        <v>97</v>
      </c>
      <c r="E87" s="8">
        <v>4600</v>
      </c>
      <c r="F87" s="9">
        <v>45611</v>
      </c>
      <c r="G87" s="9">
        <v>47483</v>
      </c>
      <c r="H87" s="10">
        <v>62</v>
      </c>
      <c r="I87" s="10">
        <v>0.17</v>
      </c>
      <c r="J87" s="8">
        <v>6516.67</v>
      </c>
      <c r="K87" s="8">
        <v>1.42</v>
      </c>
      <c r="L87" s="8">
        <v>78200.039999999994</v>
      </c>
      <c r="M87" s="8">
        <v>17</v>
      </c>
      <c r="N87" s="8">
        <v>1.04</v>
      </c>
      <c r="O87" s="8">
        <v>0</v>
      </c>
      <c r="P87" s="8">
        <v>14950</v>
      </c>
      <c r="Q87" s="8">
        <v>0</v>
      </c>
    </row>
    <row r="88" spans="1:17" s="3" customFormat="1" ht="15" hidden="1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hidden="1" customHeight="1">
      <c r="A89" s="6" t="s">
        <v>1048</v>
      </c>
      <c r="B89" s="7" t="s">
        <v>119</v>
      </c>
      <c r="C89" s="6" t="s">
        <v>1049</v>
      </c>
      <c r="D89" s="6" t="s">
        <v>97</v>
      </c>
      <c r="E89" s="8">
        <v>25050</v>
      </c>
      <c r="F89" s="9">
        <v>45279</v>
      </c>
      <c r="G89" s="9">
        <v>46785</v>
      </c>
      <c r="H89" s="10">
        <v>50</v>
      </c>
      <c r="I89" s="10">
        <v>1.08</v>
      </c>
      <c r="J89" s="8">
        <v>25386.61</v>
      </c>
      <c r="K89" s="8">
        <v>1.01</v>
      </c>
      <c r="L89" s="8">
        <v>304639.32</v>
      </c>
      <c r="M89" s="8">
        <v>12.16</v>
      </c>
      <c r="N89" s="8">
        <v>8.14</v>
      </c>
      <c r="O89" s="8">
        <v>0</v>
      </c>
      <c r="P89" s="8">
        <v>49056.25</v>
      </c>
      <c r="Q89" s="8">
        <v>0</v>
      </c>
    </row>
    <row r="90" spans="1:17" s="3" customFormat="1" ht="15" hidden="1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hidden="1" customHeight="1">
      <c r="A91" s="6" t="s">
        <v>1052</v>
      </c>
      <c r="B91" s="7" t="s">
        <v>119</v>
      </c>
      <c r="C91" s="6" t="s">
        <v>1053</v>
      </c>
      <c r="D91" s="6" t="s">
        <v>97</v>
      </c>
      <c r="E91" s="8">
        <v>58585</v>
      </c>
      <c r="F91" s="9">
        <v>45279</v>
      </c>
      <c r="G91" s="9">
        <v>46637</v>
      </c>
      <c r="H91" s="10">
        <v>45</v>
      </c>
      <c r="I91" s="10">
        <v>1.08</v>
      </c>
      <c r="J91" s="8">
        <v>44895.96</v>
      </c>
      <c r="K91" s="8">
        <v>0.77</v>
      </c>
      <c r="L91" s="8">
        <v>538751.52</v>
      </c>
      <c r="M91" s="8">
        <v>9.1999999999999993</v>
      </c>
      <c r="N91" s="8">
        <v>7.24</v>
      </c>
      <c r="O91" s="8">
        <v>0</v>
      </c>
      <c r="P91" s="8">
        <v>42318.75</v>
      </c>
      <c r="Q91" s="8">
        <v>0</v>
      </c>
    </row>
    <row r="92" spans="1:17" s="3" customFormat="1" ht="15" hidden="1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hidden="1" customHeight="1">
      <c r="A93" s="6" t="s">
        <v>1054</v>
      </c>
      <c r="B93" s="7" t="s">
        <v>99</v>
      </c>
      <c r="C93" s="6" t="s">
        <v>1055</v>
      </c>
      <c r="D93" s="6" t="s">
        <v>97</v>
      </c>
      <c r="E93" s="8">
        <v>27000</v>
      </c>
      <c r="F93" s="9">
        <v>45279</v>
      </c>
      <c r="G93" s="9">
        <v>46645</v>
      </c>
      <c r="H93" s="10">
        <v>45</v>
      </c>
      <c r="I93" s="10">
        <v>1.08</v>
      </c>
      <c r="J93" s="8">
        <v>28594.799999999999</v>
      </c>
      <c r="K93" s="8">
        <v>1.06</v>
      </c>
      <c r="L93" s="8">
        <v>343137.6</v>
      </c>
      <c r="M93" s="8">
        <v>12.71</v>
      </c>
      <c r="N93" s="8">
        <v>6.36</v>
      </c>
      <c r="O93" s="8">
        <v>0</v>
      </c>
      <c r="P93" s="8">
        <v>52875</v>
      </c>
      <c r="Q93" s="8">
        <v>0</v>
      </c>
    </row>
    <row r="94" spans="1:17" s="3" customFormat="1" ht="15" hidden="1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hidden="1" customHeight="1">
      <c r="A95" s="6" t="s">
        <v>1054</v>
      </c>
      <c r="B95" s="7" t="s">
        <v>101</v>
      </c>
      <c r="C95" s="6" t="s">
        <v>1056</v>
      </c>
      <c r="D95" s="6" t="s">
        <v>97</v>
      </c>
      <c r="E95" s="8">
        <v>31780</v>
      </c>
      <c r="F95" s="9">
        <v>45279</v>
      </c>
      <c r="G95" s="9">
        <v>46160</v>
      </c>
      <c r="H95" s="10">
        <v>29</v>
      </c>
      <c r="I95" s="10">
        <v>1.08</v>
      </c>
      <c r="J95" s="8">
        <v>30296.93</v>
      </c>
      <c r="K95" s="8">
        <v>0.95</v>
      </c>
      <c r="L95" s="8">
        <v>363563.16</v>
      </c>
      <c r="M95" s="8">
        <v>11.44</v>
      </c>
      <c r="N95" s="8">
        <v>6.32</v>
      </c>
      <c r="O95" s="8">
        <v>0</v>
      </c>
      <c r="P95" s="8">
        <v>43074.25</v>
      </c>
      <c r="Q95" s="8">
        <v>0</v>
      </c>
    </row>
    <row r="96" spans="1:17" s="3" customFormat="1" ht="15" hidden="1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hidden="1" customHeight="1">
      <c r="A97" s="6" t="s">
        <v>1057</v>
      </c>
      <c r="B97" s="7" t="s">
        <v>119</v>
      </c>
      <c r="C97" s="6" t="s">
        <v>1058</v>
      </c>
      <c r="D97" s="6" t="s">
        <v>97</v>
      </c>
      <c r="E97" s="8">
        <v>86683</v>
      </c>
      <c r="F97" s="9">
        <v>39873</v>
      </c>
      <c r="G97" s="9">
        <v>46904</v>
      </c>
      <c r="H97" s="10">
        <v>231</v>
      </c>
      <c r="I97" s="10">
        <v>15.83</v>
      </c>
      <c r="J97" s="8">
        <v>31801.47</v>
      </c>
      <c r="K97" s="8">
        <v>0.37</v>
      </c>
      <c r="L97" s="8">
        <v>381617.64</v>
      </c>
      <c r="M97" s="8">
        <v>4.4000000000000004</v>
      </c>
      <c r="N97" s="8">
        <v>2.09</v>
      </c>
      <c r="O97" s="8">
        <v>0</v>
      </c>
      <c r="P97" s="8">
        <v>25000</v>
      </c>
      <c r="Q97" s="8">
        <v>0</v>
      </c>
    </row>
    <row r="98" spans="1:17" s="3" customFormat="1" ht="15" hidden="1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hidden="1" customHeight="1">
      <c r="A99" s="6" t="s">
        <v>1057</v>
      </c>
      <c r="B99" s="7" t="s">
        <v>766</v>
      </c>
      <c r="C99" s="6" t="s">
        <v>1059</v>
      </c>
      <c r="D99" s="6" t="s">
        <v>97</v>
      </c>
      <c r="E99" s="8">
        <v>28776</v>
      </c>
      <c r="F99" s="9">
        <v>41518</v>
      </c>
      <c r="G99" s="9">
        <v>46721</v>
      </c>
      <c r="H99" s="10">
        <v>171</v>
      </c>
      <c r="I99" s="10">
        <v>11.33</v>
      </c>
      <c r="J99" s="8">
        <v>21268.1</v>
      </c>
      <c r="K99" s="8">
        <v>0.74</v>
      </c>
      <c r="L99" s="8">
        <v>255217.2</v>
      </c>
      <c r="M99" s="8">
        <v>8.8699999999999992</v>
      </c>
      <c r="N99" s="8">
        <v>2.36</v>
      </c>
      <c r="O99" s="8">
        <v>0</v>
      </c>
      <c r="P99" s="8">
        <v>11990</v>
      </c>
      <c r="Q99" s="8">
        <v>0</v>
      </c>
    </row>
    <row r="100" spans="1:17" s="3" customFormat="1" ht="15" hidden="1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hidden="1" customHeight="1">
      <c r="A101" s="6" t="s">
        <v>1060</v>
      </c>
      <c r="B101" s="7" t="s">
        <v>119</v>
      </c>
      <c r="C101" s="6" t="s">
        <v>1061</v>
      </c>
      <c r="D101" s="6" t="s">
        <v>97</v>
      </c>
      <c r="E101" s="8">
        <v>28341</v>
      </c>
      <c r="F101" s="9">
        <v>44774</v>
      </c>
      <c r="G101" s="9">
        <v>46599</v>
      </c>
      <c r="H101" s="10">
        <v>60</v>
      </c>
      <c r="I101" s="10">
        <v>2.42</v>
      </c>
      <c r="J101" s="8">
        <v>21297.43</v>
      </c>
      <c r="K101" s="8">
        <v>0.75</v>
      </c>
      <c r="L101" s="8">
        <v>255569.16</v>
      </c>
      <c r="M101" s="8">
        <v>9.02</v>
      </c>
      <c r="N101" s="8">
        <v>4.97</v>
      </c>
      <c r="O101" s="8">
        <v>0</v>
      </c>
      <c r="P101" s="8">
        <v>40149.760000000002</v>
      </c>
      <c r="Q101" s="8">
        <v>0</v>
      </c>
    </row>
    <row r="102" spans="1:17" s="3" customFormat="1" ht="15" hidden="1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hidden="1" customHeight="1">
      <c r="A103" s="6" t="s">
        <v>1062</v>
      </c>
      <c r="B103" s="7" t="s">
        <v>119</v>
      </c>
      <c r="C103" s="6" t="s">
        <v>1063</v>
      </c>
      <c r="D103" s="6" t="s">
        <v>117</v>
      </c>
      <c r="E103" s="8">
        <v>73000</v>
      </c>
      <c r="F103" s="9">
        <v>45581</v>
      </c>
      <c r="G103" s="9">
        <v>45777</v>
      </c>
      <c r="H103" s="10">
        <v>7</v>
      </c>
      <c r="I103" s="10">
        <v>0.25</v>
      </c>
      <c r="J103" s="8">
        <v>14275.39</v>
      </c>
      <c r="K103" s="8">
        <v>0.2</v>
      </c>
      <c r="L103" s="8">
        <v>171304.68</v>
      </c>
      <c r="M103" s="8">
        <v>2.35</v>
      </c>
      <c r="N103" s="8">
        <v>1.88</v>
      </c>
      <c r="O103" s="8">
        <v>0</v>
      </c>
      <c r="P103" s="8">
        <v>0</v>
      </c>
      <c r="Q103" s="8">
        <v>0</v>
      </c>
    </row>
    <row r="104" spans="1:17" s="3" customFormat="1" ht="15" hidden="1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hidden="1" customHeight="1">
      <c r="A105" s="6" t="s">
        <v>1068</v>
      </c>
      <c r="B105" s="7" t="s">
        <v>1069</v>
      </c>
      <c r="C105" s="6" t="s">
        <v>1070</v>
      </c>
      <c r="D105" s="6" t="s">
        <v>97</v>
      </c>
      <c r="E105" s="8">
        <v>47268</v>
      </c>
      <c r="F105" s="9">
        <v>45108</v>
      </c>
      <c r="G105" s="9">
        <v>48760</v>
      </c>
      <c r="H105" s="10">
        <v>120</v>
      </c>
      <c r="I105" s="10">
        <v>1.5</v>
      </c>
      <c r="J105" s="8">
        <v>57627.57</v>
      </c>
      <c r="K105" s="8">
        <v>1.22</v>
      </c>
      <c r="L105" s="8">
        <v>691530.84</v>
      </c>
      <c r="M105" s="8">
        <v>14.63</v>
      </c>
      <c r="N105" s="8">
        <v>2.41</v>
      </c>
      <c r="O105" s="8">
        <v>0</v>
      </c>
      <c r="P105" s="8">
        <v>200000</v>
      </c>
      <c r="Q105" s="8">
        <v>0</v>
      </c>
    </row>
    <row r="106" spans="1:17" s="3" customFormat="1" ht="15" hidden="1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hidden="1" customHeight="1">
      <c r="A107" s="6" t="s">
        <v>1071</v>
      </c>
      <c r="B107" s="7" t="s">
        <v>1072</v>
      </c>
      <c r="C107" s="6" t="s">
        <v>1073</v>
      </c>
      <c r="D107" s="6" t="s">
        <v>97</v>
      </c>
      <c r="E107" s="8">
        <v>121068</v>
      </c>
      <c r="F107" s="9">
        <v>42644</v>
      </c>
      <c r="G107" s="9">
        <v>46295</v>
      </c>
      <c r="H107" s="10">
        <v>120</v>
      </c>
      <c r="I107" s="10">
        <v>8.25</v>
      </c>
      <c r="J107" s="8">
        <v>171028.73</v>
      </c>
      <c r="K107" s="8">
        <v>1.41</v>
      </c>
      <c r="L107" s="8">
        <v>2052344.76</v>
      </c>
      <c r="M107" s="8">
        <v>16.95</v>
      </c>
      <c r="N107" s="8">
        <v>2.06</v>
      </c>
      <c r="O107" s="8">
        <v>0.77</v>
      </c>
      <c r="P107" s="8">
        <v>0</v>
      </c>
      <c r="Q107" s="8">
        <v>0</v>
      </c>
    </row>
    <row r="108" spans="1:17" s="3" customFormat="1" ht="15" hidden="1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hidden="1" customHeight="1">
      <c r="A109" s="6" t="s">
        <v>1074</v>
      </c>
      <c r="B109" s="7" t="s">
        <v>1075</v>
      </c>
      <c r="C109" s="6" t="s">
        <v>1076</v>
      </c>
      <c r="D109" s="6" t="s">
        <v>97</v>
      </c>
      <c r="E109" s="8">
        <v>25327</v>
      </c>
      <c r="F109" s="9">
        <v>44687</v>
      </c>
      <c r="G109" s="9">
        <v>45961</v>
      </c>
      <c r="H109" s="10">
        <v>42</v>
      </c>
      <c r="I109" s="10">
        <v>2.67</v>
      </c>
      <c r="J109" s="8">
        <v>22713.93</v>
      </c>
      <c r="K109" s="8">
        <v>0.9</v>
      </c>
      <c r="L109" s="8">
        <v>272567.15999999997</v>
      </c>
      <c r="M109" s="8">
        <v>10.76</v>
      </c>
      <c r="N109" s="8">
        <v>4.83</v>
      </c>
      <c r="O109" s="8">
        <v>0</v>
      </c>
      <c r="P109" s="8">
        <v>122344.4</v>
      </c>
      <c r="Q109" s="8">
        <v>0</v>
      </c>
    </row>
    <row r="110" spans="1:17" s="3" customFormat="1" ht="15" hidden="1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hidden="1" customHeight="1">
      <c r="A111" s="6" t="s">
        <v>1077</v>
      </c>
      <c r="B111" s="7" t="s">
        <v>119</v>
      </c>
      <c r="C111" s="6" t="s">
        <v>1522</v>
      </c>
      <c r="D111" s="6" t="s">
        <v>117</v>
      </c>
      <c r="E111" s="8">
        <v>8135</v>
      </c>
      <c r="F111" s="9">
        <v>45643</v>
      </c>
      <c r="G111" s="9">
        <v>45946</v>
      </c>
      <c r="H111" s="10">
        <v>10</v>
      </c>
      <c r="I111" s="10">
        <v>0.08</v>
      </c>
      <c r="J111" s="8">
        <v>9000</v>
      </c>
      <c r="K111" s="8">
        <v>1.1100000000000001</v>
      </c>
      <c r="L111" s="8">
        <v>108000</v>
      </c>
      <c r="M111" s="8">
        <v>13.28</v>
      </c>
      <c r="N111" s="8">
        <v>3.02</v>
      </c>
      <c r="O111" s="8">
        <v>0</v>
      </c>
      <c r="P111" s="8">
        <v>0</v>
      </c>
      <c r="Q111" s="8">
        <v>0</v>
      </c>
    </row>
    <row r="112" spans="1:17" s="3" customFormat="1" ht="15" hidden="1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hidden="1" customHeight="1">
      <c r="A113" s="6" t="s">
        <v>1077</v>
      </c>
      <c r="B113" s="7" t="s">
        <v>320</v>
      </c>
      <c r="C113" s="6" t="s">
        <v>1523</v>
      </c>
      <c r="D113" s="6" t="s">
        <v>97</v>
      </c>
      <c r="E113" s="8">
        <v>9600</v>
      </c>
      <c r="F113" s="9">
        <v>45643</v>
      </c>
      <c r="G113" s="9">
        <v>46554</v>
      </c>
      <c r="H113" s="10">
        <v>30</v>
      </c>
      <c r="I113" s="10">
        <v>0.08</v>
      </c>
      <c r="J113" s="8">
        <v>10400</v>
      </c>
      <c r="K113" s="8">
        <v>1.08</v>
      </c>
      <c r="L113" s="8">
        <v>124800</v>
      </c>
      <c r="M113" s="8">
        <v>13</v>
      </c>
      <c r="N113" s="8">
        <v>2.97</v>
      </c>
      <c r="O113" s="8">
        <v>0</v>
      </c>
      <c r="P113" s="8">
        <v>0</v>
      </c>
      <c r="Q113" s="8">
        <v>0</v>
      </c>
    </row>
    <row r="114" spans="1:17" s="3" customFormat="1" ht="15" hidden="1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hidden="1" customHeight="1">
      <c r="A115" s="6" t="s">
        <v>1077</v>
      </c>
      <c r="B115" s="7" t="s">
        <v>339</v>
      </c>
      <c r="C115" s="6" t="s">
        <v>1524</v>
      </c>
      <c r="D115" s="6" t="s">
        <v>97</v>
      </c>
      <c r="E115" s="8">
        <v>9000</v>
      </c>
      <c r="F115" s="9">
        <v>45643</v>
      </c>
      <c r="G115" s="9">
        <v>46584</v>
      </c>
      <c r="H115" s="10">
        <v>31</v>
      </c>
      <c r="I115" s="10">
        <v>0.08</v>
      </c>
      <c r="J115" s="8">
        <v>11139.45</v>
      </c>
      <c r="K115" s="8">
        <v>1.24</v>
      </c>
      <c r="L115" s="8">
        <v>133673.4</v>
      </c>
      <c r="M115" s="8">
        <v>14.85</v>
      </c>
      <c r="N115" s="8">
        <v>3.04</v>
      </c>
      <c r="O115" s="8">
        <v>0</v>
      </c>
      <c r="P115" s="8">
        <v>0</v>
      </c>
      <c r="Q115" s="8">
        <v>0</v>
      </c>
    </row>
    <row r="116" spans="1:17" s="3" customFormat="1" ht="15" hidden="1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hidden="1" customHeight="1">
      <c r="A117" s="6" t="s">
        <v>935</v>
      </c>
      <c r="B117" s="7" t="s">
        <v>119</v>
      </c>
      <c r="C117" s="6" t="s">
        <v>1082</v>
      </c>
      <c r="D117" s="6" t="s">
        <v>97</v>
      </c>
      <c r="E117" s="8">
        <v>18590</v>
      </c>
      <c r="F117" s="9">
        <v>44760</v>
      </c>
      <c r="G117" s="9">
        <v>45869</v>
      </c>
      <c r="H117" s="10">
        <v>37</v>
      </c>
      <c r="I117" s="10">
        <v>2.5</v>
      </c>
      <c r="J117" s="8">
        <v>12548.25</v>
      </c>
      <c r="K117" s="8">
        <v>0.68</v>
      </c>
      <c r="L117" s="8">
        <v>150579</v>
      </c>
      <c r="M117" s="8">
        <v>8.1</v>
      </c>
      <c r="N117" s="8">
        <v>5.95</v>
      </c>
      <c r="O117" s="8">
        <v>0</v>
      </c>
      <c r="P117" s="8">
        <v>17335.18</v>
      </c>
      <c r="Q117" s="8">
        <v>0</v>
      </c>
    </row>
    <row r="118" spans="1:17" s="3" customFormat="1" ht="15" hidden="1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hidden="1" customHeight="1">
      <c r="A119" s="6" t="s">
        <v>935</v>
      </c>
      <c r="B119" s="7" t="s">
        <v>766</v>
      </c>
      <c r="C119" s="6" t="s">
        <v>936</v>
      </c>
      <c r="D119" s="6" t="s">
        <v>97</v>
      </c>
      <c r="E119" s="8">
        <v>22406</v>
      </c>
      <c r="F119" s="9">
        <v>45444</v>
      </c>
      <c r="G119" s="9">
        <v>47330</v>
      </c>
      <c r="H119" s="10">
        <v>62</v>
      </c>
      <c r="I119" s="10">
        <v>0.57999999999999996</v>
      </c>
      <c r="J119" s="8">
        <v>13536.96</v>
      </c>
      <c r="K119" s="8">
        <v>0.6</v>
      </c>
      <c r="L119" s="8">
        <v>162443.51999999999</v>
      </c>
      <c r="M119" s="8">
        <v>7.25</v>
      </c>
      <c r="N119" s="8">
        <v>5.57</v>
      </c>
      <c r="O119" s="8">
        <v>0</v>
      </c>
      <c r="P119" s="8">
        <v>23806.38</v>
      </c>
      <c r="Q119" s="8">
        <v>0</v>
      </c>
    </row>
    <row r="120" spans="1:17" s="3" customFormat="1" ht="15" hidden="1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1084</v>
      </c>
      <c r="B121" s="7" t="s">
        <v>1085</v>
      </c>
      <c r="C121" s="12" t="s">
        <v>247</v>
      </c>
      <c r="D121" s="12"/>
      <c r="E121" s="139">
        <v>154923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s="3" customFormat="1" ht="15" hidden="1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hidden="1" customHeight="1">
      <c r="A123" s="6" t="s">
        <v>1087</v>
      </c>
      <c r="B123" s="7" t="s">
        <v>1088</v>
      </c>
      <c r="C123" s="6" t="s">
        <v>1089</v>
      </c>
      <c r="D123" s="6" t="s">
        <v>97</v>
      </c>
      <c r="E123" s="8">
        <v>40800</v>
      </c>
      <c r="F123" s="9">
        <v>45513</v>
      </c>
      <c r="G123" s="9">
        <v>47422</v>
      </c>
      <c r="H123" s="10">
        <v>63</v>
      </c>
      <c r="I123" s="10">
        <v>0.42</v>
      </c>
      <c r="J123" s="8">
        <v>50150</v>
      </c>
      <c r="K123" s="8">
        <v>1.23</v>
      </c>
      <c r="L123" s="8">
        <v>601800</v>
      </c>
      <c r="M123" s="8">
        <v>14.75</v>
      </c>
      <c r="N123" s="8">
        <v>4.93</v>
      </c>
      <c r="O123" s="8">
        <v>0</v>
      </c>
      <c r="P123" s="8">
        <v>100300</v>
      </c>
      <c r="Q123" s="8">
        <v>0</v>
      </c>
    </row>
    <row r="124" spans="1:17" s="3" customFormat="1" ht="15" hidden="1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hidden="1" customHeight="1">
      <c r="A125" s="6" t="s">
        <v>1097</v>
      </c>
      <c r="B125" s="7" t="s">
        <v>1098</v>
      </c>
      <c r="C125" s="6" t="s">
        <v>1099</v>
      </c>
      <c r="D125" s="6" t="s">
        <v>97</v>
      </c>
      <c r="E125" s="8">
        <v>108103</v>
      </c>
      <c r="F125" s="9">
        <v>45209</v>
      </c>
      <c r="G125" s="9">
        <v>48487</v>
      </c>
      <c r="H125" s="10">
        <v>108</v>
      </c>
      <c r="I125" s="10">
        <v>1.25</v>
      </c>
      <c r="J125" s="8">
        <v>109907.87</v>
      </c>
      <c r="K125" s="8">
        <v>1.02</v>
      </c>
      <c r="L125" s="8">
        <v>1318894.44</v>
      </c>
      <c r="M125" s="8">
        <v>12.2</v>
      </c>
      <c r="N125" s="8">
        <v>2.39</v>
      </c>
      <c r="O125" s="8">
        <v>1.27</v>
      </c>
      <c r="P125" s="8">
        <v>0</v>
      </c>
      <c r="Q125" s="8">
        <v>0</v>
      </c>
    </row>
    <row r="126" spans="1:17" s="3" customFormat="1" ht="15" hidden="1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hidden="1" customHeight="1">
      <c r="A127" s="6" t="s">
        <v>1100</v>
      </c>
      <c r="B127" s="7" t="s">
        <v>1101</v>
      </c>
      <c r="C127" s="6" t="s">
        <v>1102</v>
      </c>
      <c r="D127" s="6" t="s">
        <v>97</v>
      </c>
      <c r="E127" s="8">
        <v>191887</v>
      </c>
      <c r="F127" s="9">
        <v>41275</v>
      </c>
      <c r="G127" s="9">
        <v>46752</v>
      </c>
      <c r="H127" s="10">
        <v>180</v>
      </c>
      <c r="I127" s="10">
        <v>12</v>
      </c>
      <c r="J127" s="8">
        <v>60764.22</v>
      </c>
      <c r="K127" s="8">
        <v>0.32</v>
      </c>
      <c r="L127" s="8">
        <v>729170.64</v>
      </c>
      <c r="M127" s="8">
        <v>3.8</v>
      </c>
      <c r="N127" s="8">
        <v>1.26</v>
      </c>
      <c r="O127" s="8">
        <v>0</v>
      </c>
      <c r="P127" s="8">
        <v>70000</v>
      </c>
      <c r="Q127" s="8">
        <v>0</v>
      </c>
    </row>
    <row r="128" spans="1:17" s="3" customFormat="1" ht="15" hidden="1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hidden="1" customHeight="1">
      <c r="A129" s="6" t="s">
        <v>1103</v>
      </c>
      <c r="B129" s="7" t="s">
        <v>1104</v>
      </c>
      <c r="C129" s="6" t="s">
        <v>1105</v>
      </c>
      <c r="D129" s="6" t="s">
        <v>97</v>
      </c>
      <c r="E129" s="8">
        <v>119093</v>
      </c>
      <c r="F129" s="9">
        <v>45048</v>
      </c>
      <c r="G129" s="9">
        <v>48638</v>
      </c>
      <c r="H129" s="10">
        <v>118</v>
      </c>
      <c r="I129" s="10">
        <v>1.67</v>
      </c>
      <c r="J129" s="8">
        <v>78583.240000000005</v>
      </c>
      <c r="K129" s="8">
        <v>0.66</v>
      </c>
      <c r="L129" s="8">
        <v>942998.88</v>
      </c>
      <c r="M129" s="8">
        <v>7.92</v>
      </c>
      <c r="N129" s="8">
        <v>1.32</v>
      </c>
      <c r="O129" s="8">
        <v>0</v>
      </c>
      <c r="P129" s="8">
        <v>0</v>
      </c>
      <c r="Q129" s="8">
        <v>0</v>
      </c>
    </row>
    <row r="130" spans="1:17" s="3" customFormat="1" ht="15" hidden="1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hidden="1" customHeight="1">
      <c r="A131" s="6" t="s">
        <v>1106</v>
      </c>
      <c r="B131" s="7" t="s">
        <v>119</v>
      </c>
      <c r="C131" s="6" t="s">
        <v>1107</v>
      </c>
      <c r="D131" s="6" t="s">
        <v>97</v>
      </c>
      <c r="E131" s="8">
        <v>0</v>
      </c>
      <c r="F131" s="9">
        <v>45611</v>
      </c>
      <c r="G131" s="9">
        <v>46203</v>
      </c>
      <c r="H131" s="10">
        <v>20</v>
      </c>
      <c r="I131" s="10">
        <v>0.17</v>
      </c>
      <c r="J131" s="8">
        <v>36252.82</v>
      </c>
      <c r="K131" s="8">
        <v>0</v>
      </c>
      <c r="L131" s="8">
        <v>435033.84</v>
      </c>
      <c r="M131" s="8">
        <v>0</v>
      </c>
      <c r="N131" s="8">
        <v>0</v>
      </c>
      <c r="O131" s="8">
        <v>0</v>
      </c>
      <c r="P131" s="8">
        <v>11458</v>
      </c>
      <c r="Q131" s="8">
        <v>0</v>
      </c>
    </row>
    <row r="132" spans="1:17" s="3" customFormat="1" ht="15" hidden="1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hidden="1" customHeight="1">
      <c r="A133" s="6" t="s">
        <v>1108</v>
      </c>
      <c r="B133" s="7" t="s">
        <v>119</v>
      </c>
      <c r="C133" s="6" t="s">
        <v>1109</v>
      </c>
      <c r="D133" s="6" t="s">
        <v>97</v>
      </c>
      <c r="E133" s="8">
        <v>51277</v>
      </c>
      <c r="F133" s="9">
        <v>45615</v>
      </c>
      <c r="G133" s="9">
        <v>47968</v>
      </c>
      <c r="H133" s="10">
        <v>78</v>
      </c>
      <c r="I133" s="10">
        <v>0.17</v>
      </c>
      <c r="J133" s="8">
        <v>22155.07</v>
      </c>
      <c r="K133" s="8">
        <v>0.43</v>
      </c>
      <c r="L133" s="8">
        <v>265860.84000000003</v>
      </c>
      <c r="M133" s="8">
        <v>5.18</v>
      </c>
      <c r="N133" s="8">
        <v>2.52</v>
      </c>
      <c r="O133" s="8">
        <v>0</v>
      </c>
      <c r="P133" s="8">
        <v>27945.96</v>
      </c>
      <c r="Q133" s="8">
        <v>0</v>
      </c>
    </row>
    <row r="134" spans="1:17" s="3" customFormat="1" ht="15" hidden="1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hidden="1" customHeight="1">
      <c r="A135" s="6" t="s">
        <v>1110</v>
      </c>
      <c r="B135" s="7" t="s">
        <v>119</v>
      </c>
      <c r="C135" s="6" t="s">
        <v>1111</v>
      </c>
      <c r="D135" s="6" t="s">
        <v>97</v>
      </c>
      <c r="E135" s="8">
        <v>22500</v>
      </c>
      <c r="F135" s="9">
        <v>45615</v>
      </c>
      <c r="G135" s="9">
        <v>47136</v>
      </c>
      <c r="H135" s="10">
        <v>50</v>
      </c>
      <c r="I135" s="10">
        <v>0.17</v>
      </c>
      <c r="J135" s="8">
        <v>25713.25</v>
      </c>
      <c r="K135" s="8">
        <v>1.1399999999999999</v>
      </c>
      <c r="L135" s="8">
        <v>308559</v>
      </c>
      <c r="M135" s="8">
        <v>13.71</v>
      </c>
      <c r="N135" s="8">
        <v>6.34</v>
      </c>
      <c r="O135" s="8">
        <v>0</v>
      </c>
      <c r="P135" s="8">
        <v>0</v>
      </c>
      <c r="Q135" s="8">
        <v>0</v>
      </c>
    </row>
    <row r="136" spans="1:17" s="3" customFormat="1" ht="15" hidden="1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hidden="1" customHeight="1">
      <c r="A137" s="6" t="s">
        <v>1110</v>
      </c>
      <c r="B137" s="7" t="s">
        <v>320</v>
      </c>
      <c r="C137" s="6" t="s">
        <v>1112</v>
      </c>
      <c r="D137" s="6" t="s">
        <v>97</v>
      </c>
      <c r="E137" s="8">
        <v>19328</v>
      </c>
      <c r="F137" s="9">
        <v>45615</v>
      </c>
      <c r="G137" s="9">
        <v>46477</v>
      </c>
      <c r="H137" s="10">
        <v>29</v>
      </c>
      <c r="I137" s="10">
        <v>0.17</v>
      </c>
      <c r="J137" s="8">
        <v>14524.43</v>
      </c>
      <c r="K137" s="8">
        <v>0.75</v>
      </c>
      <c r="L137" s="8">
        <v>174293.16</v>
      </c>
      <c r="M137" s="8">
        <v>9.02</v>
      </c>
      <c r="N137" s="8">
        <v>6.23</v>
      </c>
      <c r="O137" s="8">
        <v>0</v>
      </c>
      <c r="P137" s="8">
        <v>0</v>
      </c>
      <c r="Q137" s="8">
        <v>0</v>
      </c>
    </row>
    <row r="138" spans="1:17" s="3" customFormat="1" ht="15" hidden="1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hidden="1" customHeight="1">
      <c r="A139" s="6" t="s">
        <v>1116</v>
      </c>
      <c r="B139" s="7" t="s">
        <v>1117</v>
      </c>
      <c r="C139" s="6" t="s">
        <v>1118</v>
      </c>
      <c r="D139" s="6" t="s">
        <v>97</v>
      </c>
      <c r="E139" s="8">
        <v>24012</v>
      </c>
      <c r="F139" s="9">
        <v>42482</v>
      </c>
      <c r="G139" s="9">
        <v>46834</v>
      </c>
      <c r="H139" s="10">
        <v>143</v>
      </c>
      <c r="I139" s="10">
        <v>8.75</v>
      </c>
      <c r="J139" s="8">
        <v>28854.42</v>
      </c>
      <c r="K139" s="8">
        <v>1.2</v>
      </c>
      <c r="L139" s="8">
        <v>346253.04</v>
      </c>
      <c r="M139" s="8">
        <v>14.42</v>
      </c>
      <c r="N139" s="8">
        <v>0.45</v>
      </c>
      <c r="O139" s="8">
        <v>0</v>
      </c>
      <c r="P139" s="8">
        <v>41666.660000000003</v>
      </c>
      <c r="Q139" s="8">
        <v>0</v>
      </c>
    </row>
    <row r="140" spans="1:17" s="3" customFormat="1" ht="15" hidden="1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hidden="1" customHeight="1">
      <c r="A141" s="6" t="s">
        <v>1119</v>
      </c>
      <c r="B141" s="7" t="s">
        <v>119</v>
      </c>
      <c r="C141" s="6" t="s">
        <v>1120</v>
      </c>
      <c r="D141" s="6" t="s">
        <v>97</v>
      </c>
      <c r="E141" s="8">
        <v>89631</v>
      </c>
      <c r="F141" s="9">
        <v>45541</v>
      </c>
      <c r="G141" s="9">
        <v>49191</v>
      </c>
      <c r="H141" s="10">
        <v>120</v>
      </c>
      <c r="I141" s="10">
        <v>0.33</v>
      </c>
      <c r="J141" s="8">
        <v>119508</v>
      </c>
      <c r="K141" s="8">
        <v>1.33</v>
      </c>
      <c r="L141" s="8">
        <v>1434096</v>
      </c>
      <c r="M141" s="8">
        <v>16</v>
      </c>
      <c r="N141" s="8">
        <v>4.7699999999999996</v>
      </c>
      <c r="O141" s="8">
        <v>0</v>
      </c>
      <c r="P141" s="8">
        <v>478032</v>
      </c>
      <c r="Q141" s="8">
        <v>0</v>
      </c>
    </row>
    <row r="142" spans="1:17" s="3" customFormat="1" ht="15" hidden="1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hidden="1" customHeight="1">
      <c r="A143" s="6" t="s">
        <v>1121</v>
      </c>
      <c r="B143" s="7" t="s">
        <v>119</v>
      </c>
      <c r="C143" s="6" t="s">
        <v>1122</v>
      </c>
      <c r="D143" s="6" t="s">
        <v>117</v>
      </c>
      <c r="E143" s="8">
        <v>11642</v>
      </c>
      <c r="F143" s="9">
        <v>45386</v>
      </c>
      <c r="G143" s="9">
        <v>46446</v>
      </c>
      <c r="H143" s="10">
        <v>35</v>
      </c>
      <c r="I143" s="10">
        <v>0.75</v>
      </c>
      <c r="J143" s="8">
        <v>12350.98</v>
      </c>
      <c r="K143" s="8">
        <v>1.06</v>
      </c>
      <c r="L143" s="8">
        <v>148211.76</v>
      </c>
      <c r="M143" s="8">
        <v>12.73</v>
      </c>
      <c r="N143" s="8">
        <v>0</v>
      </c>
      <c r="O143" s="8">
        <v>0</v>
      </c>
      <c r="P143" s="8">
        <v>13496.25</v>
      </c>
      <c r="Q143" s="8">
        <v>0</v>
      </c>
    </row>
    <row r="144" spans="1:17" s="3" customFormat="1" ht="15" hidden="1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hidden="1" customHeight="1">
      <c r="A145" s="6" t="s">
        <v>1121</v>
      </c>
      <c r="B145" s="7" t="s">
        <v>1123</v>
      </c>
      <c r="C145" s="6" t="s">
        <v>1124</v>
      </c>
      <c r="D145" s="6" t="s">
        <v>117</v>
      </c>
      <c r="E145" s="8">
        <v>14989</v>
      </c>
      <c r="F145" s="9">
        <v>45386</v>
      </c>
      <c r="G145" s="9">
        <v>46507</v>
      </c>
      <c r="H145" s="10">
        <v>37</v>
      </c>
      <c r="I145" s="10">
        <v>0.75</v>
      </c>
      <c r="J145" s="8">
        <v>17214.54</v>
      </c>
      <c r="K145" s="8">
        <v>1.1499999999999999</v>
      </c>
      <c r="L145" s="8">
        <v>206574.48</v>
      </c>
      <c r="M145" s="8">
        <v>13.78</v>
      </c>
      <c r="N145" s="8">
        <v>0</v>
      </c>
      <c r="O145" s="8">
        <v>0</v>
      </c>
      <c r="P145" s="8">
        <v>7819</v>
      </c>
      <c r="Q145" s="8">
        <v>0</v>
      </c>
    </row>
    <row r="146" spans="1:17" s="3" customFormat="1" ht="15" hidden="1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hidden="1" customHeight="1">
      <c r="A147" s="6" t="s">
        <v>1121</v>
      </c>
      <c r="B147" s="7" t="s">
        <v>1125</v>
      </c>
      <c r="C147" s="6" t="s">
        <v>1126</v>
      </c>
      <c r="D147" s="6" t="s">
        <v>117</v>
      </c>
      <c r="E147" s="8">
        <v>5700</v>
      </c>
      <c r="F147" s="9">
        <v>45386</v>
      </c>
      <c r="G147" s="9">
        <v>47118</v>
      </c>
      <c r="H147" s="10">
        <v>57</v>
      </c>
      <c r="I147" s="10">
        <v>0.75</v>
      </c>
      <c r="J147" s="8">
        <v>7067.16</v>
      </c>
      <c r="K147" s="8">
        <v>1.24</v>
      </c>
      <c r="L147" s="8">
        <v>84805.92</v>
      </c>
      <c r="M147" s="8">
        <v>14.88</v>
      </c>
      <c r="N147" s="8">
        <v>0</v>
      </c>
      <c r="O147" s="8">
        <v>0</v>
      </c>
      <c r="P147" s="8">
        <v>6650</v>
      </c>
      <c r="Q147" s="8">
        <v>0</v>
      </c>
    </row>
    <row r="148" spans="1:17" s="3" customFormat="1" ht="15" hidden="1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hidden="1" customHeight="1">
      <c r="A149" s="6" t="s">
        <v>1121</v>
      </c>
      <c r="B149" s="7" t="s">
        <v>149</v>
      </c>
      <c r="C149" s="6" t="s">
        <v>1127</v>
      </c>
      <c r="D149" s="6" t="s">
        <v>117</v>
      </c>
      <c r="E149" s="8">
        <v>1933</v>
      </c>
      <c r="F149" s="9">
        <v>45386</v>
      </c>
      <c r="G149" s="9">
        <v>46173</v>
      </c>
      <c r="H149" s="10">
        <v>26</v>
      </c>
      <c r="I149" s="10">
        <v>0.75</v>
      </c>
      <c r="J149" s="8">
        <v>2706.2</v>
      </c>
      <c r="K149" s="8">
        <v>1.4</v>
      </c>
      <c r="L149" s="8">
        <v>32474.400000000001</v>
      </c>
      <c r="M149" s="8">
        <v>16.8</v>
      </c>
      <c r="N149" s="8">
        <v>0</v>
      </c>
      <c r="O149" s="8">
        <v>0</v>
      </c>
      <c r="P149" s="8">
        <v>2850</v>
      </c>
      <c r="Q149" s="8">
        <v>0</v>
      </c>
    </row>
    <row r="150" spans="1:17" s="3" customFormat="1" ht="15" hidden="1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hidden="1" customHeight="1">
      <c r="A151" s="6" t="s">
        <v>1121</v>
      </c>
      <c r="B151" s="7" t="s">
        <v>1128</v>
      </c>
      <c r="C151" s="6" t="s">
        <v>1129</v>
      </c>
      <c r="D151" s="6" t="s">
        <v>117</v>
      </c>
      <c r="E151" s="8">
        <v>3578</v>
      </c>
      <c r="F151" s="9">
        <v>45386</v>
      </c>
      <c r="G151" s="9">
        <v>46022</v>
      </c>
      <c r="H151" s="10">
        <v>21</v>
      </c>
      <c r="I151" s="10">
        <v>0.75</v>
      </c>
      <c r="J151" s="8">
        <v>3831.7</v>
      </c>
      <c r="K151" s="8">
        <v>1.07</v>
      </c>
      <c r="L151" s="8">
        <v>45980.4</v>
      </c>
      <c r="M151" s="8">
        <v>12.85</v>
      </c>
      <c r="N151" s="8">
        <v>0</v>
      </c>
      <c r="O151" s="8">
        <v>0</v>
      </c>
      <c r="P151" s="8">
        <v>7400</v>
      </c>
      <c r="Q151" s="8">
        <v>0</v>
      </c>
    </row>
    <row r="152" spans="1:17" s="3" customFormat="1" ht="15" hidden="1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hidden="1" customHeight="1">
      <c r="A153" s="6" t="s">
        <v>1121</v>
      </c>
      <c r="B153" s="7" t="s">
        <v>1130</v>
      </c>
      <c r="C153" s="6" t="s">
        <v>1131</v>
      </c>
      <c r="D153" s="6" t="s">
        <v>117</v>
      </c>
      <c r="E153" s="8">
        <v>7500</v>
      </c>
      <c r="F153" s="9">
        <v>45386</v>
      </c>
      <c r="G153" s="9">
        <v>46142</v>
      </c>
      <c r="H153" s="10">
        <v>25</v>
      </c>
      <c r="I153" s="10">
        <v>0.75</v>
      </c>
      <c r="J153" s="8">
        <v>9174.19</v>
      </c>
      <c r="K153" s="8">
        <v>1.22</v>
      </c>
      <c r="L153" s="8">
        <v>110090.28</v>
      </c>
      <c r="M153" s="8">
        <v>14.68</v>
      </c>
      <c r="N153" s="8">
        <v>0</v>
      </c>
      <c r="O153" s="8">
        <v>0</v>
      </c>
      <c r="P153" s="8">
        <v>0</v>
      </c>
      <c r="Q153" s="8">
        <v>0</v>
      </c>
    </row>
    <row r="154" spans="1:17" s="3" customFormat="1" ht="15" hidden="1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hidden="1" customHeight="1">
      <c r="A155" s="6" t="s">
        <v>1121</v>
      </c>
      <c r="B155" s="7" t="s">
        <v>1132</v>
      </c>
      <c r="C155" s="6" t="s">
        <v>1525</v>
      </c>
      <c r="D155" s="6" t="s">
        <v>117</v>
      </c>
      <c r="E155" s="8">
        <v>6790</v>
      </c>
      <c r="F155" s="9">
        <v>45386</v>
      </c>
      <c r="G155" s="9">
        <v>46873</v>
      </c>
      <c r="H155" s="10">
        <v>49</v>
      </c>
      <c r="I155" s="10">
        <v>0.75</v>
      </c>
      <c r="J155" s="8">
        <v>6993.7</v>
      </c>
      <c r="K155" s="8">
        <v>1.03</v>
      </c>
      <c r="L155" s="8">
        <v>83924.4</v>
      </c>
      <c r="M155" s="8">
        <v>12.36</v>
      </c>
      <c r="N155" s="8">
        <v>0.6</v>
      </c>
      <c r="O155" s="8">
        <v>0</v>
      </c>
      <c r="P155" s="8">
        <v>12758.46</v>
      </c>
      <c r="Q155" s="8">
        <v>0</v>
      </c>
    </row>
    <row r="156" spans="1:17" s="3" customFormat="1" ht="15" hidden="1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hidden="1" customHeight="1">
      <c r="A157" s="6" t="s">
        <v>1121</v>
      </c>
      <c r="B157" s="7" t="s">
        <v>1134</v>
      </c>
      <c r="C157" s="6" t="s">
        <v>1135</v>
      </c>
      <c r="D157" s="6" t="s">
        <v>97</v>
      </c>
      <c r="E157" s="8">
        <v>9884</v>
      </c>
      <c r="F157" s="9">
        <v>45386</v>
      </c>
      <c r="G157" s="9">
        <v>46599</v>
      </c>
      <c r="H157" s="10">
        <v>40</v>
      </c>
      <c r="I157" s="10">
        <v>0.75</v>
      </c>
      <c r="J157" s="8">
        <v>10895.89</v>
      </c>
      <c r="K157" s="8">
        <v>1.1000000000000001</v>
      </c>
      <c r="L157" s="8">
        <v>130750.68</v>
      </c>
      <c r="M157" s="8">
        <v>13.23</v>
      </c>
      <c r="N157" s="8">
        <v>1.22</v>
      </c>
      <c r="O157" s="8">
        <v>0</v>
      </c>
      <c r="P157" s="8">
        <v>11626.58</v>
      </c>
      <c r="Q157" s="8">
        <v>0</v>
      </c>
    </row>
    <row r="158" spans="1:17" s="3" customFormat="1" ht="15" hidden="1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hidden="1" customHeight="1">
      <c r="A159" s="6" t="s">
        <v>1121</v>
      </c>
      <c r="B159" s="7" t="s">
        <v>1136</v>
      </c>
      <c r="C159" s="6" t="s">
        <v>1137</v>
      </c>
      <c r="D159" s="6" t="s">
        <v>117</v>
      </c>
      <c r="E159" s="8">
        <v>2592</v>
      </c>
      <c r="F159" s="9">
        <v>45386</v>
      </c>
      <c r="G159" s="9">
        <v>46904</v>
      </c>
      <c r="H159" s="10">
        <v>50</v>
      </c>
      <c r="I159" s="10">
        <v>0.75</v>
      </c>
      <c r="J159" s="8">
        <v>2695.68</v>
      </c>
      <c r="K159" s="8">
        <v>1.04</v>
      </c>
      <c r="L159" s="8">
        <v>32348.16</v>
      </c>
      <c r="M159" s="8">
        <v>12.48</v>
      </c>
      <c r="N159" s="8">
        <v>0</v>
      </c>
      <c r="O159" s="8">
        <v>0</v>
      </c>
      <c r="P159" s="8">
        <v>1012.5</v>
      </c>
      <c r="Q159" s="8">
        <v>0</v>
      </c>
    </row>
    <row r="160" spans="1:17" s="3" customFormat="1" ht="15" hidden="1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hidden="1" customHeight="1">
      <c r="A161" s="6" t="s">
        <v>1121</v>
      </c>
      <c r="B161" s="7" t="s">
        <v>1138</v>
      </c>
      <c r="C161" s="6" t="s">
        <v>1139</v>
      </c>
      <c r="D161" s="6" t="s">
        <v>117</v>
      </c>
      <c r="E161" s="8">
        <v>5455</v>
      </c>
      <c r="F161" s="9">
        <v>45386</v>
      </c>
      <c r="G161" s="9">
        <v>46112</v>
      </c>
      <c r="H161" s="10">
        <v>24</v>
      </c>
      <c r="I161" s="10">
        <v>0.75</v>
      </c>
      <c r="J161" s="8">
        <v>5682.29</v>
      </c>
      <c r="K161" s="8">
        <v>1.04</v>
      </c>
      <c r="L161" s="8">
        <v>68187.48</v>
      </c>
      <c r="M161" s="8">
        <v>12.5</v>
      </c>
      <c r="N161" s="8">
        <v>0</v>
      </c>
      <c r="O161" s="8">
        <v>0</v>
      </c>
      <c r="P161" s="8">
        <v>6000</v>
      </c>
      <c r="Q161" s="8">
        <v>0</v>
      </c>
    </row>
    <row r="162" spans="1:17" s="3" customFormat="1" ht="15" hidden="1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hidden="1" customHeight="1">
      <c r="A163" s="6" t="s">
        <v>1121</v>
      </c>
      <c r="B163" s="7" t="s">
        <v>1140</v>
      </c>
      <c r="C163" s="6" t="s">
        <v>1141</v>
      </c>
      <c r="D163" s="6" t="s">
        <v>117</v>
      </c>
      <c r="E163" s="8">
        <v>2902</v>
      </c>
      <c r="F163" s="9">
        <v>45386</v>
      </c>
      <c r="G163" s="9">
        <v>46660</v>
      </c>
      <c r="H163" s="10">
        <v>42</v>
      </c>
      <c r="I163" s="10">
        <v>0.75</v>
      </c>
      <c r="J163" s="8">
        <v>3646.79</v>
      </c>
      <c r="K163" s="8">
        <v>1.26</v>
      </c>
      <c r="L163" s="8">
        <v>43761.48</v>
      </c>
      <c r="M163" s="8">
        <v>15.08</v>
      </c>
      <c r="N163" s="8">
        <v>0</v>
      </c>
      <c r="O163" s="8">
        <v>0</v>
      </c>
      <c r="P163" s="8">
        <v>3811</v>
      </c>
      <c r="Q163" s="8">
        <v>0</v>
      </c>
    </row>
    <row r="164" spans="1:17" s="3" customFormat="1" ht="15" hidden="1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hidden="1" customHeight="1">
      <c r="A165" s="6" t="s">
        <v>1121</v>
      </c>
      <c r="B165" s="7" t="s">
        <v>1142</v>
      </c>
      <c r="C165" s="6" t="s">
        <v>1143</v>
      </c>
      <c r="D165" s="6" t="s">
        <v>97</v>
      </c>
      <c r="E165" s="8">
        <v>4574</v>
      </c>
      <c r="F165" s="9">
        <v>45386</v>
      </c>
      <c r="G165" s="9">
        <v>46721</v>
      </c>
      <c r="H165" s="10">
        <v>44</v>
      </c>
      <c r="I165" s="10">
        <v>0.75</v>
      </c>
      <c r="J165" s="8">
        <v>4707.41</v>
      </c>
      <c r="K165" s="8">
        <v>1.03</v>
      </c>
      <c r="L165" s="8">
        <v>56488.92</v>
      </c>
      <c r="M165" s="8">
        <v>12.35</v>
      </c>
      <c r="N165" s="8">
        <v>0</v>
      </c>
      <c r="O165" s="8">
        <v>0</v>
      </c>
      <c r="P165" s="8">
        <v>5000</v>
      </c>
      <c r="Q165" s="8">
        <v>0</v>
      </c>
    </row>
    <row r="166" spans="1:17" s="3" customFormat="1" ht="15" hidden="1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hidden="1" customHeight="1">
      <c r="A167" s="6" t="s">
        <v>1144</v>
      </c>
      <c r="B167" s="7" t="s">
        <v>690</v>
      </c>
      <c r="C167" s="6" t="s">
        <v>1145</v>
      </c>
      <c r="D167" s="6" t="s">
        <v>97</v>
      </c>
      <c r="E167" s="8">
        <v>18095</v>
      </c>
      <c r="F167" s="9">
        <v>44796</v>
      </c>
      <c r="G167" s="9">
        <v>46660</v>
      </c>
      <c r="H167" s="10">
        <v>62</v>
      </c>
      <c r="I167" s="10">
        <v>2.42</v>
      </c>
      <c r="J167" s="8">
        <v>11822.07</v>
      </c>
      <c r="K167" s="8">
        <v>0.65</v>
      </c>
      <c r="L167" s="8">
        <v>141864.84</v>
      </c>
      <c r="M167" s="8">
        <v>7.84</v>
      </c>
      <c r="N167" s="8">
        <v>1.92</v>
      </c>
      <c r="O167" s="8">
        <v>0</v>
      </c>
      <c r="P167" s="8">
        <v>15139.48</v>
      </c>
      <c r="Q167" s="8">
        <v>0</v>
      </c>
    </row>
    <row r="168" spans="1:17" s="3" customFormat="1" ht="15" hidden="1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1144</v>
      </c>
      <c r="B169" s="7" t="s">
        <v>119</v>
      </c>
      <c r="C169" s="12" t="s">
        <v>247</v>
      </c>
      <c r="D169" s="12"/>
      <c r="E169" s="139">
        <v>56485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s="3" customFormat="1" ht="15" hidden="1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1144</v>
      </c>
      <c r="B171" s="7" t="s">
        <v>339</v>
      </c>
      <c r="C171" s="12" t="s">
        <v>247</v>
      </c>
      <c r="D171" s="12"/>
      <c r="E171" s="139">
        <v>12000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s="3" customFormat="1" ht="15" hidden="1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1144</v>
      </c>
      <c r="B173" s="7" t="s">
        <v>650</v>
      </c>
      <c r="C173" s="12" t="s">
        <v>247</v>
      </c>
      <c r="D173" s="12"/>
      <c r="E173" s="139">
        <v>20000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s="3" customFormat="1" ht="15" hidden="1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hidden="1" customHeight="1">
      <c r="A175" s="6" t="s">
        <v>1144</v>
      </c>
      <c r="B175" s="7" t="s">
        <v>779</v>
      </c>
      <c r="C175" s="12" t="s">
        <v>247</v>
      </c>
      <c r="D175" s="12"/>
      <c r="E175" s="13">
        <v>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s="3" customFormat="1" ht="15" hidden="1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hidden="1" customHeight="1">
      <c r="A177" s="6" t="s">
        <v>1144</v>
      </c>
      <c r="B177" s="7" t="s">
        <v>1146</v>
      </c>
      <c r="C177" s="12" t="s">
        <v>247</v>
      </c>
      <c r="D177" s="12"/>
      <c r="E177" s="13">
        <v>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s="3" customFormat="1" ht="15" hidden="1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hidden="1" customHeight="1">
      <c r="A179" s="6" t="s">
        <v>1144</v>
      </c>
      <c r="B179" s="7" t="s">
        <v>109</v>
      </c>
      <c r="C179" s="12" t="s">
        <v>247</v>
      </c>
      <c r="D179" s="12"/>
      <c r="E179" s="13">
        <v>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s="3" customFormat="1" ht="15" hidden="1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hidden="1" customHeight="1">
      <c r="A181" s="6" t="s">
        <v>1163</v>
      </c>
      <c r="B181" s="7" t="s">
        <v>1164</v>
      </c>
      <c r="C181" s="6" t="s">
        <v>1165</v>
      </c>
      <c r="D181" s="6" t="s">
        <v>97</v>
      </c>
      <c r="E181" s="8">
        <v>39170</v>
      </c>
      <c r="F181" s="9">
        <v>45209</v>
      </c>
      <c r="G181" s="9">
        <v>46387</v>
      </c>
      <c r="H181" s="10">
        <v>39</v>
      </c>
      <c r="I181" s="10">
        <v>1.25</v>
      </c>
      <c r="J181" s="8">
        <v>50431.38</v>
      </c>
      <c r="K181" s="8">
        <v>1.29</v>
      </c>
      <c r="L181" s="8">
        <v>605176.56000000006</v>
      </c>
      <c r="M181" s="8">
        <v>15.45</v>
      </c>
      <c r="N181" s="8">
        <v>6.98</v>
      </c>
      <c r="O181" s="8">
        <v>0</v>
      </c>
      <c r="P181" s="8">
        <v>0</v>
      </c>
      <c r="Q181" s="8">
        <v>0</v>
      </c>
    </row>
    <row r="182" spans="1:17" s="3" customFormat="1" ht="15" hidden="1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hidden="1" customHeight="1">
      <c r="A183" s="6" t="s">
        <v>1166</v>
      </c>
      <c r="B183" s="7" t="s">
        <v>99</v>
      </c>
      <c r="C183" s="6" t="s">
        <v>1167</v>
      </c>
      <c r="D183" s="6" t="s">
        <v>97</v>
      </c>
      <c r="E183" s="8">
        <v>32264</v>
      </c>
      <c r="F183" s="9">
        <v>45463</v>
      </c>
      <c r="G183" s="9">
        <v>47422</v>
      </c>
      <c r="H183" s="10">
        <v>65</v>
      </c>
      <c r="I183" s="10">
        <v>0.57999999999999996</v>
      </c>
      <c r="J183" s="8">
        <v>40330</v>
      </c>
      <c r="K183" s="8">
        <v>1.25</v>
      </c>
      <c r="L183" s="8">
        <v>483960</v>
      </c>
      <c r="M183" s="8">
        <v>15</v>
      </c>
      <c r="N183" s="8">
        <v>4.13</v>
      </c>
      <c r="O183" s="8">
        <v>0</v>
      </c>
      <c r="P183" s="8">
        <v>0</v>
      </c>
      <c r="Q183" s="8">
        <v>0</v>
      </c>
    </row>
    <row r="184" spans="1:17" s="3" customFormat="1" ht="15" hidden="1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hidden="1" customHeight="1">
      <c r="A185" s="6" t="s">
        <v>1166</v>
      </c>
      <c r="B185" s="7" t="s">
        <v>101</v>
      </c>
      <c r="C185" s="6" t="s">
        <v>1168</v>
      </c>
      <c r="D185" s="6" t="s">
        <v>97</v>
      </c>
      <c r="E185" s="8">
        <v>35000</v>
      </c>
      <c r="F185" s="9">
        <v>45463</v>
      </c>
      <c r="G185" s="9">
        <v>47010</v>
      </c>
      <c r="H185" s="10">
        <v>51</v>
      </c>
      <c r="I185" s="10">
        <v>0.57999999999999996</v>
      </c>
      <c r="J185" s="8">
        <v>25496.97</v>
      </c>
      <c r="K185" s="8">
        <v>0.73</v>
      </c>
      <c r="L185" s="8">
        <v>305963.64</v>
      </c>
      <c r="M185" s="8">
        <v>8.74</v>
      </c>
      <c r="N185" s="8">
        <v>3.33</v>
      </c>
      <c r="O185" s="8">
        <v>0</v>
      </c>
      <c r="P185" s="8">
        <v>46660</v>
      </c>
      <c r="Q185" s="8">
        <v>0</v>
      </c>
    </row>
    <row r="186" spans="1:17" s="3" customFormat="1" ht="15" hidden="1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hidden="1" customHeight="1">
      <c r="A187" s="6" t="s">
        <v>1169</v>
      </c>
      <c r="B187" s="7" t="s">
        <v>99</v>
      </c>
      <c r="C187" s="6" t="s">
        <v>1170</v>
      </c>
      <c r="D187" s="6" t="s">
        <v>97</v>
      </c>
      <c r="E187" s="8">
        <v>15372</v>
      </c>
      <c r="F187" s="9">
        <v>45261</v>
      </c>
      <c r="G187" s="9">
        <v>46022</v>
      </c>
      <c r="H187" s="10">
        <v>25</v>
      </c>
      <c r="I187" s="10">
        <v>1.08</v>
      </c>
      <c r="J187" s="8">
        <v>16653</v>
      </c>
      <c r="K187" s="8">
        <v>1.08</v>
      </c>
      <c r="L187" s="8">
        <v>199836</v>
      </c>
      <c r="M187" s="8">
        <v>13</v>
      </c>
      <c r="N187" s="8">
        <v>4.01</v>
      </c>
      <c r="O187" s="8">
        <v>0</v>
      </c>
      <c r="P187" s="8">
        <v>19266.240000000002</v>
      </c>
      <c r="Q187" s="8">
        <v>0</v>
      </c>
    </row>
    <row r="188" spans="1:17" s="3" customFormat="1" ht="15" hidden="1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hidden="1" customHeight="1">
      <c r="A189" s="6" t="s">
        <v>1169</v>
      </c>
      <c r="B189" s="7" t="s">
        <v>101</v>
      </c>
      <c r="C189" s="6" t="s">
        <v>1171</v>
      </c>
      <c r="D189" s="6" t="s">
        <v>97</v>
      </c>
      <c r="E189" s="8">
        <v>11828</v>
      </c>
      <c r="F189" s="9">
        <v>45261</v>
      </c>
      <c r="G189" s="9">
        <v>46022</v>
      </c>
      <c r="H189" s="10">
        <v>25</v>
      </c>
      <c r="I189" s="10">
        <v>1.08</v>
      </c>
      <c r="J189" s="8">
        <v>12813.67</v>
      </c>
      <c r="K189" s="8">
        <v>1.08</v>
      </c>
      <c r="L189" s="8">
        <v>153764.04</v>
      </c>
      <c r="M189" s="8">
        <v>13</v>
      </c>
      <c r="N189" s="8">
        <v>4.01</v>
      </c>
      <c r="O189" s="8">
        <v>0</v>
      </c>
      <c r="P189" s="8">
        <v>14824.43</v>
      </c>
      <c r="Q189" s="8">
        <v>0</v>
      </c>
    </row>
    <row r="190" spans="1:17" s="3" customFormat="1" ht="15" hidden="1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hidden="1" customHeight="1">
      <c r="A191" s="6" t="s">
        <v>1172</v>
      </c>
      <c r="B191" s="7" t="s">
        <v>1173</v>
      </c>
      <c r="C191" s="6" t="s">
        <v>1174</v>
      </c>
      <c r="D191" s="6" t="s">
        <v>97</v>
      </c>
      <c r="E191" s="8">
        <v>17000</v>
      </c>
      <c r="F191" s="9">
        <v>45323</v>
      </c>
      <c r="G191" s="9">
        <v>47177</v>
      </c>
      <c r="H191" s="10">
        <v>61</v>
      </c>
      <c r="I191" s="10">
        <v>0.92</v>
      </c>
      <c r="J191" s="8">
        <v>11475</v>
      </c>
      <c r="K191" s="8">
        <v>0.68</v>
      </c>
      <c r="L191" s="8">
        <v>137700</v>
      </c>
      <c r="M191" s="8">
        <v>8.1</v>
      </c>
      <c r="N191" s="8">
        <v>1.31</v>
      </c>
      <c r="O191" s="8">
        <v>0</v>
      </c>
      <c r="P191" s="8">
        <v>11475</v>
      </c>
      <c r="Q191" s="8">
        <v>0</v>
      </c>
    </row>
    <row r="192" spans="1:17" s="3" customFormat="1" ht="15" hidden="1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hidden="1" customHeight="1">
      <c r="A193" s="6" t="s">
        <v>1172</v>
      </c>
      <c r="B193" s="7" t="s">
        <v>1175</v>
      </c>
      <c r="C193" s="6" t="s">
        <v>1176</v>
      </c>
      <c r="D193" s="6" t="s">
        <v>97</v>
      </c>
      <c r="E193" s="8">
        <v>8000</v>
      </c>
      <c r="F193" s="9">
        <v>45505</v>
      </c>
      <c r="G193" s="9">
        <v>47361</v>
      </c>
      <c r="H193" s="10">
        <v>61</v>
      </c>
      <c r="I193" s="10">
        <v>0.42</v>
      </c>
      <c r="J193" s="8">
        <v>6666.67</v>
      </c>
      <c r="K193" s="8">
        <v>0.83</v>
      </c>
      <c r="L193" s="8">
        <v>80000.039999999994</v>
      </c>
      <c r="M193" s="8">
        <v>10</v>
      </c>
      <c r="N193" s="8">
        <v>1.25</v>
      </c>
      <c r="O193" s="8">
        <v>0</v>
      </c>
      <c r="P193" s="8">
        <v>7500</v>
      </c>
      <c r="Q193" s="8">
        <v>0</v>
      </c>
    </row>
    <row r="194" spans="1:17" s="3" customFormat="1" ht="15" hidden="1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hidden="1" customHeight="1">
      <c r="A195" s="6" t="s">
        <v>1172</v>
      </c>
      <c r="B195" s="7" t="s">
        <v>1177</v>
      </c>
      <c r="C195" s="6" t="s">
        <v>1178</v>
      </c>
      <c r="D195" s="6" t="s">
        <v>97</v>
      </c>
      <c r="E195" s="8">
        <v>8000</v>
      </c>
      <c r="F195" s="9">
        <v>44958</v>
      </c>
      <c r="G195" s="9">
        <v>46783</v>
      </c>
      <c r="H195" s="10">
        <v>60</v>
      </c>
      <c r="I195" s="10">
        <v>1.92</v>
      </c>
      <c r="J195" s="8">
        <v>5200</v>
      </c>
      <c r="K195" s="8">
        <v>0.65</v>
      </c>
      <c r="L195" s="8">
        <v>62400</v>
      </c>
      <c r="M195" s="8">
        <v>7.8</v>
      </c>
      <c r="N195" s="8">
        <v>1.43</v>
      </c>
      <c r="O195" s="8">
        <v>0</v>
      </c>
      <c r="P195" s="8">
        <v>7500</v>
      </c>
      <c r="Q195" s="8">
        <v>0</v>
      </c>
    </row>
    <row r="196" spans="1:17" s="3" customFormat="1" ht="15" hidden="1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hidden="1" customHeight="1">
      <c r="A197" s="6" t="s">
        <v>1172</v>
      </c>
      <c r="B197" s="7" t="s">
        <v>1179</v>
      </c>
      <c r="C197" s="6" t="s">
        <v>1180</v>
      </c>
      <c r="D197" s="6" t="s">
        <v>97</v>
      </c>
      <c r="E197" s="8">
        <v>32000</v>
      </c>
      <c r="F197" s="9">
        <v>40087</v>
      </c>
      <c r="G197" s="9">
        <v>47391</v>
      </c>
      <c r="H197" s="10">
        <v>240</v>
      </c>
      <c r="I197" s="10">
        <v>15.25</v>
      </c>
      <c r="J197" s="8">
        <v>20000</v>
      </c>
      <c r="K197" s="8">
        <v>0.62</v>
      </c>
      <c r="L197" s="8">
        <v>240000</v>
      </c>
      <c r="M197" s="8">
        <v>7.5</v>
      </c>
      <c r="N197" s="8">
        <v>1.25</v>
      </c>
      <c r="O197" s="8">
        <v>0</v>
      </c>
      <c r="P197" s="8">
        <v>0</v>
      </c>
      <c r="Q197" s="8">
        <v>0</v>
      </c>
    </row>
    <row r="198" spans="1:17" s="3" customFormat="1" ht="15" hidden="1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hidden="1" customHeight="1">
      <c r="A199" s="6" t="s">
        <v>1172</v>
      </c>
      <c r="B199" s="7" t="s">
        <v>1181</v>
      </c>
      <c r="C199" s="6" t="s">
        <v>1182</v>
      </c>
      <c r="D199" s="6" t="s">
        <v>97</v>
      </c>
      <c r="E199" s="8">
        <v>17000</v>
      </c>
      <c r="F199" s="9">
        <v>41773</v>
      </c>
      <c r="G199" s="9">
        <v>46873</v>
      </c>
      <c r="H199" s="10">
        <v>168</v>
      </c>
      <c r="I199" s="10">
        <v>10.67</v>
      </c>
      <c r="J199" s="8">
        <v>10270.83</v>
      </c>
      <c r="K199" s="8">
        <v>0.6</v>
      </c>
      <c r="L199" s="8">
        <v>123249.96</v>
      </c>
      <c r="M199" s="8">
        <v>7.25</v>
      </c>
      <c r="N199" s="8">
        <v>1.49</v>
      </c>
      <c r="O199" s="8">
        <v>0</v>
      </c>
      <c r="P199" s="8">
        <v>0</v>
      </c>
      <c r="Q199" s="8">
        <v>0</v>
      </c>
    </row>
    <row r="200" spans="1:17" s="3" customFormat="1" ht="15" hidden="1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hidden="1" customHeight="1">
      <c r="A201" s="6" t="s">
        <v>1172</v>
      </c>
      <c r="B201" s="7" t="s">
        <v>1183</v>
      </c>
      <c r="C201" s="6" t="s">
        <v>1184</v>
      </c>
      <c r="D201" s="6" t="s">
        <v>117</v>
      </c>
      <c r="E201" s="8">
        <v>40800</v>
      </c>
      <c r="F201" s="9">
        <v>40725</v>
      </c>
      <c r="G201" s="9">
        <v>45838</v>
      </c>
      <c r="H201" s="10">
        <v>168</v>
      </c>
      <c r="I201" s="10">
        <v>13.5</v>
      </c>
      <c r="J201" s="8">
        <v>27880</v>
      </c>
      <c r="K201" s="8">
        <v>0.68</v>
      </c>
      <c r="L201" s="8">
        <v>334560</v>
      </c>
      <c r="M201" s="8">
        <v>8.1999999999999993</v>
      </c>
      <c r="N201" s="8">
        <v>0</v>
      </c>
      <c r="O201" s="8">
        <v>0.25</v>
      </c>
      <c r="P201" s="8">
        <v>0</v>
      </c>
      <c r="Q201" s="8">
        <v>0</v>
      </c>
    </row>
    <row r="202" spans="1:17" s="3" customFormat="1" ht="15" hidden="1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hidden="1" customHeight="1">
      <c r="A203" s="6" t="s">
        <v>1172</v>
      </c>
      <c r="B203" s="7" t="s">
        <v>1185</v>
      </c>
      <c r="C203" s="6" t="s">
        <v>1186</v>
      </c>
      <c r="D203" s="6" t="s">
        <v>117</v>
      </c>
      <c r="E203" s="8">
        <v>39200</v>
      </c>
      <c r="F203" s="9">
        <v>37987</v>
      </c>
      <c r="G203" s="9">
        <v>45838</v>
      </c>
      <c r="H203" s="10">
        <v>258</v>
      </c>
      <c r="I203" s="10">
        <v>21</v>
      </c>
      <c r="J203" s="8">
        <v>25153.33</v>
      </c>
      <c r="K203" s="8">
        <v>0.64</v>
      </c>
      <c r="L203" s="8">
        <v>301839.96000000002</v>
      </c>
      <c r="M203" s="8">
        <v>7.7</v>
      </c>
      <c r="N203" s="8">
        <v>0</v>
      </c>
      <c r="O203" s="8">
        <v>0</v>
      </c>
      <c r="P203" s="8">
        <v>0</v>
      </c>
      <c r="Q203" s="8">
        <v>0</v>
      </c>
    </row>
    <row r="204" spans="1:17" s="3" customFormat="1" ht="15" hidden="1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hidden="1" customHeight="1">
      <c r="A205" s="6" t="s">
        <v>1187</v>
      </c>
      <c r="B205" s="7" t="s">
        <v>350</v>
      </c>
      <c r="C205" s="6" t="s">
        <v>1188</v>
      </c>
      <c r="D205" s="6" t="s">
        <v>97</v>
      </c>
      <c r="E205" s="8">
        <v>19511</v>
      </c>
      <c r="F205" s="9">
        <v>44571</v>
      </c>
      <c r="G205" s="9">
        <v>46762</v>
      </c>
      <c r="H205" s="10">
        <v>72</v>
      </c>
      <c r="I205" s="10">
        <v>3</v>
      </c>
      <c r="J205" s="8">
        <v>9583.33</v>
      </c>
      <c r="K205" s="8">
        <v>0.49</v>
      </c>
      <c r="L205" s="8">
        <v>114999.96</v>
      </c>
      <c r="M205" s="8">
        <v>5.89</v>
      </c>
      <c r="N205" s="8">
        <v>3.79</v>
      </c>
      <c r="O205" s="8">
        <v>0</v>
      </c>
      <c r="P205" s="8">
        <v>0</v>
      </c>
      <c r="Q205" s="8">
        <v>0</v>
      </c>
    </row>
    <row r="206" spans="1:17" s="3" customFormat="1" ht="15" hidden="1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hidden="1" customHeight="1">
      <c r="A207" s="6" t="s">
        <v>1189</v>
      </c>
      <c r="B207" s="7" t="s">
        <v>99</v>
      </c>
      <c r="C207" s="6" t="s">
        <v>1190</v>
      </c>
      <c r="D207" s="6" t="s">
        <v>97</v>
      </c>
      <c r="E207" s="8">
        <v>80000</v>
      </c>
      <c r="F207" s="9">
        <v>45176</v>
      </c>
      <c r="G207" s="9">
        <v>45716</v>
      </c>
      <c r="H207" s="10">
        <v>18</v>
      </c>
      <c r="I207" s="10">
        <v>1.33</v>
      </c>
      <c r="J207" s="8">
        <v>32827.339999999997</v>
      </c>
      <c r="K207" s="8">
        <v>0.41</v>
      </c>
      <c r="L207" s="8">
        <v>393928.08</v>
      </c>
      <c r="M207" s="8">
        <v>4.92</v>
      </c>
      <c r="N207" s="8">
        <v>1.02</v>
      </c>
      <c r="O207" s="8">
        <v>0</v>
      </c>
      <c r="P207" s="8">
        <v>69533.34</v>
      </c>
      <c r="Q207" s="8">
        <v>0</v>
      </c>
    </row>
    <row r="208" spans="1:17" s="3" customFormat="1" ht="15" hidden="1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hidden="1" customHeight="1">
      <c r="A209" s="6" t="s">
        <v>1189</v>
      </c>
      <c r="B209" s="7" t="s">
        <v>1191</v>
      </c>
      <c r="C209" s="6" t="s">
        <v>1192</v>
      </c>
      <c r="D209" s="6" t="s">
        <v>264</v>
      </c>
      <c r="E209" s="8">
        <v>0</v>
      </c>
      <c r="F209" s="9">
        <v>45176</v>
      </c>
      <c r="G209" s="9">
        <v>47118</v>
      </c>
      <c r="H209" s="10">
        <v>64</v>
      </c>
      <c r="I209" s="10">
        <v>1.33</v>
      </c>
      <c r="J209" s="8">
        <v>3407.36</v>
      </c>
      <c r="K209" s="8">
        <v>0</v>
      </c>
      <c r="L209" s="8">
        <v>40888.32</v>
      </c>
      <c r="M209" s="8">
        <v>0</v>
      </c>
      <c r="N209" s="8">
        <v>0</v>
      </c>
      <c r="O209" s="8">
        <v>0</v>
      </c>
      <c r="P209" s="8">
        <v>2500</v>
      </c>
      <c r="Q209" s="8">
        <v>0</v>
      </c>
    </row>
    <row r="210" spans="1:17" s="3" customFormat="1" ht="15" hidden="1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hidden="1" customHeight="1">
      <c r="A211" s="6" t="s">
        <v>1189</v>
      </c>
      <c r="B211" s="7" t="s">
        <v>1193</v>
      </c>
      <c r="C211" s="6" t="s">
        <v>1194</v>
      </c>
      <c r="D211" s="6" t="s">
        <v>97</v>
      </c>
      <c r="E211" s="8">
        <v>120000</v>
      </c>
      <c r="F211" s="9">
        <v>45176</v>
      </c>
      <c r="G211" s="9">
        <v>46660</v>
      </c>
      <c r="H211" s="10">
        <v>49</v>
      </c>
      <c r="I211" s="10">
        <v>1.33</v>
      </c>
      <c r="J211" s="8">
        <v>55702.400000000001</v>
      </c>
      <c r="K211" s="8">
        <v>0.46</v>
      </c>
      <c r="L211" s="8">
        <v>668428.80000000005</v>
      </c>
      <c r="M211" s="8">
        <v>5.57</v>
      </c>
      <c r="N211" s="8">
        <v>1.02</v>
      </c>
      <c r="O211" s="8">
        <v>0</v>
      </c>
      <c r="P211" s="8">
        <v>21546.67</v>
      </c>
      <c r="Q211" s="8">
        <v>0</v>
      </c>
    </row>
    <row r="212" spans="1:17" s="3" customFormat="1" ht="15" hidden="1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hidden="1" customHeight="1">
      <c r="A213" s="6" t="s">
        <v>1195</v>
      </c>
      <c r="B213" s="7" t="s">
        <v>101</v>
      </c>
      <c r="C213" s="6" t="s">
        <v>1197</v>
      </c>
      <c r="D213" s="6" t="s">
        <v>97</v>
      </c>
      <c r="E213" s="8">
        <v>13950</v>
      </c>
      <c r="F213" s="9">
        <v>45047</v>
      </c>
      <c r="G213" s="9">
        <v>46934</v>
      </c>
      <c r="H213" s="10">
        <v>62</v>
      </c>
      <c r="I213" s="10">
        <v>1.67</v>
      </c>
      <c r="J213" s="8">
        <v>15003.52</v>
      </c>
      <c r="K213" s="8">
        <v>1.08</v>
      </c>
      <c r="L213" s="8">
        <v>180042.23999999999</v>
      </c>
      <c r="M213" s="8">
        <v>12.91</v>
      </c>
      <c r="N213" s="8">
        <v>3.3</v>
      </c>
      <c r="O213" s="8">
        <v>0.56999999999999995</v>
      </c>
      <c r="P213" s="8">
        <v>17051.13</v>
      </c>
      <c r="Q213" s="8">
        <v>0</v>
      </c>
    </row>
    <row r="214" spans="1:17" s="3" customFormat="1" ht="15" hidden="1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1195</v>
      </c>
      <c r="B215" s="7" t="s">
        <v>99</v>
      </c>
      <c r="C215" s="12" t="s">
        <v>247</v>
      </c>
      <c r="D215" s="12"/>
      <c r="E215" s="139">
        <v>8052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s="3" customFormat="1" ht="15" hidden="1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1195</v>
      </c>
      <c r="B217" s="7" t="s">
        <v>109</v>
      </c>
      <c r="C217" s="12" t="s">
        <v>247</v>
      </c>
      <c r="D217" s="12"/>
      <c r="E217" s="139">
        <v>10285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s="3" customFormat="1" ht="15" hidden="1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hidden="1" customHeight="1">
      <c r="A219" s="6" t="s">
        <v>937</v>
      </c>
      <c r="B219" s="7" t="s">
        <v>119</v>
      </c>
      <c r="C219" s="6" t="s">
        <v>938</v>
      </c>
      <c r="D219" s="6" t="s">
        <v>97</v>
      </c>
      <c r="E219" s="8">
        <v>22961</v>
      </c>
      <c r="F219" s="9">
        <v>45413</v>
      </c>
      <c r="G219" s="9">
        <v>49064</v>
      </c>
      <c r="H219" s="10">
        <v>120</v>
      </c>
      <c r="I219" s="10">
        <v>0.67</v>
      </c>
      <c r="J219" s="8">
        <v>24874.42</v>
      </c>
      <c r="K219" s="8">
        <v>1.08</v>
      </c>
      <c r="L219" s="8">
        <v>298493.03999999998</v>
      </c>
      <c r="M219" s="8">
        <v>13</v>
      </c>
      <c r="N219" s="8">
        <v>2.09</v>
      </c>
      <c r="O219" s="8">
        <v>0</v>
      </c>
      <c r="P219" s="8">
        <v>28242.03</v>
      </c>
      <c r="Q219" s="8">
        <v>0</v>
      </c>
    </row>
    <row r="220" spans="1:17" s="3" customFormat="1" ht="15" hidden="1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hidden="1" customHeight="1">
      <c r="A221" s="6" t="s">
        <v>1199</v>
      </c>
      <c r="B221" s="7" t="s">
        <v>99</v>
      </c>
      <c r="C221" s="6" t="s">
        <v>1200</v>
      </c>
      <c r="D221" s="6" t="s">
        <v>117</v>
      </c>
      <c r="E221" s="8">
        <v>22500</v>
      </c>
      <c r="F221" s="9">
        <v>45212</v>
      </c>
      <c r="G221" s="9">
        <v>46309</v>
      </c>
      <c r="H221" s="10">
        <v>36</v>
      </c>
      <c r="I221" s="10">
        <v>1.25</v>
      </c>
      <c r="J221" s="8">
        <v>17212.04</v>
      </c>
      <c r="K221" s="8">
        <v>0.76</v>
      </c>
      <c r="L221" s="8">
        <v>206544.48</v>
      </c>
      <c r="M221" s="8">
        <v>9.18</v>
      </c>
      <c r="N221" s="8">
        <v>0</v>
      </c>
      <c r="O221" s="8">
        <v>0</v>
      </c>
      <c r="P221" s="8">
        <v>0</v>
      </c>
      <c r="Q221" s="8">
        <v>0</v>
      </c>
    </row>
    <row r="222" spans="1:17" s="3" customFormat="1" ht="15" hidden="1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hidden="1" customHeight="1">
      <c r="A223" s="6" t="s">
        <v>1199</v>
      </c>
      <c r="B223" s="7" t="s">
        <v>101</v>
      </c>
      <c r="C223" s="6" t="s">
        <v>1201</v>
      </c>
      <c r="D223" s="6" t="s">
        <v>117</v>
      </c>
      <c r="E223" s="8">
        <v>7525</v>
      </c>
      <c r="F223" s="9">
        <v>45212</v>
      </c>
      <c r="G223" s="9">
        <v>45961</v>
      </c>
      <c r="H223" s="10">
        <v>25</v>
      </c>
      <c r="I223" s="10">
        <v>1.25</v>
      </c>
      <c r="J223" s="8">
        <v>3501.84</v>
      </c>
      <c r="K223" s="8">
        <v>0.47</v>
      </c>
      <c r="L223" s="8">
        <v>42022.080000000002</v>
      </c>
      <c r="M223" s="8">
        <v>5.58</v>
      </c>
      <c r="N223" s="8">
        <v>0</v>
      </c>
      <c r="O223" s="8">
        <v>0</v>
      </c>
      <c r="P223" s="8">
        <v>4583.33</v>
      </c>
      <c r="Q223" s="8">
        <v>0</v>
      </c>
    </row>
    <row r="224" spans="1:17" s="3" customFormat="1" ht="15" hidden="1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hidden="1" customHeight="1">
      <c r="A225" s="6" t="s">
        <v>1199</v>
      </c>
      <c r="B225" s="7" t="s">
        <v>109</v>
      </c>
      <c r="C225" s="6" t="s">
        <v>1202</v>
      </c>
      <c r="D225" s="6" t="s">
        <v>97</v>
      </c>
      <c r="E225" s="8">
        <v>2674</v>
      </c>
      <c r="F225" s="9">
        <v>45323</v>
      </c>
      <c r="G225" s="9">
        <v>45869</v>
      </c>
      <c r="H225" s="10">
        <v>18</v>
      </c>
      <c r="I225" s="10">
        <v>0.92</v>
      </c>
      <c r="J225" s="8">
        <v>2451.17</v>
      </c>
      <c r="K225" s="8">
        <v>0.92</v>
      </c>
      <c r="L225" s="8">
        <v>29414.04</v>
      </c>
      <c r="M225" s="8">
        <v>11</v>
      </c>
      <c r="N225" s="8">
        <v>2.39</v>
      </c>
      <c r="O225" s="8">
        <v>0</v>
      </c>
      <c r="P225" s="8">
        <v>2841.13</v>
      </c>
      <c r="Q225" s="8">
        <v>0</v>
      </c>
    </row>
    <row r="226" spans="1:17" s="3" customFormat="1" ht="15" hidden="1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hidden="1" customHeight="1">
      <c r="A227" s="6" t="s">
        <v>1203</v>
      </c>
      <c r="B227" s="7" t="s">
        <v>766</v>
      </c>
      <c r="C227" s="6" t="s">
        <v>1204</v>
      </c>
      <c r="D227" s="6" t="s">
        <v>97</v>
      </c>
      <c r="E227" s="8">
        <v>77259</v>
      </c>
      <c r="F227" s="9">
        <v>42705</v>
      </c>
      <c r="G227" s="9">
        <v>46446</v>
      </c>
      <c r="H227" s="10">
        <v>123</v>
      </c>
      <c r="I227" s="10">
        <v>8.08</v>
      </c>
      <c r="J227" s="8">
        <v>75263.14</v>
      </c>
      <c r="K227" s="8">
        <v>0.97</v>
      </c>
      <c r="L227" s="8">
        <v>903157.68</v>
      </c>
      <c r="M227" s="8">
        <v>11.69</v>
      </c>
      <c r="N227" s="8">
        <v>4.2699999999999996</v>
      </c>
      <c r="O227" s="8">
        <v>0</v>
      </c>
      <c r="P227" s="8">
        <v>0</v>
      </c>
      <c r="Q227" s="8">
        <v>0</v>
      </c>
    </row>
    <row r="228" spans="1:17" s="3" customFormat="1" ht="15" hidden="1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1203</v>
      </c>
      <c r="B229" s="7" t="s">
        <v>320</v>
      </c>
      <c r="C229" s="12" t="s">
        <v>247</v>
      </c>
      <c r="D229" s="12"/>
      <c r="E229" s="139">
        <v>38667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s="3" customFormat="1" ht="15" hidden="1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hidden="1" customHeight="1">
      <c r="A231" s="6" t="s">
        <v>1212</v>
      </c>
      <c r="B231" s="7" t="s">
        <v>320</v>
      </c>
      <c r="C231" s="6" t="s">
        <v>1213</v>
      </c>
      <c r="D231" s="6" t="s">
        <v>97</v>
      </c>
      <c r="E231" s="8">
        <v>10580</v>
      </c>
      <c r="F231" s="9">
        <v>45615</v>
      </c>
      <c r="G231" s="9">
        <v>46477</v>
      </c>
      <c r="H231" s="10">
        <v>29</v>
      </c>
      <c r="I231" s="10">
        <v>0.17</v>
      </c>
      <c r="J231" s="8">
        <v>7950.56</v>
      </c>
      <c r="K231" s="8">
        <v>0.75</v>
      </c>
      <c r="L231" s="8">
        <v>95406.720000000001</v>
      </c>
      <c r="M231" s="8">
        <v>9.02</v>
      </c>
      <c r="N231" s="8">
        <v>9.4</v>
      </c>
      <c r="O231" s="8">
        <v>0</v>
      </c>
      <c r="P231" s="8">
        <v>0</v>
      </c>
      <c r="Q231" s="8">
        <v>0</v>
      </c>
    </row>
    <row r="232" spans="1:17" s="3" customFormat="1" ht="15" hidden="1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1212</v>
      </c>
      <c r="B233" s="7" t="s">
        <v>119</v>
      </c>
      <c r="C233" s="12" t="s">
        <v>247</v>
      </c>
      <c r="D233" s="12"/>
      <c r="E233" s="139">
        <v>33577</v>
      </c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s="3" customFormat="1" ht="15" hidden="1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hidden="1" customHeight="1">
      <c r="A235" s="6" t="s">
        <v>1214</v>
      </c>
      <c r="B235" s="7" t="s">
        <v>119</v>
      </c>
      <c r="C235" s="6" t="s">
        <v>1215</v>
      </c>
      <c r="D235" s="6" t="s">
        <v>97</v>
      </c>
      <c r="E235" s="8">
        <v>50888</v>
      </c>
      <c r="F235" s="9">
        <v>41005</v>
      </c>
      <c r="G235" s="9">
        <v>46599</v>
      </c>
      <c r="H235" s="10">
        <v>184</v>
      </c>
      <c r="I235" s="10">
        <v>12.75</v>
      </c>
      <c r="J235" s="8">
        <v>56416.56</v>
      </c>
      <c r="K235" s="8">
        <v>1.1100000000000001</v>
      </c>
      <c r="L235" s="8">
        <v>676998.72</v>
      </c>
      <c r="M235" s="8">
        <v>13.3</v>
      </c>
      <c r="N235" s="8">
        <v>3.72</v>
      </c>
      <c r="O235" s="8">
        <v>0</v>
      </c>
      <c r="P235" s="8">
        <v>100000</v>
      </c>
      <c r="Q235" s="8">
        <v>0</v>
      </c>
    </row>
    <row r="236" spans="1:17" s="3" customFormat="1" ht="15" hidden="1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hidden="1" customHeight="1">
      <c r="A237" s="6" t="s">
        <v>1216</v>
      </c>
      <c r="B237" s="7" t="s">
        <v>119</v>
      </c>
      <c r="C237" s="6" t="s">
        <v>1217</v>
      </c>
      <c r="D237" s="6" t="s">
        <v>97</v>
      </c>
      <c r="E237" s="8">
        <v>121440</v>
      </c>
      <c r="F237" s="9">
        <v>45281</v>
      </c>
      <c r="G237" s="9">
        <v>47848</v>
      </c>
      <c r="H237" s="10">
        <v>85</v>
      </c>
      <c r="I237" s="10">
        <v>1.08</v>
      </c>
      <c r="J237" s="8">
        <v>82478</v>
      </c>
      <c r="K237" s="8">
        <v>0.68</v>
      </c>
      <c r="L237" s="8">
        <v>989736</v>
      </c>
      <c r="M237" s="8">
        <v>8.15</v>
      </c>
      <c r="N237" s="8">
        <v>0</v>
      </c>
      <c r="O237" s="8">
        <v>0</v>
      </c>
      <c r="P237" s="8">
        <v>0</v>
      </c>
      <c r="Q237" s="8">
        <v>0</v>
      </c>
    </row>
    <row r="238" spans="1:17" s="3" customFormat="1" ht="15" hidden="1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hidden="1" customHeight="1">
      <c r="A239" s="6" t="s">
        <v>1218</v>
      </c>
      <c r="B239" s="7" t="s">
        <v>1219</v>
      </c>
      <c r="C239" s="6" t="s">
        <v>1220</v>
      </c>
      <c r="D239" s="6" t="s">
        <v>97</v>
      </c>
      <c r="E239" s="8">
        <v>48000</v>
      </c>
      <c r="F239" s="9">
        <v>45519</v>
      </c>
      <c r="G239" s="9">
        <v>46965</v>
      </c>
      <c r="H239" s="10">
        <v>48</v>
      </c>
      <c r="I239" s="10">
        <v>0.42</v>
      </c>
      <c r="J239" s="8">
        <v>26000</v>
      </c>
      <c r="K239" s="8">
        <v>0.54</v>
      </c>
      <c r="L239" s="8">
        <v>312000</v>
      </c>
      <c r="M239" s="8">
        <v>6.5</v>
      </c>
      <c r="N239" s="8">
        <v>3.26</v>
      </c>
      <c r="O239" s="8">
        <v>2.2999999999999998</v>
      </c>
      <c r="P239" s="8">
        <v>0</v>
      </c>
      <c r="Q239" s="8">
        <v>0</v>
      </c>
    </row>
    <row r="240" spans="1:17" s="3" customFormat="1" ht="15" hidden="1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hidden="1" customHeight="1">
      <c r="A241" s="6" t="s">
        <v>1218</v>
      </c>
      <c r="B241" s="7" t="s">
        <v>1221</v>
      </c>
      <c r="C241" s="6" t="s">
        <v>1222</v>
      </c>
      <c r="D241" s="6" t="s">
        <v>97</v>
      </c>
      <c r="E241" s="8">
        <v>36000</v>
      </c>
      <c r="F241" s="9">
        <v>45519</v>
      </c>
      <c r="G241" s="9">
        <v>46022</v>
      </c>
      <c r="H241" s="10">
        <v>17</v>
      </c>
      <c r="I241" s="10">
        <v>0.42</v>
      </c>
      <c r="J241" s="8">
        <v>15660</v>
      </c>
      <c r="K241" s="8">
        <v>0.44</v>
      </c>
      <c r="L241" s="8">
        <v>187920</v>
      </c>
      <c r="M241" s="8">
        <v>5.22</v>
      </c>
      <c r="N241" s="8">
        <v>3.13</v>
      </c>
      <c r="O241" s="8">
        <v>0</v>
      </c>
      <c r="P241" s="8">
        <v>19576.439999999999</v>
      </c>
      <c r="Q241" s="8">
        <v>0</v>
      </c>
    </row>
    <row r="242" spans="1:17" s="3" customFormat="1" ht="15" hidden="1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hidden="1" customHeight="1">
      <c r="A243" s="6" t="s">
        <v>1218</v>
      </c>
      <c r="B243" s="7" t="s">
        <v>341</v>
      </c>
      <c r="C243" s="6" t="s">
        <v>1223</v>
      </c>
      <c r="D243" s="6" t="s">
        <v>97</v>
      </c>
      <c r="E243" s="8">
        <v>48055</v>
      </c>
      <c r="F243" s="9">
        <v>45519</v>
      </c>
      <c r="G243" s="9">
        <v>47269</v>
      </c>
      <c r="H243" s="10">
        <v>58</v>
      </c>
      <c r="I243" s="10">
        <v>0.42</v>
      </c>
      <c r="J243" s="8">
        <v>20583.560000000001</v>
      </c>
      <c r="K243" s="8">
        <v>0.43</v>
      </c>
      <c r="L243" s="8">
        <v>247002.72</v>
      </c>
      <c r="M243" s="8">
        <v>5.14</v>
      </c>
      <c r="N243" s="8">
        <v>3.27</v>
      </c>
      <c r="O243" s="8">
        <v>0</v>
      </c>
      <c r="P243" s="8">
        <v>20000</v>
      </c>
      <c r="Q243" s="8">
        <v>0</v>
      </c>
    </row>
    <row r="244" spans="1:17" s="3" customFormat="1" ht="15" hidden="1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hidden="1" customHeight="1">
      <c r="A245" s="6" t="s">
        <v>1218</v>
      </c>
      <c r="B245" s="7" t="s">
        <v>779</v>
      </c>
      <c r="C245" s="6" t="s">
        <v>1224</v>
      </c>
      <c r="D245" s="6" t="s">
        <v>97</v>
      </c>
      <c r="E245" s="8">
        <v>60055</v>
      </c>
      <c r="F245" s="9">
        <v>45519</v>
      </c>
      <c r="G245" s="9">
        <v>46387</v>
      </c>
      <c r="H245" s="10">
        <v>29</v>
      </c>
      <c r="I245" s="10">
        <v>0.42</v>
      </c>
      <c r="J245" s="8">
        <v>38034.83</v>
      </c>
      <c r="K245" s="8">
        <v>0.63</v>
      </c>
      <c r="L245" s="8">
        <v>456417.96</v>
      </c>
      <c r="M245" s="8">
        <v>7.6</v>
      </c>
      <c r="N245" s="8">
        <v>3.27</v>
      </c>
      <c r="O245" s="8">
        <v>0</v>
      </c>
      <c r="P245" s="8">
        <v>7158.07</v>
      </c>
      <c r="Q245" s="8">
        <v>0</v>
      </c>
    </row>
    <row r="246" spans="1:17" s="3" customFormat="1" ht="15" hidden="1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hidden="1" customHeight="1">
      <c r="A247" s="6" t="s">
        <v>1225</v>
      </c>
      <c r="B247" s="7" t="s">
        <v>479</v>
      </c>
      <c r="C247" s="6" t="s">
        <v>1226</v>
      </c>
      <c r="D247" s="6" t="s">
        <v>97</v>
      </c>
      <c r="E247" s="8">
        <v>129665</v>
      </c>
      <c r="F247" s="9">
        <v>45519</v>
      </c>
      <c r="G247" s="9">
        <v>47057</v>
      </c>
      <c r="H247" s="10">
        <v>51</v>
      </c>
      <c r="I247" s="10">
        <v>0.42</v>
      </c>
      <c r="J247" s="8">
        <v>53270.7</v>
      </c>
      <c r="K247" s="8">
        <v>0.41</v>
      </c>
      <c r="L247" s="8">
        <v>639248.4</v>
      </c>
      <c r="M247" s="8">
        <v>4.93</v>
      </c>
      <c r="N247" s="8">
        <v>3.33</v>
      </c>
      <c r="O247" s="8">
        <v>0</v>
      </c>
      <c r="P247" s="8">
        <v>68202.490000000005</v>
      </c>
      <c r="Q247" s="8">
        <v>0</v>
      </c>
    </row>
    <row r="248" spans="1:17" s="3" customFormat="1" ht="15" hidden="1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hidden="1" customHeight="1">
      <c r="A249" s="6" t="s">
        <v>1236</v>
      </c>
      <c r="B249" s="7" t="s">
        <v>1237</v>
      </c>
      <c r="C249" s="6" t="s">
        <v>1238</v>
      </c>
      <c r="D249" s="6" t="s">
        <v>97</v>
      </c>
      <c r="E249" s="8">
        <v>41000</v>
      </c>
      <c r="F249" s="9">
        <v>43709</v>
      </c>
      <c r="G249" s="9">
        <v>48182</v>
      </c>
      <c r="H249" s="10">
        <v>147</v>
      </c>
      <c r="I249" s="10">
        <v>5.33</v>
      </c>
      <c r="J249" s="8">
        <v>50071.25</v>
      </c>
      <c r="K249" s="8">
        <v>1.22</v>
      </c>
      <c r="L249" s="8">
        <v>600855</v>
      </c>
      <c r="M249" s="8">
        <v>14.66</v>
      </c>
      <c r="N249" s="8">
        <v>3.11</v>
      </c>
      <c r="O249" s="8">
        <v>0</v>
      </c>
      <c r="P249" s="8">
        <v>35875</v>
      </c>
      <c r="Q249" s="8">
        <v>0</v>
      </c>
    </row>
    <row r="250" spans="1:17" s="3" customFormat="1" ht="15" hidden="1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hidden="1" customHeight="1">
      <c r="A251" s="6" t="s">
        <v>1239</v>
      </c>
      <c r="B251" s="7" t="s">
        <v>99</v>
      </c>
      <c r="C251" s="6" t="s">
        <v>1240</v>
      </c>
      <c r="D251" s="6" t="s">
        <v>97</v>
      </c>
      <c r="E251" s="8">
        <v>40212</v>
      </c>
      <c r="F251" s="9">
        <v>44818</v>
      </c>
      <c r="G251" s="9">
        <v>46643</v>
      </c>
      <c r="H251" s="10">
        <v>60</v>
      </c>
      <c r="I251" s="10">
        <v>2.33</v>
      </c>
      <c r="J251" s="8">
        <v>16625.150000000001</v>
      </c>
      <c r="K251" s="8">
        <v>0.41</v>
      </c>
      <c r="L251" s="8">
        <v>199501.8</v>
      </c>
      <c r="M251" s="8">
        <v>4.96</v>
      </c>
      <c r="N251" s="8">
        <v>0.79</v>
      </c>
      <c r="O251" s="8">
        <v>0</v>
      </c>
      <c r="P251" s="8">
        <v>30159</v>
      </c>
      <c r="Q251" s="8">
        <v>0</v>
      </c>
    </row>
    <row r="252" spans="1:17" s="3" customFormat="1" ht="15" hidden="1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hidden="1" customHeight="1">
      <c r="A253" s="6" t="s">
        <v>1241</v>
      </c>
      <c r="B253" s="7" t="s">
        <v>119</v>
      </c>
      <c r="C253" s="6" t="s">
        <v>1242</v>
      </c>
      <c r="D253" s="6" t="s">
        <v>97</v>
      </c>
      <c r="E253" s="8">
        <v>10800</v>
      </c>
      <c r="F253" s="9">
        <v>45566</v>
      </c>
      <c r="G253" s="9">
        <v>46112</v>
      </c>
      <c r="H253" s="10">
        <v>18</v>
      </c>
      <c r="I253" s="10">
        <v>0.25</v>
      </c>
      <c r="J253" s="8">
        <v>6017.05</v>
      </c>
      <c r="K253" s="8">
        <v>0.56000000000000005</v>
      </c>
      <c r="L253" s="8">
        <v>72204.600000000006</v>
      </c>
      <c r="M253" s="8">
        <v>6.69</v>
      </c>
      <c r="N253" s="8">
        <v>1.78</v>
      </c>
      <c r="O253" s="8">
        <v>0</v>
      </c>
      <c r="P253" s="8">
        <v>0</v>
      </c>
      <c r="Q253" s="8">
        <v>0</v>
      </c>
    </row>
    <row r="254" spans="1:17" s="3" customFormat="1" ht="15" hidden="1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hidden="1" customHeight="1">
      <c r="A255" s="6" t="s">
        <v>1243</v>
      </c>
      <c r="B255" s="7" t="s">
        <v>119</v>
      </c>
      <c r="C255" s="6" t="s">
        <v>1244</v>
      </c>
      <c r="D255" s="6" t="s">
        <v>97</v>
      </c>
      <c r="E255" s="8">
        <v>13800</v>
      </c>
      <c r="F255" s="9">
        <v>45566</v>
      </c>
      <c r="G255" s="9">
        <v>46112</v>
      </c>
      <c r="H255" s="10">
        <v>18</v>
      </c>
      <c r="I255" s="10">
        <v>0.25</v>
      </c>
      <c r="J255" s="8">
        <v>7688.45</v>
      </c>
      <c r="K255" s="8">
        <v>0.56000000000000005</v>
      </c>
      <c r="L255" s="8">
        <v>92261.4</v>
      </c>
      <c r="M255" s="8">
        <v>6.69</v>
      </c>
      <c r="N255" s="8">
        <v>1.9</v>
      </c>
      <c r="O255" s="8">
        <v>0</v>
      </c>
      <c r="P255" s="8">
        <v>0</v>
      </c>
      <c r="Q255" s="8">
        <v>0</v>
      </c>
    </row>
    <row r="256" spans="1:17" s="3" customFormat="1" ht="15" hidden="1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hidden="1" customHeight="1">
      <c r="A257" s="6" t="s">
        <v>1245</v>
      </c>
      <c r="B257" s="7" t="s">
        <v>119</v>
      </c>
      <c r="C257" s="6" t="s">
        <v>1246</v>
      </c>
      <c r="D257" s="6" t="s">
        <v>97</v>
      </c>
      <c r="E257" s="8">
        <v>63040</v>
      </c>
      <c r="F257" s="9">
        <v>45351</v>
      </c>
      <c r="G257" s="9">
        <v>46934</v>
      </c>
      <c r="H257" s="10">
        <v>53</v>
      </c>
      <c r="I257" s="10">
        <v>0.92</v>
      </c>
      <c r="J257" s="8">
        <v>38790.61</v>
      </c>
      <c r="K257" s="8">
        <v>0.62</v>
      </c>
      <c r="L257" s="8">
        <v>465487.32</v>
      </c>
      <c r="M257" s="8">
        <v>7.38</v>
      </c>
      <c r="N257" s="8">
        <v>0</v>
      </c>
      <c r="O257" s="8">
        <v>0</v>
      </c>
      <c r="P257" s="8">
        <v>0</v>
      </c>
      <c r="Q257" s="8">
        <v>0</v>
      </c>
    </row>
    <row r="258" spans="1:17" s="3" customFormat="1" ht="15" hidden="1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hidden="1" customHeight="1">
      <c r="A259" s="6" t="s">
        <v>1247</v>
      </c>
      <c r="B259" s="7" t="s">
        <v>1248</v>
      </c>
      <c r="C259" s="6" t="s">
        <v>1249</v>
      </c>
      <c r="D259" s="6" t="s">
        <v>97</v>
      </c>
      <c r="E259" s="8">
        <v>21000</v>
      </c>
      <c r="F259" s="9">
        <v>45209</v>
      </c>
      <c r="G259" s="9">
        <v>48091</v>
      </c>
      <c r="H259" s="10">
        <v>95</v>
      </c>
      <c r="I259" s="10">
        <v>1.25</v>
      </c>
      <c r="J259" s="8">
        <v>29750</v>
      </c>
      <c r="K259" s="8">
        <v>1.42</v>
      </c>
      <c r="L259" s="8">
        <v>357000</v>
      </c>
      <c r="M259" s="8">
        <v>17</v>
      </c>
      <c r="N259" s="8">
        <v>6.91</v>
      </c>
      <c r="O259" s="8">
        <v>0</v>
      </c>
      <c r="P259" s="8">
        <v>30100</v>
      </c>
      <c r="Q259" s="8">
        <v>0</v>
      </c>
    </row>
    <row r="260" spans="1:17" s="3" customFormat="1" ht="15" hidden="1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hidden="1" customHeight="1">
      <c r="A261" s="6" t="s">
        <v>1247</v>
      </c>
      <c r="B261" s="7" t="s">
        <v>99</v>
      </c>
      <c r="C261" s="6" t="s">
        <v>1250</v>
      </c>
      <c r="D261" s="6" t="s">
        <v>97</v>
      </c>
      <c r="E261" s="8">
        <v>6500</v>
      </c>
      <c r="F261" s="9">
        <v>45209</v>
      </c>
      <c r="G261" s="9">
        <v>47026</v>
      </c>
      <c r="H261" s="10">
        <v>60</v>
      </c>
      <c r="I261" s="10">
        <v>1.25</v>
      </c>
      <c r="J261" s="8">
        <v>9295</v>
      </c>
      <c r="K261" s="8">
        <v>1.43</v>
      </c>
      <c r="L261" s="8">
        <v>111540</v>
      </c>
      <c r="M261" s="8">
        <v>17.16</v>
      </c>
      <c r="N261" s="8">
        <v>7.54</v>
      </c>
      <c r="O261" s="8">
        <v>0</v>
      </c>
      <c r="P261" s="8">
        <v>53625</v>
      </c>
      <c r="Q261" s="8">
        <v>0</v>
      </c>
    </row>
    <row r="262" spans="1:17" s="3" customFormat="1" ht="15" hidden="1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hidden="1" customHeight="1">
      <c r="A263" s="6" t="s">
        <v>1247</v>
      </c>
      <c r="B263" s="7" t="s">
        <v>101</v>
      </c>
      <c r="C263" s="6" t="s">
        <v>1526</v>
      </c>
      <c r="D263" s="6" t="s">
        <v>97</v>
      </c>
      <c r="E263" s="8">
        <v>9500</v>
      </c>
      <c r="F263" s="9">
        <v>45209</v>
      </c>
      <c r="G263" s="9">
        <v>45657</v>
      </c>
      <c r="H263" s="10">
        <v>15</v>
      </c>
      <c r="I263" s="10">
        <v>1.25</v>
      </c>
      <c r="J263" s="8">
        <v>10498.49</v>
      </c>
      <c r="K263" s="8">
        <v>1.1100000000000001</v>
      </c>
      <c r="L263" s="8">
        <v>125981.88</v>
      </c>
      <c r="M263" s="8">
        <v>13.26</v>
      </c>
      <c r="N263" s="8">
        <v>7.41</v>
      </c>
      <c r="O263" s="8">
        <v>0</v>
      </c>
      <c r="P263" s="8">
        <v>19791.669999999998</v>
      </c>
      <c r="Q263" s="8">
        <v>0</v>
      </c>
    </row>
    <row r="264" spans="1:17" s="3" customFormat="1" ht="15" hidden="1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hidden="1" customHeight="1">
      <c r="A265" s="6" t="s">
        <v>1247</v>
      </c>
      <c r="B265" s="7" t="s">
        <v>109</v>
      </c>
      <c r="C265" s="6" t="s">
        <v>1252</v>
      </c>
      <c r="D265" s="6" t="s">
        <v>97</v>
      </c>
      <c r="E265" s="8">
        <v>4500</v>
      </c>
      <c r="F265" s="9">
        <v>45209</v>
      </c>
      <c r="G265" s="9">
        <v>46142</v>
      </c>
      <c r="H265" s="10">
        <v>31</v>
      </c>
      <c r="I265" s="10">
        <v>1.25</v>
      </c>
      <c r="J265" s="8">
        <v>4980</v>
      </c>
      <c r="K265" s="8">
        <v>1.1100000000000001</v>
      </c>
      <c r="L265" s="8">
        <v>59760</v>
      </c>
      <c r="M265" s="8">
        <v>13.28</v>
      </c>
      <c r="N265" s="8">
        <v>7.4</v>
      </c>
      <c r="O265" s="8">
        <v>0</v>
      </c>
      <c r="P265" s="8">
        <v>9112.5</v>
      </c>
      <c r="Q265" s="8">
        <v>0</v>
      </c>
    </row>
    <row r="266" spans="1:17" s="3" customFormat="1" ht="15" hidden="1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hidden="1" customHeight="1">
      <c r="A267" s="6" t="s">
        <v>1254</v>
      </c>
      <c r="B267" s="7" t="s">
        <v>1255</v>
      </c>
      <c r="C267" s="6" t="s">
        <v>1256</v>
      </c>
      <c r="D267" s="6" t="s">
        <v>97</v>
      </c>
      <c r="E267" s="8">
        <v>151000</v>
      </c>
      <c r="F267" s="9">
        <v>35474</v>
      </c>
      <c r="G267" s="9">
        <v>46053</v>
      </c>
      <c r="H267" s="10">
        <v>348</v>
      </c>
      <c r="I267" s="10">
        <v>27.92</v>
      </c>
      <c r="J267" s="8">
        <v>141435.49</v>
      </c>
      <c r="K267" s="8">
        <v>0.94</v>
      </c>
      <c r="L267" s="8">
        <v>1697225.88</v>
      </c>
      <c r="M267" s="8">
        <v>11.24</v>
      </c>
      <c r="N267" s="8">
        <v>0</v>
      </c>
      <c r="O267" s="8">
        <v>0</v>
      </c>
      <c r="P267" s="8">
        <v>0</v>
      </c>
      <c r="Q267" s="8">
        <v>0</v>
      </c>
    </row>
    <row r="268" spans="1:17" s="3" customFormat="1" ht="15" hidden="1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hidden="1" customHeight="1">
      <c r="A269" s="6" t="s">
        <v>1257</v>
      </c>
      <c r="B269" s="7" t="s">
        <v>1258</v>
      </c>
      <c r="C269" s="6" t="s">
        <v>1259</v>
      </c>
      <c r="D269" s="6" t="s">
        <v>97</v>
      </c>
      <c r="E269" s="8">
        <v>33466</v>
      </c>
      <c r="F269" s="9">
        <v>45064</v>
      </c>
      <c r="G269" s="9">
        <v>46173</v>
      </c>
      <c r="H269" s="10">
        <v>37</v>
      </c>
      <c r="I269" s="10">
        <v>1.67</v>
      </c>
      <c r="J269" s="8">
        <v>16509.89</v>
      </c>
      <c r="K269" s="8">
        <v>0.49</v>
      </c>
      <c r="L269" s="8">
        <v>198118.68</v>
      </c>
      <c r="M269" s="8">
        <v>5.92</v>
      </c>
      <c r="N269" s="8">
        <v>1.1499999999999999</v>
      </c>
      <c r="O269" s="8">
        <v>0</v>
      </c>
      <c r="P269" s="8">
        <v>24053.68</v>
      </c>
      <c r="Q269" s="8">
        <v>0</v>
      </c>
    </row>
    <row r="270" spans="1:17" s="3" customFormat="1" ht="15" hidden="1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hidden="1" customHeight="1">
      <c r="A271" s="6" t="s">
        <v>1260</v>
      </c>
      <c r="B271" s="7" t="s">
        <v>1261</v>
      </c>
      <c r="C271" s="6" t="s">
        <v>1262</v>
      </c>
      <c r="D271" s="6" t="s">
        <v>97</v>
      </c>
      <c r="E271" s="8">
        <v>220000</v>
      </c>
      <c r="F271" s="9">
        <v>41425</v>
      </c>
      <c r="G271" s="9">
        <v>48334</v>
      </c>
      <c r="H271" s="10">
        <v>228</v>
      </c>
      <c r="I271" s="10">
        <v>11.67</v>
      </c>
      <c r="J271" s="8">
        <v>48638.7</v>
      </c>
      <c r="K271" s="8">
        <v>0.22</v>
      </c>
      <c r="L271" s="8">
        <v>583664.4</v>
      </c>
      <c r="M271" s="8">
        <v>2.65</v>
      </c>
      <c r="N271" s="8">
        <v>1.55</v>
      </c>
      <c r="O271" s="8">
        <v>0</v>
      </c>
      <c r="P271" s="8">
        <v>24150</v>
      </c>
      <c r="Q271" s="8">
        <v>0</v>
      </c>
    </row>
    <row r="272" spans="1:17" s="3" customFormat="1" ht="15" hidden="1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hidden="1" customHeight="1">
      <c r="A273" s="6" t="s">
        <v>1260</v>
      </c>
      <c r="B273" s="7" t="s">
        <v>1263</v>
      </c>
      <c r="C273" s="6" t="s">
        <v>1264</v>
      </c>
      <c r="D273" s="6" t="s">
        <v>97</v>
      </c>
      <c r="E273" s="8">
        <v>40000</v>
      </c>
      <c r="F273" s="9">
        <v>44470</v>
      </c>
      <c r="G273" s="9">
        <v>46477</v>
      </c>
      <c r="H273" s="10">
        <v>66</v>
      </c>
      <c r="I273" s="10">
        <v>3.25</v>
      </c>
      <c r="J273" s="8">
        <v>11400</v>
      </c>
      <c r="K273" s="8">
        <v>0.28000000000000003</v>
      </c>
      <c r="L273" s="8">
        <v>136800</v>
      </c>
      <c r="M273" s="8">
        <v>3.42</v>
      </c>
      <c r="N273" s="8">
        <v>1.59</v>
      </c>
      <c r="O273" s="8">
        <v>0</v>
      </c>
      <c r="P273" s="8">
        <v>5625</v>
      </c>
      <c r="Q273" s="8">
        <v>0</v>
      </c>
    </row>
    <row r="274" spans="1:17" s="3" customFormat="1" ht="15" hidden="1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hidden="1" customHeight="1">
      <c r="A275" s="6" t="s">
        <v>1265</v>
      </c>
      <c r="B275" s="7" t="s">
        <v>479</v>
      </c>
      <c r="C275" s="6" t="s">
        <v>1266</v>
      </c>
      <c r="D275" s="6" t="s">
        <v>97</v>
      </c>
      <c r="E275" s="8">
        <v>30000</v>
      </c>
      <c r="F275" s="9">
        <v>43055</v>
      </c>
      <c r="G275" s="9">
        <v>46721</v>
      </c>
      <c r="H275" s="10">
        <v>121</v>
      </c>
      <c r="I275" s="10">
        <v>7.17</v>
      </c>
      <c r="J275" s="8">
        <v>13750</v>
      </c>
      <c r="K275" s="8">
        <v>0.46</v>
      </c>
      <c r="L275" s="8">
        <v>165000</v>
      </c>
      <c r="M275" s="8">
        <v>5.5</v>
      </c>
      <c r="N275" s="8">
        <v>2.12</v>
      </c>
      <c r="O275" s="8">
        <v>0</v>
      </c>
      <c r="P275" s="8">
        <v>17950</v>
      </c>
      <c r="Q275" s="8">
        <v>0</v>
      </c>
    </row>
    <row r="276" spans="1:17" s="3" customFormat="1" ht="15" hidden="1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hidden="1" customHeight="1">
      <c r="A277" s="6" t="s">
        <v>1267</v>
      </c>
      <c r="B277" s="7" t="s">
        <v>479</v>
      </c>
      <c r="C277" s="6" t="s">
        <v>1268</v>
      </c>
      <c r="D277" s="6" t="s">
        <v>97</v>
      </c>
      <c r="E277" s="8">
        <v>12025</v>
      </c>
      <c r="F277" s="9">
        <v>43862</v>
      </c>
      <c r="G277" s="9">
        <v>46053</v>
      </c>
      <c r="H277" s="10">
        <v>72</v>
      </c>
      <c r="I277" s="10">
        <v>4.92</v>
      </c>
      <c r="J277" s="8">
        <v>4667.2</v>
      </c>
      <c r="K277" s="8">
        <v>0.39</v>
      </c>
      <c r="L277" s="8">
        <v>56006.400000000001</v>
      </c>
      <c r="M277" s="8">
        <v>4.66</v>
      </c>
      <c r="N277" s="8">
        <v>1.9</v>
      </c>
      <c r="O277" s="8">
        <v>0</v>
      </c>
      <c r="P277" s="8">
        <v>4208.76</v>
      </c>
      <c r="Q277" s="8">
        <v>0</v>
      </c>
    </row>
    <row r="278" spans="1:17" s="3" customFormat="1" ht="15" hidden="1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hidden="1" customHeight="1">
      <c r="A279" s="6" t="s">
        <v>1267</v>
      </c>
      <c r="B279" s="7" t="s">
        <v>1164</v>
      </c>
      <c r="C279" s="6" t="s">
        <v>1269</v>
      </c>
      <c r="D279" s="6" t="s">
        <v>97</v>
      </c>
      <c r="E279" s="8">
        <v>22500</v>
      </c>
      <c r="F279" s="9">
        <v>44652</v>
      </c>
      <c r="G279" s="9">
        <v>47208</v>
      </c>
      <c r="H279" s="10">
        <v>84</v>
      </c>
      <c r="I279" s="10">
        <v>2.75</v>
      </c>
      <c r="J279" s="8">
        <v>5515.78</v>
      </c>
      <c r="K279" s="8">
        <v>0.25</v>
      </c>
      <c r="L279" s="8">
        <v>66189.36</v>
      </c>
      <c r="M279" s="8">
        <v>2.94</v>
      </c>
      <c r="N279" s="8">
        <v>1.85</v>
      </c>
      <c r="O279" s="8">
        <v>0</v>
      </c>
      <c r="P279" s="8">
        <v>0</v>
      </c>
      <c r="Q279" s="8">
        <v>0</v>
      </c>
    </row>
    <row r="280" spans="1:17" s="3" customFormat="1" ht="15" hidden="1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hidden="1" customHeight="1">
      <c r="A281" s="6" t="s">
        <v>1267</v>
      </c>
      <c r="B281" s="7" t="s">
        <v>636</v>
      </c>
      <c r="C281" s="6" t="s">
        <v>1270</v>
      </c>
      <c r="D281" s="6" t="s">
        <v>97</v>
      </c>
      <c r="E281" s="8">
        <v>45000</v>
      </c>
      <c r="F281" s="9">
        <v>44409</v>
      </c>
      <c r="G281" s="9">
        <v>46234</v>
      </c>
      <c r="H281" s="10">
        <v>60</v>
      </c>
      <c r="I281" s="10">
        <v>3.42</v>
      </c>
      <c r="J281" s="8">
        <v>13612.5</v>
      </c>
      <c r="K281" s="8">
        <v>0.3</v>
      </c>
      <c r="L281" s="8">
        <v>163350</v>
      </c>
      <c r="M281" s="8">
        <v>3.63</v>
      </c>
      <c r="N281" s="8">
        <v>1.9</v>
      </c>
      <c r="O281" s="8">
        <v>0</v>
      </c>
      <c r="P281" s="8">
        <v>4540</v>
      </c>
      <c r="Q281" s="8">
        <v>0</v>
      </c>
    </row>
    <row r="282" spans="1:17" s="3" customFormat="1" ht="15" hidden="1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hidden="1" customHeight="1">
      <c r="A283" s="6" t="s">
        <v>1267</v>
      </c>
      <c r="B283" s="7" t="s">
        <v>1271</v>
      </c>
      <c r="C283" s="6" t="s">
        <v>1272</v>
      </c>
      <c r="D283" s="6" t="s">
        <v>97</v>
      </c>
      <c r="E283" s="8">
        <v>15000</v>
      </c>
      <c r="F283" s="9">
        <v>45170</v>
      </c>
      <c r="G283" s="9">
        <v>46265</v>
      </c>
      <c r="H283" s="10">
        <v>36</v>
      </c>
      <c r="I283" s="10">
        <v>1.33</v>
      </c>
      <c r="J283" s="8">
        <v>6725</v>
      </c>
      <c r="K283" s="8">
        <v>0.45</v>
      </c>
      <c r="L283" s="8">
        <v>80700</v>
      </c>
      <c r="M283" s="8">
        <v>5.38</v>
      </c>
      <c r="N283" s="8">
        <v>1.9</v>
      </c>
      <c r="O283" s="8">
        <v>0</v>
      </c>
      <c r="P283" s="8">
        <v>0</v>
      </c>
      <c r="Q283" s="8">
        <v>0</v>
      </c>
    </row>
    <row r="284" spans="1:17" s="3" customFormat="1" ht="15" hidden="1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hidden="1" customHeight="1">
      <c r="A285" s="6" t="s">
        <v>1267</v>
      </c>
      <c r="B285" s="7" t="s">
        <v>1273</v>
      </c>
      <c r="C285" s="6" t="s">
        <v>1274</v>
      </c>
      <c r="D285" s="6" t="s">
        <v>97</v>
      </c>
      <c r="E285" s="8">
        <v>7500</v>
      </c>
      <c r="F285" s="9">
        <v>44713</v>
      </c>
      <c r="G285" s="9">
        <v>46538</v>
      </c>
      <c r="H285" s="10">
        <v>60</v>
      </c>
      <c r="I285" s="10">
        <v>2.58</v>
      </c>
      <c r="J285" s="8">
        <v>2620.06</v>
      </c>
      <c r="K285" s="8">
        <v>0.35</v>
      </c>
      <c r="L285" s="8">
        <v>31440.720000000001</v>
      </c>
      <c r="M285" s="8">
        <v>4.1900000000000004</v>
      </c>
      <c r="N285" s="8">
        <v>1.9</v>
      </c>
      <c r="O285" s="8">
        <v>0</v>
      </c>
      <c r="P285" s="8">
        <v>0</v>
      </c>
      <c r="Q285" s="8">
        <v>0</v>
      </c>
    </row>
    <row r="286" spans="1:17" s="3" customFormat="1" ht="15" hidden="1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hidden="1" customHeight="1">
      <c r="A287" s="6" t="s">
        <v>1267</v>
      </c>
      <c r="B287" s="7" t="s">
        <v>640</v>
      </c>
      <c r="C287" s="6" t="s">
        <v>1275</v>
      </c>
      <c r="D287" s="6" t="s">
        <v>97</v>
      </c>
      <c r="E287" s="8">
        <v>22500</v>
      </c>
      <c r="F287" s="9">
        <v>43132</v>
      </c>
      <c r="G287" s="9">
        <v>46783</v>
      </c>
      <c r="H287" s="10">
        <v>120</v>
      </c>
      <c r="I287" s="10">
        <v>6.92</v>
      </c>
      <c r="J287" s="8">
        <v>8092.5</v>
      </c>
      <c r="K287" s="8">
        <v>0.36</v>
      </c>
      <c r="L287" s="8">
        <v>97110</v>
      </c>
      <c r="M287" s="8">
        <v>4.32</v>
      </c>
      <c r="N287" s="8">
        <v>1.9</v>
      </c>
      <c r="O287" s="8">
        <v>0</v>
      </c>
      <c r="P287" s="8">
        <v>0</v>
      </c>
      <c r="Q287" s="8">
        <v>0</v>
      </c>
    </row>
    <row r="288" spans="1:17" s="3" customFormat="1" ht="15" hidden="1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hidden="1" customHeight="1">
      <c r="A289" s="6" t="s">
        <v>1267</v>
      </c>
      <c r="B289" s="7" t="s">
        <v>642</v>
      </c>
      <c r="C289" s="6" t="s">
        <v>1276</v>
      </c>
      <c r="D289" s="6" t="s">
        <v>97</v>
      </c>
      <c r="E289" s="8">
        <v>22500</v>
      </c>
      <c r="F289" s="9">
        <v>45261</v>
      </c>
      <c r="G289" s="9">
        <v>47087</v>
      </c>
      <c r="H289" s="10">
        <v>60</v>
      </c>
      <c r="I289" s="10">
        <v>1.08</v>
      </c>
      <c r="J289" s="8">
        <v>10387.5</v>
      </c>
      <c r="K289" s="8">
        <v>0.46</v>
      </c>
      <c r="L289" s="8">
        <v>124650</v>
      </c>
      <c r="M289" s="8">
        <v>5.54</v>
      </c>
      <c r="N289" s="8">
        <v>0.89</v>
      </c>
      <c r="O289" s="8">
        <v>0</v>
      </c>
      <c r="P289" s="8">
        <v>0</v>
      </c>
      <c r="Q289" s="8">
        <v>0</v>
      </c>
    </row>
    <row r="290" spans="1:17" s="3" customFormat="1" ht="15" hidden="1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hidden="1" customHeight="1">
      <c r="A291" s="6" t="s">
        <v>1277</v>
      </c>
      <c r="B291" s="7" t="s">
        <v>479</v>
      </c>
      <c r="C291" s="6" t="s">
        <v>1527</v>
      </c>
      <c r="D291" s="6" t="s">
        <v>264</v>
      </c>
      <c r="E291" s="8">
        <v>35911</v>
      </c>
      <c r="F291" s="9">
        <v>45562</v>
      </c>
      <c r="G291" s="9">
        <v>45688</v>
      </c>
      <c r="H291" s="10">
        <v>5</v>
      </c>
      <c r="I291" s="10">
        <v>0.33</v>
      </c>
      <c r="J291" s="8">
        <v>33315.699999999997</v>
      </c>
      <c r="K291" s="8">
        <v>0.93</v>
      </c>
      <c r="L291" s="8">
        <v>399788.4</v>
      </c>
      <c r="M291" s="8">
        <v>11.13</v>
      </c>
      <c r="N291" s="8">
        <v>0</v>
      </c>
      <c r="O291" s="8">
        <v>0</v>
      </c>
      <c r="P291" s="8">
        <v>33315.699999999997</v>
      </c>
      <c r="Q291" s="8">
        <v>0</v>
      </c>
    </row>
    <row r="292" spans="1:17" s="3" customFormat="1" ht="15" hidden="1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hidden="1" customHeight="1">
      <c r="A293" s="6" t="s">
        <v>1278</v>
      </c>
      <c r="B293" s="7" t="s">
        <v>479</v>
      </c>
      <c r="C293" s="6" t="s">
        <v>1279</v>
      </c>
      <c r="D293" s="6" t="s">
        <v>97</v>
      </c>
      <c r="E293" s="8">
        <v>34200</v>
      </c>
      <c r="F293" s="9">
        <v>43770</v>
      </c>
      <c r="G293" s="9">
        <v>45961</v>
      </c>
      <c r="H293" s="10">
        <v>72</v>
      </c>
      <c r="I293" s="10">
        <v>5.17</v>
      </c>
      <c r="J293" s="8">
        <v>11941.5</v>
      </c>
      <c r="K293" s="8">
        <v>0.35</v>
      </c>
      <c r="L293" s="8">
        <v>143298</v>
      </c>
      <c r="M293" s="8">
        <v>4.1900000000000004</v>
      </c>
      <c r="N293" s="8">
        <v>2.02</v>
      </c>
      <c r="O293" s="8">
        <v>0</v>
      </c>
      <c r="P293" s="8">
        <v>0</v>
      </c>
      <c r="Q293" s="8">
        <v>0</v>
      </c>
    </row>
    <row r="294" spans="1:17" s="3" customFormat="1" ht="15" hidden="1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hidden="1" customHeight="1">
      <c r="A295" s="6" t="s">
        <v>1280</v>
      </c>
      <c r="B295" s="7" t="s">
        <v>1281</v>
      </c>
      <c r="C295" s="6" t="s">
        <v>1282</v>
      </c>
      <c r="D295" s="6" t="s">
        <v>97</v>
      </c>
      <c r="E295" s="8">
        <v>32846</v>
      </c>
      <c r="F295" s="9">
        <v>44735</v>
      </c>
      <c r="G295" s="9">
        <v>45838</v>
      </c>
      <c r="H295" s="10">
        <v>37</v>
      </c>
      <c r="I295" s="10">
        <v>2.58</v>
      </c>
      <c r="J295" s="8">
        <v>46531.83</v>
      </c>
      <c r="K295" s="8">
        <v>1.42</v>
      </c>
      <c r="L295" s="8">
        <v>558381.96</v>
      </c>
      <c r="M295" s="8">
        <v>17</v>
      </c>
      <c r="N295" s="8">
        <v>6.8</v>
      </c>
      <c r="O295" s="8">
        <v>0</v>
      </c>
      <c r="P295" s="8">
        <v>35624.660000000003</v>
      </c>
      <c r="Q295" s="8">
        <v>0</v>
      </c>
    </row>
    <row r="296" spans="1:17" s="3" customFormat="1" ht="15" hidden="1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hidden="1" customHeight="1">
      <c r="A297" s="6" t="s">
        <v>939</v>
      </c>
      <c r="B297" s="7" t="s">
        <v>479</v>
      </c>
      <c r="C297" s="6" t="s">
        <v>1283</v>
      </c>
      <c r="D297" s="6" t="s">
        <v>97</v>
      </c>
      <c r="E297" s="8">
        <v>24000</v>
      </c>
      <c r="F297" s="9">
        <v>43221</v>
      </c>
      <c r="G297" s="9">
        <v>46904</v>
      </c>
      <c r="H297" s="10">
        <v>121</v>
      </c>
      <c r="I297" s="10">
        <v>6.67</v>
      </c>
      <c r="J297" s="8">
        <v>9440</v>
      </c>
      <c r="K297" s="8">
        <v>0.39</v>
      </c>
      <c r="L297" s="8">
        <v>113280</v>
      </c>
      <c r="M297" s="8">
        <v>4.72</v>
      </c>
      <c r="N297" s="8">
        <v>1.72</v>
      </c>
      <c r="O297" s="8">
        <v>0</v>
      </c>
      <c r="P297" s="8">
        <v>14200</v>
      </c>
      <c r="Q297" s="8">
        <v>0</v>
      </c>
    </row>
    <row r="298" spans="1:17" s="3" customFormat="1" ht="15" hidden="1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hidden="1" customHeight="1">
      <c r="A299" s="6" t="s">
        <v>939</v>
      </c>
      <c r="B299" s="7" t="s">
        <v>112</v>
      </c>
      <c r="C299" s="6" t="s">
        <v>1284</v>
      </c>
      <c r="D299" s="6" t="s">
        <v>97</v>
      </c>
      <c r="E299" s="8">
        <v>24000</v>
      </c>
      <c r="F299" s="9">
        <v>44317</v>
      </c>
      <c r="G299" s="9">
        <v>46507</v>
      </c>
      <c r="H299" s="10">
        <v>72</v>
      </c>
      <c r="I299" s="10">
        <v>3.67</v>
      </c>
      <c r="J299" s="8">
        <v>9000</v>
      </c>
      <c r="K299" s="8">
        <v>0.38</v>
      </c>
      <c r="L299" s="8">
        <v>108000</v>
      </c>
      <c r="M299" s="8">
        <v>4.5</v>
      </c>
      <c r="N299" s="8">
        <v>0.87</v>
      </c>
      <c r="O299" s="8">
        <v>7.0000000000000007E-2</v>
      </c>
      <c r="P299" s="8">
        <v>0</v>
      </c>
      <c r="Q299" s="8">
        <v>0</v>
      </c>
    </row>
    <row r="300" spans="1:17" s="3" customFormat="1" ht="15" hidden="1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hidden="1" customHeight="1">
      <c r="A301" s="6" t="s">
        <v>939</v>
      </c>
      <c r="B301" s="7" t="s">
        <v>636</v>
      </c>
      <c r="C301" s="6" t="s">
        <v>1285</v>
      </c>
      <c r="D301" s="6" t="s">
        <v>97</v>
      </c>
      <c r="E301" s="8">
        <v>12000</v>
      </c>
      <c r="F301" s="9">
        <v>43747</v>
      </c>
      <c r="G301" s="9">
        <v>45808</v>
      </c>
      <c r="H301" s="10">
        <v>68</v>
      </c>
      <c r="I301" s="10">
        <v>5.25</v>
      </c>
      <c r="J301" s="8">
        <v>3846.79</v>
      </c>
      <c r="K301" s="8">
        <v>0.32</v>
      </c>
      <c r="L301" s="8">
        <v>46161.48</v>
      </c>
      <c r="M301" s="8">
        <v>3.85</v>
      </c>
      <c r="N301" s="8">
        <v>1.77</v>
      </c>
      <c r="O301" s="8">
        <v>0</v>
      </c>
      <c r="P301" s="8">
        <v>0</v>
      </c>
      <c r="Q301" s="8">
        <v>0</v>
      </c>
    </row>
    <row r="302" spans="1:17" s="3" customFormat="1" ht="15" hidden="1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hidden="1" customHeight="1">
      <c r="A303" s="6" t="s">
        <v>939</v>
      </c>
      <c r="B303" s="7" t="s">
        <v>1286</v>
      </c>
      <c r="C303" s="6" t="s">
        <v>1287</v>
      </c>
      <c r="D303" s="6" t="s">
        <v>97</v>
      </c>
      <c r="E303" s="8">
        <v>18000</v>
      </c>
      <c r="F303" s="9">
        <v>43132</v>
      </c>
      <c r="G303" s="9">
        <v>46783</v>
      </c>
      <c r="H303" s="10">
        <v>120</v>
      </c>
      <c r="I303" s="10">
        <v>6.92</v>
      </c>
      <c r="J303" s="8">
        <v>6334.5</v>
      </c>
      <c r="K303" s="8">
        <v>0.35</v>
      </c>
      <c r="L303" s="8">
        <v>76014</v>
      </c>
      <c r="M303" s="8">
        <v>4.22</v>
      </c>
      <c r="N303" s="8">
        <v>1.72</v>
      </c>
      <c r="O303" s="8">
        <v>0</v>
      </c>
      <c r="P303" s="8">
        <v>3500</v>
      </c>
      <c r="Q303" s="8">
        <v>0</v>
      </c>
    </row>
    <row r="304" spans="1:17" s="3" customFormat="1" ht="15" hidden="1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hidden="1" customHeight="1">
      <c r="A305" s="6" t="s">
        <v>939</v>
      </c>
      <c r="B305" s="7" t="s">
        <v>1288</v>
      </c>
      <c r="C305" s="6" t="s">
        <v>1289</v>
      </c>
      <c r="D305" s="6" t="s">
        <v>97</v>
      </c>
      <c r="E305" s="8">
        <v>6000</v>
      </c>
      <c r="F305" s="9">
        <v>44531</v>
      </c>
      <c r="G305" s="9">
        <v>46356</v>
      </c>
      <c r="H305" s="10">
        <v>60</v>
      </c>
      <c r="I305" s="10">
        <v>3.08</v>
      </c>
      <c r="J305" s="8">
        <v>1817.02</v>
      </c>
      <c r="K305" s="8">
        <v>0.3</v>
      </c>
      <c r="L305" s="8">
        <v>21804.240000000002</v>
      </c>
      <c r="M305" s="8">
        <v>3.63</v>
      </c>
      <c r="N305" s="8">
        <v>1.72</v>
      </c>
      <c r="O305" s="8">
        <v>0</v>
      </c>
      <c r="P305" s="8">
        <v>4540</v>
      </c>
      <c r="Q305" s="8">
        <v>0</v>
      </c>
    </row>
    <row r="306" spans="1:17" s="3" customFormat="1" ht="15" hidden="1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hidden="1" customHeight="1">
      <c r="A307" s="6" t="s">
        <v>939</v>
      </c>
      <c r="B307" s="7" t="s">
        <v>1273</v>
      </c>
      <c r="C307" s="6" t="s">
        <v>1290</v>
      </c>
      <c r="D307" s="6" t="s">
        <v>97</v>
      </c>
      <c r="E307" s="8">
        <v>24000</v>
      </c>
      <c r="F307" s="9">
        <v>44256</v>
      </c>
      <c r="G307" s="9">
        <v>46081</v>
      </c>
      <c r="H307" s="10">
        <v>60</v>
      </c>
      <c r="I307" s="10">
        <v>3.83</v>
      </c>
      <c r="J307" s="8">
        <v>5140</v>
      </c>
      <c r="K307" s="8">
        <v>0.21</v>
      </c>
      <c r="L307" s="8">
        <v>61680</v>
      </c>
      <c r="M307" s="8">
        <v>2.57</v>
      </c>
      <c r="N307" s="8">
        <v>1.72</v>
      </c>
      <c r="O307" s="8">
        <v>0</v>
      </c>
      <c r="P307" s="8">
        <v>0</v>
      </c>
      <c r="Q307" s="8">
        <v>0</v>
      </c>
    </row>
    <row r="308" spans="1:17" s="3" customFormat="1" ht="15" hidden="1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hidden="1" customHeight="1">
      <c r="A309" s="6" t="s">
        <v>939</v>
      </c>
      <c r="B309" s="7" t="s">
        <v>640</v>
      </c>
      <c r="C309" s="6" t="s">
        <v>940</v>
      </c>
      <c r="D309" s="6" t="s">
        <v>97</v>
      </c>
      <c r="E309" s="8">
        <v>12000</v>
      </c>
      <c r="F309" s="9">
        <v>45444</v>
      </c>
      <c r="G309" s="9">
        <v>45961</v>
      </c>
      <c r="H309" s="10">
        <v>17</v>
      </c>
      <c r="I309" s="10">
        <v>0.57999999999999996</v>
      </c>
      <c r="J309" s="8">
        <v>4190</v>
      </c>
      <c r="K309" s="8">
        <v>0.35</v>
      </c>
      <c r="L309" s="8">
        <v>50280</v>
      </c>
      <c r="M309" s="8">
        <v>4.1900000000000004</v>
      </c>
      <c r="N309" s="8">
        <v>2</v>
      </c>
      <c r="O309" s="8">
        <v>0</v>
      </c>
      <c r="P309" s="8">
        <v>0</v>
      </c>
      <c r="Q309" s="8">
        <v>0</v>
      </c>
    </row>
    <row r="310" spans="1:17" s="3" customFormat="1" ht="15" hidden="1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hidden="1" customHeight="1">
      <c r="A311" s="6" t="s">
        <v>939</v>
      </c>
      <c r="B311" s="7" t="s">
        <v>642</v>
      </c>
      <c r="C311" s="6" t="s">
        <v>1291</v>
      </c>
      <c r="D311" s="6" t="s">
        <v>97</v>
      </c>
      <c r="E311" s="8">
        <v>24000</v>
      </c>
      <c r="F311" s="9">
        <v>43070</v>
      </c>
      <c r="G311" s="9">
        <v>46721</v>
      </c>
      <c r="H311" s="10">
        <v>120</v>
      </c>
      <c r="I311" s="10">
        <v>7.08</v>
      </c>
      <c r="J311" s="8">
        <v>8660</v>
      </c>
      <c r="K311" s="8">
        <v>0.36</v>
      </c>
      <c r="L311" s="8">
        <v>103920</v>
      </c>
      <c r="M311" s="8">
        <v>4.33</v>
      </c>
      <c r="N311" s="8">
        <v>1.67</v>
      </c>
      <c r="O311" s="8">
        <v>0</v>
      </c>
      <c r="P311" s="8">
        <v>0</v>
      </c>
      <c r="Q311" s="8">
        <v>0</v>
      </c>
    </row>
    <row r="312" spans="1:17" s="3" customFormat="1" ht="15" hidden="1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hidden="1" customHeight="1">
      <c r="A313" s="6" t="s">
        <v>939</v>
      </c>
      <c r="B313" s="7" t="s">
        <v>628</v>
      </c>
      <c r="C313" s="6" t="s">
        <v>1292</v>
      </c>
      <c r="D313" s="6" t="s">
        <v>264</v>
      </c>
      <c r="E313" s="8">
        <v>0</v>
      </c>
      <c r="F313" s="9">
        <v>42370</v>
      </c>
      <c r="G313" s="9">
        <v>46022</v>
      </c>
      <c r="H313" s="10">
        <v>120</v>
      </c>
      <c r="I313" s="10">
        <v>9</v>
      </c>
      <c r="J313" s="8">
        <v>155.57</v>
      </c>
      <c r="K313" s="8">
        <v>0</v>
      </c>
      <c r="L313" s="8">
        <v>1866.84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</row>
    <row r="314" spans="1:17" s="3" customFormat="1" ht="15" hidden="1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939</v>
      </c>
      <c r="B315" s="7" t="s">
        <v>1164</v>
      </c>
      <c r="C315" s="12" t="s">
        <v>247</v>
      </c>
      <c r="D315" s="12"/>
      <c r="E315" s="139">
        <v>12000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1:17" s="3" customFormat="1" ht="15" hidden="1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939</v>
      </c>
      <c r="B317" s="7" t="s">
        <v>1293</v>
      </c>
      <c r="C317" s="12" t="s">
        <v>247</v>
      </c>
      <c r="D317" s="12"/>
      <c r="E317" s="139">
        <v>12000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 s="3" customFormat="1" ht="15" hidden="1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hidden="1" customHeight="1">
      <c r="A319" s="6" t="s">
        <v>1294</v>
      </c>
      <c r="B319" s="7" t="s">
        <v>1295</v>
      </c>
      <c r="C319" s="6" t="s">
        <v>1296</v>
      </c>
      <c r="D319" s="6" t="s">
        <v>97</v>
      </c>
      <c r="E319" s="8">
        <v>46156</v>
      </c>
      <c r="F319" s="9">
        <v>44958</v>
      </c>
      <c r="G319" s="9">
        <v>47634</v>
      </c>
      <c r="H319" s="10">
        <v>88</v>
      </c>
      <c r="I319" s="10">
        <v>1.92</v>
      </c>
      <c r="J319" s="8">
        <v>20808.66</v>
      </c>
      <c r="K319" s="8">
        <v>0.45</v>
      </c>
      <c r="L319" s="8">
        <v>249703.92</v>
      </c>
      <c r="M319" s="8">
        <v>5.41</v>
      </c>
      <c r="N319" s="8">
        <v>2.09</v>
      </c>
      <c r="O319" s="8">
        <v>0</v>
      </c>
      <c r="P319" s="8">
        <v>27885.919999999998</v>
      </c>
      <c r="Q319" s="8">
        <v>0</v>
      </c>
    </row>
    <row r="320" spans="1:17" s="3" customFormat="1" ht="15" hidden="1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hidden="1" customHeight="1">
      <c r="A321" s="6" t="s">
        <v>1297</v>
      </c>
      <c r="B321" s="7" t="s">
        <v>119</v>
      </c>
      <c r="C321" s="6" t="s">
        <v>1298</v>
      </c>
      <c r="D321" s="6" t="s">
        <v>97</v>
      </c>
      <c r="E321" s="8">
        <v>28800</v>
      </c>
      <c r="F321" s="9">
        <v>45615</v>
      </c>
      <c r="G321" s="9">
        <v>45900</v>
      </c>
      <c r="H321" s="10">
        <v>10</v>
      </c>
      <c r="I321" s="10">
        <v>0.17</v>
      </c>
      <c r="J321" s="8">
        <v>10182.67</v>
      </c>
      <c r="K321" s="8">
        <v>0.35</v>
      </c>
      <c r="L321" s="8">
        <v>122192.04</v>
      </c>
      <c r="M321" s="8">
        <v>4.24</v>
      </c>
      <c r="N321" s="8">
        <v>2.0499999999999998</v>
      </c>
      <c r="O321" s="8">
        <v>0</v>
      </c>
      <c r="P321" s="8">
        <v>12408</v>
      </c>
      <c r="Q321" s="8">
        <v>0</v>
      </c>
    </row>
    <row r="322" spans="1:17" s="3" customFormat="1" ht="15" hidden="1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hidden="1" customHeight="1">
      <c r="A323" s="6" t="s">
        <v>1297</v>
      </c>
      <c r="B323" s="7" t="s">
        <v>1299</v>
      </c>
      <c r="C323" s="6" t="s">
        <v>1300</v>
      </c>
      <c r="D323" s="6" t="s">
        <v>97</v>
      </c>
      <c r="E323" s="8">
        <v>28800</v>
      </c>
      <c r="F323" s="9">
        <v>45615</v>
      </c>
      <c r="G323" s="9">
        <v>47118</v>
      </c>
      <c r="H323" s="10">
        <v>50</v>
      </c>
      <c r="I323" s="10">
        <v>0.17</v>
      </c>
      <c r="J323" s="8">
        <v>14040</v>
      </c>
      <c r="K323" s="8">
        <v>0.49</v>
      </c>
      <c r="L323" s="8">
        <v>168480</v>
      </c>
      <c r="M323" s="8">
        <v>5.85</v>
      </c>
      <c r="N323" s="8">
        <v>2</v>
      </c>
      <c r="O323" s="8">
        <v>0</v>
      </c>
      <c r="P323" s="8">
        <v>7920</v>
      </c>
      <c r="Q323" s="8">
        <v>0</v>
      </c>
    </row>
    <row r="324" spans="1:17" s="3" customFormat="1" ht="15" hidden="1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hidden="1" customHeight="1">
      <c r="A325" s="6" t="s">
        <v>1297</v>
      </c>
      <c r="B325" s="7" t="s">
        <v>1301</v>
      </c>
      <c r="C325" s="6" t="s">
        <v>1302</v>
      </c>
      <c r="D325" s="6" t="s">
        <v>97</v>
      </c>
      <c r="E325" s="8">
        <v>56960</v>
      </c>
      <c r="F325" s="9">
        <v>45615</v>
      </c>
      <c r="G325" s="9">
        <v>45900</v>
      </c>
      <c r="H325" s="10">
        <v>10</v>
      </c>
      <c r="I325" s="10">
        <v>0.17</v>
      </c>
      <c r="J325" s="8">
        <v>24363.360000000001</v>
      </c>
      <c r="K325" s="8">
        <v>0.43</v>
      </c>
      <c r="L325" s="8">
        <v>292360.32000000001</v>
      </c>
      <c r="M325" s="8">
        <v>5.13</v>
      </c>
      <c r="N325" s="8">
        <v>2.2000000000000002</v>
      </c>
      <c r="O325" s="8">
        <v>0</v>
      </c>
      <c r="P325" s="8">
        <v>21440</v>
      </c>
      <c r="Q325" s="8">
        <v>0</v>
      </c>
    </row>
    <row r="326" spans="1:17" s="3" customFormat="1" ht="15" hidden="1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hidden="1" customHeight="1">
      <c r="A327" s="6" t="s">
        <v>1303</v>
      </c>
      <c r="B327" s="7" t="s">
        <v>371</v>
      </c>
      <c r="C327" s="6" t="s">
        <v>1304</v>
      </c>
      <c r="D327" s="6" t="s">
        <v>97</v>
      </c>
      <c r="E327" s="8">
        <v>48534</v>
      </c>
      <c r="F327" s="9">
        <v>45523</v>
      </c>
      <c r="G327" s="9">
        <v>45930</v>
      </c>
      <c r="H327" s="10">
        <v>14</v>
      </c>
      <c r="I327" s="10">
        <v>0.42</v>
      </c>
      <c r="J327" s="8">
        <v>15076.47</v>
      </c>
      <c r="K327" s="8">
        <v>0.31</v>
      </c>
      <c r="L327" s="8">
        <v>180917.64</v>
      </c>
      <c r="M327" s="8">
        <v>3.73</v>
      </c>
      <c r="N327" s="8">
        <v>2.12</v>
      </c>
      <c r="O327" s="8">
        <v>0</v>
      </c>
      <c r="P327" s="8">
        <v>8300</v>
      </c>
      <c r="Q327" s="8">
        <v>0</v>
      </c>
    </row>
    <row r="328" spans="1:17" s="3" customFormat="1" ht="15" hidden="1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hidden="1" customHeight="1">
      <c r="A329" s="6" t="s">
        <v>1303</v>
      </c>
      <c r="B329" s="7" t="s">
        <v>320</v>
      </c>
      <c r="C329" s="6" t="s">
        <v>1305</v>
      </c>
      <c r="D329" s="6" t="s">
        <v>97</v>
      </c>
      <c r="E329" s="8">
        <v>31024</v>
      </c>
      <c r="F329" s="9">
        <v>45523</v>
      </c>
      <c r="G329" s="9">
        <v>46630</v>
      </c>
      <c r="H329" s="10">
        <v>37</v>
      </c>
      <c r="I329" s="10">
        <v>0.42</v>
      </c>
      <c r="J329" s="8">
        <v>9599.73</v>
      </c>
      <c r="K329" s="8">
        <v>0.31</v>
      </c>
      <c r="L329" s="8">
        <v>115196.76</v>
      </c>
      <c r="M329" s="8">
        <v>3.71</v>
      </c>
      <c r="N329" s="8">
        <v>2.09</v>
      </c>
      <c r="O329" s="8">
        <v>0</v>
      </c>
      <c r="P329" s="8">
        <v>8900</v>
      </c>
      <c r="Q329" s="8">
        <v>0</v>
      </c>
    </row>
    <row r="330" spans="1:17" s="3" customFormat="1" ht="15" hidden="1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hidden="1" customHeight="1">
      <c r="A331" s="6" t="s">
        <v>1306</v>
      </c>
      <c r="B331" s="7" t="s">
        <v>99</v>
      </c>
      <c r="C331" s="6" t="s">
        <v>1307</v>
      </c>
      <c r="D331" s="6" t="s">
        <v>97</v>
      </c>
      <c r="E331" s="8">
        <v>30523</v>
      </c>
      <c r="F331" s="9">
        <v>45352</v>
      </c>
      <c r="G331" s="9">
        <v>47999</v>
      </c>
      <c r="H331" s="10">
        <v>87</v>
      </c>
      <c r="I331" s="10">
        <v>0.83</v>
      </c>
      <c r="J331" s="8">
        <v>18186.62</v>
      </c>
      <c r="K331" s="8">
        <v>0.6</v>
      </c>
      <c r="L331" s="8">
        <v>218239.44</v>
      </c>
      <c r="M331" s="8">
        <v>7.15</v>
      </c>
      <c r="N331" s="8">
        <v>1.46</v>
      </c>
      <c r="O331" s="8">
        <v>0</v>
      </c>
      <c r="P331" s="8">
        <v>22637.89</v>
      </c>
      <c r="Q331" s="8">
        <v>0</v>
      </c>
    </row>
    <row r="332" spans="1:17" s="3" customFormat="1" ht="15" hidden="1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hidden="1" customHeight="1">
      <c r="A333" s="6" t="s">
        <v>1308</v>
      </c>
      <c r="B333" s="7" t="s">
        <v>119</v>
      </c>
      <c r="C333" s="6" t="s">
        <v>1309</v>
      </c>
      <c r="D333" s="6" t="s">
        <v>97</v>
      </c>
      <c r="E333" s="8">
        <v>211650</v>
      </c>
      <c r="F333" s="9">
        <v>45519</v>
      </c>
      <c r="G333" s="9">
        <v>46022</v>
      </c>
      <c r="H333" s="10">
        <v>17</v>
      </c>
      <c r="I333" s="10">
        <v>0.42</v>
      </c>
      <c r="J333" s="8">
        <v>46210.25</v>
      </c>
      <c r="K333" s="8">
        <v>0.22</v>
      </c>
      <c r="L333" s="8">
        <v>554523</v>
      </c>
      <c r="M333" s="8">
        <v>2.62</v>
      </c>
      <c r="N333" s="8">
        <v>1.36</v>
      </c>
      <c r="O333" s="8">
        <v>0</v>
      </c>
      <c r="P333" s="8">
        <v>39500</v>
      </c>
      <c r="Q333" s="8">
        <v>0</v>
      </c>
    </row>
    <row r="334" spans="1:17" s="3" customFormat="1" ht="15" hidden="1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hidden="1" customHeight="1">
      <c r="A335" s="6" t="s">
        <v>1310</v>
      </c>
      <c r="B335" s="7" t="s">
        <v>119</v>
      </c>
      <c r="C335" s="6" t="s">
        <v>1311</v>
      </c>
      <c r="D335" s="6" t="s">
        <v>97</v>
      </c>
      <c r="E335" s="8">
        <v>105785</v>
      </c>
      <c r="F335" s="9">
        <v>45519</v>
      </c>
      <c r="G335" s="9">
        <v>46418</v>
      </c>
      <c r="H335" s="10">
        <v>30</v>
      </c>
      <c r="I335" s="10">
        <v>0.42</v>
      </c>
      <c r="J335" s="8">
        <v>25212.09</v>
      </c>
      <c r="K335" s="8">
        <v>0.24</v>
      </c>
      <c r="L335" s="8">
        <v>302545.08</v>
      </c>
      <c r="M335" s="8">
        <v>2.86</v>
      </c>
      <c r="N335" s="8">
        <v>0.26</v>
      </c>
      <c r="O335" s="8">
        <v>0</v>
      </c>
      <c r="P335" s="8">
        <v>22920.080000000002</v>
      </c>
      <c r="Q335" s="8">
        <v>0</v>
      </c>
    </row>
    <row r="336" spans="1:17" s="3" customFormat="1" ht="15" hidden="1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hidden="1" customHeight="1">
      <c r="A337" s="6" t="s">
        <v>1312</v>
      </c>
      <c r="B337" s="7" t="s">
        <v>1313</v>
      </c>
      <c r="C337" s="6" t="s">
        <v>1314</v>
      </c>
      <c r="D337" s="6" t="s">
        <v>97</v>
      </c>
      <c r="E337" s="8">
        <v>32800</v>
      </c>
      <c r="F337" s="9">
        <v>45471</v>
      </c>
      <c r="G337" s="9">
        <v>46022</v>
      </c>
      <c r="H337" s="10">
        <v>19</v>
      </c>
      <c r="I337" s="10">
        <v>0.57999999999999996</v>
      </c>
      <c r="J337" s="8">
        <v>17827.62</v>
      </c>
      <c r="K337" s="8">
        <v>0.54</v>
      </c>
      <c r="L337" s="8">
        <v>213931.44</v>
      </c>
      <c r="M337" s="8">
        <v>6.52</v>
      </c>
      <c r="N337" s="8">
        <v>3.1</v>
      </c>
      <c r="O337" s="8">
        <v>0</v>
      </c>
      <c r="P337" s="8">
        <v>9680</v>
      </c>
      <c r="Q337" s="8">
        <v>0</v>
      </c>
    </row>
    <row r="338" spans="1:17" s="3" customFormat="1" ht="15" hidden="1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hidden="1" customHeight="1">
      <c r="A339" s="6" t="s">
        <v>1312</v>
      </c>
      <c r="B339" s="7" t="s">
        <v>1315</v>
      </c>
      <c r="C339" s="6" t="s">
        <v>1316</v>
      </c>
      <c r="D339" s="6" t="s">
        <v>97</v>
      </c>
      <c r="E339" s="8">
        <v>32006</v>
      </c>
      <c r="F339" s="9">
        <v>45471</v>
      </c>
      <c r="G339" s="9">
        <v>47299</v>
      </c>
      <c r="H339" s="10">
        <v>61</v>
      </c>
      <c r="I339" s="10">
        <v>0.57999999999999996</v>
      </c>
      <c r="J339" s="8">
        <v>24004.5</v>
      </c>
      <c r="K339" s="8">
        <v>0.75</v>
      </c>
      <c r="L339" s="8">
        <v>288054</v>
      </c>
      <c r="M339" s="8">
        <v>9</v>
      </c>
      <c r="N339" s="8">
        <v>3.26</v>
      </c>
      <c r="O339" s="8">
        <v>0</v>
      </c>
      <c r="P339" s="8">
        <v>24004.5</v>
      </c>
      <c r="Q339" s="8">
        <v>0</v>
      </c>
    </row>
    <row r="340" spans="1:17" s="3" customFormat="1" ht="15" hidden="1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hidden="1" customHeight="1">
      <c r="A341" s="6" t="s">
        <v>1317</v>
      </c>
      <c r="B341" s="7" t="s">
        <v>1237</v>
      </c>
      <c r="C341" s="6" t="s">
        <v>1318</v>
      </c>
      <c r="D341" s="6" t="s">
        <v>97</v>
      </c>
      <c r="E341" s="8">
        <v>131000</v>
      </c>
      <c r="F341" s="9">
        <v>45230</v>
      </c>
      <c r="G341" s="9">
        <v>48883</v>
      </c>
      <c r="H341" s="10">
        <v>121</v>
      </c>
      <c r="I341" s="10">
        <v>1.25</v>
      </c>
      <c r="J341" s="8">
        <v>30591.5</v>
      </c>
      <c r="K341" s="8">
        <v>0.23</v>
      </c>
      <c r="L341" s="8">
        <v>367098</v>
      </c>
      <c r="M341" s="8">
        <v>2.8</v>
      </c>
      <c r="N341" s="8">
        <v>1.2</v>
      </c>
      <c r="O341" s="8">
        <v>0</v>
      </c>
      <c r="P341" s="8">
        <v>0</v>
      </c>
      <c r="Q341" s="8">
        <v>0</v>
      </c>
    </row>
    <row r="342" spans="1:17" s="3" customFormat="1" ht="15" hidden="1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hidden="1" customHeight="1">
      <c r="A343" s="6" t="s">
        <v>1317</v>
      </c>
      <c r="B343" s="7" t="s">
        <v>341</v>
      </c>
      <c r="C343" s="6" t="s">
        <v>1319</v>
      </c>
      <c r="D343" s="6" t="s">
        <v>97</v>
      </c>
      <c r="E343" s="8">
        <v>29900</v>
      </c>
      <c r="F343" s="9">
        <v>45230</v>
      </c>
      <c r="G343" s="9">
        <v>48548</v>
      </c>
      <c r="H343" s="10">
        <v>110</v>
      </c>
      <c r="I343" s="10">
        <v>1.25</v>
      </c>
      <c r="J343" s="8">
        <v>15140.66</v>
      </c>
      <c r="K343" s="8">
        <v>0.51</v>
      </c>
      <c r="L343" s="8">
        <v>181687.92</v>
      </c>
      <c r="M343" s="8">
        <v>6.08</v>
      </c>
      <c r="N343" s="8">
        <v>1.27</v>
      </c>
      <c r="O343" s="8">
        <v>0</v>
      </c>
      <c r="P343" s="8">
        <v>8571.34</v>
      </c>
      <c r="Q343" s="8">
        <v>0</v>
      </c>
    </row>
    <row r="344" spans="1:17" s="3" customFormat="1" ht="15" hidden="1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1317</v>
      </c>
      <c r="B345" s="7" t="s">
        <v>339</v>
      </c>
      <c r="C345" s="12" t="s">
        <v>247</v>
      </c>
      <c r="D345" s="12"/>
      <c r="E345" s="139">
        <v>75000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 s="3" customFormat="1" ht="15" hidden="1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hidden="1" customHeight="1">
      <c r="A347" s="6" t="s">
        <v>1320</v>
      </c>
      <c r="B347" s="7" t="s">
        <v>119</v>
      </c>
      <c r="C347" s="6" t="s">
        <v>1321</v>
      </c>
      <c r="D347" s="6" t="s">
        <v>97</v>
      </c>
      <c r="E347" s="8">
        <v>19200</v>
      </c>
      <c r="F347" s="9">
        <v>45471</v>
      </c>
      <c r="G347" s="9">
        <v>47299</v>
      </c>
      <c r="H347" s="10">
        <v>61</v>
      </c>
      <c r="I347" s="10">
        <v>0.57999999999999996</v>
      </c>
      <c r="J347" s="8">
        <v>16000</v>
      </c>
      <c r="K347" s="8">
        <v>0.83</v>
      </c>
      <c r="L347" s="8">
        <v>192000</v>
      </c>
      <c r="M347" s="8">
        <v>10</v>
      </c>
      <c r="N347" s="8">
        <v>2.78</v>
      </c>
      <c r="O347" s="8">
        <v>0</v>
      </c>
      <c r="P347" s="8">
        <v>16000</v>
      </c>
      <c r="Q347" s="8">
        <v>0</v>
      </c>
    </row>
    <row r="348" spans="1:17" s="3" customFormat="1" ht="15" hidden="1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hidden="1" customHeight="1">
      <c r="A349" s="6" t="s">
        <v>1320</v>
      </c>
      <c r="B349" s="7" t="s">
        <v>521</v>
      </c>
      <c r="C349" s="6" t="s">
        <v>1322</v>
      </c>
      <c r="D349" s="6" t="s">
        <v>97</v>
      </c>
      <c r="E349" s="8">
        <v>12894</v>
      </c>
      <c r="F349" s="9">
        <v>45471</v>
      </c>
      <c r="G349" s="9">
        <v>45808</v>
      </c>
      <c r="H349" s="10">
        <v>12</v>
      </c>
      <c r="I349" s="10">
        <v>0.57999999999999996</v>
      </c>
      <c r="J349" s="8">
        <v>6226.75</v>
      </c>
      <c r="K349" s="8">
        <v>0.48</v>
      </c>
      <c r="L349" s="8">
        <v>74721</v>
      </c>
      <c r="M349" s="8">
        <v>5.8</v>
      </c>
      <c r="N349" s="8">
        <v>3.01</v>
      </c>
      <c r="O349" s="8">
        <v>0</v>
      </c>
      <c r="P349" s="8">
        <v>5823.8</v>
      </c>
      <c r="Q349" s="8">
        <v>0</v>
      </c>
    </row>
    <row r="350" spans="1:17" s="3" customFormat="1" ht="15" hidden="1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hidden="1" customHeight="1">
      <c r="A351" s="6" t="s">
        <v>1320</v>
      </c>
      <c r="B351" s="7" t="s">
        <v>1323</v>
      </c>
      <c r="C351" s="6" t="s">
        <v>1324</v>
      </c>
      <c r="D351" s="6" t="s">
        <v>97</v>
      </c>
      <c r="E351" s="8">
        <v>12800</v>
      </c>
      <c r="F351" s="9">
        <v>45471</v>
      </c>
      <c r="G351" s="9">
        <v>46691</v>
      </c>
      <c r="H351" s="10">
        <v>41</v>
      </c>
      <c r="I351" s="10">
        <v>0.57999999999999996</v>
      </c>
      <c r="J351" s="8">
        <v>9066.67</v>
      </c>
      <c r="K351" s="8">
        <v>0.71</v>
      </c>
      <c r="L351" s="8">
        <v>108800.04</v>
      </c>
      <c r="M351" s="8">
        <v>8.5</v>
      </c>
      <c r="N351" s="8">
        <v>2.98</v>
      </c>
      <c r="O351" s="8">
        <v>0</v>
      </c>
      <c r="P351" s="8">
        <v>1968</v>
      </c>
      <c r="Q351" s="8">
        <v>0</v>
      </c>
    </row>
    <row r="352" spans="1:17" s="3" customFormat="1" ht="15" hidden="1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hidden="1" customHeight="1">
      <c r="A353" s="6" t="s">
        <v>1320</v>
      </c>
      <c r="B353" s="7" t="s">
        <v>1130</v>
      </c>
      <c r="C353" s="6" t="s">
        <v>1325</v>
      </c>
      <c r="D353" s="6" t="s">
        <v>97</v>
      </c>
      <c r="E353" s="8">
        <v>9600</v>
      </c>
      <c r="F353" s="9">
        <v>45471</v>
      </c>
      <c r="G353" s="9">
        <v>46507</v>
      </c>
      <c r="H353" s="10">
        <v>35</v>
      </c>
      <c r="I353" s="10">
        <v>0.57999999999999996</v>
      </c>
      <c r="J353" s="8">
        <v>7800</v>
      </c>
      <c r="K353" s="8">
        <v>0.81</v>
      </c>
      <c r="L353" s="8">
        <v>93600</v>
      </c>
      <c r="M353" s="8">
        <v>9.75</v>
      </c>
      <c r="N353" s="8">
        <v>2.91</v>
      </c>
      <c r="O353" s="8">
        <v>0</v>
      </c>
      <c r="P353" s="8">
        <v>0</v>
      </c>
      <c r="Q353" s="8">
        <v>0</v>
      </c>
    </row>
    <row r="354" spans="1:17" s="3" customFormat="1" ht="15" hidden="1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hidden="1" customHeight="1">
      <c r="A355" s="6" t="s">
        <v>1320</v>
      </c>
      <c r="B355" s="7" t="s">
        <v>205</v>
      </c>
      <c r="C355" s="6" t="s">
        <v>1326</v>
      </c>
      <c r="D355" s="6" t="s">
        <v>97</v>
      </c>
      <c r="E355" s="8">
        <v>16000</v>
      </c>
      <c r="F355" s="9">
        <v>45471</v>
      </c>
      <c r="G355" s="9">
        <v>46812</v>
      </c>
      <c r="H355" s="10">
        <v>45</v>
      </c>
      <c r="I355" s="10">
        <v>0.57999999999999996</v>
      </c>
      <c r="J355" s="8">
        <v>11440</v>
      </c>
      <c r="K355" s="8">
        <v>0.72</v>
      </c>
      <c r="L355" s="8">
        <v>137280</v>
      </c>
      <c r="M355" s="8">
        <v>8.58</v>
      </c>
      <c r="N355" s="8">
        <v>2.99</v>
      </c>
      <c r="O355" s="8">
        <v>0</v>
      </c>
      <c r="P355" s="8">
        <v>6800</v>
      </c>
      <c r="Q355" s="8">
        <v>0</v>
      </c>
    </row>
    <row r="356" spans="1:17" s="3" customFormat="1" ht="15" hidden="1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hidden="1" customHeight="1">
      <c r="A357" s="6" t="s">
        <v>1327</v>
      </c>
      <c r="B357" s="7" t="s">
        <v>479</v>
      </c>
      <c r="C357" s="6" t="s">
        <v>1328</v>
      </c>
      <c r="D357" s="6" t="s">
        <v>97</v>
      </c>
      <c r="E357" s="8">
        <v>45200</v>
      </c>
      <c r="F357" s="9">
        <v>45519</v>
      </c>
      <c r="G357" s="9">
        <v>45991</v>
      </c>
      <c r="H357" s="10">
        <v>16</v>
      </c>
      <c r="I357" s="10">
        <v>0.42</v>
      </c>
      <c r="J357" s="8">
        <v>13183.33</v>
      </c>
      <c r="K357" s="8">
        <v>0.28999999999999998</v>
      </c>
      <c r="L357" s="8">
        <v>158200</v>
      </c>
      <c r="M357" s="8">
        <v>3.5</v>
      </c>
      <c r="N357" s="8">
        <v>1.1599999999999999</v>
      </c>
      <c r="O357" s="8">
        <v>0</v>
      </c>
      <c r="P357" s="8">
        <v>8851.67</v>
      </c>
      <c r="Q357" s="8">
        <v>0</v>
      </c>
    </row>
    <row r="358" spans="1:17" s="3" customFormat="1" ht="15" hidden="1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hidden="1" customHeight="1">
      <c r="A359" s="6" t="s">
        <v>1327</v>
      </c>
      <c r="B359" s="7" t="s">
        <v>1164</v>
      </c>
      <c r="C359" s="6" t="s">
        <v>1329</v>
      </c>
      <c r="D359" s="6" t="s">
        <v>97</v>
      </c>
      <c r="E359" s="8">
        <v>24000</v>
      </c>
      <c r="F359" s="9">
        <v>45519</v>
      </c>
      <c r="G359" s="9">
        <v>46812</v>
      </c>
      <c r="H359" s="10">
        <v>43</v>
      </c>
      <c r="I359" s="10">
        <v>0.42</v>
      </c>
      <c r="J359" s="8">
        <v>5043</v>
      </c>
      <c r="K359" s="8">
        <v>0.21</v>
      </c>
      <c r="L359" s="8">
        <v>60516</v>
      </c>
      <c r="M359" s="8">
        <v>2.52</v>
      </c>
      <c r="N359" s="8">
        <v>1.1200000000000001</v>
      </c>
      <c r="O359" s="8">
        <v>0</v>
      </c>
      <c r="P359" s="8">
        <v>5880</v>
      </c>
      <c r="Q359" s="8">
        <v>0</v>
      </c>
    </row>
    <row r="360" spans="1:17" s="3" customFormat="1" ht="15" hidden="1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1327</v>
      </c>
      <c r="B361" s="7" t="s">
        <v>636</v>
      </c>
      <c r="C361" s="12" t="s">
        <v>247</v>
      </c>
      <c r="D361" s="12"/>
      <c r="E361" s="139">
        <v>35600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s="3" customFormat="1" ht="15" hidden="1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hidden="1" customHeight="1">
      <c r="A363" s="6" t="s">
        <v>1330</v>
      </c>
      <c r="B363" s="7" t="s">
        <v>1331</v>
      </c>
      <c r="C363" s="6" t="s">
        <v>1332</v>
      </c>
      <c r="D363" s="6" t="s">
        <v>117</v>
      </c>
      <c r="E363" s="8">
        <v>41634</v>
      </c>
      <c r="F363" s="9">
        <v>44538</v>
      </c>
      <c r="G363" s="9">
        <v>46387</v>
      </c>
      <c r="H363" s="10">
        <v>61</v>
      </c>
      <c r="I363" s="10">
        <v>3.08</v>
      </c>
      <c r="J363" s="8">
        <v>18025</v>
      </c>
      <c r="K363" s="8">
        <v>0.43</v>
      </c>
      <c r="L363" s="8">
        <v>216300</v>
      </c>
      <c r="M363" s="8">
        <v>5.2</v>
      </c>
      <c r="N363" s="8">
        <v>0.21</v>
      </c>
      <c r="O363" s="8">
        <v>0</v>
      </c>
      <c r="P363" s="8">
        <v>17000</v>
      </c>
      <c r="Q363" s="8">
        <v>0</v>
      </c>
    </row>
    <row r="364" spans="1:17" s="3" customFormat="1" ht="15" hidden="1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hidden="1" customHeight="1">
      <c r="A365" s="6" t="s">
        <v>1333</v>
      </c>
      <c r="B365" s="7" t="s">
        <v>119</v>
      </c>
      <c r="C365" s="6" t="s">
        <v>1334</v>
      </c>
      <c r="D365" s="6" t="s">
        <v>97</v>
      </c>
      <c r="E365" s="8">
        <v>102500</v>
      </c>
      <c r="F365" s="9">
        <v>45519</v>
      </c>
      <c r="G365" s="9">
        <v>46873</v>
      </c>
      <c r="H365" s="10">
        <v>45</v>
      </c>
      <c r="I365" s="10">
        <v>0.42</v>
      </c>
      <c r="J365" s="8">
        <v>27713.439999999999</v>
      </c>
      <c r="K365" s="8">
        <v>0.27</v>
      </c>
      <c r="L365" s="8">
        <v>332561.28000000003</v>
      </c>
      <c r="M365" s="8">
        <v>3.24</v>
      </c>
      <c r="N365" s="8">
        <v>1.77</v>
      </c>
      <c r="O365" s="8">
        <v>0</v>
      </c>
      <c r="P365" s="8">
        <v>25283.33</v>
      </c>
      <c r="Q365" s="8">
        <v>0</v>
      </c>
    </row>
    <row r="366" spans="1:17" s="3" customFormat="1" ht="15" hidden="1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hidden="1" customHeight="1">
      <c r="A367" s="6" t="s">
        <v>1335</v>
      </c>
      <c r="B367" s="7" t="s">
        <v>1336</v>
      </c>
      <c r="C367" s="6" t="s">
        <v>1337</v>
      </c>
      <c r="D367" s="6" t="s">
        <v>97</v>
      </c>
      <c r="E367" s="8">
        <v>45750</v>
      </c>
      <c r="F367" s="9">
        <v>45176</v>
      </c>
      <c r="G367" s="9">
        <v>45930</v>
      </c>
      <c r="H367" s="10">
        <v>25</v>
      </c>
      <c r="I367" s="10">
        <v>1.33</v>
      </c>
      <c r="J367" s="8">
        <v>22258.05</v>
      </c>
      <c r="K367" s="8">
        <v>0.49</v>
      </c>
      <c r="L367" s="8">
        <v>267096.59999999998</v>
      </c>
      <c r="M367" s="8">
        <v>5.84</v>
      </c>
      <c r="N367" s="8">
        <v>0.97</v>
      </c>
      <c r="O367" s="8">
        <v>0</v>
      </c>
      <c r="P367" s="8">
        <v>12875</v>
      </c>
      <c r="Q367" s="8">
        <v>0</v>
      </c>
    </row>
    <row r="368" spans="1:17" s="3" customFormat="1" ht="15" hidden="1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hidden="1" customHeight="1">
      <c r="A369" s="6" t="s">
        <v>1338</v>
      </c>
      <c r="B369" s="7" t="s">
        <v>479</v>
      </c>
      <c r="C369" s="6" t="s">
        <v>1339</v>
      </c>
      <c r="D369" s="6" t="s">
        <v>97</v>
      </c>
      <c r="E369" s="8">
        <v>3860</v>
      </c>
      <c r="F369" s="9">
        <v>45519</v>
      </c>
      <c r="G369" s="9">
        <v>46265</v>
      </c>
      <c r="H369" s="10">
        <v>25</v>
      </c>
      <c r="I369" s="10">
        <v>0.42</v>
      </c>
      <c r="J369" s="8">
        <v>1489.32</v>
      </c>
      <c r="K369" s="8">
        <v>0.39</v>
      </c>
      <c r="L369" s="8">
        <v>17871.84</v>
      </c>
      <c r="M369" s="8">
        <v>4.63</v>
      </c>
      <c r="N369" s="8">
        <v>2.29</v>
      </c>
      <c r="O369" s="8">
        <v>0</v>
      </c>
      <c r="P369" s="8">
        <v>2071.5300000000002</v>
      </c>
      <c r="Q369" s="8">
        <v>0</v>
      </c>
    </row>
    <row r="370" spans="1:17" s="3" customFormat="1" ht="15" hidden="1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hidden="1" customHeight="1">
      <c r="A371" s="6" t="s">
        <v>1338</v>
      </c>
      <c r="B371" s="7" t="s">
        <v>1340</v>
      </c>
      <c r="C371" s="6" t="s">
        <v>1341</v>
      </c>
      <c r="D371" s="6" t="s">
        <v>97</v>
      </c>
      <c r="E371" s="8">
        <v>3450</v>
      </c>
      <c r="F371" s="9">
        <v>45519</v>
      </c>
      <c r="G371" s="9">
        <v>45808</v>
      </c>
      <c r="H371" s="10">
        <v>10</v>
      </c>
      <c r="I371" s="10">
        <v>0.42</v>
      </c>
      <c r="J371" s="8">
        <v>1418.29</v>
      </c>
      <c r="K371" s="8">
        <v>0.41</v>
      </c>
      <c r="L371" s="8">
        <v>17019.48</v>
      </c>
      <c r="M371" s="8">
        <v>4.93</v>
      </c>
      <c r="N371" s="8">
        <v>2.29</v>
      </c>
      <c r="O371" s="8">
        <v>0</v>
      </c>
      <c r="P371" s="8">
        <v>1690.51</v>
      </c>
      <c r="Q371" s="8">
        <v>0</v>
      </c>
    </row>
    <row r="372" spans="1:17" s="3" customFormat="1" ht="15" hidden="1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hidden="1" customHeight="1">
      <c r="A373" s="6" t="s">
        <v>1338</v>
      </c>
      <c r="B373" s="7" t="s">
        <v>1342</v>
      </c>
      <c r="C373" s="6" t="s">
        <v>1343</v>
      </c>
      <c r="D373" s="6" t="s">
        <v>97</v>
      </c>
      <c r="E373" s="8">
        <v>7245</v>
      </c>
      <c r="F373" s="9">
        <v>45519</v>
      </c>
      <c r="G373" s="9">
        <v>46418</v>
      </c>
      <c r="H373" s="10">
        <v>30</v>
      </c>
      <c r="I373" s="10">
        <v>0.42</v>
      </c>
      <c r="J373" s="8">
        <v>4383.2299999999996</v>
      </c>
      <c r="K373" s="8">
        <v>0.61</v>
      </c>
      <c r="L373" s="8">
        <v>52598.76</v>
      </c>
      <c r="M373" s="8">
        <v>7.26</v>
      </c>
      <c r="N373" s="8">
        <v>1.3</v>
      </c>
      <c r="O373" s="8">
        <v>0</v>
      </c>
      <c r="P373" s="8">
        <v>0</v>
      </c>
      <c r="Q373" s="8">
        <v>0</v>
      </c>
    </row>
    <row r="374" spans="1:17" s="3" customFormat="1" ht="15" hidden="1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hidden="1" customHeight="1">
      <c r="A375" s="6" t="s">
        <v>1338</v>
      </c>
      <c r="B375" s="7" t="s">
        <v>1164</v>
      </c>
      <c r="C375" s="6" t="s">
        <v>1344</v>
      </c>
      <c r="D375" s="6" t="s">
        <v>97</v>
      </c>
      <c r="E375" s="8">
        <v>5175</v>
      </c>
      <c r="F375" s="9">
        <v>45519</v>
      </c>
      <c r="G375" s="9">
        <v>46326</v>
      </c>
      <c r="H375" s="10">
        <v>27</v>
      </c>
      <c r="I375" s="10">
        <v>0.42</v>
      </c>
      <c r="J375" s="8">
        <v>2371.88</v>
      </c>
      <c r="K375" s="8">
        <v>0.46</v>
      </c>
      <c r="L375" s="8">
        <v>28462.5</v>
      </c>
      <c r="M375" s="8">
        <v>5.5</v>
      </c>
      <c r="N375" s="8">
        <v>2.4500000000000002</v>
      </c>
      <c r="O375" s="8">
        <v>0</v>
      </c>
      <c r="P375" s="8">
        <v>2393.44</v>
      </c>
      <c r="Q375" s="8">
        <v>0</v>
      </c>
    </row>
    <row r="376" spans="1:17" s="3" customFormat="1" ht="15" hidden="1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hidden="1" customHeight="1">
      <c r="A377" s="6" t="s">
        <v>1338</v>
      </c>
      <c r="B377" s="7" t="s">
        <v>1345</v>
      </c>
      <c r="C377" s="6" t="s">
        <v>1346</v>
      </c>
      <c r="D377" s="6" t="s">
        <v>97</v>
      </c>
      <c r="E377" s="8">
        <v>6110</v>
      </c>
      <c r="F377" s="9">
        <v>45519</v>
      </c>
      <c r="G377" s="9">
        <v>46568</v>
      </c>
      <c r="H377" s="10">
        <v>35</v>
      </c>
      <c r="I377" s="10">
        <v>0.42</v>
      </c>
      <c r="J377" s="8">
        <v>2418.54</v>
      </c>
      <c r="K377" s="8">
        <v>0.4</v>
      </c>
      <c r="L377" s="8">
        <v>29022.48</v>
      </c>
      <c r="M377" s="8">
        <v>4.75</v>
      </c>
      <c r="N377" s="8">
        <v>2.0099999999999998</v>
      </c>
      <c r="O377" s="8">
        <v>0</v>
      </c>
      <c r="P377" s="8">
        <v>3085.55</v>
      </c>
      <c r="Q377" s="8">
        <v>0</v>
      </c>
    </row>
    <row r="378" spans="1:17" s="3" customFormat="1" ht="15" hidden="1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hidden="1" customHeight="1">
      <c r="A379" s="6" t="s">
        <v>1338</v>
      </c>
      <c r="B379" s="7" t="s">
        <v>1288</v>
      </c>
      <c r="C379" s="6" t="s">
        <v>1347</v>
      </c>
      <c r="D379" s="6" t="s">
        <v>97</v>
      </c>
      <c r="E379" s="8">
        <v>3000</v>
      </c>
      <c r="F379" s="9">
        <v>45519</v>
      </c>
      <c r="G379" s="9">
        <v>46446</v>
      </c>
      <c r="H379" s="10">
        <v>31</v>
      </c>
      <c r="I379" s="10">
        <v>0.42</v>
      </c>
      <c r="J379" s="8">
        <v>1350</v>
      </c>
      <c r="K379" s="8">
        <v>0.45</v>
      </c>
      <c r="L379" s="8">
        <v>16200</v>
      </c>
      <c r="M379" s="8">
        <v>5.4</v>
      </c>
      <c r="N379" s="8">
        <v>2.29</v>
      </c>
      <c r="O379" s="8">
        <v>0</v>
      </c>
      <c r="P379" s="8">
        <v>2003.98</v>
      </c>
      <c r="Q379" s="8">
        <v>0</v>
      </c>
    </row>
    <row r="380" spans="1:17" s="3" customFormat="1" ht="15" hidden="1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hidden="1" customHeight="1">
      <c r="A381" s="6" t="s">
        <v>1338</v>
      </c>
      <c r="B381" s="7" t="s">
        <v>1273</v>
      </c>
      <c r="C381" s="6" t="s">
        <v>1348</v>
      </c>
      <c r="D381" s="6" t="s">
        <v>97</v>
      </c>
      <c r="E381" s="8">
        <v>2000</v>
      </c>
      <c r="F381" s="9">
        <v>45519</v>
      </c>
      <c r="G381" s="9">
        <v>46812</v>
      </c>
      <c r="H381" s="10">
        <v>43</v>
      </c>
      <c r="I381" s="10">
        <v>0.42</v>
      </c>
      <c r="J381" s="8">
        <v>1101.1199999999999</v>
      </c>
      <c r="K381" s="8">
        <v>0.55000000000000004</v>
      </c>
      <c r="L381" s="8">
        <v>13213.44</v>
      </c>
      <c r="M381" s="8">
        <v>6.61</v>
      </c>
      <c r="N381" s="8">
        <v>2.2200000000000002</v>
      </c>
      <c r="O381" s="8">
        <v>0</v>
      </c>
      <c r="P381" s="8">
        <v>833</v>
      </c>
      <c r="Q381" s="8">
        <v>0</v>
      </c>
    </row>
    <row r="382" spans="1:17" s="3" customFormat="1" ht="15" hidden="1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hidden="1" customHeight="1">
      <c r="A383" s="6" t="s">
        <v>1338</v>
      </c>
      <c r="B383" s="7" t="s">
        <v>642</v>
      </c>
      <c r="C383" s="125" t="s">
        <v>1349</v>
      </c>
      <c r="D383" s="6" t="s">
        <v>97</v>
      </c>
      <c r="E383" s="8">
        <v>9613</v>
      </c>
      <c r="F383" s="9">
        <v>45642</v>
      </c>
      <c r="G383" s="9">
        <v>47529</v>
      </c>
      <c r="H383" s="10">
        <v>62</v>
      </c>
      <c r="I383" s="10">
        <v>0.08</v>
      </c>
      <c r="J383" s="8">
        <v>4486.07</v>
      </c>
      <c r="K383" s="8">
        <v>0.47</v>
      </c>
      <c r="L383" s="8">
        <v>53832.84</v>
      </c>
      <c r="M383" s="8">
        <v>5.6</v>
      </c>
      <c r="N383" s="8">
        <v>2.0499999999999998</v>
      </c>
      <c r="O383" s="8">
        <v>0</v>
      </c>
      <c r="P383" s="8">
        <v>6128.29</v>
      </c>
      <c r="Q383" s="8">
        <v>0</v>
      </c>
    </row>
    <row r="384" spans="1:17" s="3" customFormat="1" ht="15" hidden="1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hidden="1" customHeight="1">
      <c r="A385" s="6" t="s">
        <v>1338</v>
      </c>
      <c r="B385" s="7" t="s">
        <v>1293</v>
      </c>
      <c r="C385" s="6" t="s">
        <v>1350</v>
      </c>
      <c r="D385" s="6" t="s">
        <v>97</v>
      </c>
      <c r="E385" s="8">
        <v>14837</v>
      </c>
      <c r="F385" s="9">
        <v>45519</v>
      </c>
      <c r="G385" s="9">
        <v>46387</v>
      </c>
      <c r="H385" s="10">
        <v>29</v>
      </c>
      <c r="I385" s="10">
        <v>0.42</v>
      </c>
      <c r="J385" s="8">
        <v>5452.6</v>
      </c>
      <c r="K385" s="8">
        <v>0.37</v>
      </c>
      <c r="L385" s="8">
        <v>65431.199999999997</v>
      </c>
      <c r="M385" s="8">
        <v>4.41</v>
      </c>
      <c r="N385" s="8">
        <v>2.29</v>
      </c>
      <c r="O385" s="8">
        <v>0</v>
      </c>
      <c r="P385" s="8">
        <v>7826.05</v>
      </c>
      <c r="Q385" s="8">
        <v>0</v>
      </c>
    </row>
    <row r="386" spans="1:17" s="3" customFormat="1" ht="15" hidden="1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hidden="1" customHeight="1">
      <c r="A387" s="6" t="s">
        <v>1351</v>
      </c>
      <c r="B387" s="7" t="s">
        <v>1164</v>
      </c>
      <c r="C387" s="6" t="s">
        <v>1352</v>
      </c>
      <c r="D387" s="6" t="s">
        <v>97</v>
      </c>
      <c r="E387" s="8">
        <v>4125</v>
      </c>
      <c r="F387" s="9">
        <v>45519</v>
      </c>
      <c r="G387" s="9">
        <v>46660</v>
      </c>
      <c r="H387" s="10">
        <v>38</v>
      </c>
      <c r="I387" s="10">
        <v>0.42</v>
      </c>
      <c r="J387" s="8">
        <v>1718.75</v>
      </c>
      <c r="K387" s="8">
        <v>0.42</v>
      </c>
      <c r="L387" s="8">
        <v>20625</v>
      </c>
      <c r="M387" s="8">
        <v>5</v>
      </c>
      <c r="N387" s="8">
        <v>2.82</v>
      </c>
      <c r="O387" s="8">
        <v>0</v>
      </c>
      <c r="P387" s="8">
        <v>4455.0200000000004</v>
      </c>
      <c r="Q387" s="8">
        <v>0</v>
      </c>
    </row>
    <row r="388" spans="1:17" s="3" customFormat="1" ht="15" hidden="1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hidden="1" customHeight="1">
      <c r="A389" s="6" t="s">
        <v>1351</v>
      </c>
      <c r="B389" s="7" t="s">
        <v>1353</v>
      </c>
      <c r="C389" s="6" t="s">
        <v>1354</v>
      </c>
      <c r="D389" s="6" t="s">
        <v>97</v>
      </c>
      <c r="E389" s="8">
        <v>4125</v>
      </c>
      <c r="F389" s="9">
        <v>45519</v>
      </c>
      <c r="G389" s="9">
        <v>46507</v>
      </c>
      <c r="H389" s="10">
        <v>33</v>
      </c>
      <c r="I389" s="10">
        <v>0.42</v>
      </c>
      <c r="J389" s="8">
        <v>1340.62</v>
      </c>
      <c r="K389" s="8">
        <v>0.32</v>
      </c>
      <c r="L389" s="8">
        <v>16087.44</v>
      </c>
      <c r="M389" s="8">
        <v>3.9</v>
      </c>
      <c r="N389" s="8">
        <v>2.82</v>
      </c>
      <c r="O389" s="8">
        <v>0</v>
      </c>
      <c r="P389" s="8">
        <v>1915</v>
      </c>
      <c r="Q389" s="8">
        <v>0</v>
      </c>
    </row>
    <row r="390" spans="1:17" s="3" customFormat="1" ht="15" hidden="1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1351</v>
      </c>
      <c r="B391" s="7" t="s">
        <v>636</v>
      </c>
      <c r="C391" s="12" t="s">
        <v>247</v>
      </c>
      <c r="D391" s="12"/>
      <c r="E391" s="139">
        <v>4125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 s="3" customFormat="1" ht="15" hidden="1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1351</v>
      </c>
      <c r="B393" s="7" t="s">
        <v>1286</v>
      </c>
      <c r="C393" s="12" t="s">
        <v>247</v>
      </c>
      <c r="D393" s="12"/>
      <c r="E393" s="139">
        <v>9578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s="3" customFormat="1" ht="15" hidden="1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1351</v>
      </c>
      <c r="B395" s="7" t="s">
        <v>1288</v>
      </c>
      <c r="C395" s="12" t="s">
        <v>247</v>
      </c>
      <c r="D395" s="12"/>
      <c r="E395" s="139">
        <v>2797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 s="3" customFormat="1" ht="15" hidden="1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hidden="1" customHeight="1">
      <c r="A397" s="6" t="s">
        <v>1355</v>
      </c>
      <c r="B397" s="7" t="s">
        <v>119</v>
      </c>
      <c r="C397" s="6" t="s">
        <v>1356</v>
      </c>
      <c r="D397" s="6" t="s">
        <v>97</v>
      </c>
      <c r="E397" s="8">
        <v>102000</v>
      </c>
      <c r="F397" s="9">
        <v>45519</v>
      </c>
      <c r="G397" s="9">
        <v>47695</v>
      </c>
      <c r="H397" s="10">
        <v>72</v>
      </c>
      <c r="I397" s="10">
        <v>0.42</v>
      </c>
      <c r="J397" s="8">
        <v>25075</v>
      </c>
      <c r="K397" s="8">
        <v>0.25</v>
      </c>
      <c r="L397" s="8">
        <v>300900</v>
      </c>
      <c r="M397" s="8">
        <v>2.95</v>
      </c>
      <c r="N397" s="8">
        <v>1.03</v>
      </c>
      <c r="O397" s="8">
        <v>0</v>
      </c>
      <c r="P397" s="8">
        <v>22865</v>
      </c>
      <c r="Q397" s="8">
        <v>0</v>
      </c>
    </row>
    <row r="398" spans="1:17" s="3" customFormat="1" ht="15" hidden="1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hidden="1" customHeight="1">
      <c r="A399" s="6" t="s">
        <v>1357</v>
      </c>
      <c r="B399" s="7" t="s">
        <v>1020</v>
      </c>
      <c r="C399" s="6" t="s">
        <v>1358</v>
      </c>
      <c r="D399" s="6" t="s">
        <v>264</v>
      </c>
      <c r="E399" s="8">
        <v>12000</v>
      </c>
      <c r="F399" s="9">
        <v>45008</v>
      </c>
      <c r="G399" s="9">
        <v>46112</v>
      </c>
      <c r="H399" s="10">
        <v>37</v>
      </c>
      <c r="I399" s="10">
        <v>1.83</v>
      </c>
      <c r="J399" s="8">
        <v>10927.27</v>
      </c>
      <c r="K399" s="8">
        <v>0.91</v>
      </c>
      <c r="L399" s="8">
        <v>131127.24</v>
      </c>
      <c r="M399" s="8">
        <v>10.93</v>
      </c>
      <c r="N399" s="8">
        <v>0</v>
      </c>
      <c r="O399" s="8">
        <v>0</v>
      </c>
      <c r="P399" s="8">
        <v>10000</v>
      </c>
      <c r="Q399" s="8">
        <v>0</v>
      </c>
    </row>
    <row r="400" spans="1:17" s="3" customFormat="1" ht="15" hidden="1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hidden="1" customHeight="1">
      <c r="A401" s="6" t="s">
        <v>1357</v>
      </c>
      <c r="B401" s="7" t="s">
        <v>1193</v>
      </c>
      <c r="C401" s="6" t="s">
        <v>1359</v>
      </c>
      <c r="D401" s="6" t="s">
        <v>97</v>
      </c>
      <c r="E401" s="8">
        <v>17280</v>
      </c>
      <c r="F401" s="9">
        <v>45008</v>
      </c>
      <c r="G401" s="9">
        <v>46599</v>
      </c>
      <c r="H401" s="10">
        <v>53</v>
      </c>
      <c r="I401" s="10">
        <v>1.83</v>
      </c>
      <c r="J401" s="8">
        <v>21386</v>
      </c>
      <c r="K401" s="8">
        <v>1.24</v>
      </c>
      <c r="L401" s="8">
        <v>256632</v>
      </c>
      <c r="M401" s="8">
        <v>14.85</v>
      </c>
      <c r="N401" s="8">
        <v>5.84</v>
      </c>
      <c r="O401" s="8">
        <v>0</v>
      </c>
      <c r="P401" s="8">
        <v>14280</v>
      </c>
      <c r="Q401" s="8">
        <v>0</v>
      </c>
    </row>
    <row r="402" spans="1:17" s="3" customFormat="1" ht="15" hidden="1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hidden="1" customHeight="1">
      <c r="A403" s="6" t="s">
        <v>1360</v>
      </c>
      <c r="B403" s="7" t="s">
        <v>479</v>
      </c>
      <c r="C403" s="6" t="s">
        <v>1361</v>
      </c>
      <c r="D403" s="6" t="s">
        <v>97</v>
      </c>
      <c r="E403" s="8">
        <v>40324</v>
      </c>
      <c r="F403" s="9">
        <v>45077</v>
      </c>
      <c r="G403" s="9">
        <v>47999</v>
      </c>
      <c r="H403" s="10">
        <v>97</v>
      </c>
      <c r="I403" s="10">
        <v>1.67</v>
      </c>
      <c r="J403" s="8">
        <v>30307.26</v>
      </c>
      <c r="K403" s="8">
        <v>0.75</v>
      </c>
      <c r="L403" s="8">
        <v>363687.12</v>
      </c>
      <c r="M403" s="8">
        <v>9.02</v>
      </c>
      <c r="N403" s="8">
        <v>2.06</v>
      </c>
      <c r="O403" s="8">
        <v>0</v>
      </c>
      <c r="P403" s="8">
        <v>36184.65</v>
      </c>
      <c r="Q403" s="8">
        <v>0</v>
      </c>
    </row>
    <row r="404" spans="1:17" s="3" customFormat="1" ht="15" hidden="1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hidden="1" customHeight="1">
      <c r="A405" s="6" t="s">
        <v>1360</v>
      </c>
      <c r="B405" s="7" t="s">
        <v>1164</v>
      </c>
      <c r="C405" s="6" t="s">
        <v>1362</v>
      </c>
      <c r="D405" s="6" t="s">
        <v>97</v>
      </c>
      <c r="E405" s="8">
        <v>41000</v>
      </c>
      <c r="F405" s="9">
        <v>45077</v>
      </c>
      <c r="G405" s="9">
        <v>46477</v>
      </c>
      <c r="H405" s="10">
        <v>47</v>
      </c>
      <c r="I405" s="10">
        <v>1.67</v>
      </c>
      <c r="J405" s="8">
        <v>28717.08</v>
      </c>
      <c r="K405" s="8">
        <v>0.7</v>
      </c>
      <c r="L405" s="8">
        <v>344604.96</v>
      </c>
      <c r="M405" s="8">
        <v>8.4</v>
      </c>
      <c r="N405" s="8">
        <v>2.06</v>
      </c>
      <c r="O405" s="8">
        <v>0</v>
      </c>
      <c r="P405" s="8">
        <v>30170.880000000001</v>
      </c>
      <c r="Q405" s="8">
        <v>0</v>
      </c>
    </row>
    <row r="406" spans="1:17" s="3" customFormat="1" ht="15" hidden="1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hidden="1" customHeight="1">
      <c r="A407" s="6" t="s">
        <v>1363</v>
      </c>
      <c r="B407" s="7" t="s">
        <v>479</v>
      </c>
      <c r="C407" s="6" t="s">
        <v>1364</v>
      </c>
      <c r="D407" s="6" t="s">
        <v>97</v>
      </c>
      <c r="E407" s="8">
        <v>12390</v>
      </c>
      <c r="F407" s="9">
        <v>45519</v>
      </c>
      <c r="G407" s="9">
        <v>47361</v>
      </c>
      <c r="H407" s="10">
        <v>61</v>
      </c>
      <c r="I407" s="10">
        <v>0.42</v>
      </c>
      <c r="J407" s="8">
        <v>5730.38</v>
      </c>
      <c r="K407" s="8">
        <v>0.46</v>
      </c>
      <c r="L407" s="8">
        <v>68764.56</v>
      </c>
      <c r="M407" s="8">
        <v>5.55</v>
      </c>
      <c r="N407" s="8">
        <v>1.77</v>
      </c>
      <c r="O407" s="8">
        <v>0</v>
      </c>
      <c r="P407" s="8">
        <v>8551.6200000000008</v>
      </c>
      <c r="Q407" s="8">
        <v>0</v>
      </c>
    </row>
    <row r="408" spans="1:17" s="3" customFormat="1" ht="15" hidden="1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hidden="1" customHeight="1">
      <c r="A409" s="6" t="s">
        <v>1365</v>
      </c>
      <c r="B409" s="7" t="s">
        <v>1366</v>
      </c>
      <c r="C409" s="6" t="s">
        <v>1367</v>
      </c>
      <c r="D409" s="6" t="s">
        <v>97</v>
      </c>
      <c r="E409" s="8">
        <v>21025</v>
      </c>
      <c r="F409" s="9">
        <v>45077</v>
      </c>
      <c r="G409" s="9">
        <v>47299</v>
      </c>
      <c r="H409" s="10">
        <v>74</v>
      </c>
      <c r="I409" s="10">
        <v>1.67</v>
      </c>
      <c r="J409" s="8">
        <v>18272.7</v>
      </c>
      <c r="K409" s="8">
        <v>0.87</v>
      </c>
      <c r="L409" s="8">
        <v>219272.4</v>
      </c>
      <c r="M409" s="8">
        <v>10.43</v>
      </c>
      <c r="N409" s="8">
        <v>0.76</v>
      </c>
      <c r="O409" s="8">
        <v>0</v>
      </c>
      <c r="P409" s="8">
        <v>7095.94</v>
      </c>
      <c r="Q409" s="8">
        <v>0</v>
      </c>
    </row>
    <row r="410" spans="1:17" s="3" customFormat="1" ht="15" hidden="1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hidden="1" customHeight="1">
      <c r="A411" s="6" t="s">
        <v>1365</v>
      </c>
      <c r="B411" s="7" t="s">
        <v>1368</v>
      </c>
      <c r="C411" s="6" t="s">
        <v>1369</v>
      </c>
      <c r="D411" s="6" t="s">
        <v>97</v>
      </c>
      <c r="E411" s="8">
        <v>15097</v>
      </c>
      <c r="F411" s="9">
        <v>43709</v>
      </c>
      <c r="G411" s="9">
        <v>47057</v>
      </c>
      <c r="H411" s="10">
        <v>110</v>
      </c>
      <c r="I411" s="10">
        <v>5.33</v>
      </c>
      <c r="J411" s="8">
        <v>12640.37</v>
      </c>
      <c r="K411" s="8">
        <v>0.84</v>
      </c>
      <c r="L411" s="8">
        <v>151684.44</v>
      </c>
      <c r="M411" s="8">
        <v>10.050000000000001</v>
      </c>
      <c r="N411" s="8">
        <v>2.42</v>
      </c>
      <c r="O411" s="8">
        <v>0</v>
      </c>
      <c r="P411" s="8">
        <v>9441.31</v>
      </c>
      <c r="Q411" s="8">
        <v>0</v>
      </c>
    </row>
    <row r="412" spans="1:17" s="3" customFormat="1" ht="15" hidden="1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customHeight="1">
      <c r="A413" s="6" t="s">
        <v>1370</v>
      </c>
      <c r="B413" s="7" t="s">
        <v>119</v>
      </c>
      <c r="C413" s="12" t="s">
        <v>247</v>
      </c>
      <c r="D413" s="12"/>
      <c r="E413" s="139">
        <v>112422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 s="3" customFormat="1" ht="15" hidden="1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hidden="1" customHeight="1">
      <c r="A415" s="6" t="s">
        <v>1371</v>
      </c>
      <c r="B415" s="7" t="s">
        <v>493</v>
      </c>
      <c r="C415" s="6" t="s">
        <v>1372</v>
      </c>
      <c r="D415" s="6" t="s">
        <v>264</v>
      </c>
      <c r="E415" s="8">
        <v>0</v>
      </c>
      <c r="F415" s="9">
        <v>43700</v>
      </c>
      <c r="G415" s="9">
        <v>47352</v>
      </c>
      <c r="H415" s="10">
        <v>120</v>
      </c>
      <c r="I415" s="10">
        <v>5.42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</row>
    <row r="416" spans="1:17" s="3" customFormat="1" ht="15" hidden="1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customHeight="1">
      <c r="A417" s="6" t="s">
        <v>1371</v>
      </c>
      <c r="B417" s="7" t="s">
        <v>1373</v>
      </c>
      <c r="C417" s="12" t="s">
        <v>247</v>
      </c>
      <c r="D417" s="12"/>
      <c r="E417" s="139">
        <v>39515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 s="3" customFormat="1" ht="15" hidden="1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hidden="1" customHeight="1">
      <c r="A419" s="6" t="s">
        <v>1374</v>
      </c>
      <c r="B419" s="7" t="s">
        <v>1375</v>
      </c>
      <c r="C419" s="6" t="s">
        <v>1376</v>
      </c>
      <c r="D419" s="6" t="s">
        <v>97</v>
      </c>
      <c r="E419" s="8">
        <v>224293</v>
      </c>
      <c r="F419" s="9">
        <v>45272</v>
      </c>
      <c r="G419" s="9">
        <v>46752</v>
      </c>
      <c r="H419" s="10">
        <v>49</v>
      </c>
      <c r="I419" s="10">
        <v>1.08</v>
      </c>
      <c r="J419" s="8">
        <v>72128.789999999994</v>
      </c>
      <c r="K419" s="8">
        <v>0.32</v>
      </c>
      <c r="L419" s="8">
        <v>865545.48</v>
      </c>
      <c r="M419" s="8">
        <v>3.86</v>
      </c>
      <c r="N419" s="8">
        <v>0.88</v>
      </c>
      <c r="O419" s="8">
        <v>0</v>
      </c>
      <c r="P419" s="8">
        <v>215882.01</v>
      </c>
      <c r="Q419" s="8">
        <v>0</v>
      </c>
    </row>
    <row r="420" spans="1:17" s="3" customFormat="1" ht="15" hidden="1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hidden="1" customHeight="1">
      <c r="A421" s="6" t="s">
        <v>1377</v>
      </c>
      <c r="B421" s="7" t="s">
        <v>479</v>
      </c>
      <c r="C421" s="6" t="s">
        <v>1378</v>
      </c>
      <c r="D421" s="6" t="s">
        <v>97</v>
      </c>
      <c r="E421" s="8">
        <v>163524</v>
      </c>
      <c r="F421" s="9">
        <v>45573</v>
      </c>
      <c r="G421" s="9">
        <v>46843</v>
      </c>
      <c r="H421" s="10">
        <v>42</v>
      </c>
      <c r="I421" s="10">
        <v>0.25</v>
      </c>
      <c r="J421" s="8">
        <v>86222.93</v>
      </c>
      <c r="K421" s="8">
        <v>0.53</v>
      </c>
      <c r="L421" s="8">
        <v>1034675.16</v>
      </c>
      <c r="M421" s="8">
        <v>6.33</v>
      </c>
      <c r="N421" s="8">
        <v>2.17</v>
      </c>
      <c r="O421" s="8">
        <v>0</v>
      </c>
      <c r="P421" s="8">
        <v>115385.53</v>
      </c>
      <c r="Q421" s="8">
        <v>0</v>
      </c>
    </row>
    <row r="422" spans="1:17" s="3" customFormat="1" ht="15" hidden="1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hidden="1" customHeight="1">
      <c r="A423" s="6" t="s">
        <v>1379</v>
      </c>
      <c r="B423" s="7" t="s">
        <v>119</v>
      </c>
      <c r="C423" s="6" t="s">
        <v>1380</v>
      </c>
      <c r="D423" s="6" t="s">
        <v>97</v>
      </c>
      <c r="E423" s="8">
        <v>46248</v>
      </c>
      <c r="F423" s="9">
        <v>45533</v>
      </c>
      <c r="G423" s="9">
        <v>48610</v>
      </c>
      <c r="H423" s="10">
        <v>102</v>
      </c>
      <c r="I423" s="10">
        <v>0.42</v>
      </c>
      <c r="J423" s="8">
        <v>11562</v>
      </c>
      <c r="K423" s="8">
        <v>0.25</v>
      </c>
      <c r="L423" s="8">
        <v>138744</v>
      </c>
      <c r="M423" s="8">
        <v>3</v>
      </c>
      <c r="N423" s="8">
        <v>2.2000000000000002</v>
      </c>
      <c r="O423" s="8">
        <v>0</v>
      </c>
      <c r="P423" s="8">
        <v>11562</v>
      </c>
      <c r="Q423" s="8">
        <v>0</v>
      </c>
    </row>
    <row r="424" spans="1:17" s="3" customFormat="1" ht="15" hidden="1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hidden="1" customHeight="1">
      <c r="A425" s="6" t="s">
        <v>1379</v>
      </c>
      <c r="B425" s="7" t="s">
        <v>320</v>
      </c>
      <c r="C425" s="6" t="s">
        <v>1381</v>
      </c>
      <c r="D425" s="6" t="s">
        <v>97</v>
      </c>
      <c r="E425" s="8">
        <v>0</v>
      </c>
      <c r="F425" s="9">
        <v>45533</v>
      </c>
      <c r="G425" s="9">
        <v>47026</v>
      </c>
      <c r="H425" s="10">
        <v>50</v>
      </c>
      <c r="I425" s="10">
        <v>0.42</v>
      </c>
      <c r="J425" s="8">
        <v>13940.74</v>
      </c>
      <c r="K425" s="8">
        <v>0</v>
      </c>
      <c r="L425" s="8">
        <v>167288.88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</row>
    <row r="426" spans="1:17" s="3" customFormat="1" ht="15" hidden="1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hidden="1" customHeight="1">
      <c r="A427" s="6" t="s">
        <v>1382</v>
      </c>
      <c r="B427" s="7" t="s">
        <v>99</v>
      </c>
      <c r="C427" s="6" t="s">
        <v>1383</v>
      </c>
      <c r="D427" s="6" t="s">
        <v>97</v>
      </c>
      <c r="E427" s="8">
        <v>6910</v>
      </c>
      <c r="F427" s="9">
        <v>45209</v>
      </c>
      <c r="G427" s="9">
        <v>46904</v>
      </c>
      <c r="H427" s="10">
        <v>56</v>
      </c>
      <c r="I427" s="10">
        <v>1.25</v>
      </c>
      <c r="J427" s="8">
        <v>8600.07</v>
      </c>
      <c r="K427" s="8">
        <v>1.24</v>
      </c>
      <c r="L427" s="8">
        <v>103200.84</v>
      </c>
      <c r="M427" s="8">
        <v>14.93</v>
      </c>
      <c r="N427" s="8">
        <v>7.56</v>
      </c>
      <c r="O427" s="8">
        <v>0</v>
      </c>
      <c r="P427" s="8">
        <v>19060.080000000002</v>
      </c>
      <c r="Q427" s="8">
        <v>0</v>
      </c>
    </row>
    <row r="428" spans="1:17" s="3" customFormat="1" ht="15" hidden="1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hidden="1" customHeight="1">
      <c r="A429" s="6" t="s">
        <v>1382</v>
      </c>
      <c r="B429" s="7" t="s">
        <v>1384</v>
      </c>
      <c r="C429" s="6" t="s">
        <v>1385</v>
      </c>
      <c r="D429" s="6" t="s">
        <v>97</v>
      </c>
      <c r="E429" s="8">
        <v>17500</v>
      </c>
      <c r="F429" s="9">
        <v>45209</v>
      </c>
      <c r="G429" s="9">
        <v>47268</v>
      </c>
      <c r="H429" s="10">
        <v>67</v>
      </c>
      <c r="I429" s="10">
        <v>1.25</v>
      </c>
      <c r="J429" s="8">
        <v>20591.099999999999</v>
      </c>
      <c r="K429" s="8">
        <v>1.18</v>
      </c>
      <c r="L429" s="8">
        <v>247093.2</v>
      </c>
      <c r="M429" s="8">
        <v>14.12</v>
      </c>
      <c r="N429" s="8">
        <v>7.33</v>
      </c>
      <c r="O429" s="8">
        <v>0</v>
      </c>
      <c r="P429" s="8">
        <v>0</v>
      </c>
      <c r="Q429" s="8">
        <v>0</v>
      </c>
    </row>
    <row r="430" spans="1:17" s="3" customFormat="1" ht="15" hidden="1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hidden="1" customHeight="1">
      <c r="A431" s="6" t="s">
        <v>1382</v>
      </c>
      <c r="B431" s="7" t="s">
        <v>188</v>
      </c>
      <c r="C431" s="6" t="s">
        <v>1386</v>
      </c>
      <c r="D431" s="6" t="s">
        <v>97</v>
      </c>
      <c r="E431" s="8">
        <v>12995</v>
      </c>
      <c r="F431" s="9">
        <v>45209</v>
      </c>
      <c r="G431" s="9">
        <v>48334</v>
      </c>
      <c r="H431" s="10">
        <v>103</v>
      </c>
      <c r="I431" s="10">
        <v>1.25</v>
      </c>
      <c r="J431" s="8">
        <v>14477.21</v>
      </c>
      <c r="K431" s="8">
        <v>1.1100000000000001</v>
      </c>
      <c r="L431" s="8">
        <v>173726.52</v>
      </c>
      <c r="M431" s="8">
        <v>13.37</v>
      </c>
      <c r="N431" s="8">
        <v>7.48</v>
      </c>
      <c r="O431" s="8">
        <v>0</v>
      </c>
      <c r="P431" s="8">
        <v>0</v>
      </c>
      <c r="Q431" s="8">
        <v>0</v>
      </c>
    </row>
    <row r="432" spans="1:17" s="3" customFormat="1" ht="15" hidden="1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hidden="1" customHeight="1">
      <c r="A433" s="6" t="s">
        <v>1387</v>
      </c>
      <c r="B433" s="7" t="s">
        <v>479</v>
      </c>
      <c r="C433" s="6" t="s">
        <v>1528</v>
      </c>
      <c r="D433" s="6" t="s">
        <v>97</v>
      </c>
      <c r="E433" s="8">
        <v>10400</v>
      </c>
      <c r="F433" s="9">
        <v>45519</v>
      </c>
      <c r="G433" s="9">
        <v>45657</v>
      </c>
      <c r="H433" s="10">
        <v>5</v>
      </c>
      <c r="I433" s="10">
        <v>0.42</v>
      </c>
      <c r="J433" s="8">
        <v>4708.17</v>
      </c>
      <c r="K433" s="8">
        <v>0.45</v>
      </c>
      <c r="L433" s="8">
        <v>56498.04</v>
      </c>
      <c r="M433" s="8">
        <v>5.43</v>
      </c>
      <c r="N433" s="8">
        <v>2.34</v>
      </c>
      <c r="O433" s="8">
        <v>0</v>
      </c>
      <c r="P433" s="8">
        <v>15678</v>
      </c>
      <c r="Q433" s="8">
        <v>0</v>
      </c>
    </row>
    <row r="434" spans="1:17" s="3" customFormat="1" ht="15" hidden="1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hidden="1" customHeight="1">
      <c r="A435" s="6" t="s">
        <v>1387</v>
      </c>
      <c r="B435" s="7" t="s">
        <v>1340</v>
      </c>
      <c r="C435" s="6" t="s">
        <v>1529</v>
      </c>
      <c r="D435" s="6" t="s">
        <v>97</v>
      </c>
      <c r="E435" s="8">
        <v>7400</v>
      </c>
      <c r="F435" s="9">
        <v>45519</v>
      </c>
      <c r="G435" s="9">
        <v>46387</v>
      </c>
      <c r="H435" s="10">
        <v>29</v>
      </c>
      <c r="I435" s="10">
        <v>0.42</v>
      </c>
      <c r="J435" s="8">
        <v>4470.83</v>
      </c>
      <c r="K435" s="8">
        <v>0.6</v>
      </c>
      <c r="L435" s="8">
        <v>53649.96</v>
      </c>
      <c r="M435" s="8">
        <v>7.25</v>
      </c>
      <c r="N435" s="8">
        <v>2.2200000000000002</v>
      </c>
      <c r="O435" s="8">
        <v>0</v>
      </c>
      <c r="P435" s="8">
        <v>4403.01</v>
      </c>
      <c r="Q435" s="8">
        <v>0</v>
      </c>
    </row>
    <row r="436" spans="1:17" s="3" customFormat="1" ht="15" hidden="1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hidden="1" customHeight="1">
      <c r="A437" s="6" t="s">
        <v>1387</v>
      </c>
      <c r="B437" s="7" t="s">
        <v>1530</v>
      </c>
      <c r="C437" s="6" t="s">
        <v>1531</v>
      </c>
      <c r="D437" s="6" t="s">
        <v>117</v>
      </c>
      <c r="E437" s="8">
        <v>15984</v>
      </c>
      <c r="F437" s="9">
        <v>45519</v>
      </c>
      <c r="G437" s="9">
        <v>47330</v>
      </c>
      <c r="H437" s="10">
        <v>60</v>
      </c>
      <c r="I437" s="10">
        <v>0.42</v>
      </c>
      <c r="J437" s="8">
        <v>7978.68</v>
      </c>
      <c r="K437" s="8">
        <v>0.5</v>
      </c>
      <c r="L437" s="8">
        <v>95744.16</v>
      </c>
      <c r="M437" s="8">
        <v>5.99</v>
      </c>
      <c r="N437" s="8">
        <v>2.17</v>
      </c>
      <c r="O437" s="8">
        <v>0</v>
      </c>
      <c r="P437" s="8">
        <v>10895.76</v>
      </c>
      <c r="Q437" s="8">
        <v>0</v>
      </c>
    </row>
    <row r="438" spans="1:17" s="3" customFormat="1" ht="15" hidden="1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hidden="1" customHeight="1">
      <c r="A439" s="6" t="s">
        <v>1387</v>
      </c>
      <c r="B439" s="7" t="s">
        <v>1288</v>
      </c>
      <c r="C439" s="6" t="s">
        <v>1532</v>
      </c>
      <c r="D439" s="6" t="s">
        <v>97</v>
      </c>
      <c r="E439" s="8">
        <v>6970</v>
      </c>
      <c r="F439" s="9">
        <v>45519</v>
      </c>
      <c r="G439" s="9">
        <v>45688</v>
      </c>
      <c r="H439" s="10">
        <v>6</v>
      </c>
      <c r="I439" s="10">
        <v>0.42</v>
      </c>
      <c r="J439" s="8">
        <v>3426.92</v>
      </c>
      <c r="K439" s="8">
        <v>0.49</v>
      </c>
      <c r="L439" s="8">
        <v>41123.040000000001</v>
      </c>
      <c r="M439" s="8">
        <v>5.9</v>
      </c>
      <c r="N439" s="8">
        <v>2.2000000000000002</v>
      </c>
      <c r="O439" s="8">
        <v>0</v>
      </c>
      <c r="P439" s="8">
        <v>3903.2</v>
      </c>
      <c r="Q439" s="8">
        <v>0</v>
      </c>
    </row>
    <row r="440" spans="1:17" s="3" customFormat="1" ht="15" hidden="1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hidden="1" customHeight="1">
      <c r="A441" s="6" t="s">
        <v>1387</v>
      </c>
      <c r="B441" s="7" t="s">
        <v>640</v>
      </c>
      <c r="C441" s="6" t="s">
        <v>1533</v>
      </c>
      <c r="D441" s="6" t="s">
        <v>97</v>
      </c>
      <c r="E441" s="8">
        <v>9960</v>
      </c>
      <c r="F441" s="9">
        <v>45519</v>
      </c>
      <c r="G441" s="9">
        <v>45930</v>
      </c>
      <c r="H441" s="10">
        <v>14</v>
      </c>
      <c r="I441" s="10">
        <v>0.42</v>
      </c>
      <c r="J441" s="8">
        <v>8748.2000000000007</v>
      </c>
      <c r="K441" s="8">
        <v>0.88</v>
      </c>
      <c r="L441" s="8">
        <v>104978.4</v>
      </c>
      <c r="M441" s="8">
        <v>10.54</v>
      </c>
      <c r="N441" s="8">
        <v>0.32</v>
      </c>
      <c r="O441" s="8">
        <v>0</v>
      </c>
      <c r="P441" s="8">
        <v>0</v>
      </c>
      <c r="Q441" s="8">
        <v>0</v>
      </c>
    </row>
    <row r="442" spans="1:17" s="3" customFormat="1" ht="15" hidden="1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hidden="1" customHeight="1">
      <c r="A443" s="6" t="s">
        <v>1387</v>
      </c>
      <c r="B443" s="7" t="s">
        <v>642</v>
      </c>
      <c r="C443" s="6" t="s">
        <v>1534</v>
      </c>
      <c r="D443" s="6" t="s">
        <v>97</v>
      </c>
      <c r="E443" s="8">
        <v>8250</v>
      </c>
      <c r="F443" s="9">
        <v>45519</v>
      </c>
      <c r="G443" s="9">
        <v>45900</v>
      </c>
      <c r="H443" s="10">
        <v>13</v>
      </c>
      <c r="I443" s="10">
        <v>0.42</v>
      </c>
      <c r="J443" s="8">
        <v>3223.81</v>
      </c>
      <c r="K443" s="8">
        <v>0.39</v>
      </c>
      <c r="L443" s="8">
        <v>38685.72</v>
      </c>
      <c r="M443" s="8">
        <v>4.6900000000000004</v>
      </c>
      <c r="N443" s="8">
        <v>2.2200000000000002</v>
      </c>
      <c r="O443" s="8">
        <v>0</v>
      </c>
      <c r="P443" s="8">
        <v>5912.5</v>
      </c>
      <c r="Q443" s="8">
        <v>0</v>
      </c>
    </row>
    <row r="444" spans="1:17" s="3" customFormat="1" ht="15" hidden="1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hidden="1" customHeight="1">
      <c r="A445" s="6" t="s">
        <v>1387</v>
      </c>
      <c r="B445" s="7" t="s">
        <v>1388</v>
      </c>
      <c r="C445" s="6" t="s">
        <v>1535</v>
      </c>
      <c r="D445" s="6" t="s">
        <v>97</v>
      </c>
      <c r="E445" s="8">
        <v>14190</v>
      </c>
      <c r="F445" s="9">
        <v>45519</v>
      </c>
      <c r="G445" s="9">
        <v>47087</v>
      </c>
      <c r="H445" s="10">
        <v>52</v>
      </c>
      <c r="I445" s="10">
        <v>0.42</v>
      </c>
      <c r="J445" s="8">
        <v>5829.72</v>
      </c>
      <c r="K445" s="8">
        <v>0.41</v>
      </c>
      <c r="L445" s="8">
        <v>69956.639999999999</v>
      </c>
      <c r="M445" s="8">
        <v>4.93</v>
      </c>
      <c r="N445" s="8">
        <v>1.27</v>
      </c>
      <c r="O445" s="8">
        <v>0</v>
      </c>
      <c r="P445" s="8">
        <v>0</v>
      </c>
      <c r="Q445" s="8">
        <v>0</v>
      </c>
    </row>
    <row r="446" spans="1:17" s="3" customFormat="1" ht="15" hidden="1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hidden="1" customHeight="1">
      <c r="A447" s="6" t="s">
        <v>1389</v>
      </c>
      <c r="B447" s="7" t="s">
        <v>1390</v>
      </c>
      <c r="C447" s="6" t="s">
        <v>1536</v>
      </c>
      <c r="D447" s="6" t="s">
        <v>97</v>
      </c>
      <c r="E447" s="8">
        <v>26500</v>
      </c>
      <c r="F447" s="9">
        <v>45519</v>
      </c>
      <c r="G447" s="9">
        <v>46022</v>
      </c>
      <c r="H447" s="10">
        <v>17</v>
      </c>
      <c r="I447" s="10">
        <v>0.42</v>
      </c>
      <c r="J447" s="8">
        <v>7016.98</v>
      </c>
      <c r="K447" s="8">
        <v>0.26</v>
      </c>
      <c r="L447" s="8">
        <v>84203.76</v>
      </c>
      <c r="M447" s="8">
        <v>3.18</v>
      </c>
      <c r="N447" s="8">
        <v>1.95</v>
      </c>
      <c r="O447" s="8">
        <v>0</v>
      </c>
      <c r="P447" s="8">
        <v>7861.67</v>
      </c>
      <c r="Q447" s="8">
        <v>0</v>
      </c>
    </row>
    <row r="448" spans="1:17" s="3" customFormat="1" ht="15" hidden="1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hidden="1" customHeight="1">
      <c r="A449" s="6" t="s">
        <v>1389</v>
      </c>
      <c r="B449" s="7" t="s">
        <v>1537</v>
      </c>
      <c r="C449" s="6" t="s">
        <v>1538</v>
      </c>
      <c r="D449" s="6" t="s">
        <v>97</v>
      </c>
      <c r="E449" s="8">
        <v>68500</v>
      </c>
      <c r="F449" s="9">
        <v>45519</v>
      </c>
      <c r="G449" s="9">
        <v>45869</v>
      </c>
      <c r="H449" s="10">
        <v>12</v>
      </c>
      <c r="I449" s="10">
        <v>0.42</v>
      </c>
      <c r="J449" s="8">
        <v>13702.08</v>
      </c>
      <c r="K449" s="8">
        <v>0.2</v>
      </c>
      <c r="L449" s="8">
        <v>164424.95999999999</v>
      </c>
      <c r="M449" s="8">
        <v>2.4</v>
      </c>
      <c r="N449" s="8">
        <v>1.96</v>
      </c>
      <c r="O449" s="8">
        <v>0</v>
      </c>
      <c r="P449" s="8">
        <v>14260</v>
      </c>
      <c r="Q449" s="8">
        <v>0</v>
      </c>
    </row>
    <row r="450" spans="1:17" s="3" customFormat="1" ht="15" hidden="1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hidden="1" customHeight="1">
      <c r="A451" s="6" t="s">
        <v>1392</v>
      </c>
      <c r="B451" s="7" t="s">
        <v>1393</v>
      </c>
      <c r="C451" s="6" t="s">
        <v>1394</v>
      </c>
      <c r="D451" s="6" t="s">
        <v>97</v>
      </c>
      <c r="E451" s="8">
        <v>60000</v>
      </c>
      <c r="F451" s="9">
        <v>45519</v>
      </c>
      <c r="G451" s="9">
        <v>46112</v>
      </c>
      <c r="H451" s="10">
        <v>20</v>
      </c>
      <c r="I451" s="10">
        <v>0.42</v>
      </c>
      <c r="J451" s="8">
        <v>18250</v>
      </c>
      <c r="K451" s="8">
        <v>0.3</v>
      </c>
      <c r="L451" s="8">
        <v>219000</v>
      </c>
      <c r="M451" s="8">
        <v>3.65</v>
      </c>
      <c r="N451" s="8">
        <v>1.64</v>
      </c>
      <c r="O451" s="8">
        <v>0</v>
      </c>
      <c r="P451" s="8">
        <v>18300</v>
      </c>
      <c r="Q451" s="8">
        <v>0</v>
      </c>
    </row>
    <row r="452" spans="1:17" s="3" customFormat="1" ht="15" hidden="1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hidden="1" customHeight="1">
      <c r="A453" s="6" t="s">
        <v>1392</v>
      </c>
      <c r="B453" s="7" t="s">
        <v>1395</v>
      </c>
      <c r="C453" s="6" t="s">
        <v>1396</v>
      </c>
      <c r="D453" s="6" t="s">
        <v>97</v>
      </c>
      <c r="E453" s="8">
        <v>120000</v>
      </c>
      <c r="F453" s="9">
        <v>45519</v>
      </c>
      <c r="G453" s="9">
        <v>45900</v>
      </c>
      <c r="H453" s="10">
        <v>13</v>
      </c>
      <c r="I453" s="10">
        <v>0.42</v>
      </c>
      <c r="J453" s="8">
        <v>35500</v>
      </c>
      <c r="K453" s="8">
        <v>0.3</v>
      </c>
      <c r="L453" s="8">
        <v>426000</v>
      </c>
      <c r="M453" s="8">
        <v>3.55</v>
      </c>
      <c r="N453" s="8">
        <v>1.59</v>
      </c>
      <c r="O453" s="8">
        <v>0</v>
      </c>
      <c r="P453" s="8">
        <v>29000</v>
      </c>
      <c r="Q453" s="8">
        <v>0</v>
      </c>
    </row>
    <row r="454" spans="1:17" s="3" customFormat="1" ht="15" hidden="1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hidden="1" customHeight="1">
      <c r="A455" s="6" t="s">
        <v>1397</v>
      </c>
      <c r="B455" s="7" t="s">
        <v>1398</v>
      </c>
      <c r="C455" s="6" t="s">
        <v>1399</v>
      </c>
      <c r="D455" s="6" t="s">
        <v>97</v>
      </c>
      <c r="E455" s="8">
        <v>60000</v>
      </c>
      <c r="F455" s="9">
        <v>45209</v>
      </c>
      <c r="G455" s="9">
        <v>46387</v>
      </c>
      <c r="H455" s="10">
        <v>39</v>
      </c>
      <c r="I455" s="10">
        <v>1.25</v>
      </c>
      <c r="J455" s="8">
        <v>77250</v>
      </c>
      <c r="K455" s="8">
        <v>1.29</v>
      </c>
      <c r="L455" s="8">
        <v>927000</v>
      </c>
      <c r="M455" s="8">
        <v>15.45</v>
      </c>
      <c r="N455" s="8">
        <v>6.29</v>
      </c>
      <c r="O455" s="8">
        <v>0</v>
      </c>
      <c r="P455" s="8">
        <v>0</v>
      </c>
      <c r="Q455" s="8">
        <v>0</v>
      </c>
    </row>
    <row r="456" spans="1:17" s="3" customFormat="1" ht="15" hidden="1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hidden="1" customHeight="1">
      <c r="A457" s="6" t="s">
        <v>941</v>
      </c>
      <c r="B457" s="7" t="s">
        <v>99</v>
      </c>
      <c r="C457" s="6" t="s">
        <v>1403</v>
      </c>
      <c r="D457" s="6" t="s">
        <v>97</v>
      </c>
      <c r="E457" s="8">
        <v>5219</v>
      </c>
      <c r="F457" s="9">
        <v>45209</v>
      </c>
      <c r="G457" s="9">
        <v>47177</v>
      </c>
      <c r="H457" s="10">
        <v>65</v>
      </c>
      <c r="I457" s="10">
        <v>1.25</v>
      </c>
      <c r="J457" s="8">
        <v>7176.13</v>
      </c>
      <c r="K457" s="8">
        <v>1.38</v>
      </c>
      <c r="L457" s="8">
        <v>86113.56</v>
      </c>
      <c r="M457" s="8">
        <v>16.5</v>
      </c>
      <c r="N457" s="8">
        <v>6.99</v>
      </c>
      <c r="O457" s="8">
        <v>0</v>
      </c>
      <c r="P457" s="8">
        <v>10000</v>
      </c>
      <c r="Q457" s="8">
        <v>0</v>
      </c>
    </row>
    <row r="458" spans="1:17" s="3" customFormat="1" ht="15" hidden="1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hidden="1" customHeight="1">
      <c r="A459" s="6" t="s">
        <v>941</v>
      </c>
      <c r="B459" s="7" t="s">
        <v>101</v>
      </c>
      <c r="C459" s="6" t="s">
        <v>1404</v>
      </c>
      <c r="D459" s="6" t="s">
        <v>97</v>
      </c>
      <c r="E459" s="8">
        <v>5444</v>
      </c>
      <c r="F459" s="9">
        <v>45209</v>
      </c>
      <c r="G459" s="9">
        <v>47269</v>
      </c>
      <c r="H459" s="10">
        <v>68</v>
      </c>
      <c r="I459" s="10">
        <v>1.25</v>
      </c>
      <c r="J459" s="8">
        <v>7939.17</v>
      </c>
      <c r="K459" s="8">
        <v>1.46</v>
      </c>
      <c r="L459" s="8">
        <v>95270.04</v>
      </c>
      <c r="M459" s="8">
        <v>17.5</v>
      </c>
      <c r="N459" s="8">
        <v>7.7</v>
      </c>
      <c r="O459" s="8">
        <v>0</v>
      </c>
      <c r="P459" s="8">
        <v>10208.33</v>
      </c>
      <c r="Q459" s="8">
        <v>0</v>
      </c>
    </row>
    <row r="460" spans="1:17" s="3" customFormat="1" ht="15" hidden="1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hidden="1" customHeight="1">
      <c r="A461" s="6" t="s">
        <v>941</v>
      </c>
      <c r="B461" s="7" t="s">
        <v>109</v>
      </c>
      <c r="C461" s="6" t="s">
        <v>1405</v>
      </c>
      <c r="D461" s="6" t="s">
        <v>97</v>
      </c>
      <c r="E461" s="8">
        <v>5000</v>
      </c>
      <c r="F461" s="9">
        <v>45209</v>
      </c>
      <c r="G461" s="9">
        <v>47361</v>
      </c>
      <c r="H461" s="10">
        <v>71</v>
      </c>
      <c r="I461" s="10">
        <v>1.25</v>
      </c>
      <c r="J461" s="8">
        <v>6104.17</v>
      </c>
      <c r="K461" s="8">
        <v>1.22</v>
      </c>
      <c r="L461" s="8">
        <v>73250.039999999994</v>
      </c>
      <c r="M461" s="8">
        <v>14.65</v>
      </c>
      <c r="N461" s="8">
        <v>6.53</v>
      </c>
      <c r="O461" s="8">
        <v>0</v>
      </c>
      <c r="P461" s="8">
        <v>0</v>
      </c>
      <c r="Q461" s="8">
        <v>32375</v>
      </c>
    </row>
    <row r="462" spans="1:17" s="3" customFormat="1" ht="15" hidden="1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hidden="1" customHeight="1">
      <c r="A463" s="6" t="s">
        <v>941</v>
      </c>
      <c r="B463" s="7" t="s">
        <v>1406</v>
      </c>
      <c r="C463" s="6" t="s">
        <v>1407</v>
      </c>
      <c r="D463" s="6" t="s">
        <v>97</v>
      </c>
      <c r="E463" s="8">
        <v>30000</v>
      </c>
      <c r="F463" s="9">
        <v>45209</v>
      </c>
      <c r="G463" s="9">
        <v>47087</v>
      </c>
      <c r="H463" s="10">
        <v>62</v>
      </c>
      <c r="I463" s="10">
        <v>1.25</v>
      </c>
      <c r="J463" s="8">
        <v>34116.699999999997</v>
      </c>
      <c r="K463" s="8">
        <v>1.1399999999999999</v>
      </c>
      <c r="L463" s="8">
        <v>409400.4</v>
      </c>
      <c r="M463" s="8">
        <v>13.65</v>
      </c>
      <c r="N463" s="8">
        <v>6.45</v>
      </c>
      <c r="O463" s="8">
        <v>0</v>
      </c>
      <c r="P463" s="8">
        <v>0</v>
      </c>
      <c r="Q463" s="8">
        <v>0</v>
      </c>
    </row>
    <row r="464" spans="1:17" s="3" customFormat="1" ht="15" hidden="1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hidden="1" customHeight="1">
      <c r="A465" s="6" t="s">
        <v>941</v>
      </c>
      <c r="B465" s="7" t="s">
        <v>1408</v>
      </c>
      <c r="C465" s="6" t="s">
        <v>942</v>
      </c>
      <c r="D465" s="6" t="s">
        <v>97</v>
      </c>
      <c r="E465" s="8">
        <v>10000</v>
      </c>
      <c r="F465" s="9">
        <v>45383</v>
      </c>
      <c r="G465" s="9">
        <v>49125</v>
      </c>
      <c r="H465" s="10">
        <v>123</v>
      </c>
      <c r="I465" s="10">
        <v>0.75</v>
      </c>
      <c r="J465" s="8">
        <v>13333.33</v>
      </c>
      <c r="K465" s="8">
        <v>1.33</v>
      </c>
      <c r="L465" s="8">
        <v>159999.96</v>
      </c>
      <c r="M465" s="8">
        <v>16</v>
      </c>
      <c r="N465" s="8">
        <v>7.63</v>
      </c>
      <c r="O465" s="8">
        <v>0</v>
      </c>
      <c r="P465" s="8">
        <v>37866.660000000003</v>
      </c>
      <c r="Q465" s="8">
        <v>0</v>
      </c>
    </row>
    <row r="466" spans="1:17" s="3" customFormat="1" ht="15" hidden="1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hidden="1" customHeight="1">
      <c r="A467" s="6" t="s">
        <v>941</v>
      </c>
      <c r="B467" s="7" t="s">
        <v>1023</v>
      </c>
      <c r="C467" s="6" t="s">
        <v>1409</v>
      </c>
      <c r="D467" s="6" t="s">
        <v>97</v>
      </c>
      <c r="E467" s="8">
        <v>7200</v>
      </c>
      <c r="F467" s="9">
        <v>45209</v>
      </c>
      <c r="G467" s="9">
        <v>45930</v>
      </c>
      <c r="H467" s="10">
        <v>24</v>
      </c>
      <c r="I467" s="10">
        <v>1.25</v>
      </c>
      <c r="J467" s="8">
        <v>8448</v>
      </c>
      <c r="K467" s="8">
        <v>1.17</v>
      </c>
      <c r="L467" s="8">
        <v>101376</v>
      </c>
      <c r="M467" s="8">
        <v>14.08</v>
      </c>
      <c r="N467" s="8">
        <v>6.49</v>
      </c>
      <c r="O467" s="8">
        <v>0</v>
      </c>
      <c r="P467" s="8">
        <v>0</v>
      </c>
      <c r="Q467" s="8">
        <v>0</v>
      </c>
    </row>
    <row r="468" spans="1:17" s="3" customFormat="1" ht="15" hidden="1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hidden="1" customHeight="1">
      <c r="A469" s="6" t="s">
        <v>941</v>
      </c>
      <c r="B469" s="7" t="s">
        <v>1024</v>
      </c>
      <c r="C469" s="6" t="s">
        <v>1410</v>
      </c>
      <c r="D469" s="6" t="s">
        <v>97</v>
      </c>
      <c r="E469" s="8">
        <v>15000</v>
      </c>
      <c r="F469" s="9">
        <v>45209</v>
      </c>
      <c r="G469" s="9">
        <v>47149</v>
      </c>
      <c r="H469" s="10">
        <v>64</v>
      </c>
      <c r="I469" s="10">
        <v>1.25</v>
      </c>
      <c r="J469" s="8">
        <v>20600</v>
      </c>
      <c r="K469" s="8">
        <v>1.37</v>
      </c>
      <c r="L469" s="8">
        <v>247200</v>
      </c>
      <c r="M469" s="8">
        <v>16.48</v>
      </c>
      <c r="N469" s="8">
        <v>6.74</v>
      </c>
      <c r="O469" s="8">
        <v>0</v>
      </c>
      <c r="P469" s="8">
        <v>82500</v>
      </c>
      <c r="Q469" s="8">
        <v>0</v>
      </c>
    </row>
    <row r="470" spans="1:17" s="3" customFormat="1" ht="15" hidden="1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hidden="1" customHeight="1">
      <c r="A471" s="6" t="s">
        <v>941</v>
      </c>
      <c r="B471" s="7" t="s">
        <v>1411</v>
      </c>
      <c r="C471" s="6" t="s">
        <v>1412</v>
      </c>
      <c r="D471" s="6" t="s">
        <v>97</v>
      </c>
      <c r="E471" s="8">
        <v>22500</v>
      </c>
      <c r="F471" s="9">
        <v>45209</v>
      </c>
      <c r="G471" s="9">
        <v>47087</v>
      </c>
      <c r="H471" s="10">
        <v>62</v>
      </c>
      <c r="I471" s="10">
        <v>1.25</v>
      </c>
      <c r="J471" s="8">
        <v>27037.5</v>
      </c>
      <c r="K471" s="8">
        <v>1.2</v>
      </c>
      <c r="L471" s="8">
        <v>324450</v>
      </c>
      <c r="M471" s="8">
        <v>14.42</v>
      </c>
      <c r="N471" s="8">
        <v>6.72</v>
      </c>
      <c r="O471" s="8">
        <v>0</v>
      </c>
      <c r="P471" s="8">
        <v>10312.5</v>
      </c>
      <c r="Q471" s="8">
        <v>0</v>
      </c>
    </row>
    <row r="472" spans="1:17" s="3" customFormat="1" ht="15" hidden="1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hidden="1" customHeight="1">
      <c r="A473" s="6" t="s">
        <v>1429</v>
      </c>
      <c r="B473" s="7" t="s">
        <v>119</v>
      </c>
      <c r="C473" s="6" t="s">
        <v>1430</v>
      </c>
      <c r="D473" s="6" t="s">
        <v>97</v>
      </c>
      <c r="E473" s="8">
        <v>43312</v>
      </c>
      <c r="F473" s="9">
        <v>45566</v>
      </c>
      <c r="G473" s="9">
        <v>46112</v>
      </c>
      <c r="H473" s="10">
        <v>18</v>
      </c>
      <c r="I473" s="10">
        <v>0.25</v>
      </c>
      <c r="J473" s="8">
        <v>24130.54</v>
      </c>
      <c r="K473" s="8">
        <v>0.56000000000000005</v>
      </c>
      <c r="L473" s="8">
        <v>289566.48</v>
      </c>
      <c r="M473" s="8">
        <v>6.69</v>
      </c>
      <c r="N473" s="8">
        <v>1.67</v>
      </c>
      <c r="O473" s="8">
        <v>0</v>
      </c>
      <c r="P473" s="8">
        <v>0</v>
      </c>
      <c r="Q473" s="8">
        <v>0</v>
      </c>
    </row>
    <row r="474" spans="1:17" s="3" customFormat="1" ht="15" hidden="1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hidden="1" customHeight="1">
      <c r="A475" s="6" t="s">
        <v>1431</v>
      </c>
      <c r="B475" s="7" t="s">
        <v>119</v>
      </c>
      <c r="C475" s="6" t="s">
        <v>1539</v>
      </c>
      <c r="D475" s="6" t="s">
        <v>97</v>
      </c>
      <c r="E475" s="8">
        <v>40000</v>
      </c>
      <c r="F475" s="9">
        <v>43350</v>
      </c>
      <c r="G475" s="9">
        <v>46173</v>
      </c>
      <c r="H475" s="10">
        <v>93</v>
      </c>
      <c r="I475" s="10">
        <v>6.33</v>
      </c>
      <c r="J475" s="8">
        <v>53866.67</v>
      </c>
      <c r="K475" s="8">
        <v>1.35</v>
      </c>
      <c r="L475" s="8">
        <v>646400.04</v>
      </c>
      <c r="M475" s="8">
        <v>16.16</v>
      </c>
      <c r="N475" s="8">
        <v>4.72</v>
      </c>
      <c r="O475" s="8">
        <v>0</v>
      </c>
      <c r="P475" s="8">
        <v>65699.990000000005</v>
      </c>
      <c r="Q475" s="8">
        <v>0</v>
      </c>
    </row>
    <row r="476" spans="1:17" s="3" customFormat="1" ht="15" hidden="1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hidden="1" customHeight="1">
      <c r="A477" s="6" t="s">
        <v>1431</v>
      </c>
      <c r="B477" s="7" t="s">
        <v>320</v>
      </c>
      <c r="C477" s="6" t="s">
        <v>1540</v>
      </c>
      <c r="D477" s="6" t="s">
        <v>97</v>
      </c>
      <c r="E477" s="8">
        <v>11360</v>
      </c>
      <c r="F477" s="9">
        <v>42736</v>
      </c>
      <c r="G477" s="9">
        <v>46630</v>
      </c>
      <c r="H477" s="10">
        <v>128</v>
      </c>
      <c r="I477" s="10">
        <v>8</v>
      </c>
      <c r="J477" s="8">
        <v>18579.900000000001</v>
      </c>
      <c r="K477" s="8">
        <v>1.64</v>
      </c>
      <c r="L477" s="8">
        <v>222958.8</v>
      </c>
      <c r="M477" s="8">
        <v>19.63</v>
      </c>
      <c r="N477" s="8">
        <v>4.92</v>
      </c>
      <c r="O477" s="8">
        <v>0</v>
      </c>
      <c r="P477" s="8">
        <v>21886.94</v>
      </c>
      <c r="Q477" s="8">
        <v>0</v>
      </c>
    </row>
    <row r="478" spans="1:17" s="3" customFormat="1" ht="15" hidden="1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hidden="1" customHeight="1">
      <c r="A479" s="6" t="s">
        <v>1432</v>
      </c>
      <c r="B479" s="7" t="s">
        <v>99</v>
      </c>
      <c r="C479" s="6" t="s">
        <v>1433</v>
      </c>
      <c r="D479" s="6" t="s">
        <v>97</v>
      </c>
      <c r="E479" s="8">
        <v>48083</v>
      </c>
      <c r="F479" s="9">
        <v>44256</v>
      </c>
      <c r="G479" s="9">
        <v>47299</v>
      </c>
      <c r="H479" s="10">
        <v>100</v>
      </c>
      <c r="I479" s="10">
        <v>3.83</v>
      </c>
      <c r="J479" s="8">
        <v>46415.42</v>
      </c>
      <c r="K479" s="8">
        <v>0.97</v>
      </c>
      <c r="L479" s="8">
        <v>556985.04</v>
      </c>
      <c r="M479" s="8">
        <v>11.58</v>
      </c>
      <c r="N479" s="8">
        <v>1.88</v>
      </c>
      <c r="O479" s="8">
        <v>0</v>
      </c>
      <c r="P479" s="8">
        <v>0</v>
      </c>
      <c r="Q479" s="8">
        <v>0</v>
      </c>
    </row>
    <row r="480" spans="1:17" s="3" customFormat="1" ht="15" hidden="1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hidden="1" customHeight="1">
      <c r="A481" s="6" t="s">
        <v>1432</v>
      </c>
      <c r="B481" s="7" t="s">
        <v>101</v>
      </c>
      <c r="C481" s="6" t="s">
        <v>1434</v>
      </c>
      <c r="D481" s="6" t="s">
        <v>97</v>
      </c>
      <c r="E481" s="8">
        <v>11369</v>
      </c>
      <c r="F481" s="9">
        <v>45275</v>
      </c>
      <c r="G481" s="9">
        <v>47101</v>
      </c>
      <c r="H481" s="10">
        <v>60</v>
      </c>
      <c r="I481" s="10">
        <v>1.08</v>
      </c>
      <c r="J481" s="8">
        <v>12316.42</v>
      </c>
      <c r="K481" s="8">
        <v>1.08</v>
      </c>
      <c r="L481" s="8">
        <v>147797.04</v>
      </c>
      <c r="M481" s="8">
        <v>13</v>
      </c>
      <c r="N481" s="8">
        <v>2.37</v>
      </c>
      <c r="O481" s="8">
        <v>0</v>
      </c>
      <c r="P481" s="8">
        <v>11842.71</v>
      </c>
      <c r="Q481" s="8">
        <v>0</v>
      </c>
    </row>
    <row r="482" spans="1:17" s="3" customFormat="1" ht="15" hidden="1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hidden="1" customHeight="1">
      <c r="A483" s="6" t="s">
        <v>1435</v>
      </c>
      <c r="B483" s="7" t="s">
        <v>1436</v>
      </c>
      <c r="C483" s="6" t="s">
        <v>1437</v>
      </c>
      <c r="D483" s="6" t="s">
        <v>97</v>
      </c>
      <c r="E483" s="8">
        <v>19740</v>
      </c>
      <c r="F483" s="9">
        <v>45209</v>
      </c>
      <c r="G483" s="9">
        <v>47087</v>
      </c>
      <c r="H483" s="10">
        <v>62</v>
      </c>
      <c r="I483" s="10">
        <v>1.25</v>
      </c>
      <c r="J483" s="8">
        <v>22452.19</v>
      </c>
      <c r="K483" s="8">
        <v>1.1399999999999999</v>
      </c>
      <c r="L483" s="8">
        <v>269426.28000000003</v>
      </c>
      <c r="M483" s="8">
        <v>13.65</v>
      </c>
      <c r="N483" s="8">
        <v>6.72</v>
      </c>
      <c r="O483" s="8">
        <v>0</v>
      </c>
      <c r="P483" s="8">
        <v>0</v>
      </c>
      <c r="Q483" s="8">
        <v>0</v>
      </c>
    </row>
    <row r="484" spans="1:17" s="3" customFormat="1" ht="15" hidden="1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hidden="1" customHeight="1">
      <c r="A485" s="6" t="s">
        <v>1435</v>
      </c>
      <c r="B485" s="7" t="s">
        <v>1438</v>
      </c>
      <c r="C485" s="6" t="s">
        <v>1439</v>
      </c>
      <c r="D485" s="6" t="s">
        <v>97</v>
      </c>
      <c r="E485" s="8">
        <v>24550</v>
      </c>
      <c r="F485" s="9">
        <v>45209</v>
      </c>
      <c r="G485" s="9">
        <v>47817</v>
      </c>
      <c r="H485" s="10">
        <v>86</v>
      </c>
      <c r="I485" s="10">
        <v>1.25</v>
      </c>
      <c r="J485" s="8">
        <v>26762.57</v>
      </c>
      <c r="K485" s="8">
        <v>1.0900000000000001</v>
      </c>
      <c r="L485" s="8">
        <v>321150.84000000003</v>
      </c>
      <c r="M485" s="8">
        <v>13.08</v>
      </c>
      <c r="N485" s="8">
        <v>6.65</v>
      </c>
      <c r="O485" s="8">
        <v>0</v>
      </c>
      <c r="P485" s="8">
        <v>7850</v>
      </c>
      <c r="Q485" s="8">
        <v>0</v>
      </c>
    </row>
    <row r="486" spans="1:17" s="3" customFormat="1" ht="15" hidden="1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hidden="1" customHeight="1">
      <c r="A487" s="6" t="s">
        <v>1440</v>
      </c>
      <c r="B487" s="7" t="s">
        <v>1441</v>
      </c>
      <c r="C487" s="6" t="s">
        <v>1442</v>
      </c>
      <c r="D487" s="6" t="s">
        <v>97</v>
      </c>
      <c r="E487" s="8">
        <v>79200</v>
      </c>
      <c r="F487" s="9">
        <v>45209</v>
      </c>
      <c r="G487" s="9">
        <v>47938</v>
      </c>
      <c r="H487" s="10">
        <v>90</v>
      </c>
      <c r="I487" s="10">
        <v>1.25</v>
      </c>
      <c r="J487" s="8">
        <v>70290</v>
      </c>
      <c r="K487" s="8">
        <v>0.89</v>
      </c>
      <c r="L487" s="8">
        <v>843480</v>
      </c>
      <c r="M487" s="8">
        <v>10.65</v>
      </c>
      <c r="N487" s="8">
        <v>2.59</v>
      </c>
      <c r="O487" s="8">
        <v>0</v>
      </c>
      <c r="P487" s="8">
        <v>26472</v>
      </c>
      <c r="Q487" s="8">
        <v>0</v>
      </c>
    </row>
    <row r="488" spans="1:17" s="3" customFormat="1" ht="15" hidden="1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hidden="1" customHeight="1">
      <c r="A489" s="6" t="s">
        <v>1440</v>
      </c>
      <c r="B489" s="7" t="s">
        <v>1443</v>
      </c>
      <c r="C489" s="6" t="s">
        <v>1444</v>
      </c>
      <c r="D489" s="6" t="s">
        <v>97</v>
      </c>
      <c r="E489" s="8">
        <v>27539</v>
      </c>
      <c r="F489" s="9">
        <v>45209</v>
      </c>
      <c r="G489" s="9">
        <v>47391</v>
      </c>
      <c r="H489" s="10">
        <v>72</v>
      </c>
      <c r="I489" s="10">
        <v>1.25</v>
      </c>
      <c r="J489" s="8">
        <v>22536.080000000002</v>
      </c>
      <c r="K489" s="8">
        <v>0.82</v>
      </c>
      <c r="L489" s="8">
        <v>270432.96000000002</v>
      </c>
      <c r="M489" s="8">
        <v>9.82</v>
      </c>
      <c r="N489" s="8">
        <v>3.5</v>
      </c>
      <c r="O489" s="8">
        <v>0</v>
      </c>
      <c r="P489" s="8">
        <v>14574.68</v>
      </c>
      <c r="Q489" s="8">
        <v>0</v>
      </c>
    </row>
    <row r="490" spans="1:17" s="3" customFormat="1" ht="15" hidden="1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hidden="1" customHeight="1">
      <c r="A491" s="6" t="s">
        <v>1440</v>
      </c>
      <c r="B491" s="7" t="s">
        <v>1445</v>
      </c>
      <c r="C491" s="6" t="s">
        <v>1446</v>
      </c>
      <c r="D491" s="6" t="s">
        <v>97</v>
      </c>
      <c r="E491" s="8">
        <v>63261</v>
      </c>
      <c r="F491" s="9">
        <v>45209</v>
      </c>
      <c r="G491" s="9">
        <v>48944</v>
      </c>
      <c r="H491" s="10">
        <v>123</v>
      </c>
      <c r="I491" s="10">
        <v>1.25</v>
      </c>
      <c r="J491" s="8">
        <v>65475.14</v>
      </c>
      <c r="K491" s="8">
        <v>1.04</v>
      </c>
      <c r="L491" s="8">
        <v>785701.68</v>
      </c>
      <c r="M491" s="8">
        <v>12.42</v>
      </c>
      <c r="N491" s="8">
        <v>3.33</v>
      </c>
      <c r="O491" s="8">
        <v>0</v>
      </c>
      <c r="P491" s="8">
        <v>0</v>
      </c>
      <c r="Q491" s="8">
        <v>0</v>
      </c>
    </row>
    <row r="492" spans="1:17" s="3" customFormat="1" ht="15" hidden="1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hidden="1" customHeight="1">
      <c r="A493" s="6" t="s">
        <v>1447</v>
      </c>
      <c r="B493" s="7" t="s">
        <v>119</v>
      </c>
      <c r="C493" s="6" t="s">
        <v>1448</v>
      </c>
      <c r="D493" s="6" t="s">
        <v>117</v>
      </c>
      <c r="E493" s="8">
        <v>0</v>
      </c>
      <c r="F493" s="9">
        <v>45566</v>
      </c>
      <c r="G493" s="9">
        <v>45809</v>
      </c>
      <c r="H493" s="10">
        <v>8</v>
      </c>
      <c r="I493" s="10">
        <v>0.25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20000</v>
      </c>
      <c r="Q493" s="8">
        <v>0</v>
      </c>
    </row>
    <row r="494" spans="1:17" s="3" customFormat="1" ht="15" hidden="1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hidden="1" customHeight="1">
      <c r="A495" s="6" t="s">
        <v>1449</v>
      </c>
      <c r="B495" s="7" t="s">
        <v>1450</v>
      </c>
      <c r="C495" s="6" t="s">
        <v>1451</v>
      </c>
      <c r="D495" s="6" t="s">
        <v>117</v>
      </c>
      <c r="E495" s="8">
        <v>6700</v>
      </c>
      <c r="F495" s="9">
        <v>42863</v>
      </c>
      <c r="G495" s="9">
        <v>46660</v>
      </c>
      <c r="H495" s="10">
        <v>125</v>
      </c>
      <c r="I495" s="10">
        <v>7.67</v>
      </c>
      <c r="J495" s="8">
        <v>6867.5</v>
      </c>
      <c r="K495" s="8">
        <v>1.02</v>
      </c>
      <c r="L495" s="8">
        <v>82410</v>
      </c>
      <c r="M495" s="8">
        <v>12.3</v>
      </c>
      <c r="N495" s="8">
        <v>0</v>
      </c>
      <c r="O495" s="8">
        <v>0</v>
      </c>
      <c r="P495" s="8">
        <v>0</v>
      </c>
      <c r="Q495" s="8">
        <v>0</v>
      </c>
    </row>
    <row r="496" spans="1:17" s="3" customFormat="1" ht="15" hidden="1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hidden="1" customHeight="1">
      <c r="A497" s="6" t="s">
        <v>1449</v>
      </c>
      <c r="B497" s="7" t="s">
        <v>1456</v>
      </c>
      <c r="C497" s="6" t="s">
        <v>1457</v>
      </c>
      <c r="D497" s="6" t="s">
        <v>97</v>
      </c>
      <c r="E497" s="8">
        <v>4234</v>
      </c>
      <c r="F497" s="9">
        <v>43922</v>
      </c>
      <c r="G497" s="9">
        <v>46081</v>
      </c>
      <c r="H497" s="10">
        <v>71</v>
      </c>
      <c r="I497" s="10">
        <v>4.75</v>
      </c>
      <c r="J497" s="8">
        <v>3852.94</v>
      </c>
      <c r="K497" s="8">
        <v>0.91</v>
      </c>
      <c r="L497" s="8">
        <v>46235.28</v>
      </c>
      <c r="M497" s="8">
        <v>10.92</v>
      </c>
      <c r="N497" s="8">
        <v>2.4700000000000002</v>
      </c>
      <c r="O497" s="8">
        <v>0</v>
      </c>
      <c r="P497" s="8">
        <v>4025.84</v>
      </c>
      <c r="Q497" s="8">
        <v>0</v>
      </c>
    </row>
    <row r="498" spans="1:17" s="3" customFormat="1" ht="15" hidden="1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hidden="1" customHeight="1">
      <c r="A499" s="6" t="s">
        <v>1449</v>
      </c>
      <c r="B499" s="7" t="s">
        <v>1458</v>
      </c>
      <c r="C499" s="6" t="s">
        <v>1459</v>
      </c>
      <c r="D499" s="6" t="s">
        <v>97</v>
      </c>
      <c r="E499" s="8">
        <v>4145</v>
      </c>
      <c r="F499" s="9">
        <v>42736</v>
      </c>
      <c r="G499" s="9">
        <v>46081</v>
      </c>
      <c r="H499" s="10">
        <v>110</v>
      </c>
      <c r="I499" s="10">
        <v>8</v>
      </c>
      <c r="J499" s="8">
        <v>4285.83</v>
      </c>
      <c r="K499" s="8">
        <v>1.03</v>
      </c>
      <c r="L499" s="8">
        <v>51429.96</v>
      </c>
      <c r="M499" s="8">
        <v>12.41</v>
      </c>
      <c r="N499" s="8">
        <v>2.54</v>
      </c>
      <c r="O499" s="8">
        <v>0</v>
      </c>
      <c r="P499" s="8">
        <v>3068.74</v>
      </c>
      <c r="Q499" s="8">
        <v>0</v>
      </c>
    </row>
    <row r="500" spans="1:17" s="3" customFormat="1" ht="15" hidden="1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hidden="1" customHeight="1">
      <c r="A501" s="6" t="s">
        <v>1449</v>
      </c>
      <c r="B501" s="7" t="s">
        <v>190</v>
      </c>
      <c r="C501" s="6" t="s">
        <v>1460</v>
      </c>
      <c r="D501" s="6" t="s">
        <v>294</v>
      </c>
      <c r="E501" s="8">
        <v>0</v>
      </c>
      <c r="F501" s="9">
        <v>45047</v>
      </c>
      <c r="G501" s="9">
        <v>45777</v>
      </c>
      <c r="H501" s="10">
        <v>24</v>
      </c>
      <c r="I501" s="10">
        <v>1.67</v>
      </c>
      <c r="J501" s="8">
        <v>4500</v>
      </c>
      <c r="K501" s="8">
        <v>0</v>
      </c>
      <c r="L501" s="8">
        <v>54000</v>
      </c>
      <c r="M501" s="8">
        <v>0</v>
      </c>
      <c r="N501" s="8">
        <v>0</v>
      </c>
      <c r="O501" s="8">
        <v>0</v>
      </c>
      <c r="P501" s="8">
        <v>8000</v>
      </c>
      <c r="Q501" s="8">
        <v>0</v>
      </c>
    </row>
    <row r="502" spans="1:17" s="3" customFormat="1" ht="15" hidden="1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customHeight="1">
      <c r="A503" s="6" t="s">
        <v>1449</v>
      </c>
      <c r="B503" s="7" t="s">
        <v>1452</v>
      </c>
      <c r="C503" s="12" t="s">
        <v>247</v>
      </c>
      <c r="D503" s="12"/>
      <c r="E503" s="13">
        <v>16261</v>
      </c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1:17" s="3" customFormat="1" ht="15" hidden="1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customHeight="1">
      <c r="A505" s="6" t="s">
        <v>1449</v>
      </c>
      <c r="B505" s="7" t="s">
        <v>1461</v>
      </c>
      <c r="C505" s="12" t="s">
        <v>247</v>
      </c>
      <c r="D505" s="12"/>
      <c r="E505" s="139">
        <v>6541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s="3" customFormat="1" ht="15" hidden="1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customHeight="1">
      <c r="A507" s="6" t="s">
        <v>1449</v>
      </c>
      <c r="B507" s="7" t="s">
        <v>1454</v>
      </c>
      <c r="C507" s="12" t="s">
        <v>247</v>
      </c>
      <c r="D507" s="12"/>
      <c r="E507" s="13">
        <v>9429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 s="3" customFormat="1" ht="15" hidden="1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hidden="1" customHeight="1">
      <c r="A509" s="6" t="s">
        <v>1462</v>
      </c>
      <c r="B509" s="7" t="s">
        <v>479</v>
      </c>
      <c r="C509" s="6" t="s">
        <v>1463</v>
      </c>
      <c r="D509" s="6" t="s">
        <v>97</v>
      </c>
      <c r="E509" s="8">
        <v>39972</v>
      </c>
      <c r="F509" s="9">
        <v>44835</v>
      </c>
      <c r="G509" s="9">
        <v>47879</v>
      </c>
      <c r="H509" s="10">
        <v>100</v>
      </c>
      <c r="I509" s="10">
        <v>2.25</v>
      </c>
      <c r="J509" s="8">
        <v>46836.52</v>
      </c>
      <c r="K509" s="8">
        <v>1.17</v>
      </c>
      <c r="L509" s="8">
        <v>562038.24</v>
      </c>
      <c r="M509" s="8">
        <v>14.06</v>
      </c>
      <c r="N509" s="8">
        <v>5.1100000000000003</v>
      </c>
      <c r="O509" s="8">
        <v>0</v>
      </c>
      <c r="P509" s="8">
        <v>118450.36</v>
      </c>
      <c r="Q509" s="8">
        <v>0</v>
      </c>
    </row>
    <row r="510" spans="1:17" s="3" customFormat="1" ht="15" hidden="1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hidden="1" customHeight="1">
      <c r="A511" s="6" t="s">
        <v>1462</v>
      </c>
      <c r="B511" s="7" t="s">
        <v>190</v>
      </c>
      <c r="C511" s="12" t="s">
        <v>247</v>
      </c>
      <c r="D511" s="12"/>
      <c r="E511" s="13">
        <v>0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 s="3" customFormat="1" ht="15" hidden="1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hidden="1" customHeight="1">
      <c r="A513" s="6" t="s">
        <v>1464</v>
      </c>
      <c r="B513" s="7" t="s">
        <v>1146</v>
      </c>
      <c r="C513" s="6" t="s">
        <v>1465</v>
      </c>
      <c r="D513" s="6" t="s">
        <v>97</v>
      </c>
      <c r="E513" s="8">
        <v>9250</v>
      </c>
      <c r="F513" s="9">
        <v>43997</v>
      </c>
      <c r="G513" s="9">
        <v>46265</v>
      </c>
      <c r="H513" s="10">
        <v>75</v>
      </c>
      <c r="I513" s="10">
        <v>4.58</v>
      </c>
      <c r="J513" s="8">
        <v>7215</v>
      </c>
      <c r="K513" s="8">
        <v>0.78</v>
      </c>
      <c r="L513" s="8">
        <v>86580</v>
      </c>
      <c r="M513" s="8">
        <v>9.36</v>
      </c>
      <c r="N513" s="8">
        <v>4.63</v>
      </c>
      <c r="O513" s="8">
        <v>0</v>
      </c>
      <c r="P513" s="8">
        <v>30604.560000000001</v>
      </c>
      <c r="Q513" s="8">
        <v>0</v>
      </c>
    </row>
    <row r="514" spans="1:17" s="3" customFormat="1" ht="15" hidden="1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hidden="1" customHeight="1">
      <c r="A515" s="6" t="s">
        <v>1464</v>
      </c>
      <c r="B515" s="7" t="s">
        <v>1466</v>
      </c>
      <c r="C515" s="6" t="s">
        <v>1467</v>
      </c>
      <c r="D515" s="6" t="s">
        <v>97</v>
      </c>
      <c r="E515" s="8">
        <v>9250</v>
      </c>
      <c r="F515" s="9">
        <v>44044</v>
      </c>
      <c r="G515" s="9">
        <v>46295</v>
      </c>
      <c r="H515" s="10">
        <v>74</v>
      </c>
      <c r="I515" s="10">
        <v>4.42</v>
      </c>
      <c r="J515" s="8">
        <v>7180.31</v>
      </c>
      <c r="K515" s="8">
        <v>0.78</v>
      </c>
      <c r="L515" s="8">
        <v>86163.72</v>
      </c>
      <c r="M515" s="8">
        <v>9.31</v>
      </c>
      <c r="N515" s="8">
        <v>4.63</v>
      </c>
      <c r="O515" s="8">
        <v>0</v>
      </c>
      <c r="P515" s="8">
        <v>11177</v>
      </c>
      <c r="Q515" s="8">
        <v>0</v>
      </c>
    </row>
    <row r="516" spans="1:17" s="3" customFormat="1" ht="15" hidden="1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hidden="1" customHeight="1">
      <c r="A517" s="6" t="s">
        <v>1464</v>
      </c>
      <c r="B517" s="7" t="s">
        <v>1468</v>
      </c>
      <c r="C517" s="6" t="s">
        <v>1469</v>
      </c>
      <c r="D517" s="6" t="s">
        <v>117</v>
      </c>
      <c r="E517" s="8">
        <v>9250</v>
      </c>
      <c r="F517" s="9">
        <v>41000</v>
      </c>
      <c r="G517" s="9">
        <v>46568</v>
      </c>
      <c r="H517" s="10">
        <v>183</v>
      </c>
      <c r="I517" s="10">
        <v>12.75</v>
      </c>
      <c r="J517" s="8">
        <v>5535.15</v>
      </c>
      <c r="K517" s="8">
        <v>0.6</v>
      </c>
      <c r="L517" s="8">
        <v>66421.8</v>
      </c>
      <c r="M517" s="8">
        <v>7.18</v>
      </c>
      <c r="N517" s="8">
        <v>2.72</v>
      </c>
      <c r="O517" s="8">
        <v>0</v>
      </c>
      <c r="P517" s="8">
        <v>6510.46</v>
      </c>
      <c r="Q517" s="8">
        <v>0</v>
      </c>
    </row>
    <row r="518" spans="1:17" s="3" customFormat="1" ht="15" hidden="1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hidden="1" customHeight="1">
      <c r="A519" s="6" t="s">
        <v>1464</v>
      </c>
      <c r="B519" s="7" t="s">
        <v>1470</v>
      </c>
      <c r="C519" s="6" t="s">
        <v>1471</v>
      </c>
      <c r="D519" s="6" t="s">
        <v>97</v>
      </c>
      <c r="E519" s="8">
        <v>9250</v>
      </c>
      <c r="F519" s="9">
        <v>44921</v>
      </c>
      <c r="G519" s="9">
        <v>46783</v>
      </c>
      <c r="H519" s="10">
        <v>62</v>
      </c>
      <c r="I519" s="10">
        <v>2.08</v>
      </c>
      <c r="J519" s="8">
        <v>6542.22</v>
      </c>
      <c r="K519" s="8">
        <v>0.71</v>
      </c>
      <c r="L519" s="8">
        <v>78506.64</v>
      </c>
      <c r="M519" s="8">
        <v>8.49</v>
      </c>
      <c r="N519" s="8">
        <v>4.63</v>
      </c>
      <c r="O519" s="8">
        <v>0</v>
      </c>
      <c r="P519" s="8">
        <v>6166.67</v>
      </c>
      <c r="Q519" s="8">
        <v>0</v>
      </c>
    </row>
    <row r="520" spans="1:17" s="3" customFormat="1" ht="15" hidden="1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hidden="1" customHeight="1">
      <c r="A521" s="6" t="s">
        <v>1472</v>
      </c>
      <c r="B521" s="7" t="s">
        <v>479</v>
      </c>
      <c r="C521" s="6" t="s">
        <v>1473</v>
      </c>
      <c r="D521" s="6" t="s">
        <v>97</v>
      </c>
      <c r="E521" s="8">
        <v>19660</v>
      </c>
      <c r="F521" s="9">
        <v>44770</v>
      </c>
      <c r="G521" s="9">
        <v>45808</v>
      </c>
      <c r="H521" s="10">
        <v>35</v>
      </c>
      <c r="I521" s="10">
        <v>2.5</v>
      </c>
      <c r="J521" s="8">
        <v>11075.13</v>
      </c>
      <c r="K521" s="8">
        <v>0.56000000000000005</v>
      </c>
      <c r="L521" s="8">
        <v>132901.56</v>
      </c>
      <c r="M521" s="8">
        <v>6.76</v>
      </c>
      <c r="N521" s="8">
        <v>2.6</v>
      </c>
      <c r="O521" s="8">
        <v>0.1</v>
      </c>
      <c r="P521" s="8">
        <v>11517.48</v>
      </c>
      <c r="Q521" s="8">
        <v>0</v>
      </c>
    </row>
    <row r="522" spans="1:17" s="3" customFormat="1" ht="15" hidden="1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hidden="1" customHeight="1">
      <c r="A523" s="6" t="s">
        <v>1472</v>
      </c>
      <c r="B523" s="7" t="s">
        <v>1474</v>
      </c>
      <c r="C523" s="6" t="s">
        <v>1475</v>
      </c>
      <c r="D523" s="6" t="s">
        <v>97</v>
      </c>
      <c r="E523" s="8">
        <v>53497</v>
      </c>
      <c r="F523" s="9">
        <v>43101</v>
      </c>
      <c r="G523" s="9">
        <v>47483</v>
      </c>
      <c r="H523" s="10">
        <v>144</v>
      </c>
      <c r="I523" s="10">
        <v>7</v>
      </c>
      <c r="J523" s="8">
        <v>25277.34</v>
      </c>
      <c r="K523" s="8">
        <v>0.47</v>
      </c>
      <c r="L523" s="8">
        <v>303328.08</v>
      </c>
      <c r="M523" s="8">
        <v>5.67</v>
      </c>
      <c r="N523" s="8">
        <v>2.6</v>
      </c>
      <c r="O523" s="8">
        <v>0.1</v>
      </c>
      <c r="P523" s="8">
        <v>9347</v>
      </c>
      <c r="Q523" s="8">
        <v>0</v>
      </c>
    </row>
    <row r="524" spans="1:17" s="3" customFormat="1" ht="15" hidden="1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hidden="1" customHeight="1">
      <c r="A525" s="6" t="s">
        <v>1472</v>
      </c>
      <c r="B525" s="7" t="s">
        <v>1476</v>
      </c>
      <c r="C525" s="6" t="s">
        <v>1477</v>
      </c>
      <c r="D525" s="6" t="s">
        <v>97</v>
      </c>
      <c r="E525" s="8">
        <v>38383</v>
      </c>
      <c r="F525" s="9">
        <v>44770</v>
      </c>
      <c r="G525" s="9">
        <v>47087</v>
      </c>
      <c r="H525" s="10">
        <v>77</v>
      </c>
      <c r="I525" s="10">
        <v>2.5</v>
      </c>
      <c r="J525" s="8">
        <v>22230.15</v>
      </c>
      <c r="K525" s="8">
        <v>0.57999999999999996</v>
      </c>
      <c r="L525" s="8">
        <v>266761.84999999998</v>
      </c>
      <c r="M525" s="8">
        <v>6.95</v>
      </c>
      <c r="N525" s="8">
        <v>2.95</v>
      </c>
      <c r="O525" s="8">
        <v>0.1</v>
      </c>
      <c r="P525" s="8">
        <v>13559.38</v>
      </c>
      <c r="Q525" s="8">
        <v>0</v>
      </c>
    </row>
    <row r="526" spans="1:17" s="3" customFormat="1" ht="15" hidden="1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hidden="1" customHeight="1">
      <c r="A527" s="6" t="s">
        <v>1478</v>
      </c>
      <c r="B527" s="7" t="s">
        <v>119</v>
      </c>
      <c r="C527" s="6" t="s">
        <v>1541</v>
      </c>
      <c r="D527" s="6" t="s">
        <v>117</v>
      </c>
      <c r="E527" s="8">
        <v>33000</v>
      </c>
      <c r="F527" s="9">
        <v>45637</v>
      </c>
      <c r="G527" s="9">
        <v>45808</v>
      </c>
      <c r="H527" s="10">
        <v>6</v>
      </c>
      <c r="I527" s="10">
        <v>0.08</v>
      </c>
      <c r="J527" s="8">
        <v>23185.48</v>
      </c>
      <c r="K527" s="8">
        <v>0.7</v>
      </c>
      <c r="L527" s="8">
        <v>278225.76</v>
      </c>
      <c r="M527" s="8">
        <v>8.43</v>
      </c>
      <c r="N527" s="8">
        <v>5.18</v>
      </c>
      <c r="O527" s="8">
        <v>0</v>
      </c>
      <c r="P527" s="8">
        <v>0</v>
      </c>
      <c r="Q527" s="8">
        <v>0</v>
      </c>
    </row>
    <row r="528" spans="1:17" s="3" customFormat="1" ht="15" hidden="1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hidden="1" customHeight="1">
      <c r="A529" s="6" t="s">
        <v>1480</v>
      </c>
      <c r="B529" s="7" t="s">
        <v>119</v>
      </c>
      <c r="C529" s="6" t="s">
        <v>1481</v>
      </c>
      <c r="D529" s="6" t="s">
        <v>97</v>
      </c>
      <c r="E529" s="8">
        <v>0</v>
      </c>
      <c r="F529" s="9">
        <v>45611</v>
      </c>
      <c r="G529" s="9">
        <v>46757</v>
      </c>
      <c r="H529" s="10">
        <v>38</v>
      </c>
      <c r="I529" s="10">
        <v>0.17</v>
      </c>
      <c r="J529" s="8">
        <v>68666.67</v>
      </c>
      <c r="K529" s="8">
        <v>0</v>
      </c>
      <c r="L529" s="8">
        <v>824000.04</v>
      </c>
      <c r="M529" s="8">
        <v>0</v>
      </c>
      <c r="N529" s="8">
        <v>0</v>
      </c>
      <c r="O529" s="8">
        <v>0</v>
      </c>
      <c r="P529" s="8">
        <v>66666.67</v>
      </c>
      <c r="Q529" s="8">
        <v>0</v>
      </c>
    </row>
    <row r="530" spans="1:17" s="3" customFormat="1" ht="15" hidden="1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hidden="1" customHeight="1">
      <c r="A531" s="6" t="s">
        <v>1482</v>
      </c>
      <c r="B531" s="7" t="s">
        <v>119</v>
      </c>
      <c r="C531" s="6" t="s">
        <v>1483</v>
      </c>
      <c r="D531" s="6" t="s">
        <v>97</v>
      </c>
      <c r="E531" s="8">
        <v>30333</v>
      </c>
      <c r="F531" s="9">
        <v>44896</v>
      </c>
      <c r="G531" s="9">
        <v>46783</v>
      </c>
      <c r="H531" s="10">
        <v>62</v>
      </c>
      <c r="I531" s="10">
        <v>2.08</v>
      </c>
      <c r="J531" s="8">
        <v>23659.74</v>
      </c>
      <c r="K531" s="8">
        <v>0.78</v>
      </c>
      <c r="L531" s="8">
        <v>283916.88</v>
      </c>
      <c r="M531" s="8">
        <v>9.36</v>
      </c>
      <c r="N531" s="8">
        <v>2.91</v>
      </c>
      <c r="O531" s="8">
        <v>0</v>
      </c>
      <c r="P531" s="8">
        <v>30080.23</v>
      </c>
      <c r="Q531" s="8">
        <v>0</v>
      </c>
    </row>
    <row r="532" spans="1:17" s="3" customFormat="1" ht="15" hidden="1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hidden="1" customHeight="1">
      <c r="A533" s="6" t="s">
        <v>1484</v>
      </c>
      <c r="B533" s="7" t="s">
        <v>119</v>
      </c>
      <c r="C533" s="6" t="s">
        <v>1485</v>
      </c>
      <c r="D533" s="6" t="s">
        <v>97</v>
      </c>
      <c r="E533" s="8">
        <v>0</v>
      </c>
      <c r="F533" s="9">
        <v>45551</v>
      </c>
      <c r="G533" s="9">
        <v>46173</v>
      </c>
      <c r="H533" s="10">
        <v>21</v>
      </c>
      <c r="I533" s="10">
        <v>0.33</v>
      </c>
      <c r="J533" s="8">
        <v>16500</v>
      </c>
      <c r="K533" s="8">
        <v>0</v>
      </c>
      <c r="L533" s="8">
        <v>198000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</row>
    <row r="534" spans="1:17" s="3" customFormat="1" ht="15" hidden="1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hidden="1" customHeight="1">
      <c r="A535" s="6" t="s">
        <v>1486</v>
      </c>
      <c r="B535" s="7" t="s">
        <v>119</v>
      </c>
      <c r="C535" s="6" t="s">
        <v>1487</v>
      </c>
      <c r="D535" s="6" t="s">
        <v>97</v>
      </c>
      <c r="E535" s="8">
        <v>29620</v>
      </c>
      <c r="F535" s="9">
        <v>44736</v>
      </c>
      <c r="G535" s="9">
        <v>45808</v>
      </c>
      <c r="H535" s="10">
        <v>36</v>
      </c>
      <c r="I535" s="10">
        <v>2.58</v>
      </c>
      <c r="J535" s="8">
        <v>18973.810000000001</v>
      </c>
      <c r="K535" s="8">
        <v>0.64</v>
      </c>
      <c r="L535" s="8">
        <v>227685.72</v>
      </c>
      <c r="M535" s="8">
        <v>7.69</v>
      </c>
      <c r="N535" s="8">
        <v>2.87</v>
      </c>
      <c r="O535" s="8">
        <v>0</v>
      </c>
      <c r="P535" s="8">
        <v>5363</v>
      </c>
      <c r="Q535" s="8">
        <v>0</v>
      </c>
    </row>
    <row r="536" spans="1:17" s="3" customFormat="1" ht="15" hidden="1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hidden="1" customHeight="1">
      <c r="A537" s="6" t="s">
        <v>1486</v>
      </c>
      <c r="B537" s="7" t="s">
        <v>320</v>
      </c>
      <c r="C537" s="6" t="s">
        <v>1488</v>
      </c>
      <c r="D537" s="6" t="s">
        <v>97</v>
      </c>
      <c r="E537" s="8">
        <v>13939</v>
      </c>
      <c r="F537" s="9">
        <v>43070</v>
      </c>
      <c r="G537" s="9">
        <v>46356</v>
      </c>
      <c r="H537" s="10">
        <v>108</v>
      </c>
      <c r="I537" s="10">
        <v>7.08</v>
      </c>
      <c r="J537" s="8">
        <v>12080.47</v>
      </c>
      <c r="K537" s="8">
        <v>0.87</v>
      </c>
      <c r="L537" s="8">
        <v>144965.64000000001</v>
      </c>
      <c r="M537" s="8">
        <v>10.4</v>
      </c>
      <c r="N537" s="8">
        <v>2.97</v>
      </c>
      <c r="O537" s="8">
        <v>0</v>
      </c>
      <c r="P537" s="8">
        <v>7750</v>
      </c>
      <c r="Q537" s="8">
        <v>0</v>
      </c>
    </row>
    <row r="538" spans="1:17" s="3" customFormat="1" ht="15" hidden="1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customHeight="1">
      <c r="A539" s="6" t="s">
        <v>1486</v>
      </c>
      <c r="B539" s="7" t="s">
        <v>339</v>
      </c>
      <c r="C539" s="12" t="s">
        <v>247</v>
      </c>
      <c r="D539" s="12"/>
      <c r="E539" s="139">
        <v>6380</v>
      </c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spans="1:17" s="3" customFormat="1" ht="15" hidden="1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hidden="1" customHeight="1">
      <c r="A541" s="6" t="s">
        <v>1489</v>
      </c>
      <c r="B541" s="7" t="s">
        <v>1286</v>
      </c>
      <c r="C541" s="6" t="s">
        <v>1490</v>
      </c>
      <c r="D541" s="6" t="s">
        <v>97</v>
      </c>
      <c r="E541" s="8">
        <v>35800</v>
      </c>
      <c r="F541" s="9">
        <v>45208</v>
      </c>
      <c r="G541" s="9">
        <v>47087</v>
      </c>
      <c r="H541" s="10">
        <v>62</v>
      </c>
      <c r="I541" s="10">
        <v>1.25</v>
      </c>
      <c r="J541" s="8">
        <v>47860.13</v>
      </c>
      <c r="K541" s="8">
        <v>1.34</v>
      </c>
      <c r="L541" s="8">
        <v>574321.56000000006</v>
      </c>
      <c r="M541" s="8">
        <v>16.04</v>
      </c>
      <c r="N541" s="8">
        <v>3.35</v>
      </c>
      <c r="O541" s="8">
        <v>0</v>
      </c>
      <c r="P541" s="8">
        <v>318380.28000000003</v>
      </c>
      <c r="Q541" s="8">
        <v>0</v>
      </c>
    </row>
    <row r="542" spans="1:17" s="3" customFormat="1" ht="15" hidden="1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hidden="1" customHeight="1">
      <c r="A543" s="6" t="s">
        <v>1489</v>
      </c>
      <c r="B543" s="7" t="s">
        <v>1491</v>
      </c>
      <c r="C543" s="6" t="s">
        <v>1492</v>
      </c>
      <c r="D543" s="6" t="s">
        <v>97</v>
      </c>
      <c r="E543" s="8">
        <v>39800</v>
      </c>
      <c r="F543" s="9">
        <v>45209</v>
      </c>
      <c r="G543" s="9">
        <v>48395</v>
      </c>
      <c r="H543" s="10">
        <v>105</v>
      </c>
      <c r="I543" s="10">
        <v>1.25</v>
      </c>
      <c r="J543" s="8">
        <v>31667.87</v>
      </c>
      <c r="K543" s="8">
        <v>0.8</v>
      </c>
      <c r="L543" s="8">
        <v>380014.44</v>
      </c>
      <c r="M543" s="8">
        <v>9.5500000000000007</v>
      </c>
      <c r="N543" s="8">
        <v>3.24</v>
      </c>
      <c r="O543" s="8">
        <v>0</v>
      </c>
      <c r="P543" s="8">
        <v>89550</v>
      </c>
      <c r="Q543" s="8">
        <v>0</v>
      </c>
    </row>
    <row r="544" spans="1:17" s="3" customFormat="1" ht="15" hidden="1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hidden="1" customHeight="1">
      <c r="A545" s="6" t="s">
        <v>1489</v>
      </c>
      <c r="B545" s="7" t="s">
        <v>1493</v>
      </c>
      <c r="C545" s="6" t="s">
        <v>1494</v>
      </c>
      <c r="D545" s="6" t="s">
        <v>264</v>
      </c>
      <c r="E545" s="8">
        <v>0</v>
      </c>
      <c r="F545" s="9">
        <v>45209</v>
      </c>
      <c r="G545" s="9">
        <v>46081</v>
      </c>
      <c r="H545" s="10">
        <v>29</v>
      </c>
      <c r="I545" s="10">
        <v>1.25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</row>
    <row r="546" spans="1:17" s="3" customFormat="1" ht="15" hidden="1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hidden="1" customHeight="1">
      <c r="A547" s="6" t="s">
        <v>1489</v>
      </c>
      <c r="B547" s="7" t="s">
        <v>188</v>
      </c>
      <c r="C547" s="6" t="s">
        <v>1495</v>
      </c>
      <c r="D547" s="6" t="s">
        <v>97</v>
      </c>
      <c r="E547" s="8">
        <v>23256</v>
      </c>
      <c r="F547" s="9">
        <v>45209</v>
      </c>
      <c r="G547" s="9">
        <v>47514</v>
      </c>
      <c r="H547" s="10">
        <v>76</v>
      </c>
      <c r="I547" s="10">
        <v>1.25</v>
      </c>
      <c r="J547" s="8">
        <v>19069.919999999998</v>
      </c>
      <c r="K547" s="8">
        <v>0.82</v>
      </c>
      <c r="L547" s="8">
        <v>228839.04000000001</v>
      </c>
      <c r="M547" s="8">
        <v>9.84</v>
      </c>
      <c r="N547" s="8">
        <v>2.99</v>
      </c>
      <c r="O547" s="8">
        <v>0</v>
      </c>
      <c r="P547" s="8">
        <v>34884</v>
      </c>
      <c r="Q547" s="8">
        <v>0</v>
      </c>
    </row>
    <row r="548" spans="1:17" s="3" customFormat="1" ht="15" hidden="1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hidden="1" customHeight="1">
      <c r="A549" s="6" t="s">
        <v>1489</v>
      </c>
      <c r="B549" s="7" t="s">
        <v>1034</v>
      </c>
      <c r="C549" s="6" t="s">
        <v>1496</v>
      </c>
      <c r="D549" s="6" t="s">
        <v>97</v>
      </c>
      <c r="E549" s="8">
        <v>23040</v>
      </c>
      <c r="F549" s="9">
        <v>45209</v>
      </c>
      <c r="G549" s="9">
        <v>46507</v>
      </c>
      <c r="H549" s="10">
        <v>43</v>
      </c>
      <c r="I549" s="10">
        <v>1.25</v>
      </c>
      <c r="J549" s="8">
        <v>18979.79</v>
      </c>
      <c r="K549" s="8">
        <v>0.82</v>
      </c>
      <c r="L549" s="8">
        <v>227757.48</v>
      </c>
      <c r="M549" s="8">
        <v>9.89</v>
      </c>
      <c r="N549" s="8">
        <v>3.24</v>
      </c>
      <c r="O549" s="8">
        <v>0</v>
      </c>
      <c r="P549" s="8">
        <v>33068.39</v>
      </c>
      <c r="Q549" s="8">
        <v>0</v>
      </c>
    </row>
    <row r="550" spans="1:17" s="3" customFormat="1" ht="15" hidden="1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hidden="1" customHeight="1">
      <c r="A551" s="6" t="s">
        <v>1489</v>
      </c>
      <c r="B551" s="7" t="s">
        <v>1210</v>
      </c>
      <c r="C551" s="6" t="s">
        <v>1497</v>
      </c>
      <c r="D551" s="6" t="s">
        <v>117</v>
      </c>
      <c r="E551" s="8">
        <v>0</v>
      </c>
      <c r="F551" s="9">
        <v>45209</v>
      </c>
      <c r="G551" s="9">
        <v>46904</v>
      </c>
      <c r="H551" s="10">
        <v>56</v>
      </c>
      <c r="I551" s="10">
        <v>1.25</v>
      </c>
      <c r="J551" s="8">
        <v>4776.21</v>
      </c>
      <c r="K551" s="8">
        <v>0</v>
      </c>
      <c r="L551" s="8">
        <v>57314.52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</row>
    <row r="552" spans="1:17" s="3" customFormat="1" ht="15" hidden="1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hidden="1" customHeight="1">
      <c r="A553" s="6" t="s">
        <v>943</v>
      </c>
      <c r="B553" s="7" t="s">
        <v>1498</v>
      </c>
      <c r="C553" s="6" t="s">
        <v>1499</v>
      </c>
      <c r="D553" s="6" t="s">
        <v>97</v>
      </c>
      <c r="E553" s="8">
        <v>19689</v>
      </c>
      <c r="F553" s="9">
        <v>44715</v>
      </c>
      <c r="G553" s="9">
        <v>46418</v>
      </c>
      <c r="H553" s="10">
        <v>56</v>
      </c>
      <c r="I553" s="10">
        <v>2.58</v>
      </c>
      <c r="J553" s="8">
        <v>16216.85</v>
      </c>
      <c r="K553" s="8">
        <v>0.82</v>
      </c>
      <c r="L553" s="8">
        <v>194602.2</v>
      </c>
      <c r="M553" s="8">
        <v>9.8800000000000008</v>
      </c>
      <c r="N553" s="8">
        <v>2.95</v>
      </c>
      <c r="O553" s="8">
        <v>0</v>
      </c>
      <c r="P553" s="8">
        <v>0</v>
      </c>
      <c r="Q553" s="8">
        <v>0</v>
      </c>
    </row>
    <row r="554" spans="1:17" s="3" customFormat="1" ht="15" hidden="1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hidden="1" customHeight="1">
      <c r="A555" s="6" t="s">
        <v>943</v>
      </c>
      <c r="B555" s="7" t="s">
        <v>1210</v>
      </c>
      <c r="C555" s="6" t="s">
        <v>1500</v>
      </c>
      <c r="D555" s="6" t="s">
        <v>97</v>
      </c>
      <c r="E555" s="8">
        <v>4646</v>
      </c>
      <c r="F555" s="9">
        <v>44715</v>
      </c>
      <c r="G555" s="9">
        <v>46022</v>
      </c>
      <c r="H555" s="10">
        <v>43</v>
      </c>
      <c r="I555" s="10">
        <v>2.58</v>
      </c>
      <c r="J555" s="8">
        <v>5435.82</v>
      </c>
      <c r="K555" s="8">
        <v>1.17</v>
      </c>
      <c r="L555" s="8">
        <v>65229.84</v>
      </c>
      <c r="M555" s="8">
        <v>14.04</v>
      </c>
      <c r="N555" s="8">
        <v>3.09</v>
      </c>
      <c r="O555" s="8">
        <v>0</v>
      </c>
      <c r="P555" s="8">
        <v>4710.42</v>
      </c>
      <c r="Q555" s="8">
        <v>0</v>
      </c>
    </row>
    <row r="556" spans="1:17" s="3" customFormat="1" ht="15" hidden="1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hidden="1" customHeight="1">
      <c r="A557" s="6" t="s">
        <v>943</v>
      </c>
      <c r="B557" s="7" t="s">
        <v>1504</v>
      </c>
      <c r="C557" s="6" t="s">
        <v>1505</v>
      </c>
      <c r="D557" s="6" t="s">
        <v>97</v>
      </c>
      <c r="E557" s="8">
        <v>3760</v>
      </c>
      <c r="F557" s="9">
        <v>44715</v>
      </c>
      <c r="G557" s="9">
        <v>46203</v>
      </c>
      <c r="H557" s="10">
        <v>49</v>
      </c>
      <c r="I557" s="10">
        <v>2.58</v>
      </c>
      <c r="J557" s="8">
        <v>4365.6000000000004</v>
      </c>
      <c r="K557" s="8">
        <v>1.1599999999999999</v>
      </c>
      <c r="L557" s="8">
        <v>52387.199999999997</v>
      </c>
      <c r="M557" s="8">
        <v>13.93</v>
      </c>
      <c r="N557" s="8">
        <v>3.1</v>
      </c>
      <c r="O557" s="8">
        <v>0</v>
      </c>
      <c r="P557" s="8">
        <v>4935</v>
      </c>
      <c r="Q557" s="8">
        <v>0</v>
      </c>
    </row>
    <row r="558" spans="1:17" s="3" customFormat="1" ht="15" hidden="1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hidden="1" customHeight="1">
      <c r="A559" s="6" t="s">
        <v>943</v>
      </c>
      <c r="B559" s="7" t="s">
        <v>1506</v>
      </c>
      <c r="C559" s="6" t="s">
        <v>1507</v>
      </c>
      <c r="D559" s="6" t="s">
        <v>97</v>
      </c>
      <c r="E559" s="8">
        <v>17901</v>
      </c>
      <c r="F559" s="9">
        <v>44715</v>
      </c>
      <c r="G559" s="9">
        <v>47330</v>
      </c>
      <c r="H559" s="10">
        <v>86</v>
      </c>
      <c r="I559" s="10">
        <v>2.58</v>
      </c>
      <c r="J559" s="8">
        <v>19019.810000000001</v>
      </c>
      <c r="K559" s="8">
        <v>1.06</v>
      </c>
      <c r="L559" s="8">
        <v>228237.72</v>
      </c>
      <c r="M559" s="8">
        <v>12.75</v>
      </c>
      <c r="N559" s="8">
        <v>2.99</v>
      </c>
      <c r="O559" s="8">
        <v>0</v>
      </c>
      <c r="P559" s="8">
        <v>13506.2</v>
      </c>
      <c r="Q559" s="8">
        <v>0</v>
      </c>
    </row>
    <row r="560" spans="1:17" s="3" customFormat="1" ht="15" hidden="1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hidden="1" customHeight="1">
      <c r="A561" s="6" t="s">
        <v>943</v>
      </c>
      <c r="B561" s="7" t="s">
        <v>1508</v>
      </c>
      <c r="C561" s="6" t="s">
        <v>1509</v>
      </c>
      <c r="D561" s="6" t="s">
        <v>97</v>
      </c>
      <c r="E561" s="8">
        <v>4210</v>
      </c>
      <c r="F561" s="9">
        <v>44715</v>
      </c>
      <c r="G561" s="9">
        <v>45716</v>
      </c>
      <c r="H561" s="10">
        <v>33</v>
      </c>
      <c r="I561" s="10">
        <v>2.58</v>
      </c>
      <c r="J561" s="8">
        <v>4084.41</v>
      </c>
      <c r="K561" s="8">
        <v>0.97</v>
      </c>
      <c r="L561" s="8">
        <v>49012.92</v>
      </c>
      <c r="M561" s="8">
        <v>11.64</v>
      </c>
      <c r="N561" s="8">
        <v>3.01</v>
      </c>
      <c r="O561" s="8">
        <v>0</v>
      </c>
      <c r="P561" s="8">
        <v>6491.12</v>
      </c>
      <c r="Q561" s="8">
        <v>0</v>
      </c>
    </row>
    <row r="562" spans="1:17" s="3" customFormat="1" ht="15" hidden="1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hidden="1" customHeight="1">
      <c r="A563" s="6" t="s">
        <v>943</v>
      </c>
      <c r="B563" s="7" t="s">
        <v>1510</v>
      </c>
      <c r="C563" s="6" t="s">
        <v>944</v>
      </c>
      <c r="D563" s="6" t="s">
        <v>97</v>
      </c>
      <c r="E563" s="8">
        <v>7571</v>
      </c>
      <c r="F563" s="9">
        <v>45383</v>
      </c>
      <c r="G563" s="9">
        <v>47208</v>
      </c>
      <c r="H563" s="10">
        <v>60</v>
      </c>
      <c r="I563" s="10">
        <v>0.75</v>
      </c>
      <c r="J563" s="8">
        <v>8201.92</v>
      </c>
      <c r="K563" s="8">
        <v>1.08</v>
      </c>
      <c r="L563" s="8">
        <v>98423.039999999994</v>
      </c>
      <c r="M563" s="8">
        <v>13</v>
      </c>
      <c r="N563" s="8">
        <v>2.75</v>
      </c>
      <c r="O563" s="8">
        <v>0</v>
      </c>
      <c r="P563" s="8">
        <v>16403.84</v>
      </c>
      <c r="Q563" s="8">
        <v>0</v>
      </c>
    </row>
    <row r="564" spans="1:17" s="3" customFormat="1" ht="15" hidden="1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hidden="1" customHeight="1">
      <c r="A565" s="6" t="s">
        <v>943</v>
      </c>
      <c r="B565" s="7" t="s">
        <v>1511</v>
      </c>
      <c r="C565" s="6" t="s">
        <v>1512</v>
      </c>
      <c r="D565" s="6" t="s">
        <v>97</v>
      </c>
      <c r="E565" s="8">
        <v>3412</v>
      </c>
      <c r="F565" s="9">
        <v>44715</v>
      </c>
      <c r="G565" s="9">
        <v>47208</v>
      </c>
      <c r="H565" s="10">
        <v>82</v>
      </c>
      <c r="I565" s="10">
        <v>2.58</v>
      </c>
      <c r="J565" s="8">
        <v>3412</v>
      </c>
      <c r="K565" s="8">
        <v>1</v>
      </c>
      <c r="L565" s="8">
        <v>40944</v>
      </c>
      <c r="M565" s="8">
        <v>12</v>
      </c>
      <c r="N565" s="8">
        <v>3.34</v>
      </c>
      <c r="O565" s="8">
        <v>0</v>
      </c>
      <c r="P565" s="8">
        <v>2077.69</v>
      </c>
      <c r="Q565" s="8">
        <v>0</v>
      </c>
    </row>
    <row r="566" spans="1:17" s="3" customFormat="1" ht="15" hidden="1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customHeight="1">
      <c r="A567" s="6" t="s">
        <v>943</v>
      </c>
      <c r="B567" s="7" t="s">
        <v>1408</v>
      </c>
      <c r="C567" s="12" t="s">
        <v>247</v>
      </c>
      <c r="D567" s="12"/>
      <c r="E567" s="139">
        <v>4606</v>
      </c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spans="1:17" s="3" customFormat="1" ht="15" hidden="1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customHeight="1">
      <c r="A569" s="6" t="s">
        <v>943</v>
      </c>
      <c r="B569" s="7" t="s">
        <v>1023</v>
      </c>
      <c r="C569" s="12" t="s">
        <v>247</v>
      </c>
      <c r="D569" s="12"/>
      <c r="E569" s="139">
        <v>4510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spans="1:17" s="3" customFormat="1" ht="15" hidden="1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customHeight="1">
      <c r="A571" s="6" t="s">
        <v>943</v>
      </c>
      <c r="B571" s="7" t="s">
        <v>1502</v>
      </c>
      <c r="C571" s="12" t="s">
        <v>247</v>
      </c>
      <c r="D571" s="12"/>
      <c r="E571" s="139">
        <v>11010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spans="1:17" s="3" customFormat="1" ht="15" hidden="1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hidden="1" customHeight="1">
      <c r="A573" s="6" t="s">
        <v>1513</v>
      </c>
      <c r="B573" s="7" t="s">
        <v>99</v>
      </c>
      <c r="C573" s="6" t="s">
        <v>1514</v>
      </c>
      <c r="D573" s="6" t="s">
        <v>97</v>
      </c>
      <c r="E573" s="8">
        <v>32082</v>
      </c>
      <c r="F573" s="9">
        <v>45282</v>
      </c>
      <c r="G573" s="9">
        <v>50829</v>
      </c>
      <c r="H573" s="10">
        <v>183</v>
      </c>
      <c r="I573" s="10">
        <v>1.08</v>
      </c>
      <c r="J573" s="8">
        <v>40102.5</v>
      </c>
      <c r="K573" s="8">
        <v>1.25</v>
      </c>
      <c r="L573" s="8">
        <v>481230</v>
      </c>
      <c r="M573" s="8">
        <v>15</v>
      </c>
      <c r="N573" s="8">
        <v>4.1900000000000004</v>
      </c>
      <c r="O573" s="8">
        <v>0</v>
      </c>
      <c r="P573" s="8">
        <v>51304.47</v>
      </c>
      <c r="Q573" s="8">
        <v>0</v>
      </c>
    </row>
    <row r="574" spans="1:17" s="3" customFormat="1" ht="15" hidden="1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hidden="1" customHeight="1">
      <c r="A575" s="6" t="s">
        <v>1515</v>
      </c>
      <c r="B575" s="7" t="s">
        <v>119</v>
      </c>
      <c r="C575" s="6" t="s">
        <v>1516</v>
      </c>
      <c r="D575" s="6" t="s">
        <v>97</v>
      </c>
      <c r="E575" s="8">
        <v>45236</v>
      </c>
      <c r="F575" s="9">
        <v>44986</v>
      </c>
      <c r="G575" s="9">
        <v>47634</v>
      </c>
      <c r="H575" s="10">
        <v>87</v>
      </c>
      <c r="I575" s="10">
        <v>1.83</v>
      </c>
      <c r="J575" s="8">
        <v>35699.69</v>
      </c>
      <c r="K575" s="8">
        <v>0.79</v>
      </c>
      <c r="L575" s="8">
        <v>428396.28</v>
      </c>
      <c r="M575" s="8">
        <v>9.4700000000000006</v>
      </c>
      <c r="N575" s="8">
        <v>2.79</v>
      </c>
      <c r="O575" s="8">
        <v>0</v>
      </c>
      <c r="P575" s="8">
        <v>45643</v>
      </c>
      <c r="Q575" s="8">
        <v>0</v>
      </c>
    </row>
    <row r="576" spans="1:17" s="3" customFormat="1" ht="15" hidden="1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hidden="1" customHeight="1">
      <c r="A577" s="6" t="s">
        <v>1517</v>
      </c>
      <c r="B577" s="7" t="s">
        <v>107</v>
      </c>
      <c r="C577" s="6" t="s">
        <v>1518</v>
      </c>
      <c r="D577" s="6" t="s">
        <v>97</v>
      </c>
      <c r="E577" s="8">
        <v>67200</v>
      </c>
      <c r="F577" s="9">
        <v>45176</v>
      </c>
      <c r="G577" s="9">
        <v>46996</v>
      </c>
      <c r="H577" s="10">
        <v>60</v>
      </c>
      <c r="I577" s="10">
        <v>1.33</v>
      </c>
      <c r="J577" s="8">
        <v>34160</v>
      </c>
      <c r="K577" s="8">
        <v>0.51</v>
      </c>
      <c r="L577" s="8">
        <v>409920</v>
      </c>
      <c r="M577" s="8">
        <v>6.1</v>
      </c>
      <c r="N577" s="8">
        <v>1.1100000000000001</v>
      </c>
      <c r="O577" s="8">
        <v>0</v>
      </c>
      <c r="P577" s="8">
        <v>26040</v>
      </c>
      <c r="Q577" s="8">
        <v>0</v>
      </c>
    </row>
    <row r="580" spans="1:17">
      <c r="C580" t="s">
        <v>1542</v>
      </c>
      <c r="E580" s="138">
        <f>SUM(E5:E577)</f>
        <v>9440599</v>
      </c>
    </row>
    <row r="581" spans="1:17">
      <c r="C581" t="s">
        <v>247</v>
      </c>
      <c r="E581" s="138">
        <f>SUMIF(C5:C577,"Vacant",E5:E577)</f>
        <v>979551</v>
      </c>
    </row>
    <row r="582" spans="1:17">
      <c r="C582" t="s">
        <v>1543</v>
      </c>
      <c r="E582" s="138">
        <f>E580-E581</f>
        <v>8461048</v>
      </c>
    </row>
    <row r="583" spans="1:17">
      <c r="C583" t="s">
        <v>1544</v>
      </c>
      <c r="E583" s="136">
        <f>E582/E580</f>
        <v>0.89624058812369856</v>
      </c>
    </row>
  </sheetData>
  <autoFilter ref="A3:Q577" xr:uid="{9834C483-FD54-4826-A8E7-41EB3C974B5B}">
    <filterColumn colId="2">
      <filters>
        <filter val="VACANT"/>
      </filters>
    </filterColumn>
    <filterColumn colId="4">
      <filters>
        <filter val="10,285.00"/>
        <filter val="10,499.00"/>
        <filter val="101,590.00"/>
        <filter val="11,010.00"/>
        <filter val="112,422.00"/>
        <filter val="12,000.00"/>
        <filter val="154,923.00"/>
        <filter val="16,261.00"/>
        <filter val="2,797.00"/>
        <filter val="20,000.00"/>
        <filter val="23,903.00"/>
        <filter val="26,506.00"/>
        <filter val="33,577.00"/>
        <filter val="35,600.00"/>
        <filter val="38,667.00"/>
        <filter val="39,515.00"/>
        <filter val="4,125.00"/>
        <filter val="4,510.00"/>
        <filter val="4,606.00"/>
        <filter val="54,920.00"/>
        <filter val="56,485.00"/>
        <filter val="6,380.00"/>
        <filter val="6,541.00"/>
        <filter val="66,370.00"/>
        <filter val="75,000.00"/>
        <filter val="8,052.00"/>
        <filter val="9,429.00"/>
        <filter val="9,578.00"/>
      </filters>
    </filterColumn>
  </autoFilter>
  <mergeCells count="2">
    <mergeCell ref="A1:Q1"/>
    <mergeCell ref="A2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717-0DCF-4213-82FF-3D456D8C4503}">
  <sheetPr filterMode="1">
    <tabColor theme="4" tint="0.59999389629810485"/>
  </sheetPr>
  <dimension ref="A1:Q561"/>
  <sheetViews>
    <sheetView zoomScaleNormal="100" workbookViewId="0">
      <selection activeCell="C566" sqref="C566"/>
    </sheetView>
  </sheetViews>
  <sheetFormatPr defaultColWidth="9.140625" defaultRowHeight="12.6"/>
  <cols>
    <col min="1" max="1" width="37.42578125" bestFit="1" customWidth="1"/>
    <col min="2" max="2" width="22.5703125" bestFit="1" customWidth="1"/>
    <col min="3" max="3" width="62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1545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hidden="1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hidden="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hidden="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hidden="1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1</v>
      </c>
      <c r="J7" s="8">
        <v>40430.01</v>
      </c>
      <c r="K7" s="8">
        <v>1.23</v>
      </c>
      <c r="L7" s="8">
        <v>485160.12</v>
      </c>
      <c r="M7" s="8">
        <v>14.75</v>
      </c>
      <c r="N7" s="8">
        <v>7.05</v>
      </c>
      <c r="O7" s="8">
        <v>0</v>
      </c>
      <c r="P7" s="8">
        <v>78125.62</v>
      </c>
      <c r="Q7" s="8">
        <v>0</v>
      </c>
    </row>
    <row r="8" spans="1:17" s="3" customFormat="1" ht="15" hidden="1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hidden="1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1</v>
      </c>
      <c r="J9" s="8">
        <v>16148.67</v>
      </c>
      <c r="K9" s="8">
        <v>1.1000000000000001</v>
      </c>
      <c r="L9" s="8">
        <v>193784.04</v>
      </c>
      <c r="M9" s="8">
        <v>13.2</v>
      </c>
      <c r="N9" s="8">
        <v>6.98</v>
      </c>
      <c r="O9" s="8">
        <v>0</v>
      </c>
      <c r="P9" s="8">
        <v>14378.09</v>
      </c>
      <c r="Q9" s="8">
        <v>0</v>
      </c>
    </row>
    <row r="10" spans="1:17" s="3" customFormat="1" ht="15" hidden="1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hidden="1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2.75</v>
      </c>
      <c r="J11" s="8">
        <v>32688.45</v>
      </c>
      <c r="K11" s="8">
        <v>1.06</v>
      </c>
      <c r="L11" s="8">
        <v>392261.4</v>
      </c>
      <c r="M11" s="8">
        <v>12.73</v>
      </c>
      <c r="N11" s="8">
        <v>3.07</v>
      </c>
      <c r="O11" s="8">
        <v>0</v>
      </c>
      <c r="P11" s="8">
        <v>30812</v>
      </c>
      <c r="Q11" s="8">
        <v>0</v>
      </c>
    </row>
    <row r="12" spans="1:17" s="3" customFormat="1" ht="15" hidden="1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hidden="1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2.75</v>
      </c>
      <c r="J13" s="8">
        <v>23686.25</v>
      </c>
      <c r="K13" s="8">
        <v>0.42</v>
      </c>
      <c r="L13" s="8">
        <v>284235</v>
      </c>
      <c r="M13" s="8">
        <v>5</v>
      </c>
      <c r="N13" s="8">
        <v>0.66</v>
      </c>
      <c r="O13" s="8">
        <v>0</v>
      </c>
      <c r="P13" s="8">
        <v>21317.63</v>
      </c>
      <c r="Q13" s="8">
        <v>0</v>
      </c>
    </row>
    <row r="14" spans="1:17" s="3" customFormat="1" ht="15" hidden="1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hidden="1" customHeight="1">
      <c r="A15" s="6" t="s">
        <v>979</v>
      </c>
      <c r="B15" s="7" t="s">
        <v>479</v>
      </c>
      <c r="C15" s="12" t="s">
        <v>247</v>
      </c>
      <c r="D15" s="12"/>
      <c r="E15" s="13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s="3" customFormat="1" ht="15" hidden="1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hidden="1" customHeight="1">
      <c r="A17" s="6" t="s">
        <v>981</v>
      </c>
      <c r="B17" s="7"/>
      <c r="C17" s="6" t="s">
        <v>982</v>
      </c>
      <c r="D17" s="6" t="s">
        <v>97</v>
      </c>
      <c r="E17" s="8">
        <v>0</v>
      </c>
      <c r="F17" s="9">
        <v>45539</v>
      </c>
      <c r="G17" s="9">
        <v>46112</v>
      </c>
      <c r="H17" s="10">
        <v>19</v>
      </c>
      <c r="I17" s="10">
        <v>0.08</v>
      </c>
      <c r="J17" s="8">
        <v>5485</v>
      </c>
      <c r="K17" s="8">
        <v>0</v>
      </c>
      <c r="L17" s="8">
        <v>65820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s="3" customFormat="1" ht="15" hidden="1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hidden="1" customHeight="1">
      <c r="A19" s="6" t="s">
        <v>981</v>
      </c>
      <c r="B19" s="7" t="s">
        <v>325</v>
      </c>
      <c r="C19" s="6" t="s">
        <v>983</v>
      </c>
      <c r="D19" s="6" t="s">
        <v>97</v>
      </c>
      <c r="E19" s="8">
        <v>9450</v>
      </c>
      <c r="F19" s="9">
        <v>45539</v>
      </c>
      <c r="G19" s="9">
        <v>46022</v>
      </c>
      <c r="H19" s="10">
        <v>16</v>
      </c>
      <c r="I19" s="10">
        <v>0.08</v>
      </c>
      <c r="J19" s="8">
        <v>7088</v>
      </c>
      <c r="K19" s="8">
        <v>0.75</v>
      </c>
      <c r="L19" s="8">
        <v>85056</v>
      </c>
      <c r="M19" s="8">
        <v>9</v>
      </c>
      <c r="N19" s="8">
        <v>4.2699999999999996</v>
      </c>
      <c r="O19" s="8">
        <v>0</v>
      </c>
      <c r="P19" s="8">
        <v>8650</v>
      </c>
      <c r="Q19" s="8">
        <v>0</v>
      </c>
    </row>
    <row r="20" spans="1:17" s="3" customFormat="1" ht="15" hidden="1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hidden="1" customHeight="1">
      <c r="A21" s="6" t="s">
        <v>981</v>
      </c>
      <c r="B21" s="7" t="s">
        <v>984</v>
      </c>
      <c r="C21" s="6" t="s">
        <v>985</v>
      </c>
      <c r="D21" s="6" t="s">
        <v>97</v>
      </c>
      <c r="E21" s="8">
        <v>8125</v>
      </c>
      <c r="F21" s="9">
        <v>45539</v>
      </c>
      <c r="G21" s="9">
        <v>46112</v>
      </c>
      <c r="H21" s="10">
        <v>19</v>
      </c>
      <c r="I21" s="10">
        <v>0.08</v>
      </c>
      <c r="J21" s="8">
        <v>6285</v>
      </c>
      <c r="K21" s="8">
        <v>0.77</v>
      </c>
      <c r="L21" s="8">
        <v>75420</v>
      </c>
      <c r="M21" s="8">
        <v>9.2799999999999994</v>
      </c>
      <c r="N21" s="8">
        <v>4.5199999999999996</v>
      </c>
      <c r="O21" s="8">
        <v>0</v>
      </c>
      <c r="P21" s="8">
        <v>7500</v>
      </c>
      <c r="Q21" s="8">
        <v>0</v>
      </c>
    </row>
    <row r="22" spans="1:17" s="3" customFormat="1" ht="15" hidden="1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hidden="1" customHeight="1">
      <c r="A23" s="6" t="s">
        <v>981</v>
      </c>
      <c r="B23" s="7" t="s">
        <v>986</v>
      </c>
      <c r="C23" s="6" t="s">
        <v>987</v>
      </c>
      <c r="D23" s="6" t="s">
        <v>97</v>
      </c>
      <c r="E23" s="8">
        <v>5000</v>
      </c>
      <c r="F23" s="9">
        <v>45539</v>
      </c>
      <c r="G23" s="9">
        <v>46630</v>
      </c>
      <c r="H23" s="10">
        <v>36</v>
      </c>
      <c r="I23" s="10">
        <v>0.08</v>
      </c>
      <c r="J23" s="8">
        <v>5670</v>
      </c>
      <c r="K23" s="8">
        <v>1.1299999999999999</v>
      </c>
      <c r="L23" s="8">
        <v>68040</v>
      </c>
      <c r="M23" s="8">
        <v>13.61</v>
      </c>
      <c r="N23" s="8">
        <v>3.23</v>
      </c>
      <c r="O23" s="8">
        <v>0</v>
      </c>
      <c r="P23" s="8">
        <v>7580</v>
      </c>
      <c r="Q23" s="8">
        <v>0</v>
      </c>
    </row>
    <row r="24" spans="1:17" s="3" customFormat="1" ht="15" hidden="1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hidden="1" customHeight="1">
      <c r="A25" s="6" t="s">
        <v>981</v>
      </c>
      <c r="B25" s="7" t="s">
        <v>988</v>
      </c>
      <c r="C25" s="6" t="s">
        <v>989</v>
      </c>
      <c r="D25" s="6" t="s">
        <v>97</v>
      </c>
      <c r="E25" s="8">
        <v>11875</v>
      </c>
      <c r="F25" s="9">
        <v>45539</v>
      </c>
      <c r="G25" s="9">
        <v>46022</v>
      </c>
      <c r="H25" s="10">
        <v>16</v>
      </c>
      <c r="I25" s="10">
        <v>0.08</v>
      </c>
      <c r="J25" s="8">
        <v>8320</v>
      </c>
      <c r="K25" s="8">
        <v>0.7</v>
      </c>
      <c r="L25" s="8">
        <v>99840</v>
      </c>
      <c r="M25" s="8">
        <v>8.41</v>
      </c>
      <c r="N25" s="8">
        <v>4.5199999999999996</v>
      </c>
      <c r="O25" s="8">
        <v>0</v>
      </c>
      <c r="P25" s="8">
        <v>20446</v>
      </c>
      <c r="Q25" s="8">
        <v>0</v>
      </c>
    </row>
    <row r="26" spans="1:17" s="3" customFormat="1" ht="15" hidden="1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hidden="1" customHeight="1">
      <c r="A27" s="6" t="s">
        <v>981</v>
      </c>
      <c r="B27" s="7" t="s">
        <v>327</v>
      </c>
      <c r="C27" s="6" t="s">
        <v>990</v>
      </c>
      <c r="D27" s="6" t="s">
        <v>97</v>
      </c>
      <c r="E27" s="8">
        <v>6875</v>
      </c>
      <c r="F27" s="9">
        <v>45539</v>
      </c>
      <c r="G27" s="9">
        <v>46295</v>
      </c>
      <c r="H27" s="10">
        <v>25</v>
      </c>
      <c r="I27" s="10">
        <v>0.08</v>
      </c>
      <c r="J27" s="8">
        <v>5214</v>
      </c>
      <c r="K27" s="8">
        <v>0.76</v>
      </c>
      <c r="L27" s="8">
        <v>62568</v>
      </c>
      <c r="M27" s="8">
        <v>9.1</v>
      </c>
      <c r="N27" s="8">
        <v>5.34</v>
      </c>
      <c r="O27" s="8">
        <v>0</v>
      </c>
      <c r="P27" s="8">
        <v>10886</v>
      </c>
      <c r="Q27" s="8">
        <v>0</v>
      </c>
    </row>
    <row r="28" spans="1:17" s="3" customFormat="1" ht="15" hidden="1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hidden="1" customHeight="1">
      <c r="A29" s="6" t="s">
        <v>981</v>
      </c>
      <c r="B29" s="7" t="s">
        <v>991</v>
      </c>
      <c r="C29" s="6" t="s">
        <v>992</v>
      </c>
      <c r="D29" s="6" t="s">
        <v>97</v>
      </c>
      <c r="E29" s="8">
        <v>8670</v>
      </c>
      <c r="F29" s="9">
        <v>45539</v>
      </c>
      <c r="G29" s="9">
        <v>46996</v>
      </c>
      <c r="H29" s="10">
        <v>48</v>
      </c>
      <c r="I29" s="10">
        <v>0.08</v>
      </c>
      <c r="J29" s="8">
        <v>6503</v>
      </c>
      <c r="K29" s="8">
        <v>0.75</v>
      </c>
      <c r="L29" s="8">
        <v>78036</v>
      </c>
      <c r="M29" s="8">
        <v>9</v>
      </c>
      <c r="N29" s="8">
        <v>4.51</v>
      </c>
      <c r="O29" s="8">
        <v>0</v>
      </c>
      <c r="P29" s="8">
        <v>10000</v>
      </c>
      <c r="Q29" s="8">
        <v>0</v>
      </c>
    </row>
    <row r="30" spans="1:17" s="3" customFormat="1" ht="15" hidden="1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hidden="1" customHeight="1">
      <c r="A31" s="6" t="s">
        <v>981</v>
      </c>
      <c r="B31" s="7" t="s">
        <v>119</v>
      </c>
      <c r="C31" s="12" t="s">
        <v>247</v>
      </c>
      <c r="D31" s="12"/>
      <c r="E31" s="13">
        <v>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s="3" customFormat="1" ht="15" hidden="1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hidden="1" customHeight="1">
      <c r="A33" s="6" t="s">
        <v>981</v>
      </c>
      <c r="B33" s="7" t="s">
        <v>320</v>
      </c>
      <c r="C33" s="12" t="s">
        <v>247</v>
      </c>
      <c r="D33" s="12"/>
      <c r="E33" s="13">
        <v>8125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s="3" customFormat="1" ht="15" hidden="1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hidden="1" customHeight="1">
      <c r="A35" s="6" t="s">
        <v>993</v>
      </c>
      <c r="B35" s="7" t="s">
        <v>119</v>
      </c>
      <c r="C35" s="6" t="s">
        <v>1520</v>
      </c>
      <c r="D35" s="6" t="s">
        <v>117</v>
      </c>
      <c r="E35" s="8">
        <v>11789</v>
      </c>
      <c r="F35" s="9">
        <v>45386</v>
      </c>
      <c r="G35" s="9">
        <v>45688</v>
      </c>
      <c r="H35" s="10">
        <v>10</v>
      </c>
      <c r="I35" s="10">
        <v>0.5</v>
      </c>
      <c r="J35" s="8">
        <v>7122.52</v>
      </c>
      <c r="K35" s="8">
        <v>0.6</v>
      </c>
      <c r="L35" s="8">
        <v>85470.24</v>
      </c>
      <c r="M35" s="8">
        <v>7.25</v>
      </c>
      <c r="N35" s="8">
        <v>0</v>
      </c>
      <c r="O35" s="8">
        <v>0</v>
      </c>
      <c r="P35" s="8">
        <v>7122.52</v>
      </c>
      <c r="Q35" s="8">
        <v>0</v>
      </c>
    </row>
    <row r="36" spans="1:17" s="3" customFormat="1" ht="15" hidden="1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hidden="1" customHeight="1">
      <c r="A37" s="6" t="s">
        <v>993</v>
      </c>
      <c r="B37" s="7" t="s">
        <v>320</v>
      </c>
      <c r="C37" s="6" t="s">
        <v>995</v>
      </c>
      <c r="D37" s="6" t="s">
        <v>117</v>
      </c>
      <c r="E37" s="8">
        <v>9586</v>
      </c>
      <c r="F37" s="9">
        <v>45386</v>
      </c>
      <c r="G37" s="9">
        <v>47118</v>
      </c>
      <c r="H37" s="10">
        <v>57</v>
      </c>
      <c r="I37" s="10">
        <v>0.5</v>
      </c>
      <c r="J37" s="8">
        <v>8387.75</v>
      </c>
      <c r="K37" s="8">
        <v>0.88</v>
      </c>
      <c r="L37" s="8">
        <v>100653</v>
      </c>
      <c r="M37" s="8">
        <v>10.5</v>
      </c>
      <c r="N37" s="8">
        <v>3.33</v>
      </c>
      <c r="O37" s="8">
        <v>0</v>
      </c>
      <c r="P37" s="8">
        <v>12670</v>
      </c>
      <c r="Q37" s="8">
        <v>0</v>
      </c>
    </row>
    <row r="38" spans="1:17" s="3" customFormat="1" ht="15" hidden="1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hidden="1" customHeight="1">
      <c r="A39" s="6" t="s">
        <v>993</v>
      </c>
      <c r="B39" s="7" t="s">
        <v>339</v>
      </c>
      <c r="C39" s="12" t="s">
        <v>247</v>
      </c>
      <c r="D39" s="12"/>
      <c r="E39" s="13">
        <v>6802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s="3" customFormat="1" ht="15" hidden="1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hidden="1" customHeight="1">
      <c r="A41" s="6" t="s">
        <v>997</v>
      </c>
      <c r="B41" s="7" t="s">
        <v>152</v>
      </c>
      <c r="C41" s="6" t="s">
        <v>998</v>
      </c>
      <c r="D41" s="6" t="s">
        <v>97</v>
      </c>
      <c r="E41" s="8">
        <v>101334</v>
      </c>
      <c r="F41" s="9">
        <v>44775</v>
      </c>
      <c r="G41" s="9">
        <v>45900</v>
      </c>
      <c r="H41" s="10">
        <v>37</v>
      </c>
      <c r="I41" s="10">
        <v>2.17</v>
      </c>
      <c r="J41" s="8">
        <v>50667</v>
      </c>
      <c r="K41" s="8">
        <v>0.5</v>
      </c>
      <c r="L41" s="8">
        <v>608004</v>
      </c>
      <c r="M41" s="8">
        <v>6</v>
      </c>
      <c r="N41" s="8">
        <v>1.34</v>
      </c>
      <c r="O41" s="8">
        <v>0</v>
      </c>
      <c r="P41" s="8">
        <v>57423.28</v>
      </c>
      <c r="Q41" s="8">
        <v>0</v>
      </c>
    </row>
    <row r="42" spans="1:17" s="3" customFormat="1" ht="15" hidden="1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hidden="1" customHeight="1">
      <c r="A43" s="6" t="s">
        <v>999</v>
      </c>
      <c r="B43" s="7" t="s">
        <v>205</v>
      </c>
      <c r="C43" s="6" t="s">
        <v>1000</v>
      </c>
      <c r="D43" s="6" t="s">
        <v>97</v>
      </c>
      <c r="E43" s="8">
        <v>23272</v>
      </c>
      <c r="F43" s="9">
        <v>45444</v>
      </c>
      <c r="G43" s="9">
        <v>47330</v>
      </c>
      <c r="H43" s="10">
        <v>62</v>
      </c>
      <c r="I43" s="10">
        <v>0.33</v>
      </c>
      <c r="J43" s="8">
        <v>20750.87</v>
      </c>
      <c r="K43" s="8">
        <v>0.89</v>
      </c>
      <c r="L43" s="8">
        <v>249010.44</v>
      </c>
      <c r="M43" s="8">
        <v>10.7</v>
      </c>
      <c r="N43" s="8">
        <v>2.38</v>
      </c>
      <c r="O43" s="8">
        <v>0</v>
      </c>
      <c r="P43" s="8">
        <v>31417.200000000001</v>
      </c>
      <c r="Q43" s="8">
        <v>0</v>
      </c>
    </row>
    <row r="44" spans="1:17" s="3" customFormat="1" ht="15" hidden="1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hidden="1" customHeight="1">
      <c r="A45" s="6" t="s">
        <v>999</v>
      </c>
      <c r="B45" s="7" t="s">
        <v>1001</v>
      </c>
      <c r="C45" s="12" t="s">
        <v>247</v>
      </c>
      <c r="D45" s="12"/>
      <c r="E45" s="13">
        <v>23903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s="3" customFormat="1" ht="15" hidden="1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hidden="1" customHeight="1">
      <c r="A47" s="6" t="s">
        <v>1003</v>
      </c>
      <c r="B47" s="7" t="s">
        <v>634</v>
      </c>
      <c r="C47" s="6" t="s">
        <v>1004</v>
      </c>
      <c r="D47" s="6" t="s">
        <v>97</v>
      </c>
      <c r="E47" s="8">
        <v>132165</v>
      </c>
      <c r="F47" s="9">
        <v>45519</v>
      </c>
      <c r="G47" s="9">
        <v>46507</v>
      </c>
      <c r="H47" s="10">
        <v>33</v>
      </c>
      <c r="I47" s="10">
        <v>0.17</v>
      </c>
      <c r="J47" s="8">
        <v>52370.42</v>
      </c>
      <c r="K47" s="8">
        <v>0.4</v>
      </c>
      <c r="L47" s="8">
        <v>628445.04</v>
      </c>
      <c r="M47" s="8">
        <v>4.76</v>
      </c>
      <c r="N47" s="8">
        <v>3.28</v>
      </c>
      <c r="O47" s="8">
        <v>0</v>
      </c>
      <c r="P47" s="8">
        <v>57180</v>
      </c>
      <c r="Q47" s="8">
        <v>0</v>
      </c>
    </row>
    <row r="48" spans="1:17" s="3" customFormat="1" ht="15" hidden="1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hidden="1" customHeight="1">
      <c r="A49" s="6" t="s">
        <v>1005</v>
      </c>
      <c r="B49" s="7" t="s">
        <v>1006</v>
      </c>
      <c r="C49" s="6" t="s">
        <v>1007</v>
      </c>
      <c r="D49" s="6" t="s">
        <v>97</v>
      </c>
      <c r="E49" s="8">
        <v>52500</v>
      </c>
      <c r="F49" s="9">
        <v>45519</v>
      </c>
      <c r="G49" s="9">
        <v>47330</v>
      </c>
      <c r="H49" s="10">
        <v>60</v>
      </c>
      <c r="I49" s="10">
        <v>0.17</v>
      </c>
      <c r="J49" s="8">
        <v>27094.38</v>
      </c>
      <c r="K49" s="8">
        <v>0.52</v>
      </c>
      <c r="L49" s="8">
        <v>325132.56</v>
      </c>
      <c r="M49" s="8">
        <v>6.19</v>
      </c>
      <c r="N49" s="8">
        <v>3.69</v>
      </c>
      <c r="O49" s="8">
        <v>1.1100000000000001</v>
      </c>
      <c r="P49" s="8">
        <v>16000</v>
      </c>
      <c r="Q49" s="8">
        <v>0</v>
      </c>
    </row>
    <row r="50" spans="1:17" s="3" customFormat="1" ht="15" hidden="1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hidden="1" customHeight="1">
      <c r="A51" s="6" t="s">
        <v>1005</v>
      </c>
      <c r="B51" s="7" t="s">
        <v>320</v>
      </c>
      <c r="C51" s="6" t="s">
        <v>1008</v>
      </c>
      <c r="D51" s="6" t="s">
        <v>97</v>
      </c>
      <c r="E51" s="8">
        <v>63165</v>
      </c>
      <c r="F51" s="9">
        <v>45519</v>
      </c>
      <c r="G51" s="9">
        <v>46477</v>
      </c>
      <c r="H51" s="10">
        <v>32</v>
      </c>
      <c r="I51" s="10">
        <v>0.17</v>
      </c>
      <c r="J51" s="8">
        <v>29898.1</v>
      </c>
      <c r="K51" s="8">
        <v>0.47</v>
      </c>
      <c r="L51" s="8">
        <v>358777.2</v>
      </c>
      <c r="M51" s="8">
        <v>5.68</v>
      </c>
      <c r="N51" s="8">
        <v>3.5</v>
      </c>
      <c r="O51" s="8">
        <v>0</v>
      </c>
      <c r="P51" s="8">
        <v>0</v>
      </c>
      <c r="Q51" s="8">
        <v>0</v>
      </c>
    </row>
    <row r="52" spans="1:17" s="3" customFormat="1" ht="15" hidden="1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hidden="1" customHeight="1">
      <c r="A53" s="6" t="s">
        <v>1009</v>
      </c>
      <c r="B53" s="7" t="s">
        <v>1010</v>
      </c>
      <c r="C53" s="6" t="s">
        <v>1011</v>
      </c>
      <c r="D53" s="6" t="s">
        <v>97</v>
      </c>
      <c r="E53" s="8">
        <v>126596</v>
      </c>
      <c r="F53" s="9">
        <v>44805</v>
      </c>
      <c r="G53" s="9">
        <v>49187</v>
      </c>
      <c r="H53" s="10">
        <v>144</v>
      </c>
      <c r="I53" s="10">
        <v>2.08</v>
      </c>
      <c r="J53" s="8">
        <v>140310.57</v>
      </c>
      <c r="K53" s="8">
        <v>1.1100000000000001</v>
      </c>
      <c r="L53" s="8">
        <v>1683726.84</v>
      </c>
      <c r="M53" s="8">
        <v>13.3</v>
      </c>
      <c r="N53" s="8">
        <v>5.9</v>
      </c>
      <c r="O53" s="8">
        <v>0</v>
      </c>
      <c r="P53" s="8">
        <v>225764.28</v>
      </c>
      <c r="Q53" s="8">
        <v>0</v>
      </c>
    </row>
    <row r="54" spans="1:17" s="3" customFormat="1" ht="15" hidden="1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hidden="1" customHeight="1">
      <c r="A55" s="6" t="s">
        <v>1012</v>
      </c>
      <c r="B55" s="7" t="s">
        <v>1013</v>
      </c>
      <c r="C55" s="6" t="s">
        <v>1014</v>
      </c>
      <c r="D55" s="6" t="s">
        <v>97</v>
      </c>
      <c r="E55" s="8">
        <v>56629</v>
      </c>
      <c r="F55" s="9">
        <v>45026</v>
      </c>
      <c r="G55" s="9">
        <v>49765</v>
      </c>
      <c r="H55" s="10">
        <v>156</v>
      </c>
      <c r="I55" s="10">
        <v>1.5</v>
      </c>
      <c r="J55" s="8">
        <v>90833.34</v>
      </c>
      <c r="K55" s="8">
        <v>1.6</v>
      </c>
      <c r="L55" s="8">
        <v>1090000.08</v>
      </c>
      <c r="M55" s="8">
        <v>19.25</v>
      </c>
      <c r="N55" s="8">
        <v>2.36</v>
      </c>
      <c r="O55" s="8">
        <v>0</v>
      </c>
      <c r="P55" s="8">
        <v>272500.02</v>
      </c>
      <c r="Q55" s="8">
        <v>0</v>
      </c>
    </row>
    <row r="56" spans="1:17" s="3" customFormat="1" ht="15" hidden="1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hidden="1" customHeight="1">
      <c r="A57" s="6" t="s">
        <v>1015</v>
      </c>
      <c r="B57" s="7" t="s">
        <v>167</v>
      </c>
      <c r="C57" s="6" t="s">
        <v>1016</v>
      </c>
      <c r="D57" s="6" t="s">
        <v>97</v>
      </c>
      <c r="E57" s="8">
        <v>56628</v>
      </c>
      <c r="F57" s="9">
        <v>45026</v>
      </c>
      <c r="G57" s="9">
        <v>49765</v>
      </c>
      <c r="H57" s="10">
        <v>156</v>
      </c>
      <c r="I57" s="10">
        <v>1.5</v>
      </c>
      <c r="J57" s="8">
        <v>90833.34</v>
      </c>
      <c r="K57" s="8">
        <v>1.6</v>
      </c>
      <c r="L57" s="8">
        <v>1090000.08</v>
      </c>
      <c r="M57" s="8">
        <v>19.25</v>
      </c>
      <c r="N57" s="8">
        <v>2.86</v>
      </c>
      <c r="O57" s="8">
        <v>0</v>
      </c>
      <c r="P57" s="8">
        <v>272500.02</v>
      </c>
      <c r="Q57" s="8">
        <v>0</v>
      </c>
    </row>
    <row r="58" spans="1:17" s="3" customFormat="1" ht="15" hidden="1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hidden="1" customHeight="1">
      <c r="A59" s="6" t="s">
        <v>1017</v>
      </c>
      <c r="B59" s="7" t="s">
        <v>119</v>
      </c>
      <c r="C59" s="6" t="s">
        <v>1018</v>
      </c>
      <c r="D59" s="6" t="s">
        <v>97</v>
      </c>
      <c r="E59" s="8">
        <v>100000</v>
      </c>
      <c r="F59" s="9">
        <v>45475</v>
      </c>
      <c r="G59" s="9">
        <v>47483</v>
      </c>
      <c r="H59" s="10">
        <v>66</v>
      </c>
      <c r="I59" s="10">
        <v>0.25</v>
      </c>
      <c r="J59" s="8">
        <v>66129.259999999995</v>
      </c>
      <c r="K59" s="8">
        <v>0.66</v>
      </c>
      <c r="L59" s="8">
        <v>793551.12</v>
      </c>
      <c r="M59" s="8">
        <v>7.94</v>
      </c>
      <c r="N59" s="8">
        <v>2.46</v>
      </c>
      <c r="O59" s="8">
        <v>0</v>
      </c>
      <c r="P59" s="8">
        <v>126501.91</v>
      </c>
      <c r="Q59" s="8">
        <v>0</v>
      </c>
    </row>
    <row r="60" spans="1:17" s="3" customFormat="1" ht="15" hidden="1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hidden="1" customHeight="1">
      <c r="A61" s="6" t="s">
        <v>1017</v>
      </c>
      <c r="B61" s="7" t="s">
        <v>281</v>
      </c>
      <c r="C61" s="6" t="s">
        <v>1546</v>
      </c>
      <c r="D61" s="6" t="s">
        <v>117</v>
      </c>
      <c r="E61" s="8">
        <v>0</v>
      </c>
      <c r="F61" s="9">
        <v>45475</v>
      </c>
      <c r="G61" s="9">
        <v>45565</v>
      </c>
      <c r="H61" s="10">
        <v>3</v>
      </c>
      <c r="I61" s="10">
        <v>0.25</v>
      </c>
      <c r="J61" s="8">
        <v>796.73</v>
      </c>
      <c r="K61" s="8">
        <v>0</v>
      </c>
      <c r="L61" s="8">
        <v>9560.76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</row>
    <row r="62" spans="1:17" s="3" customFormat="1" ht="15" hidden="1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hidden="1" customHeight="1">
      <c r="A63" s="6" t="s">
        <v>1019</v>
      </c>
      <c r="B63" s="7" t="s">
        <v>1020</v>
      </c>
      <c r="C63" s="6" t="s">
        <v>1021</v>
      </c>
      <c r="D63" s="6" t="s">
        <v>117</v>
      </c>
      <c r="E63" s="8">
        <v>58347</v>
      </c>
      <c r="F63" s="9">
        <v>45490</v>
      </c>
      <c r="G63" s="9">
        <v>46691</v>
      </c>
      <c r="H63" s="10">
        <v>40</v>
      </c>
      <c r="I63" s="10">
        <v>0.25</v>
      </c>
      <c r="J63" s="8">
        <v>81776.97</v>
      </c>
      <c r="K63" s="8">
        <v>1.4</v>
      </c>
      <c r="L63" s="8">
        <v>981323.64</v>
      </c>
      <c r="M63" s="8">
        <v>16.82</v>
      </c>
      <c r="N63" s="8">
        <v>4.58</v>
      </c>
      <c r="O63" s="8">
        <v>0</v>
      </c>
      <c r="P63" s="8">
        <v>79011.56</v>
      </c>
      <c r="Q63" s="8">
        <v>0</v>
      </c>
    </row>
    <row r="64" spans="1:17" s="3" customFormat="1" ht="15" hidden="1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hidden="1" customHeight="1">
      <c r="A65" s="6" t="s">
        <v>1019</v>
      </c>
      <c r="B65" s="7" t="s">
        <v>190</v>
      </c>
      <c r="C65" s="6" t="s">
        <v>1521</v>
      </c>
      <c r="D65" s="6" t="s">
        <v>294</v>
      </c>
      <c r="E65" s="8">
        <v>0</v>
      </c>
      <c r="F65" s="9">
        <v>45490</v>
      </c>
      <c r="G65" s="7"/>
      <c r="H65" s="7"/>
      <c r="I65" s="10">
        <v>0.25</v>
      </c>
      <c r="J65" s="8">
        <v>16000</v>
      </c>
      <c r="K65" s="8">
        <v>0</v>
      </c>
      <c r="L65" s="8">
        <v>192000</v>
      </c>
      <c r="M65" s="8">
        <v>0</v>
      </c>
      <c r="N65" s="8">
        <v>0</v>
      </c>
      <c r="O65" s="8">
        <v>0</v>
      </c>
      <c r="P65" s="8">
        <v>5500</v>
      </c>
      <c r="Q65" s="8">
        <v>0</v>
      </c>
    </row>
    <row r="66" spans="1:17" s="3" customFormat="1" ht="15" hidden="1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hidden="1" customHeight="1">
      <c r="A67" s="6" t="s">
        <v>1019</v>
      </c>
      <c r="B67" s="7" t="s">
        <v>1022</v>
      </c>
      <c r="C67" s="12" t="s">
        <v>247</v>
      </c>
      <c r="D67" s="12"/>
      <c r="E67" s="13">
        <v>101590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s="3" customFormat="1" ht="15" hidden="1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hidden="1" customHeight="1">
      <c r="A69" s="6" t="s">
        <v>1019</v>
      </c>
      <c r="B69" s="7" t="s">
        <v>1023</v>
      </c>
      <c r="C69" s="12" t="s">
        <v>247</v>
      </c>
      <c r="D69" s="12"/>
      <c r="E69" s="13">
        <v>26506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s="3" customFormat="1" ht="15" hidden="1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hidden="1" customHeight="1">
      <c r="A71" s="6" t="s">
        <v>1019</v>
      </c>
      <c r="B71" s="7" t="s">
        <v>1024</v>
      </c>
      <c r="C71" s="12" t="s">
        <v>247</v>
      </c>
      <c r="D71" s="12"/>
      <c r="E71" s="13">
        <v>10499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s="3" customFormat="1" ht="15" hidden="1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hidden="1" customHeight="1">
      <c r="A73" s="6" t="s">
        <v>1025</v>
      </c>
      <c r="B73" s="7" t="s">
        <v>119</v>
      </c>
      <c r="C73" s="6" t="s">
        <v>1026</v>
      </c>
      <c r="D73" s="6" t="s">
        <v>97</v>
      </c>
      <c r="E73" s="8">
        <v>49728</v>
      </c>
      <c r="F73" s="9">
        <v>45533</v>
      </c>
      <c r="G73" s="9">
        <v>46142</v>
      </c>
      <c r="H73" s="10">
        <v>21</v>
      </c>
      <c r="I73" s="10">
        <v>0.17</v>
      </c>
      <c r="J73" s="8">
        <v>30023.279999999999</v>
      </c>
      <c r="K73" s="8">
        <v>0.6</v>
      </c>
      <c r="L73" s="8">
        <v>360279.36</v>
      </c>
      <c r="M73" s="8">
        <v>7.24</v>
      </c>
      <c r="N73" s="8">
        <v>1.78</v>
      </c>
      <c r="O73" s="8">
        <v>0</v>
      </c>
      <c r="P73" s="8">
        <v>23000</v>
      </c>
      <c r="Q73" s="8">
        <v>0</v>
      </c>
    </row>
    <row r="74" spans="1:17" s="3" customFormat="1" ht="15" hidden="1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hidden="1" customHeight="1">
      <c r="A75" s="6" t="s">
        <v>1027</v>
      </c>
      <c r="B75" s="7" t="s">
        <v>119</v>
      </c>
      <c r="C75" s="12" t="s">
        <v>247</v>
      </c>
      <c r="D75" s="12"/>
      <c r="E75" s="13">
        <v>66370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3" customFormat="1" ht="15" hidden="1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hidden="1" customHeight="1">
      <c r="A77" s="6" t="s">
        <v>1029</v>
      </c>
      <c r="B77" s="7" t="s">
        <v>1030</v>
      </c>
      <c r="C77" s="6" t="s">
        <v>1031</v>
      </c>
      <c r="D77" s="6" t="s">
        <v>97</v>
      </c>
      <c r="E77" s="8">
        <v>119700</v>
      </c>
      <c r="F77" s="9">
        <v>42125</v>
      </c>
      <c r="G77" s="9">
        <v>46752</v>
      </c>
      <c r="H77" s="10">
        <v>152</v>
      </c>
      <c r="I77" s="10">
        <v>9.42</v>
      </c>
      <c r="J77" s="8">
        <v>54606.47</v>
      </c>
      <c r="K77" s="8">
        <v>0.46</v>
      </c>
      <c r="L77" s="8">
        <v>655277.64</v>
      </c>
      <c r="M77" s="8">
        <v>5.47</v>
      </c>
      <c r="N77" s="8">
        <v>0</v>
      </c>
      <c r="O77" s="8">
        <v>0</v>
      </c>
      <c r="P77" s="8">
        <v>10000</v>
      </c>
      <c r="Q77" s="8">
        <v>0</v>
      </c>
    </row>
    <row r="78" spans="1:17" s="3" customFormat="1" ht="15" hidden="1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hidden="1" customHeight="1">
      <c r="A79" s="6" t="s">
        <v>1032</v>
      </c>
      <c r="B79" s="7" t="s">
        <v>99</v>
      </c>
      <c r="C79" s="6" t="s">
        <v>1033</v>
      </c>
      <c r="D79" s="6" t="s">
        <v>97</v>
      </c>
      <c r="E79" s="8">
        <v>66649</v>
      </c>
      <c r="F79" s="9">
        <v>45278</v>
      </c>
      <c r="G79" s="9">
        <v>50464</v>
      </c>
      <c r="H79" s="10">
        <v>171</v>
      </c>
      <c r="I79" s="10">
        <v>0.83</v>
      </c>
      <c r="J79" s="8">
        <v>43975.839999999997</v>
      </c>
      <c r="K79" s="8">
        <v>0.66</v>
      </c>
      <c r="L79" s="8">
        <v>527710.07999999996</v>
      </c>
      <c r="M79" s="8">
        <v>7.92</v>
      </c>
      <c r="N79" s="8">
        <v>1.39</v>
      </c>
      <c r="O79" s="8">
        <v>0</v>
      </c>
      <c r="P79" s="8">
        <v>49542.42</v>
      </c>
      <c r="Q79" s="8">
        <v>0</v>
      </c>
    </row>
    <row r="80" spans="1:17" s="3" customFormat="1" ht="15" hidden="1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hidden="1" customHeight="1">
      <c r="A81" s="6" t="s">
        <v>1032</v>
      </c>
      <c r="B81" s="7" t="s">
        <v>1034</v>
      </c>
      <c r="C81" s="6" t="s">
        <v>1035</v>
      </c>
      <c r="D81" s="6" t="s">
        <v>97</v>
      </c>
      <c r="E81" s="8">
        <v>28858</v>
      </c>
      <c r="F81" s="9">
        <v>45278</v>
      </c>
      <c r="G81" s="9">
        <v>47026</v>
      </c>
      <c r="H81" s="10">
        <v>58</v>
      </c>
      <c r="I81" s="10">
        <v>0.83</v>
      </c>
      <c r="J81" s="8">
        <v>25135.32</v>
      </c>
      <c r="K81" s="8">
        <v>0.87</v>
      </c>
      <c r="L81" s="8">
        <v>301623.84000000003</v>
      </c>
      <c r="M81" s="8">
        <v>10.45</v>
      </c>
      <c r="N81" s="8">
        <v>1.48</v>
      </c>
      <c r="O81" s="8">
        <v>0</v>
      </c>
      <c r="P81" s="8">
        <v>27246.76</v>
      </c>
      <c r="Q81" s="8">
        <v>0</v>
      </c>
    </row>
    <row r="82" spans="1:17" s="3" customFormat="1" ht="15" hidden="1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hidden="1" customHeight="1">
      <c r="A83" s="6" t="s">
        <v>1036</v>
      </c>
      <c r="B83" s="7" t="s">
        <v>1037</v>
      </c>
      <c r="C83" s="12" t="s">
        <v>247</v>
      </c>
      <c r="D83" s="12"/>
      <c r="E83" s="13">
        <v>31994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s="3" customFormat="1" ht="15" hidden="1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1039</v>
      </c>
      <c r="B85" s="7" t="s">
        <v>1040</v>
      </c>
      <c r="C85" s="48" t="s">
        <v>1547</v>
      </c>
      <c r="D85" s="6" t="s">
        <v>97</v>
      </c>
      <c r="E85" s="119">
        <v>54920</v>
      </c>
      <c r="F85" s="9">
        <v>44795</v>
      </c>
      <c r="G85" s="9">
        <v>45625</v>
      </c>
      <c r="H85" s="10">
        <v>27</v>
      </c>
      <c r="I85" s="10">
        <v>2.17</v>
      </c>
      <c r="J85" s="8">
        <v>40915.4</v>
      </c>
      <c r="K85" s="8">
        <v>0.74</v>
      </c>
      <c r="L85" s="8">
        <v>490984.8</v>
      </c>
      <c r="M85" s="8">
        <v>8.94</v>
      </c>
      <c r="N85" s="8">
        <v>1.64</v>
      </c>
      <c r="O85" s="8">
        <v>0</v>
      </c>
      <c r="P85" s="8">
        <v>45995.5</v>
      </c>
      <c r="Q85" s="8">
        <v>0</v>
      </c>
    </row>
    <row r="86" spans="1:17" s="3" customFormat="1" ht="15" hidden="1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hidden="1" customHeight="1">
      <c r="A87" s="6" t="s">
        <v>1048</v>
      </c>
      <c r="B87" s="7" t="s">
        <v>119</v>
      </c>
      <c r="C87" s="6" t="s">
        <v>1049</v>
      </c>
      <c r="D87" s="6" t="s">
        <v>97</v>
      </c>
      <c r="E87" s="8">
        <v>25050</v>
      </c>
      <c r="F87" s="9">
        <v>45279</v>
      </c>
      <c r="G87" s="9">
        <v>46785</v>
      </c>
      <c r="H87" s="10">
        <v>50</v>
      </c>
      <c r="I87" s="10">
        <v>0.83</v>
      </c>
      <c r="J87" s="8">
        <v>25386.61</v>
      </c>
      <c r="K87" s="8">
        <v>1.01</v>
      </c>
      <c r="L87" s="8">
        <v>304639.32</v>
      </c>
      <c r="M87" s="8">
        <v>12.16</v>
      </c>
      <c r="N87" s="8">
        <v>8.14</v>
      </c>
      <c r="O87" s="8">
        <v>0</v>
      </c>
      <c r="P87" s="8">
        <v>49056.25</v>
      </c>
      <c r="Q87" s="8">
        <v>0</v>
      </c>
    </row>
    <row r="88" spans="1:17" s="3" customFormat="1" ht="15" hidden="1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hidden="1" customHeight="1">
      <c r="A89" s="6" t="s">
        <v>1052</v>
      </c>
      <c r="B89" s="7" t="s">
        <v>119</v>
      </c>
      <c r="C89" s="6" t="s">
        <v>1053</v>
      </c>
      <c r="D89" s="6" t="s">
        <v>97</v>
      </c>
      <c r="E89" s="8">
        <v>58585</v>
      </c>
      <c r="F89" s="9">
        <v>45279</v>
      </c>
      <c r="G89" s="9">
        <v>46637</v>
      </c>
      <c r="H89" s="10">
        <v>45</v>
      </c>
      <c r="I89" s="10">
        <v>0.83</v>
      </c>
      <c r="J89" s="8">
        <v>44895.96</v>
      </c>
      <c r="K89" s="8">
        <v>0.77</v>
      </c>
      <c r="L89" s="8">
        <v>538751.52</v>
      </c>
      <c r="M89" s="8">
        <v>9.1999999999999993</v>
      </c>
      <c r="N89" s="8">
        <v>7.24</v>
      </c>
      <c r="O89" s="8">
        <v>0</v>
      </c>
      <c r="P89" s="8">
        <v>42318.75</v>
      </c>
      <c r="Q89" s="8">
        <v>0</v>
      </c>
    </row>
    <row r="90" spans="1:17" s="3" customFormat="1" ht="15" hidden="1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hidden="1" customHeight="1">
      <c r="A91" s="6" t="s">
        <v>1054</v>
      </c>
      <c r="B91" s="7" t="s">
        <v>99</v>
      </c>
      <c r="C91" s="6" t="s">
        <v>1055</v>
      </c>
      <c r="D91" s="6" t="s">
        <v>97</v>
      </c>
      <c r="E91" s="8">
        <v>27000</v>
      </c>
      <c r="F91" s="9">
        <v>45279</v>
      </c>
      <c r="G91" s="9">
        <v>46645</v>
      </c>
      <c r="H91" s="10">
        <v>45</v>
      </c>
      <c r="I91" s="10">
        <v>0.83</v>
      </c>
      <c r="J91" s="8">
        <v>28594.799999999999</v>
      </c>
      <c r="K91" s="8">
        <v>1.06</v>
      </c>
      <c r="L91" s="8">
        <v>343137.6</v>
      </c>
      <c r="M91" s="8">
        <v>12.71</v>
      </c>
      <c r="N91" s="8">
        <v>6.36</v>
      </c>
      <c r="O91" s="8">
        <v>0</v>
      </c>
      <c r="P91" s="8">
        <v>52875</v>
      </c>
      <c r="Q91" s="8">
        <v>0</v>
      </c>
    </row>
    <row r="92" spans="1:17" s="3" customFormat="1" ht="15" hidden="1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hidden="1" customHeight="1">
      <c r="A93" s="6" t="s">
        <v>1054</v>
      </c>
      <c r="B93" s="7" t="s">
        <v>101</v>
      </c>
      <c r="C93" s="6" t="s">
        <v>1056</v>
      </c>
      <c r="D93" s="6" t="s">
        <v>97</v>
      </c>
      <c r="E93" s="8">
        <v>31780</v>
      </c>
      <c r="F93" s="9">
        <v>45279</v>
      </c>
      <c r="G93" s="9">
        <v>46160</v>
      </c>
      <c r="H93" s="10">
        <v>29</v>
      </c>
      <c r="I93" s="10">
        <v>0.83</v>
      </c>
      <c r="J93" s="8">
        <v>30296.93</v>
      </c>
      <c r="K93" s="8">
        <v>0.95</v>
      </c>
      <c r="L93" s="8">
        <v>363563.16</v>
      </c>
      <c r="M93" s="8">
        <v>11.44</v>
      </c>
      <c r="N93" s="8">
        <v>6.32</v>
      </c>
      <c r="O93" s="8">
        <v>0</v>
      </c>
      <c r="P93" s="8">
        <v>43074.25</v>
      </c>
      <c r="Q93" s="8">
        <v>0</v>
      </c>
    </row>
    <row r="94" spans="1:17" s="3" customFormat="1" ht="15" hidden="1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hidden="1" customHeight="1">
      <c r="A95" s="6" t="s">
        <v>1057</v>
      </c>
      <c r="B95" s="7" t="s">
        <v>119</v>
      </c>
      <c r="C95" s="6" t="s">
        <v>1058</v>
      </c>
      <c r="D95" s="6" t="s">
        <v>97</v>
      </c>
      <c r="E95" s="8">
        <v>86683</v>
      </c>
      <c r="F95" s="9">
        <v>39873</v>
      </c>
      <c r="G95" s="9">
        <v>46904</v>
      </c>
      <c r="H95" s="10">
        <v>231</v>
      </c>
      <c r="I95" s="10">
        <v>15.58</v>
      </c>
      <c r="J95" s="8">
        <v>31801.47</v>
      </c>
      <c r="K95" s="8">
        <v>0.37</v>
      </c>
      <c r="L95" s="8">
        <v>381617.64</v>
      </c>
      <c r="M95" s="8">
        <v>4.4000000000000004</v>
      </c>
      <c r="N95" s="8">
        <v>2.09</v>
      </c>
      <c r="O95" s="8">
        <v>0</v>
      </c>
      <c r="P95" s="8">
        <v>25000</v>
      </c>
      <c r="Q95" s="8">
        <v>0</v>
      </c>
    </row>
    <row r="96" spans="1:17" s="3" customFormat="1" ht="15" hidden="1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hidden="1" customHeight="1">
      <c r="A97" s="6" t="s">
        <v>1057</v>
      </c>
      <c r="B97" s="7" t="s">
        <v>766</v>
      </c>
      <c r="C97" s="6" t="s">
        <v>1059</v>
      </c>
      <c r="D97" s="6" t="s">
        <v>97</v>
      </c>
      <c r="E97" s="8">
        <v>28776</v>
      </c>
      <c r="F97" s="9">
        <v>41518</v>
      </c>
      <c r="G97" s="9">
        <v>46721</v>
      </c>
      <c r="H97" s="10">
        <v>171</v>
      </c>
      <c r="I97" s="10">
        <v>11.08</v>
      </c>
      <c r="J97" s="8">
        <v>20450.14</v>
      </c>
      <c r="K97" s="8">
        <v>0.71</v>
      </c>
      <c r="L97" s="8">
        <v>245401.68</v>
      </c>
      <c r="M97" s="8">
        <v>8.5299999999999994</v>
      </c>
      <c r="N97" s="8">
        <v>2.36</v>
      </c>
      <c r="O97" s="8">
        <v>0</v>
      </c>
      <c r="P97" s="8">
        <v>11990</v>
      </c>
      <c r="Q97" s="8">
        <v>0</v>
      </c>
    </row>
    <row r="98" spans="1:17" s="3" customFormat="1" ht="15" hidden="1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hidden="1" customHeight="1">
      <c r="A99" s="6" t="s">
        <v>1060</v>
      </c>
      <c r="B99" s="7" t="s">
        <v>119</v>
      </c>
      <c r="C99" s="6" t="s">
        <v>1061</v>
      </c>
      <c r="D99" s="6" t="s">
        <v>97</v>
      </c>
      <c r="E99" s="8">
        <v>28341</v>
      </c>
      <c r="F99" s="9">
        <v>44774</v>
      </c>
      <c r="G99" s="9">
        <v>46599</v>
      </c>
      <c r="H99" s="10">
        <v>60</v>
      </c>
      <c r="I99" s="10">
        <v>2.17</v>
      </c>
      <c r="J99" s="8">
        <v>21297.43</v>
      </c>
      <c r="K99" s="8">
        <v>0.75</v>
      </c>
      <c r="L99" s="8">
        <v>255569.16</v>
      </c>
      <c r="M99" s="8">
        <v>9.02</v>
      </c>
      <c r="N99" s="8">
        <v>4.97</v>
      </c>
      <c r="O99" s="8">
        <v>0</v>
      </c>
      <c r="P99" s="8">
        <v>40149.760000000002</v>
      </c>
      <c r="Q99" s="8">
        <v>0</v>
      </c>
    </row>
    <row r="100" spans="1:17" s="3" customFormat="1" ht="15" hidden="1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hidden="1" customHeight="1">
      <c r="A101" s="6" t="s">
        <v>1062</v>
      </c>
      <c r="B101" s="7" t="s">
        <v>119</v>
      </c>
      <c r="C101" s="6" t="s">
        <v>1548</v>
      </c>
      <c r="D101" s="6" t="s">
        <v>117</v>
      </c>
      <c r="E101" s="8">
        <v>73000</v>
      </c>
      <c r="F101" s="9">
        <v>45581</v>
      </c>
      <c r="G101" s="9">
        <v>45777</v>
      </c>
      <c r="H101" s="10">
        <v>7</v>
      </c>
      <c r="I101" s="10">
        <v>0</v>
      </c>
      <c r="J101" s="8">
        <v>14275.39</v>
      </c>
      <c r="K101" s="8">
        <v>0.2</v>
      </c>
      <c r="L101" s="8">
        <v>171304.68</v>
      </c>
      <c r="M101" s="8">
        <v>2.35</v>
      </c>
      <c r="N101" s="8">
        <v>1.88</v>
      </c>
      <c r="O101" s="8">
        <v>0</v>
      </c>
      <c r="P101" s="8">
        <v>0</v>
      </c>
      <c r="Q101" s="8">
        <v>0</v>
      </c>
    </row>
    <row r="102" spans="1:17" s="3" customFormat="1" ht="15" hidden="1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hidden="1" customHeight="1">
      <c r="A103" s="6" t="s">
        <v>1068</v>
      </c>
      <c r="B103" s="7" t="s">
        <v>1069</v>
      </c>
      <c r="C103" s="6" t="s">
        <v>1070</v>
      </c>
      <c r="D103" s="6" t="s">
        <v>97</v>
      </c>
      <c r="E103" s="8">
        <v>47268</v>
      </c>
      <c r="F103" s="9">
        <v>45108</v>
      </c>
      <c r="G103" s="9">
        <v>48760</v>
      </c>
      <c r="H103" s="10">
        <v>120</v>
      </c>
      <c r="I103" s="10">
        <v>1.25</v>
      </c>
      <c r="J103" s="8">
        <v>57627.57</v>
      </c>
      <c r="K103" s="8">
        <v>1.22</v>
      </c>
      <c r="L103" s="8">
        <v>691530.84</v>
      </c>
      <c r="M103" s="8">
        <v>14.63</v>
      </c>
      <c r="N103" s="8">
        <v>2.41</v>
      </c>
      <c r="O103" s="8">
        <v>0</v>
      </c>
      <c r="P103" s="8">
        <v>200000</v>
      </c>
      <c r="Q103" s="8">
        <v>0</v>
      </c>
    </row>
    <row r="104" spans="1:17" s="3" customFormat="1" ht="15" hidden="1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hidden="1" customHeight="1">
      <c r="A105" s="6" t="s">
        <v>1071</v>
      </c>
      <c r="B105" s="7" t="s">
        <v>1072</v>
      </c>
      <c r="C105" s="6" t="s">
        <v>1073</v>
      </c>
      <c r="D105" s="6" t="s">
        <v>97</v>
      </c>
      <c r="E105" s="8">
        <v>121068</v>
      </c>
      <c r="F105" s="9">
        <v>42644</v>
      </c>
      <c r="G105" s="9">
        <v>46295</v>
      </c>
      <c r="H105" s="10">
        <v>120</v>
      </c>
      <c r="I105" s="10">
        <v>8</v>
      </c>
      <c r="J105" s="8">
        <v>164450.70000000001</v>
      </c>
      <c r="K105" s="8">
        <v>1.36</v>
      </c>
      <c r="L105" s="8">
        <v>1973408.4</v>
      </c>
      <c r="M105" s="8">
        <v>16.3</v>
      </c>
      <c r="N105" s="8">
        <v>2.06</v>
      </c>
      <c r="O105" s="8">
        <v>0.77</v>
      </c>
      <c r="P105" s="8">
        <v>0</v>
      </c>
      <c r="Q105" s="8">
        <v>0</v>
      </c>
    </row>
    <row r="106" spans="1:17" s="3" customFormat="1" ht="15" hidden="1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hidden="1" customHeight="1">
      <c r="A107" s="6" t="s">
        <v>1074</v>
      </c>
      <c r="B107" s="7" t="s">
        <v>1075</v>
      </c>
      <c r="C107" s="6" t="s">
        <v>1076</v>
      </c>
      <c r="D107" s="6" t="s">
        <v>97</v>
      </c>
      <c r="E107" s="8">
        <v>25327</v>
      </c>
      <c r="F107" s="9">
        <v>44687</v>
      </c>
      <c r="G107" s="9">
        <v>45961</v>
      </c>
      <c r="H107" s="10">
        <v>42</v>
      </c>
      <c r="I107" s="10">
        <v>2.42</v>
      </c>
      <c r="J107" s="8">
        <v>21840.32</v>
      </c>
      <c r="K107" s="8">
        <v>0.86</v>
      </c>
      <c r="L107" s="8">
        <v>262083.84</v>
      </c>
      <c r="M107" s="8">
        <v>10.35</v>
      </c>
      <c r="N107" s="8">
        <v>4.83</v>
      </c>
      <c r="O107" s="8">
        <v>0</v>
      </c>
      <c r="P107" s="8">
        <v>122344.4</v>
      </c>
      <c r="Q107" s="8">
        <v>0</v>
      </c>
    </row>
    <row r="108" spans="1:17" s="3" customFormat="1" ht="15" hidden="1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hidden="1" customHeight="1">
      <c r="A109" s="6" t="s">
        <v>1077</v>
      </c>
      <c r="B109" s="7" t="s">
        <v>119</v>
      </c>
      <c r="C109" s="6" t="s">
        <v>1522</v>
      </c>
      <c r="D109" s="6" t="s">
        <v>117</v>
      </c>
      <c r="E109" s="8">
        <v>8135</v>
      </c>
      <c r="F109" s="9">
        <v>45576</v>
      </c>
      <c r="G109" s="9">
        <v>45900</v>
      </c>
      <c r="H109" s="10">
        <v>11</v>
      </c>
      <c r="I109" s="10">
        <v>0</v>
      </c>
      <c r="J109" s="8">
        <v>9000</v>
      </c>
      <c r="K109" s="8">
        <v>1.1100000000000001</v>
      </c>
      <c r="L109" s="8">
        <v>108000</v>
      </c>
      <c r="M109" s="8">
        <v>13.28</v>
      </c>
      <c r="N109" s="8">
        <v>9.56</v>
      </c>
      <c r="O109" s="8">
        <v>0</v>
      </c>
      <c r="P109" s="8">
        <v>0</v>
      </c>
      <c r="Q109" s="8">
        <v>0</v>
      </c>
    </row>
    <row r="110" spans="1:17" s="3" customFormat="1" ht="15" hidden="1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hidden="1" customHeight="1">
      <c r="A111" s="6" t="s">
        <v>1077</v>
      </c>
      <c r="B111" s="7" t="s">
        <v>320</v>
      </c>
      <c r="C111" s="6" t="s">
        <v>1523</v>
      </c>
      <c r="D111" s="6" t="s">
        <v>97</v>
      </c>
      <c r="E111" s="8">
        <v>9600</v>
      </c>
      <c r="F111" s="9">
        <v>45576</v>
      </c>
      <c r="G111" s="9">
        <v>46507</v>
      </c>
      <c r="H111" s="10">
        <v>31</v>
      </c>
      <c r="I111" s="10">
        <v>0</v>
      </c>
      <c r="J111" s="8">
        <v>10400</v>
      </c>
      <c r="K111" s="8">
        <v>1.08</v>
      </c>
      <c r="L111" s="8">
        <v>124800</v>
      </c>
      <c r="M111" s="8">
        <v>13</v>
      </c>
      <c r="N111" s="8">
        <v>8.1</v>
      </c>
      <c r="O111" s="8">
        <v>0</v>
      </c>
      <c r="P111" s="8">
        <v>0</v>
      </c>
      <c r="Q111" s="8">
        <v>0</v>
      </c>
    </row>
    <row r="112" spans="1:17" s="3" customFormat="1" ht="15" hidden="1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hidden="1" customHeight="1">
      <c r="A113" s="6" t="s">
        <v>1077</v>
      </c>
      <c r="B113" s="7" t="s">
        <v>339</v>
      </c>
      <c r="C113" s="6" t="s">
        <v>1524</v>
      </c>
      <c r="D113" s="6" t="s">
        <v>97</v>
      </c>
      <c r="E113" s="8">
        <v>9000</v>
      </c>
      <c r="F113" s="9">
        <v>45576</v>
      </c>
      <c r="G113" s="9">
        <v>46538</v>
      </c>
      <c r="H113" s="10">
        <v>32</v>
      </c>
      <c r="I113" s="10">
        <v>0</v>
      </c>
      <c r="J113" s="8">
        <v>11139.45</v>
      </c>
      <c r="K113" s="8">
        <v>1.24</v>
      </c>
      <c r="L113" s="8">
        <v>133673.4</v>
      </c>
      <c r="M113" s="8">
        <v>14.85</v>
      </c>
      <c r="N113" s="8">
        <v>8.64</v>
      </c>
      <c r="O113" s="8">
        <v>0</v>
      </c>
      <c r="P113" s="8">
        <v>0</v>
      </c>
      <c r="Q113" s="8">
        <v>0</v>
      </c>
    </row>
    <row r="114" spans="1:17" s="3" customFormat="1" ht="15" hidden="1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hidden="1" customHeight="1">
      <c r="A115" s="6" t="s">
        <v>935</v>
      </c>
      <c r="B115" s="7" t="s">
        <v>119</v>
      </c>
      <c r="C115" s="6" t="s">
        <v>1082</v>
      </c>
      <c r="D115" s="6" t="s">
        <v>97</v>
      </c>
      <c r="E115" s="8">
        <v>18590</v>
      </c>
      <c r="F115" s="9">
        <v>44760</v>
      </c>
      <c r="G115" s="9">
        <v>45869</v>
      </c>
      <c r="H115" s="10">
        <v>37</v>
      </c>
      <c r="I115" s="10">
        <v>2.25</v>
      </c>
      <c r="J115" s="8">
        <v>12548.25</v>
      </c>
      <c r="K115" s="8">
        <v>0.68</v>
      </c>
      <c r="L115" s="8">
        <v>150579</v>
      </c>
      <c r="M115" s="8">
        <v>8.1</v>
      </c>
      <c r="N115" s="8">
        <v>5.95</v>
      </c>
      <c r="O115" s="8">
        <v>0</v>
      </c>
      <c r="P115" s="8">
        <v>17335.18</v>
      </c>
      <c r="Q115" s="8">
        <v>0</v>
      </c>
    </row>
    <row r="116" spans="1:17" s="3" customFormat="1" ht="15" hidden="1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hidden="1" customHeight="1">
      <c r="A117" s="6" t="s">
        <v>935</v>
      </c>
      <c r="B117" s="7" t="s">
        <v>766</v>
      </c>
      <c r="C117" s="6" t="s">
        <v>936</v>
      </c>
      <c r="D117" s="6" t="s">
        <v>97</v>
      </c>
      <c r="E117" s="8">
        <v>22406</v>
      </c>
      <c r="F117" s="9">
        <v>45444</v>
      </c>
      <c r="G117" s="9">
        <v>47330</v>
      </c>
      <c r="H117" s="10">
        <v>62</v>
      </c>
      <c r="I117" s="10">
        <v>0.33</v>
      </c>
      <c r="J117" s="8">
        <v>13536.96</v>
      </c>
      <c r="K117" s="8">
        <v>0.6</v>
      </c>
      <c r="L117" s="8">
        <v>162443.51999999999</v>
      </c>
      <c r="M117" s="8">
        <v>7.25</v>
      </c>
      <c r="N117" s="8">
        <v>5.57</v>
      </c>
      <c r="O117" s="8">
        <v>0</v>
      </c>
      <c r="P117" s="8">
        <v>23806.38</v>
      </c>
      <c r="Q117" s="8">
        <v>0</v>
      </c>
    </row>
    <row r="118" spans="1:17" s="3" customFormat="1" ht="15" hidden="1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hidden="1" customHeight="1">
      <c r="A119" s="6" t="s">
        <v>1084</v>
      </c>
      <c r="B119" s="7" t="s">
        <v>1085</v>
      </c>
      <c r="C119" s="12" t="s">
        <v>247</v>
      </c>
      <c r="D119" s="12"/>
      <c r="E119" s="13">
        <v>154923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s="3" customFormat="1" ht="15" hidden="1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hidden="1" customHeight="1">
      <c r="A121" s="6" t="s">
        <v>1087</v>
      </c>
      <c r="B121" s="7" t="s">
        <v>1088</v>
      </c>
      <c r="C121" s="6" t="s">
        <v>1089</v>
      </c>
      <c r="D121" s="6" t="s">
        <v>97</v>
      </c>
      <c r="E121" s="8">
        <v>40800</v>
      </c>
      <c r="F121" s="9">
        <v>45513</v>
      </c>
      <c r="G121" s="9">
        <v>47422</v>
      </c>
      <c r="H121" s="10">
        <v>63</v>
      </c>
      <c r="I121" s="10">
        <v>0.17</v>
      </c>
      <c r="J121" s="8">
        <v>0</v>
      </c>
      <c r="K121" s="8">
        <v>0</v>
      </c>
      <c r="L121" s="8">
        <v>0</v>
      </c>
      <c r="M121" s="8">
        <v>0</v>
      </c>
      <c r="N121" s="8">
        <v>4.93</v>
      </c>
      <c r="O121" s="8">
        <v>0</v>
      </c>
      <c r="P121" s="8">
        <v>100300</v>
      </c>
      <c r="Q121" s="8">
        <v>0</v>
      </c>
    </row>
    <row r="122" spans="1:17" s="3" customFormat="1" ht="15" hidden="1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hidden="1" customHeight="1">
      <c r="A123" s="6" t="s">
        <v>1097</v>
      </c>
      <c r="B123" s="7" t="s">
        <v>1098</v>
      </c>
      <c r="C123" s="6" t="s">
        <v>1099</v>
      </c>
      <c r="D123" s="6" t="s">
        <v>97</v>
      </c>
      <c r="E123" s="8">
        <v>108103</v>
      </c>
      <c r="F123" s="9">
        <v>45209</v>
      </c>
      <c r="G123" s="9">
        <v>48487</v>
      </c>
      <c r="H123" s="10">
        <v>108</v>
      </c>
      <c r="I123" s="10">
        <v>1</v>
      </c>
      <c r="J123" s="8">
        <v>109907.87</v>
      </c>
      <c r="K123" s="8">
        <v>1.02</v>
      </c>
      <c r="L123" s="8">
        <v>1318894.44</v>
      </c>
      <c r="M123" s="8">
        <v>12.2</v>
      </c>
      <c r="N123" s="8">
        <v>2.39</v>
      </c>
      <c r="O123" s="8">
        <v>1.27</v>
      </c>
      <c r="P123" s="8">
        <v>0</v>
      </c>
      <c r="Q123" s="8">
        <v>0</v>
      </c>
    </row>
    <row r="124" spans="1:17" s="3" customFormat="1" ht="15" hidden="1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hidden="1" customHeight="1">
      <c r="A125" s="6" t="s">
        <v>1100</v>
      </c>
      <c r="B125" s="7" t="s">
        <v>1101</v>
      </c>
      <c r="C125" s="6" t="s">
        <v>1102</v>
      </c>
      <c r="D125" s="6" t="s">
        <v>97</v>
      </c>
      <c r="E125" s="8">
        <v>191887</v>
      </c>
      <c r="F125" s="9">
        <v>41275</v>
      </c>
      <c r="G125" s="9">
        <v>46752</v>
      </c>
      <c r="H125" s="10">
        <v>180</v>
      </c>
      <c r="I125" s="10">
        <v>11.75</v>
      </c>
      <c r="J125" s="8">
        <v>60764.22</v>
      </c>
      <c r="K125" s="8">
        <v>0.32</v>
      </c>
      <c r="L125" s="8">
        <v>729170.64</v>
      </c>
      <c r="M125" s="8">
        <v>3.8</v>
      </c>
      <c r="N125" s="8">
        <v>1.26</v>
      </c>
      <c r="O125" s="8">
        <v>0</v>
      </c>
      <c r="P125" s="8">
        <v>70000</v>
      </c>
      <c r="Q125" s="8">
        <v>0</v>
      </c>
    </row>
    <row r="126" spans="1:17" s="3" customFormat="1" ht="15" hidden="1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hidden="1" customHeight="1">
      <c r="A127" s="6" t="s">
        <v>1103</v>
      </c>
      <c r="B127" s="7" t="s">
        <v>1104</v>
      </c>
      <c r="C127" s="6" t="s">
        <v>1105</v>
      </c>
      <c r="D127" s="6" t="s">
        <v>97</v>
      </c>
      <c r="E127" s="8">
        <v>119093</v>
      </c>
      <c r="F127" s="9">
        <v>45048</v>
      </c>
      <c r="G127" s="9">
        <v>48638</v>
      </c>
      <c r="H127" s="10">
        <v>118</v>
      </c>
      <c r="I127" s="10">
        <v>1.42</v>
      </c>
      <c r="J127" s="8">
        <v>78583.240000000005</v>
      </c>
      <c r="K127" s="8">
        <v>0.66</v>
      </c>
      <c r="L127" s="8">
        <v>942998.88</v>
      </c>
      <c r="M127" s="8">
        <v>7.92</v>
      </c>
      <c r="N127" s="8">
        <v>1.32</v>
      </c>
      <c r="O127" s="8">
        <v>0</v>
      </c>
      <c r="P127" s="8">
        <v>0</v>
      </c>
      <c r="Q127" s="8">
        <v>0</v>
      </c>
    </row>
    <row r="128" spans="1:17" s="3" customFormat="1" ht="15" hidden="1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hidden="1" customHeight="1">
      <c r="A129" s="6" t="s">
        <v>1116</v>
      </c>
      <c r="B129" s="7" t="s">
        <v>1117</v>
      </c>
      <c r="C129" s="6" t="s">
        <v>1118</v>
      </c>
      <c r="D129" s="6" t="s">
        <v>97</v>
      </c>
      <c r="E129" s="8">
        <v>24012</v>
      </c>
      <c r="F129" s="9">
        <v>42482</v>
      </c>
      <c r="G129" s="9">
        <v>46834</v>
      </c>
      <c r="H129" s="10">
        <v>143</v>
      </c>
      <c r="I129" s="10">
        <v>8.5</v>
      </c>
      <c r="J129" s="8">
        <v>28854.42</v>
      </c>
      <c r="K129" s="8">
        <v>1.2</v>
      </c>
      <c r="L129" s="8">
        <v>346253.04</v>
      </c>
      <c r="M129" s="8">
        <v>14.42</v>
      </c>
      <c r="N129" s="8">
        <v>0</v>
      </c>
      <c r="O129" s="8">
        <v>0</v>
      </c>
      <c r="P129" s="8">
        <v>41666.660000000003</v>
      </c>
      <c r="Q129" s="8">
        <v>0</v>
      </c>
    </row>
    <row r="130" spans="1:17" s="3" customFormat="1" ht="15" hidden="1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hidden="1" customHeight="1">
      <c r="A131" s="6" t="s">
        <v>1119</v>
      </c>
      <c r="B131" s="7" t="s">
        <v>119</v>
      </c>
      <c r="C131" s="6" t="s">
        <v>1120</v>
      </c>
      <c r="D131" s="6" t="s">
        <v>97</v>
      </c>
      <c r="E131" s="8">
        <v>89631</v>
      </c>
      <c r="F131" s="9">
        <v>45541</v>
      </c>
      <c r="G131" s="9">
        <v>49191</v>
      </c>
      <c r="H131" s="10">
        <v>120</v>
      </c>
      <c r="I131" s="10">
        <v>0.08</v>
      </c>
      <c r="J131" s="8">
        <v>119508</v>
      </c>
      <c r="K131" s="8">
        <v>1.33</v>
      </c>
      <c r="L131" s="8">
        <v>1434096</v>
      </c>
      <c r="M131" s="8">
        <v>16</v>
      </c>
      <c r="N131" s="8">
        <v>0.82</v>
      </c>
      <c r="O131" s="8">
        <v>0</v>
      </c>
      <c r="P131" s="8">
        <v>478032</v>
      </c>
      <c r="Q131" s="8">
        <v>0</v>
      </c>
    </row>
    <row r="132" spans="1:17" s="3" customFormat="1" ht="15" hidden="1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hidden="1" customHeight="1">
      <c r="A133" s="6" t="s">
        <v>1121</v>
      </c>
      <c r="B133" s="7" t="s">
        <v>119</v>
      </c>
      <c r="C133" s="6" t="s">
        <v>1122</v>
      </c>
      <c r="D133" s="6" t="s">
        <v>117</v>
      </c>
      <c r="E133" s="8">
        <v>11642</v>
      </c>
      <c r="F133" s="9">
        <v>45386</v>
      </c>
      <c r="G133" s="9">
        <v>46446</v>
      </c>
      <c r="H133" s="10">
        <v>35</v>
      </c>
      <c r="I133" s="10">
        <v>0.5</v>
      </c>
      <c r="J133" s="8">
        <v>12350.98</v>
      </c>
      <c r="K133" s="8">
        <v>1.06</v>
      </c>
      <c r="L133" s="8">
        <v>148211.76</v>
      </c>
      <c r="M133" s="8">
        <v>12.73</v>
      </c>
      <c r="N133" s="8">
        <v>0</v>
      </c>
      <c r="O133" s="8">
        <v>0</v>
      </c>
      <c r="P133" s="8">
        <v>13496.25</v>
      </c>
      <c r="Q133" s="8">
        <v>0</v>
      </c>
    </row>
    <row r="134" spans="1:17" s="3" customFormat="1" ht="15" hidden="1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hidden="1" customHeight="1">
      <c r="A135" s="6" t="s">
        <v>1121</v>
      </c>
      <c r="B135" s="7" t="s">
        <v>1123</v>
      </c>
      <c r="C135" s="6" t="s">
        <v>1124</v>
      </c>
      <c r="D135" s="6" t="s">
        <v>117</v>
      </c>
      <c r="E135" s="8">
        <v>14989</v>
      </c>
      <c r="F135" s="9">
        <v>45386</v>
      </c>
      <c r="G135" s="9">
        <v>46507</v>
      </c>
      <c r="H135" s="10">
        <v>37</v>
      </c>
      <c r="I135" s="10">
        <v>0.5</v>
      </c>
      <c r="J135" s="8">
        <v>17214.54</v>
      </c>
      <c r="K135" s="8">
        <v>1.1499999999999999</v>
      </c>
      <c r="L135" s="8">
        <v>206574.48</v>
      </c>
      <c r="M135" s="8">
        <v>13.78</v>
      </c>
      <c r="N135" s="8">
        <v>0</v>
      </c>
      <c r="O135" s="8">
        <v>0</v>
      </c>
      <c r="P135" s="8">
        <v>7819</v>
      </c>
      <c r="Q135" s="8">
        <v>0</v>
      </c>
    </row>
    <row r="136" spans="1:17" s="3" customFormat="1" ht="15" hidden="1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hidden="1" customHeight="1">
      <c r="A137" s="6" t="s">
        <v>1121</v>
      </c>
      <c r="B137" s="7" t="s">
        <v>1125</v>
      </c>
      <c r="C137" s="6" t="s">
        <v>1126</v>
      </c>
      <c r="D137" s="6" t="s">
        <v>117</v>
      </c>
      <c r="E137" s="8">
        <v>5700</v>
      </c>
      <c r="F137" s="9">
        <v>45386</v>
      </c>
      <c r="G137" s="9">
        <v>47118</v>
      </c>
      <c r="H137" s="10">
        <v>57</v>
      </c>
      <c r="I137" s="10">
        <v>0.5</v>
      </c>
      <c r="J137" s="8">
        <v>7067.16</v>
      </c>
      <c r="K137" s="8">
        <v>1.24</v>
      </c>
      <c r="L137" s="8">
        <v>84805.92</v>
      </c>
      <c r="M137" s="8">
        <v>14.88</v>
      </c>
      <c r="N137" s="8">
        <v>0</v>
      </c>
      <c r="O137" s="8">
        <v>0</v>
      </c>
      <c r="P137" s="8">
        <v>6650</v>
      </c>
      <c r="Q137" s="8">
        <v>0</v>
      </c>
    </row>
    <row r="138" spans="1:17" s="3" customFormat="1" ht="15" hidden="1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hidden="1" customHeight="1">
      <c r="A139" s="6" t="s">
        <v>1121</v>
      </c>
      <c r="B139" s="7" t="s">
        <v>149</v>
      </c>
      <c r="C139" s="6" t="s">
        <v>1127</v>
      </c>
      <c r="D139" s="6" t="s">
        <v>117</v>
      </c>
      <c r="E139" s="8">
        <v>1933</v>
      </c>
      <c r="F139" s="9">
        <v>45386</v>
      </c>
      <c r="G139" s="9">
        <v>46173</v>
      </c>
      <c r="H139" s="10">
        <v>26</v>
      </c>
      <c r="I139" s="10">
        <v>0.5</v>
      </c>
      <c r="J139" s="8">
        <v>2706.2</v>
      </c>
      <c r="K139" s="8">
        <v>1.4</v>
      </c>
      <c r="L139" s="8">
        <v>32474.400000000001</v>
      </c>
      <c r="M139" s="8">
        <v>16.8</v>
      </c>
      <c r="N139" s="8">
        <v>0</v>
      </c>
      <c r="O139" s="8">
        <v>0</v>
      </c>
      <c r="P139" s="8">
        <v>2850</v>
      </c>
      <c r="Q139" s="8">
        <v>0</v>
      </c>
    </row>
    <row r="140" spans="1:17" s="3" customFormat="1" ht="15" hidden="1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hidden="1" customHeight="1">
      <c r="A141" s="6" t="s">
        <v>1121</v>
      </c>
      <c r="B141" s="7" t="s">
        <v>1128</v>
      </c>
      <c r="C141" s="6" t="s">
        <v>1129</v>
      </c>
      <c r="D141" s="6" t="s">
        <v>117</v>
      </c>
      <c r="E141" s="8">
        <v>3578</v>
      </c>
      <c r="F141" s="9">
        <v>45386</v>
      </c>
      <c r="G141" s="9">
        <v>46022</v>
      </c>
      <c r="H141" s="10">
        <v>21</v>
      </c>
      <c r="I141" s="10">
        <v>0.5</v>
      </c>
      <c r="J141" s="8">
        <v>3831.7</v>
      </c>
      <c r="K141" s="8">
        <v>1.07</v>
      </c>
      <c r="L141" s="8">
        <v>45980.4</v>
      </c>
      <c r="M141" s="8">
        <v>12.85</v>
      </c>
      <c r="N141" s="8">
        <v>0</v>
      </c>
      <c r="O141" s="8">
        <v>0</v>
      </c>
      <c r="P141" s="8">
        <v>7400</v>
      </c>
      <c r="Q141" s="8">
        <v>0</v>
      </c>
    </row>
    <row r="142" spans="1:17" s="3" customFormat="1" ht="15" hidden="1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hidden="1" customHeight="1">
      <c r="A143" s="6" t="s">
        <v>1121</v>
      </c>
      <c r="B143" s="7" t="s">
        <v>1130</v>
      </c>
      <c r="C143" s="6" t="s">
        <v>1131</v>
      </c>
      <c r="D143" s="6" t="s">
        <v>117</v>
      </c>
      <c r="E143" s="8">
        <v>7500</v>
      </c>
      <c r="F143" s="9">
        <v>45386</v>
      </c>
      <c r="G143" s="9">
        <v>46142</v>
      </c>
      <c r="H143" s="10">
        <v>25</v>
      </c>
      <c r="I143" s="10">
        <v>0.5</v>
      </c>
      <c r="J143" s="8">
        <v>9174.19</v>
      </c>
      <c r="K143" s="8">
        <v>1.22</v>
      </c>
      <c r="L143" s="8">
        <v>110090.28</v>
      </c>
      <c r="M143" s="8">
        <v>14.68</v>
      </c>
      <c r="N143" s="8">
        <v>0</v>
      </c>
      <c r="O143" s="8">
        <v>0</v>
      </c>
      <c r="P143" s="8">
        <v>0</v>
      </c>
      <c r="Q143" s="8">
        <v>0</v>
      </c>
    </row>
    <row r="144" spans="1:17" s="3" customFormat="1" ht="15" hidden="1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hidden="1" customHeight="1">
      <c r="A145" s="6" t="s">
        <v>1121</v>
      </c>
      <c r="B145" s="7" t="s">
        <v>1132</v>
      </c>
      <c r="C145" s="6" t="s">
        <v>1525</v>
      </c>
      <c r="D145" s="6" t="s">
        <v>117</v>
      </c>
      <c r="E145" s="8">
        <v>6790</v>
      </c>
      <c r="F145" s="9">
        <v>45386</v>
      </c>
      <c r="G145" s="9">
        <v>46873</v>
      </c>
      <c r="H145" s="10">
        <v>49</v>
      </c>
      <c r="I145" s="10">
        <v>0.5</v>
      </c>
      <c r="J145" s="8">
        <v>6993.7</v>
      </c>
      <c r="K145" s="8">
        <v>1.03</v>
      </c>
      <c r="L145" s="8">
        <v>83924.4</v>
      </c>
      <c r="M145" s="8">
        <v>12.36</v>
      </c>
      <c r="N145" s="8">
        <v>0.6</v>
      </c>
      <c r="O145" s="8">
        <v>0</v>
      </c>
      <c r="P145" s="8">
        <v>12758.46</v>
      </c>
      <c r="Q145" s="8">
        <v>0</v>
      </c>
    </row>
    <row r="146" spans="1:17" s="3" customFormat="1" ht="15" hidden="1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hidden="1" customHeight="1">
      <c r="A147" s="6" t="s">
        <v>1121</v>
      </c>
      <c r="B147" s="7" t="s">
        <v>1134</v>
      </c>
      <c r="C147" s="6" t="s">
        <v>1135</v>
      </c>
      <c r="D147" s="6" t="s">
        <v>97</v>
      </c>
      <c r="E147" s="8">
        <v>9884</v>
      </c>
      <c r="F147" s="9">
        <v>45386</v>
      </c>
      <c r="G147" s="9">
        <v>46599</v>
      </c>
      <c r="H147" s="10">
        <v>40</v>
      </c>
      <c r="I147" s="10">
        <v>0.5</v>
      </c>
      <c r="J147" s="8">
        <v>10895.89</v>
      </c>
      <c r="K147" s="8">
        <v>1.1000000000000001</v>
      </c>
      <c r="L147" s="8">
        <v>130750.68</v>
      </c>
      <c r="M147" s="8">
        <v>13.23</v>
      </c>
      <c r="N147" s="8">
        <v>1.22</v>
      </c>
      <c r="O147" s="8">
        <v>0</v>
      </c>
      <c r="P147" s="8">
        <v>11626.58</v>
      </c>
      <c r="Q147" s="8">
        <v>0</v>
      </c>
    </row>
    <row r="148" spans="1:17" s="3" customFormat="1" ht="15" hidden="1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hidden="1" customHeight="1">
      <c r="A149" s="6" t="s">
        <v>1121</v>
      </c>
      <c r="B149" s="7" t="s">
        <v>1136</v>
      </c>
      <c r="C149" s="6" t="s">
        <v>1137</v>
      </c>
      <c r="D149" s="6" t="s">
        <v>117</v>
      </c>
      <c r="E149" s="8">
        <v>2592</v>
      </c>
      <c r="F149" s="9">
        <v>45386</v>
      </c>
      <c r="G149" s="9">
        <v>46904</v>
      </c>
      <c r="H149" s="10">
        <v>50</v>
      </c>
      <c r="I149" s="10">
        <v>0.5</v>
      </c>
      <c r="J149" s="8">
        <v>2695.68</v>
      </c>
      <c r="K149" s="8">
        <v>1.04</v>
      </c>
      <c r="L149" s="8">
        <v>32348.16</v>
      </c>
      <c r="M149" s="8">
        <v>12.48</v>
      </c>
      <c r="N149" s="8">
        <v>0</v>
      </c>
      <c r="O149" s="8">
        <v>0</v>
      </c>
      <c r="P149" s="8">
        <v>1012.5</v>
      </c>
      <c r="Q149" s="8">
        <v>0</v>
      </c>
    </row>
    <row r="150" spans="1:17" s="3" customFormat="1" ht="15" hidden="1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hidden="1" customHeight="1">
      <c r="A151" s="6" t="s">
        <v>1121</v>
      </c>
      <c r="B151" s="7" t="s">
        <v>1138</v>
      </c>
      <c r="C151" s="6" t="s">
        <v>1139</v>
      </c>
      <c r="D151" s="6" t="s">
        <v>117</v>
      </c>
      <c r="E151" s="8">
        <v>5455</v>
      </c>
      <c r="F151" s="9">
        <v>45386</v>
      </c>
      <c r="G151" s="9">
        <v>46112</v>
      </c>
      <c r="H151" s="10">
        <v>24</v>
      </c>
      <c r="I151" s="10">
        <v>0.5</v>
      </c>
      <c r="J151" s="8">
        <v>5682.29</v>
      </c>
      <c r="K151" s="8">
        <v>1.04</v>
      </c>
      <c r="L151" s="8">
        <v>68187.48</v>
      </c>
      <c r="M151" s="8">
        <v>12.5</v>
      </c>
      <c r="N151" s="8">
        <v>0</v>
      </c>
      <c r="O151" s="8">
        <v>0</v>
      </c>
      <c r="P151" s="8">
        <v>6000</v>
      </c>
      <c r="Q151" s="8">
        <v>0</v>
      </c>
    </row>
    <row r="152" spans="1:17" s="3" customFormat="1" ht="15" hidden="1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hidden="1" customHeight="1">
      <c r="A153" s="6" t="s">
        <v>1121</v>
      </c>
      <c r="B153" s="7" t="s">
        <v>1140</v>
      </c>
      <c r="C153" s="6" t="s">
        <v>1141</v>
      </c>
      <c r="D153" s="6" t="s">
        <v>117</v>
      </c>
      <c r="E153" s="8">
        <v>2902</v>
      </c>
      <c r="F153" s="9">
        <v>45386</v>
      </c>
      <c r="G153" s="9">
        <v>46660</v>
      </c>
      <c r="H153" s="10">
        <v>42</v>
      </c>
      <c r="I153" s="10">
        <v>0.5</v>
      </c>
      <c r="J153" s="8">
        <v>3540.57</v>
      </c>
      <c r="K153" s="8">
        <v>1.22</v>
      </c>
      <c r="L153" s="8">
        <v>42486.84</v>
      </c>
      <c r="M153" s="8">
        <v>14.64</v>
      </c>
      <c r="N153" s="8">
        <v>0</v>
      </c>
      <c r="O153" s="8">
        <v>0</v>
      </c>
      <c r="P153" s="8">
        <v>3811</v>
      </c>
      <c r="Q153" s="8">
        <v>0</v>
      </c>
    </row>
    <row r="154" spans="1:17" s="3" customFormat="1" ht="15" hidden="1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1121</v>
      </c>
      <c r="B155" s="7" t="s">
        <v>1142</v>
      </c>
      <c r="C155" s="134" t="s">
        <v>1549</v>
      </c>
      <c r="D155" s="6" t="s">
        <v>117</v>
      </c>
      <c r="E155" s="8">
        <v>4574</v>
      </c>
      <c r="F155" s="9">
        <v>45386</v>
      </c>
      <c r="G155" s="9">
        <v>45596</v>
      </c>
      <c r="H155" s="10">
        <v>7</v>
      </c>
      <c r="I155" s="10">
        <v>0.5</v>
      </c>
      <c r="J155" s="8">
        <v>4998.13</v>
      </c>
      <c r="K155" s="8">
        <v>1.0900000000000001</v>
      </c>
      <c r="L155" s="8">
        <v>59977.56</v>
      </c>
      <c r="M155" s="8">
        <v>13.11</v>
      </c>
      <c r="N155" s="8">
        <v>0</v>
      </c>
      <c r="O155" s="8">
        <v>0</v>
      </c>
      <c r="P155" s="8">
        <v>5000</v>
      </c>
      <c r="Q155" s="8">
        <v>0</v>
      </c>
    </row>
    <row r="156" spans="1:17" s="3" customFormat="1" ht="15" hidden="1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hidden="1" customHeight="1">
      <c r="A157" s="6" t="s">
        <v>1121</v>
      </c>
      <c r="B157" s="7" t="s">
        <v>1550</v>
      </c>
      <c r="C157" s="12" t="s">
        <v>247</v>
      </c>
      <c r="D157" s="12"/>
      <c r="E157" s="13">
        <v>3800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s="3" customFormat="1" ht="15" hidden="1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hidden="1" customHeight="1">
      <c r="A159" s="6" t="s">
        <v>1121</v>
      </c>
      <c r="B159" s="7" t="s">
        <v>1551</v>
      </c>
      <c r="C159" s="12" t="s">
        <v>247</v>
      </c>
      <c r="D159" s="12"/>
      <c r="E159" s="13">
        <v>4253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s="3" customFormat="1" ht="15" hidden="1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hidden="1" customHeight="1">
      <c r="A161" s="6" t="s">
        <v>1144</v>
      </c>
      <c r="B161" s="7" t="s">
        <v>690</v>
      </c>
      <c r="C161" s="6" t="s">
        <v>1145</v>
      </c>
      <c r="D161" s="6" t="s">
        <v>97</v>
      </c>
      <c r="E161" s="8">
        <v>18095</v>
      </c>
      <c r="F161" s="9">
        <v>44796</v>
      </c>
      <c r="G161" s="9">
        <v>46660</v>
      </c>
      <c r="H161" s="10">
        <v>62</v>
      </c>
      <c r="I161" s="10">
        <v>2.17</v>
      </c>
      <c r="J161" s="8">
        <v>11369.7</v>
      </c>
      <c r="K161" s="8">
        <v>0.63</v>
      </c>
      <c r="L161" s="8">
        <v>136436.4</v>
      </c>
      <c r="M161" s="8">
        <v>7.54</v>
      </c>
      <c r="N161" s="8">
        <v>1.92</v>
      </c>
      <c r="O161" s="8">
        <v>0</v>
      </c>
      <c r="P161" s="8">
        <v>15139.48</v>
      </c>
      <c r="Q161" s="8">
        <v>0</v>
      </c>
    </row>
    <row r="162" spans="1:17" s="3" customFormat="1" ht="15" hidden="1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hidden="1" customHeight="1">
      <c r="A163" s="6" t="s">
        <v>1144</v>
      </c>
      <c r="B163" s="7" t="s">
        <v>119</v>
      </c>
      <c r="C163" s="12" t="s">
        <v>247</v>
      </c>
      <c r="D163" s="12"/>
      <c r="E163" s="13">
        <v>56485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s="3" customFormat="1" ht="15" hidden="1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hidden="1" customHeight="1">
      <c r="A165" s="6" t="s">
        <v>1144</v>
      </c>
      <c r="B165" s="7" t="s">
        <v>339</v>
      </c>
      <c r="C165" s="12" t="s">
        <v>247</v>
      </c>
      <c r="D165" s="12"/>
      <c r="E165" s="13">
        <v>12000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s="3" customFormat="1" ht="15" hidden="1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hidden="1" customHeight="1">
      <c r="A167" s="6" t="s">
        <v>1144</v>
      </c>
      <c r="B167" s="7" t="s">
        <v>650</v>
      </c>
      <c r="C167" s="12" t="s">
        <v>247</v>
      </c>
      <c r="D167" s="12"/>
      <c r="E167" s="13">
        <v>20000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s="3" customFormat="1" ht="15" hidden="1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hidden="1" customHeight="1">
      <c r="A169" s="6" t="s">
        <v>1144</v>
      </c>
      <c r="B169" s="7" t="s">
        <v>779</v>
      </c>
      <c r="C169" s="12" t="s">
        <v>247</v>
      </c>
      <c r="D169" s="12"/>
      <c r="E169" s="13">
        <v>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s="3" customFormat="1" ht="15" hidden="1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hidden="1" customHeight="1">
      <c r="A171" s="6" t="s">
        <v>1144</v>
      </c>
      <c r="B171" s="7" t="s">
        <v>1146</v>
      </c>
      <c r="C171" s="12" t="s">
        <v>247</v>
      </c>
      <c r="D171" s="12"/>
      <c r="E171" s="13">
        <v>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s="3" customFormat="1" ht="15" hidden="1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hidden="1" customHeight="1">
      <c r="A173" s="6" t="s">
        <v>1144</v>
      </c>
      <c r="B173" s="7" t="s">
        <v>109</v>
      </c>
      <c r="C173" s="12" t="s">
        <v>247</v>
      </c>
      <c r="D173" s="12"/>
      <c r="E173" s="13">
        <v>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s="3" customFormat="1" ht="15" hidden="1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hidden="1" customHeight="1">
      <c r="A175" s="6" t="s">
        <v>1163</v>
      </c>
      <c r="B175" s="7" t="s">
        <v>1164</v>
      </c>
      <c r="C175" s="6" t="s">
        <v>1165</v>
      </c>
      <c r="D175" s="6" t="s">
        <v>97</v>
      </c>
      <c r="E175" s="8">
        <v>39170</v>
      </c>
      <c r="F175" s="9">
        <v>45209</v>
      </c>
      <c r="G175" s="9">
        <v>46387</v>
      </c>
      <c r="H175" s="10">
        <v>39</v>
      </c>
      <c r="I175" s="10">
        <v>1</v>
      </c>
      <c r="J175" s="8">
        <v>50431.38</v>
      </c>
      <c r="K175" s="8">
        <v>1.29</v>
      </c>
      <c r="L175" s="8">
        <v>605176.56000000006</v>
      </c>
      <c r="M175" s="8">
        <v>15.45</v>
      </c>
      <c r="N175" s="8">
        <v>6.98</v>
      </c>
      <c r="O175" s="8">
        <v>0</v>
      </c>
      <c r="P175" s="8">
        <v>0</v>
      </c>
      <c r="Q175" s="8">
        <v>0</v>
      </c>
    </row>
    <row r="176" spans="1:17" s="3" customFormat="1" ht="15" hidden="1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1166</v>
      </c>
      <c r="B177" s="7" t="s">
        <v>99</v>
      </c>
      <c r="C177" s="134" t="s">
        <v>1552</v>
      </c>
      <c r="D177" s="6" t="s">
        <v>97</v>
      </c>
      <c r="E177" s="8">
        <v>32400</v>
      </c>
      <c r="F177" s="9">
        <v>45463</v>
      </c>
      <c r="G177" s="9">
        <v>45596</v>
      </c>
      <c r="H177" s="10">
        <v>5</v>
      </c>
      <c r="I177" s="10">
        <v>0.33</v>
      </c>
      <c r="J177" s="8">
        <v>32985</v>
      </c>
      <c r="K177" s="8">
        <v>1.02</v>
      </c>
      <c r="L177" s="8">
        <v>395820</v>
      </c>
      <c r="M177" s="8">
        <v>12.22</v>
      </c>
      <c r="N177" s="8">
        <v>3.42</v>
      </c>
      <c r="O177" s="8">
        <v>0</v>
      </c>
      <c r="P177" s="8">
        <v>0</v>
      </c>
      <c r="Q177" s="8">
        <v>0</v>
      </c>
    </row>
    <row r="178" spans="1:17" s="3" customFormat="1" ht="15" hidden="1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hidden="1" customHeight="1">
      <c r="A179" s="6" t="s">
        <v>1166</v>
      </c>
      <c r="B179" s="7" t="s">
        <v>101</v>
      </c>
      <c r="C179" s="6" t="s">
        <v>1168</v>
      </c>
      <c r="D179" s="6" t="s">
        <v>97</v>
      </c>
      <c r="E179" s="8">
        <v>35000</v>
      </c>
      <c r="F179" s="9">
        <v>45463</v>
      </c>
      <c r="G179" s="9">
        <v>47010</v>
      </c>
      <c r="H179" s="10">
        <v>51</v>
      </c>
      <c r="I179" s="10">
        <v>0.33</v>
      </c>
      <c r="J179" s="8">
        <v>25496.97</v>
      </c>
      <c r="K179" s="8">
        <v>0.73</v>
      </c>
      <c r="L179" s="8">
        <v>305963.64</v>
      </c>
      <c r="M179" s="8">
        <v>8.74</v>
      </c>
      <c r="N179" s="8">
        <v>3.33</v>
      </c>
      <c r="O179" s="8">
        <v>0</v>
      </c>
      <c r="P179" s="8">
        <v>46660</v>
      </c>
      <c r="Q179" s="8">
        <v>0</v>
      </c>
    </row>
    <row r="180" spans="1:17" s="3" customFormat="1" ht="15" hidden="1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hidden="1" customHeight="1">
      <c r="A181" s="6" t="s">
        <v>1169</v>
      </c>
      <c r="B181" s="7" t="s">
        <v>99</v>
      </c>
      <c r="C181" s="6" t="s">
        <v>1170</v>
      </c>
      <c r="D181" s="6" t="s">
        <v>97</v>
      </c>
      <c r="E181" s="8">
        <v>15372</v>
      </c>
      <c r="F181" s="9">
        <v>45261</v>
      </c>
      <c r="G181" s="9">
        <v>46022</v>
      </c>
      <c r="H181" s="10">
        <v>25</v>
      </c>
      <c r="I181" s="10">
        <v>0.83</v>
      </c>
      <c r="J181" s="8">
        <v>16012.5</v>
      </c>
      <c r="K181" s="8">
        <v>1.04</v>
      </c>
      <c r="L181" s="8">
        <v>192150</v>
      </c>
      <c r="M181" s="8">
        <v>12.5</v>
      </c>
      <c r="N181" s="8">
        <v>4.01</v>
      </c>
      <c r="O181" s="8">
        <v>0</v>
      </c>
      <c r="P181" s="8">
        <v>19266.240000000002</v>
      </c>
      <c r="Q181" s="8">
        <v>0</v>
      </c>
    </row>
    <row r="182" spans="1:17" s="3" customFormat="1" ht="15" hidden="1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hidden="1" customHeight="1">
      <c r="A183" s="6" t="s">
        <v>1169</v>
      </c>
      <c r="B183" s="7" t="s">
        <v>101</v>
      </c>
      <c r="C183" s="6" t="s">
        <v>1171</v>
      </c>
      <c r="D183" s="6" t="s">
        <v>97</v>
      </c>
      <c r="E183" s="8">
        <v>11828</v>
      </c>
      <c r="F183" s="9">
        <v>45261</v>
      </c>
      <c r="G183" s="9">
        <v>46022</v>
      </c>
      <c r="H183" s="10">
        <v>25</v>
      </c>
      <c r="I183" s="10">
        <v>0.83</v>
      </c>
      <c r="J183" s="8">
        <v>12320.83</v>
      </c>
      <c r="K183" s="8">
        <v>1.04</v>
      </c>
      <c r="L183" s="8">
        <v>147849.96</v>
      </c>
      <c r="M183" s="8">
        <v>12.5</v>
      </c>
      <c r="N183" s="8">
        <v>4.01</v>
      </c>
      <c r="O183" s="8">
        <v>0</v>
      </c>
      <c r="P183" s="8">
        <v>14824.43</v>
      </c>
      <c r="Q183" s="8">
        <v>0</v>
      </c>
    </row>
    <row r="184" spans="1:17" s="3" customFormat="1" ht="15" hidden="1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hidden="1" customHeight="1">
      <c r="A185" s="6" t="s">
        <v>1172</v>
      </c>
      <c r="B185" s="7" t="s">
        <v>1173</v>
      </c>
      <c r="C185" s="6" t="s">
        <v>1174</v>
      </c>
      <c r="D185" s="6" t="s">
        <v>97</v>
      </c>
      <c r="E185" s="8">
        <v>17000</v>
      </c>
      <c r="F185" s="9">
        <v>45323</v>
      </c>
      <c r="G185" s="9">
        <v>47177</v>
      </c>
      <c r="H185" s="10">
        <v>61</v>
      </c>
      <c r="I185" s="10">
        <v>0.67</v>
      </c>
      <c r="J185" s="8">
        <v>11475</v>
      </c>
      <c r="K185" s="8">
        <v>0.68</v>
      </c>
      <c r="L185" s="8">
        <v>137700</v>
      </c>
      <c r="M185" s="8">
        <v>8.1</v>
      </c>
      <c r="N185" s="8">
        <v>1.31</v>
      </c>
      <c r="O185" s="8">
        <v>0</v>
      </c>
      <c r="P185" s="8">
        <v>11475</v>
      </c>
      <c r="Q185" s="8">
        <v>0</v>
      </c>
    </row>
    <row r="186" spans="1:17" s="3" customFormat="1" ht="15" hidden="1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hidden="1" customHeight="1">
      <c r="A187" s="6" t="s">
        <v>1172</v>
      </c>
      <c r="B187" s="7" t="s">
        <v>1175</v>
      </c>
      <c r="C187" s="6" t="s">
        <v>1176</v>
      </c>
      <c r="D187" s="6" t="s">
        <v>97</v>
      </c>
      <c r="E187" s="8">
        <v>8000</v>
      </c>
      <c r="F187" s="9">
        <v>45505</v>
      </c>
      <c r="G187" s="9">
        <v>47361</v>
      </c>
      <c r="H187" s="10">
        <v>61</v>
      </c>
      <c r="I187" s="10">
        <v>0.17</v>
      </c>
      <c r="J187" s="8">
        <v>6666.67</v>
      </c>
      <c r="K187" s="8">
        <v>0.83</v>
      </c>
      <c r="L187" s="8">
        <v>80000.039999999994</v>
      </c>
      <c r="M187" s="8">
        <v>10</v>
      </c>
      <c r="N187" s="8">
        <v>1.25</v>
      </c>
      <c r="O187" s="8">
        <v>0</v>
      </c>
      <c r="P187" s="8">
        <v>7500</v>
      </c>
      <c r="Q187" s="8">
        <v>0</v>
      </c>
    </row>
    <row r="188" spans="1:17" s="3" customFormat="1" ht="15" hidden="1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hidden="1" customHeight="1">
      <c r="A189" s="6" t="s">
        <v>1172</v>
      </c>
      <c r="B189" s="7" t="s">
        <v>1177</v>
      </c>
      <c r="C189" s="6" t="s">
        <v>1178</v>
      </c>
      <c r="D189" s="6" t="s">
        <v>97</v>
      </c>
      <c r="E189" s="8">
        <v>8000</v>
      </c>
      <c r="F189" s="9">
        <v>44958</v>
      </c>
      <c r="G189" s="9">
        <v>46783</v>
      </c>
      <c r="H189" s="10">
        <v>60</v>
      </c>
      <c r="I189" s="10">
        <v>1.67</v>
      </c>
      <c r="J189" s="8">
        <v>5200</v>
      </c>
      <c r="K189" s="8">
        <v>0.65</v>
      </c>
      <c r="L189" s="8">
        <v>62400</v>
      </c>
      <c r="M189" s="8">
        <v>7.8</v>
      </c>
      <c r="N189" s="8">
        <v>1.43</v>
      </c>
      <c r="O189" s="8">
        <v>0</v>
      </c>
      <c r="P189" s="8">
        <v>7500</v>
      </c>
      <c r="Q189" s="8">
        <v>0</v>
      </c>
    </row>
    <row r="190" spans="1:17" s="3" customFormat="1" ht="15" hidden="1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hidden="1" customHeight="1">
      <c r="A191" s="6" t="s">
        <v>1172</v>
      </c>
      <c r="B191" s="7" t="s">
        <v>1179</v>
      </c>
      <c r="C191" s="6" t="s">
        <v>1180</v>
      </c>
      <c r="D191" s="6" t="s">
        <v>97</v>
      </c>
      <c r="E191" s="8">
        <v>32000</v>
      </c>
      <c r="F191" s="9">
        <v>40087</v>
      </c>
      <c r="G191" s="9">
        <v>47391</v>
      </c>
      <c r="H191" s="10">
        <v>240</v>
      </c>
      <c r="I191" s="10">
        <v>15</v>
      </c>
      <c r="J191" s="8">
        <v>7284.71</v>
      </c>
      <c r="K191" s="8">
        <v>0.23</v>
      </c>
      <c r="L191" s="8">
        <v>87416.52</v>
      </c>
      <c r="M191" s="8">
        <v>2.73</v>
      </c>
      <c r="N191" s="8">
        <v>0</v>
      </c>
      <c r="O191" s="8">
        <v>0</v>
      </c>
      <c r="P191" s="8">
        <v>10800</v>
      </c>
      <c r="Q191" s="8">
        <v>0</v>
      </c>
    </row>
    <row r="192" spans="1:17" s="3" customFormat="1" ht="15" hidden="1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hidden="1" customHeight="1">
      <c r="A193" s="6" t="s">
        <v>1172</v>
      </c>
      <c r="B193" s="7" t="s">
        <v>1181</v>
      </c>
      <c r="C193" s="6" t="s">
        <v>1182</v>
      </c>
      <c r="D193" s="6" t="s">
        <v>97</v>
      </c>
      <c r="E193" s="8">
        <v>17000</v>
      </c>
      <c r="F193" s="9">
        <v>41773</v>
      </c>
      <c r="G193" s="9">
        <v>46873</v>
      </c>
      <c r="H193" s="10">
        <v>168</v>
      </c>
      <c r="I193" s="10">
        <v>10.42</v>
      </c>
      <c r="J193" s="8">
        <v>10270.83</v>
      </c>
      <c r="K193" s="8">
        <v>0.6</v>
      </c>
      <c r="L193" s="8">
        <v>123249.96</v>
      </c>
      <c r="M193" s="8">
        <v>7.25</v>
      </c>
      <c r="N193" s="8">
        <v>1.49</v>
      </c>
      <c r="O193" s="8">
        <v>0</v>
      </c>
      <c r="P193" s="8">
        <v>8358.34</v>
      </c>
      <c r="Q193" s="8">
        <v>0</v>
      </c>
    </row>
    <row r="194" spans="1:17" s="3" customFormat="1" ht="15" hidden="1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hidden="1" customHeight="1">
      <c r="A195" s="6" t="s">
        <v>1172</v>
      </c>
      <c r="B195" s="7" t="s">
        <v>1183</v>
      </c>
      <c r="C195" s="6" t="s">
        <v>1184</v>
      </c>
      <c r="D195" s="6" t="s">
        <v>117</v>
      </c>
      <c r="E195" s="8">
        <v>40800</v>
      </c>
      <c r="F195" s="9">
        <v>40725</v>
      </c>
      <c r="G195" s="9">
        <v>45838</v>
      </c>
      <c r="H195" s="10">
        <v>168</v>
      </c>
      <c r="I195" s="10">
        <v>13.25</v>
      </c>
      <c r="J195" s="8">
        <v>27880</v>
      </c>
      <c r="K195" s="8">
        <v>0.68</v>
      </c>
      <c r="L195" s="8">
        <v>334560</v>
      </c>
      <c r="M195" s="8">
        <v>8.1999999999999993</v>
      </c>
      <c r="N195" s="8">
        <v>0</v>
      </c>
      <c r="O195" s="8">
        <v>0.25</v>
      </c>
      <c r="P195" s="8">
        <v>0</v>
      </c>
      <c r="Q195" s="8">
        <v>0</v>
      </c>
    </row>
    <row r="196" spans="1:17" s="3" customFormat="1" ht="15" hidden="1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hidden="1" customHeight="1">
      <c r="A197" s="6" t="s">
        <v>1172</v>
      </c>
      <c r="B197" s="7" t="s">
        <v>1185</v>
      </c>
      <c r="C197" s="6" t="s">
        <v>1186</v>
      </c>
      <c r="D197" s="6" t="s">
        <v>117</v>
      </c>
      <c r="E197" s="8">
        <v>39200</v>
      </c>
      <c r="F197" s="9">
        <v>37987</v>
      </c>
      <c r="G197" s="9">
        <v>45838</v>
      </c>
      <c r="H197" s="10">
        <v>258</v>
      </c>
      <c r="I197" s="10">
        <v>20.75</v>
      </c>
      <c r="J197" s="8">
        <v>25153.33</v>
      </c>
      <c r="K197" s="8">
        <v>0.64</v>
      </c>
      <c r="L197" s="8">
        <v>301839.96000000002</v>
      </c>
      <c r="M197" s="8">
        <v>7.7</v>
      </c>
      <c r="N197" s="8">
        <v>0</v>
      </c>
      <c r="O197" s="8">
        <v>0</v>
      </c>
      <c r="P197" s="8">
        <v>0</v>
      </c>
      <c r="Q197" s="8">
        <v>0</v>
      </c>
    </row>
    <row r="198" spans="1:17" s="3" customFormat="1" ht="15" hidden="1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hidden="1" customHeight="1">
      <c r="A199" s="6" t="s">
        <v>1187</v>
      </c>
      <c r="B199" s="7" t="s">
        <v>350</v>
      </c>
      <c r="C199" s="6" t="s">
        <v>1188</v>
      </c>
      <c r="D199" s="6" t="s">
        <v>97</v>
      </c>
      <c r="E199" s="8">
        <v>19511</v>
      </c>
      <c r="F199" s="9">
        <v>44571</v>
      </c>
      <c r="G199" s="9">
        <v>46762</v>
      </c>
      <c r="H199" s="10">
        <v>72</v>
      </c>
      <c r="I199" s="10">
        <v>2.75</v>
      </c>
      <c r="J199" s="8">
        <v>9583.33</v>
      </c>
      <c r="K199" s="8">
        <v>0.49</v>
      </c>
      <c r="L199" s="8">
        <v>114999.96</v>
      </c>
      <c r="M199" s="8">
        <v>5.89</v>
      </c>
      <c r="N199" s="8">
        <v>3.79</v>
      </c>
      <c r="O199" s="8">
        <v>0</v>
      </c>
      <c r="P199" s="8">
        <v>0</v>
      </c>
      <c r="Q199" s="8">
        <v>0</v>
      </c>
    </row>
    <row r="200" spans="1:17" s="3" customFormat="1" ht="15" hidden="1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hidden="1" customHeight="1">
      <c r="A201" s="6" t="s">
        <v>1189</v>
      </c>
      <c r="B201" s="7" t="s">
        <v>99</v>
      </c>
      <c r="C201" s="6" t="s">
        <v>1190</v>
      </c>
      <c r="D201" s="6" t="s">
        <v>97</v>
      </c>
      <c r="E201" s="8">
        <v>80000</v>
      </c>
      <c r="F201" s="9">
        <v>45176</v>
      </c>
      <c r="G201" s="9">
        <v>45716</v>
      </c>
      <c r="H201" s="10">
        <v>18</v>
      </c>
      <c r="I201" s="10">
        <v>1.08</v>
      </c>
      <c r="J201" s="8">
        <v>32827.339999999997</v>
      </c>
      <c r="K201" s="8">
        <v>0.41</v>
      </c>
      <c r="L201" s="8">
        <v>393928.08</v>
      </c>
      <c r="M201" s="8">
        <v>4.92</v>
      </c>
      <c r="N201" s="8">
        <v>1.02</v>
      </c>
      <c r="O201" s="8">
        <v>0</v>
      </c>
      <c r="P201" s="8">
        <v>69533.34</v>
      </c>
      <c r="Q201" s="8">
        <v>0</v>
      </c>
    </row>
    <row r="202" spans="1:17" s="3" customFormat="1" ht="15" hidden="1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hidden="1" customHeight="1">
      <c r="A203" s="6" t="s">
        <v>1189</v>
      </c>
      <c r="B203" s="7" t="s">
        <v>1191</v>
      </c>
      <c r="C203" s="6" t="s">
        <v>1192</v>
      </c>
      <c r="D203" s="6" t="s">
        <v>264</v>
      </c>
      <c r="E203" s="8">
        <v>0</v>
      </c>
      <c r="F203" s="9">
        <v>45176</v>
      </c>
      <c r="G203" s="9">
        <v>47118</v>
      </c>
      <c r="H203" s="10">
        <v>64</v>
      </c>
      <c r="I203" s="10">
        <v>1.08</v>
      </c>
      <c r="J203" s="8">
        <v>3407.36</v>
      </c>
      <c r="K203" s="8">
        <v>0</v>
      </c>
      <c r="L203" s="8">
        <v>40888.32</v>
      </c>
      <c r="M203" s="8">
        <v>0</v>
      </c>
      <c r="N203" s="8">
        <v>0</v>
      </c>
      <c r="O203" s="8">
        <v>0</v>
      </c>
      <c r="P203" s="8">
        <v>2500</v>
      </c>
      <c r="Q203" s="8">
        <v>0</v>
      </c>
    </row>
    <row r="204" spans="1:17" s="3" customFormat="1" ht="15" hidden="1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hidden="1" customHeight="1">
      <c r="A205" s="6" t="s">
        <v>1189</v>
      </c>
      <c r="B205" s="7" t="s">
        <v>1193</v>
      </c>
      <c r="C205" s="6" t="s">
        <v>1194</v>
      </c>
      <c r="D205" s="6" t="s">
        <v>97</v>
      </c>
      <c r="E205" s="8">
        <v>120000</v>
      </c>
      <c r="F205" s="9">
        <v>45176</v>
      </c>
      <c r="G205" s="9">
        <v>46660</v>
      </c>
      <c r="H205" s="10">
        <v>49</v>
      </c>
      <c r="I205" s="10">
        <v>1.08</v>
      </c>
      <c r="J205" s="8">
        <v>55702.400000000001</v>
      </c>
      <c r="K205" s="8">
        <v>0.46</v>
      </c>
      <c r="L205" s="8">
        <v>668428.80000000005</v>
      </c>
      <c r="M205" s="8">
        <v>5.57</v>
      </c>
      <c r="N205" s="8">
        <v>1.02</v>
      </c>
      <c r="O205" s="8">
        <v>0</v>
      </c>
      <c r="P205" s="8">
        <v>21546.67</v>
      </c>
      <c r="Q205" s="8">
        <v>0</v>
      </c>
    </row>
    <row r="206" spans="1:17" s="3" customFormat="1" ht="15" hidden="1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hidden="1" customHeight="1">
      <c r="A207" s="6" t="s">
        <v>1195</v>
      </c>
      <c r="B207" s="7" t="s">
        <v>101</v>
      </c>
      <c r="C207" s="6" t="s">
        <v>1197</v>
      </c>
      <c r="D207" s="6" t="s">
        <v>97</v>
      </c>
      <c r="E207" s="8">
        <v>13950</v>
      </c>
      <c r="F207" s="9">
        <v>45047</v>
      </c>
      <c r="G207" s="9">
        <v>46934</v>
      </c>
      <c r="H207" s="10">
        <v>62</v>
      </c>
      <c r="I207" s="10">
        <v>1.42</v>
      </c>
      <c r="J207" s="8">
        <v>15003.52</v>
      </c>
      <c r="K207" s="8">
        <v>1.08</v>
      </c>
      <c r="L207" s="8">
        <v>180042.23999999999</v>
      </c>
      <c r="M207" s="8">
        <v>12.91</v>
      </c>
      <c r="N207" s="8">
        <v>3.3</v>
      </c>
      <c r="O207" s="8">
        <v>0</v>
      </c>
      <c r="P207" s="8">
        <v>17051.13</v>
      </c>
      <c r="Q207" s="8">
        <v>0</v>
      </c>
    </row>
    <row r="208" spans="1:17" s="3" customFormat="1" ht="15" hidden="1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hidden="1" customHeight="1">
      <c r="A209" s="6" t="s">
        <v>1195</v>
      </c>
      <c r="B209" s="7" t="s">
        <v>99</v>
      </c>
      <c r="C209" s="12" t="s">
        <v>247</v>
      </c>
      <c r="D209" s="12"/>
      <c r="E209" s="13">
        <v>8052</v>
      </c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s="3" customFormat="1" ht="15" hidden="1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hidden="1" customHeight="1">
      <c r="A211" s="6" t="s">
        <v>1195</v>
      </c>
      <c r="B211" s="7" t="s">
        <v>109</v>
      </c>
      <c r="C211" s="12" t="s">
        <v>247</v>
      </c>
      <c r="D211" s="12"/>
      <c r="E211" s="13">
        <v>10285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s="3" customFormat="1" ht="15" hidden="1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hidden="1" customHeight="1">
      <c r="A213" s="6" t="s">
        <v>937</v>
      </c>
      <c r="B213" s="7" t="s">
        <v>119</v>
      </c>
      <c r="C213" s="6" t="s">
        <v>938</v>
      </c>
      <c r="D213" s="6" t="s">
        <v>97</v>
      </c>
      <c r="E213" s="8">
        <v>22961</v>
      </c>
      <c r="F213" s="9">
        <v>45413</v>
      </c>
      <c r="G213" s="9">
        <v>49064</v>
      </c>
      <c r="H213" s="10">
        <v>120</v>
      </c>
      <c r="I213" s="10">
        <v>0.42</v>
      </c>
      <c r="J213" s="8">
        <v>24874.42</v>
      </c>
      <c r="K213" s="8">
        <v>1.08</v>
      </c>
      <c r="L213" s="8">
        <v>298493.03999999998</v>
      </c>
      <c r="M213" s="8">
        <v>13</v>
      </c>
      <c r="N213" s="8">
        <v>2.09</v>
      </c>
      <c r="O213" s="8">
        <v>0</v>
      </c>
      <c r="P213" s="8">
        <v>28242.03</v>
      </c>
      <c r="Q213" s="8">
        <v>0</v>
      </c>
    </row>
    <row r="214" spans="1:17" s="3" customFormat="1" ht="15" hidden="1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hidden="1" customHeight="1">
      <c r="A215" s="6" t="s">
        <v>1199</v>
      </c>
      <c r="B215" s="7" t="s">
        <v>99</v>
      </c>
      <c r="C215" s="6" t="s">
        <v>1200</v>
      </c>
      <c r="D215" s="6" t="s">
        <v>117</v>
      </c>
      <c r="E215" s="8">
        <v>22500</v>
      </c>
      <c r="F215" s="9">
        <v>45212</v>
      </c>
      <c r="G215" s="9">
        <v>46309</v>
      </c>
      <c r="H215" s="10">
        <v>36</v>
      </c>
      <c r="I215" s="10">
        <v>1</v>
      </c>
      <c r="J215" s="8">
        <v>16550.04</v>
      </c>
      <c r="K215" s="8">
        <v>0.74</v>
      </c>
      <c r="L215" s="8">
        <v>198600.48</v>
      </c>
      <c r="M215" s="8">
        <v>8.83</v>
      </c>
      <c r="N215" s="8">
        <v>0</v>
      </c>
      <c r="O215" s="8">
        <v>0</v>
      </c>
      <c r="P215" s="8">
        <v>0</v>
      </c>
      <c r="Q215" s="8">
        <v>0</v>
      </c>
    </row>
    <row r="216" spans="1:17" s="3" customFormat="1" ht="15" hidden="1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hidden="1" customHeight="1">
      <c r="A217" s="6" t="s">
        <v>1199</v>
      </c>
      <c r="B217" s="7" t="s">
        <v>101</v>
      </c>
      <c r="C217" s="6" t="s">
        <v>1201</v>
      </c>
      <c r="D217" s="6" t="s">
        <v>117</v>
      </c>
      <c r="E217" s="8">
        <v>7525</v>
      </c>
      <c r="F217" s="9">
        <v>45212</v>
      </c>
      <c r="G217" s="9">
        <v>45961</v>
      </c>
      <c r="H217" s="10">
        <v>25</v>
      </c>
      <c r="I217" s="10">
        <v>1</v>
      </c>
      <c r="J217" s="8">
        <v>3501.84</v>
      </c>
      <c r="K217" s="8">
        <v>0.47</v>
      </c>
      <c r="L217" s="8">
        <v>42022.080000000002</v>
      </c>
      <c r="M217" s="8">
        <v>5.58</v>
      </c>
      <c r="N217" s="8">
        <v>0</v>
      </c>
      <c r="O217" s="8">
        <v>0</v>
      </c>
      <c r="P217" s="8">
        <v>4583.33</v>
      </c>
      <c r="Q217" s="8">
        <v>0</v>
      </c>
    </row>
    <row r="218" spans="1:17" s="3" customFormat="1" ht="15" hidden="1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hidden="1" customHeight="1">
      <c r="A219" s="6" t="s">
        <v>1199</v>
      </c>
      <c r="B219" s="7" t="s">
        <v>109</v>
      </c>
      <c r="C219" s="6" t="s">
        <v>1202</v>
      </c>
      <c r="D219" s="6" t="s">
        <v>97</v>
      </c>
      <c r="E219" s="8">
        <v>2674</v>
      </c>
      <c r="F219" s="9">
        <v>45323</v>
      </c>
      <c r="G219" s="9">
        <v>45869</v>
      </c>
      <c r="H219" s="10">
        <v>18</v>
      </c>
      <c r="I219" s="10">
        <v>0.67</v>
      </c>
      <c r="J219" s="8">
        <v>2451.17</v>
      </c>
      <c r="K219" s="8">
        <v>0.92</v>
      </c>
      <c r="L219" s="8">
        <v>29414.04</v>
      </c>
      <c r="M219" s="8">
        <v>11</v>
      </c>
      <c r="N219" s="8">
        <v>2.39</v>
      </c>
      <c r="O219" s="8">
        <v>0</v>
      </c>
      <c r="P219" s="8">
        <v>2841.13</v>
      </c>
      <c r="Q219" s="8">
        <v>0</v>
      </c>
    </row>
    <row r="220" spans="1:17" s="3" customFormat="1" ht="15" hidden="1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hidden="1" customHeight="1">
      <c r="A221" s="6" t="s">
        <v>1203</v>
      </c>
      <c r="B221" s="7" t="s">
        <v>766</v>
      </c>
      <c r="C221" s="6" t="s">
        <v>1204</v>
      </c>
      <c r="D221" s="6" t="s">
        <v>97</v>
      </c>
      <c r="E221" s="8">
        <v>77259</v>
      </c>
      <c r="F221" s="9">
        <v>42705</v>
      </c>
      <c r="G221" s="9">
        <v>46446</v>
      </c>
      <c r="H221" s="10">
        <v>123</v>
      </c>
      <c r="I221" s="10">
        <v>7.83</v>
      </c>
      <c r="J221" s="8">
        <v>75263.14</v>
      </c>
      <c r="K221" s="8">
        <v>0.97</v>
      </c>
      <c r="L221" s="8">
        <v>903157.68</v>
      </c>
      <c r="M221" s="8">
        <v>11.69</v>
      </c>
      <c r="N221" s="8">
        <v>4.2699999999999996</v>
      </c>
      <c r="O221" s="8">
        <v>0</v>
      </c>
      <c r="P221" s="8">
        <v>0</v>
      </c>
      <c r="Q221" s="8">
        <v>0</v>
      </c>
    </row>
    <row r="222" spans="1:17" s="3" customFormat="1" ht="15" hidden="1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hidden="1" customHeight="1">
      <c r="A223" s="6" t="s">
        <v>1203</v>
      </c>
      <c r="B223" s="7" t="s">
        <v>320</v>
      </c>
      <c r="C223" s="6" t="s">
        <v>1553</v>
      </c>
      <c r="D223" s="6" t="s">
        <v>97</v>
      </c>
      <c r="E223" s="8">
        <v>38667</v>
      </c>
      <c r="F223" s="9">
        <v>44835</v>
      </c>
      <c r="G223" s="9">
        <v>46752</v>
      </c>
      <c r="H223" s="10">
        <v>63</v>
      </c>
      <c r="I223" s="10">
        <v>2</v>
      </c>
      <c r="J223" s="8">
        <v>24463.33</v>
      </c>
      <c r="K223" s="8">
        <v>0.63</v>
      </c>
      <c r="L223" s="8">
        <v>293559.96000000002</v>
      </c>
      <c r="M223" s="8">
        <v>7.59</v>
      </c>
      <c r="N223" s="8">
        <v>4.41</v>
      </c>
      <c r="O223" s="8">
        <v>0</v>
      </c>
      <c r="P223" s="8">
        <v>39703.17</v>
      </c>
      <c r="Q223" s="8">
        <v>0</v>
      </c>
    </row>
    <row r="224" spans="1:17" s="3" customFormat="1" ht="15" hidden="1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hidden="1" customHeight="1">
      <c r="A225" s="6" t="s">
        <v>1214</v>
      </c>
      <c r="B225" s="7" t="s">
        <v>119</v>
      </c>
      <c r="C225" s="6" t="s">
        <v>1215</v>
      </c>
      <c r="D225" s="6" t="s">
        <v>97</v>
      </c>
      <c r="E225" s="8">
        <v>50888</v>
      </c>
      <c r="F225" s="9">
        <v>41005</v>
      </c>
      <c r="G225" s="9">
        <v>46599</v>
      </c>
      <c r="H225" s="10">
        <v>184</v>
      </c>
      <c r="I225" s="10">
        <v>12.5</v>
      </c>
      <c r="J225" s="8">
        <v>56416.56</v>
      </c>
      <c r="K225" s="8">
        <v>1.1100000000000001</v>
      </c>
      <c r="L225" s="8">
        <v>676998.72</v>
      </c>
      <c r="M225" s="8">
        <v>13.3</v>
      </c>
      <c r="N225" s="8">
        <v>3.72</v>
      </c>
      <c r="O225" s="8">
        <v>0</v>
      </c>
      <c r="P225" s="8">
        <v>100000</v>
      </c>
      <c r="Q225" s="8">
        <v>0</v>
      </c>
    </row>
    <row r="226" spans="1:17" s="3" customFormat="1" ht="15" hidden="1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hidden="1" customHeight="1">
      <c r="A227" s="6" t="s">
        <v>1216</v>
      </c>
      <c r="B227" s="7" t="s">
        <v>119</v>
      </c>
      <c r="C227" s="6" t="s">
        <v>1217</v>
      </c>
      <c r="D227" s="6" t="s">
        <v>97</v>
      </c>
      <c r="E227" s="8">
        <v>121440</v>
      </c>
      <c r="F227" s="9">
        <v>45281</v>
      </c>
      <c r="G227" s="9">
        <v>47848</v>
      </c>
      <c r="H227" s="10">
        <v>85</v>
      </c>
      <c r="I227" s="10">
        <v>0.83</v>
      </c>
      <c r="J227" s="8">
        <v>82478</v>
      </c>
      <c r="K227" s="8">
        <v>0.68</v>
      </c>
      <c r="L227" s="8">
        <v>989736</v>
      </c>
      <c r="M227" s="8">
        <v>8.15</v>
      </c>
      <c r="N227" s="8">
        <v>0</v>
      </c>
      <c r="O227" s="8">
        <v>0</v>
      </c>
      <c r="P227" s="8">
        <v>0</v>
      </c>
      <c r="Q227" s="8">
        <v>0</v>
      </c>
    </row>
    <row r="228" spans="1:17" s="3" customFormat="1" ht="15" hidden="1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hidden="1" customHeight="1">
      <c r="A229" s="6" t="s">
        <v>1218</v>
      </c>
      <c r="B229" s="7" t="s">
        <v>1219</v>
      </c>
      <c r="C229" s="6" t="s">
        <v>1220</v>
      </c>
      <c r="D229" s="6" t="s">
        <v>97</v>
      </c>
      <c r="E229" s="8">
        <v>48000</v>
      </c>
      <c r="F229" s="9">
        <v>45519</v>
      </c>
      <c r="G229" s="9">
        <v>46965</v>
      </c>
      <c r="H229" s="10">
        <v>48</v>
      </c>
      <c r="I229" s="10">
        <v>0.17</v>
      </c>
      <c r="J229" s="8">
        <v>26000</v>
      </c>
      <c r="K229" s="8">
        <v>0.54</v>
      </c>
      <c r="L229" s="8">
        <v>312000</v>
      </c>
      <c r="M229" s="8">
        <v>6.5</v>
      </c>
      <c r="N229" s="8">
        <v>3.26</v>
      </c>
      <c r="O229" s="8">
        <v>2.2999999999999998</v>
      </c>
      <c r="P229" s="8">
        <v>0</v>
      </c>
      <c r="Q229" s="8">
        <v>0</v>
      </c>
    </row>
    <row r="230" spans="1:17" s="3" customFormat="1" ht="15" hidden="1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hidden="1" customHeight="1">
      <c r="A231" s="6" t="s">
        <v>1218</v>
      </c>
      <c r="B231" s="7" t="s">
        <v>1221</v>
      </c>
      <c r="C231" s="6" t="s">
        <v>1222</v>
      </c>
      <c r="D231" s="6" t="s">
        <v>97</v>
      </c>
      <c r="E231" s="8">
        <v>36000</v>
      </c>
      <c r="F231" s="9">
        <v>45519</v>
      </c>
      <c r="G231" s="9">
        <v>46022</v>
      </c>
      <c r="H231" s="10">
        <v>17</v>
      </c>
      <c r="I231" s="10">
        <v>0.17</v>
      </c>
      <c r="J231" s="8">
        <v>15660</v>
      </c>
      <c r="K231" s="8">
        <v>0.44</v>
      </c>
      <c r="L231" s="8">
        <v>187920</v>
      </c>
      <c r="M231" s="8">
        <v>5.22</v>
      </c>
      <c r="N231" s="8">
        <v>3.13</v>
      </c>
      <c r="O231" s="8">
        <v>0</v>
      </c>
      <c r="P231" s="8">
        <v>19576.439999999999</v>
      </c>
      <c r="Q231" s="8">
        <v>0</v>
      </c>
    </row>
    <row r="232" spans="1:17" s="3" customFormat="1" ht="15" hidden="1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hidden="1" customHeight="1">
      <c r="A233" s="6" t="s">
        <v>1218</v>
      </c>
      <c r="B233" s="7" t="s">
        <v>341</v>
      </c>
      <c r="C233" s="6" t="s">
        <v>1223</v>
      </c>
      <c r="D233" s="6" t="s">
        <v>97</v>
      </c>
      <c r="E233" s="8">
        <v>48055</v>
      </c>
      <c r="F233" s="9">
        <v>45519</v>
      </c>
      <c r="G233" s="9">
        <v>47269</v>
      </c>
      <c r="H233" s="10">
        <v>58</v>
      </c>
      <c r="I233" s="10">
        <v>0.17</v>
      </c>
      <c r="J233" s="8">
        <v>20583.560000000001</v>
      </c>
      <c r="K233" s="8">
        <v>0.43</v>
      </c>
      <c r="L233" s="8">
        <v>247002.72</v>
      </c>
      <c r="M233" s="8">
        <v>5.14</v>
      </c>
      <c r="N233" s="8">
        <v>3.27</v>
      </c>
      <c r="O233" s="8">
        <v>0</v>
      </c>
      <c r="P233" s="8">
        <v>20000</v>
      </c>
      <c r="Q233" s="8">
        <v>0</v>
      </c>
    </row>
    <row r="234" spans="1:17" s="3" customFormat="1" ht="15" hidden="1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hidden="1" customHeight="1">
      <c r="A235" s="6" t="s">
        <v>1218</v>
      </c>
      <c r="B235" s="7" t="s">
        <v>779</v>
      </c>
      <c r="C235" s="6" t="s">
        <v>1224</v>
      </c>
      <c r="D235" s="6" t="s">
        <v>97</v>
      </c>
      <c r="E235" s="8">
        <v>60055</v>
      </c>
      <c r="F235" s="9">
        <v>45519</v>
      </c>
      <c r="G235" s="9">
        <v>46387</v>
      </c>
      <c r="H235" s="10">
        <v>29</v>
      </c>
      <c r="I235" s="10">
        <v>0.17</v>
      </c>
      <c r="J235" s="8">
        <v>38034.83</v>
      </c>
      <c r="K235" s="8">
        <v>0.63</v>
      </c>
      <c r="L235" s="8">
        <v>456417.96</v>
      </c>
      <c r="M235" s="8">
        <v>7.6</v>
      </c>
      <c r="N235" s="8">
        <v>3.27</v>
      </c>
      <c r="O235" s="8">
        <v>0</v>
      </c>
      <c r="P235" s="8">
        <v>7158.07</v>
      </c>
      <c r="Q235" s="8">
        <v>0</v>
      </c>
    </row>
    <row r="236" spans="1:17" s="3" customFormat="1" ht="15" hidden="1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hidden="1" customHeight="1">
      <c r="A237" s="6" t="s">
        <v>1225</v>
      </c>
      <c r="B237" s="7" t="s">
        <v>479</v>
      </c>
      <c r="C237" s="6" t="s">
        <v>1226</v>
      </c>
      <c r="D237" s="6" t="s">
        <v>97</v>
      </c>
      <c r="E237" s="8">
        <v>129665</v>
      </c>
      <c r="F237" s="9">
        <v>45519</v>
      </c>
      <c r="G237" s="9">
        <v>47057</v>
      </c>
      <c r="H237" s="10">
        <v>51</v>
      </c>
      <c r="I237" s="10">
        <v>0.17</v>
      </c>
      <c r="J237" s="8">
        <v>53270.7</v>
      </c>
      <c r="K237" s="8">
        <v>0.41</v>
      </c>
      <c r="L237" s="8">
        <v>639248.4</v>
      </c>
      <c r="M237" s="8">
        <v>4.93</v>
      </c>
      <c r="N237" s="8">
        <v>3.33</v>
      </c>
      <c r="O237" s="8">
        <v>0</v>
      </c>
      <c r="P237" s="8">
        <v>68202.490000000005</v>
      </c>
      <c r="Q237" s="8">
        <v>0</v>
      </c>
    </row>
    <row r="238" spans="1:17" s="3" customFormat="1" ht="15" hidden="1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hidden="1" customHeight="1">
      <c r="A239" s="6" t="s">
        <v>1236</v>
      </c>
      <c r="B239" s="7" t="s">
        <v>1237</v>
      </c>
      <c r="C239" s="6" t="s">
        <v>1238</v>
      </c>
      <c r="D239" s="6" t="s">
        <v>97</v>
      </c>
      <c r="E239" s="8">
        <v>41000</v>
      </c>
      <c r="F239" s="9">
        <v>43709</v>
      </c>
      <c r="G239" s="9">
        <v>48182</v>
      </c>
      <c r="H239" s="10">
        <v>147</v>
      </c>
      <c r="I239" s="10">
        <v>5.08</v>
      </c>
      <c r="J239" s="8">
        <v>49473.34</v>
      </c>
      <c r="K239" s="8">
        <v>1.21</v>
      </c>
      <c r="L239" s="8">
        <v>593680.07999999996</v>
      </c>
      <c r="M239" s="8">
        <v>14.48</v>
      </c>
      <c r="N239" s="8">
        <v>3.11</v>
      </c>
      <c r="O239" s="8">
        <v>0</v>
      </c>
      <c r="P239" s="8">
        <v>35875</v>
      </c>
      <c r="Q239" s="8">
        <v>0</v>
      </c>
    </row>
    <row r="240" spans="1:17" s="3" customFormat="1" ht="15" hidden="1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hidden="1" customHeight="1">
      <c r="A241" s="6" t="s">
        <v>1239</v>
      </c>
      <c r="B241" s="7" t="s">
        <v>99</v>
      </c>
      <c r="C241" s="6" t="s">
        <v>1240</v>
      </c>
      <c r="D241" s="6" t="s">
        <v>97</v>
      </c>
      <c r="E241" s="8">
        <v>40212</v>
      </c>
      <c r="F241" s="9">
        <v>44818</v>
      </c>
      <c r="G241" s="9">
        <v>46643</v>
      </c>
      <c r="H241" s="10">
        <v>60</v>
      </c>
      <c r="I241" s="10">
        <v>2.08</v>
      </c>
      <c r="J241" s="8">
        <v>16625.150000000001</v>
      </c>
      <c r="K241" s="8">
        <v>0.41</v>
      </c>
      <c r="L241" s="8">
        <v>199501.8</v>
      </c>
      <c r="M241" s="8">
        <v>4.96</v>
      </c>
      <c r="N241" s="8">
        <v>0.79</v>
      </c>
      <c r="O241" s="8">
        <v>0</v>
      </c>
      <c r="P241" s="8">
        <v>30159</v>
      </c>
      <c r="Q241" s="8">
        <v>0</v>
      </c>
    </row>
    <row r="242" spans="1:17" s="3" customFormat="1" ht="15" hidden="1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hidden="1" customHeight="1">
      <c r="A243" s="6" t="s">
        <v>1241</v>
      </c>
      <c r="B243" s="7" t="s">
        <v>119</v>
      </c>
      <c r="C243" s="12" t="s">
        <v>247</v>
      </c>
      <c r="D243" s="12"/>
      <c r="E243" s="13">
        <v>0</v>
      </c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 s="3" customFormat="1" ht="15" hidden="1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hidden="1" customHeight="1">
      <c r="A245" s="6" t="s">
        <v>1243</v>
      </c>
      <c r="B245" s="7" t="s">
        <v>119</v>
      </c>
      <c r="C245" s="12" t="s">
        <v>247</v>
      </c>
      <c r="D245" s="12"/>
      <c r="E245" s="13">
        <v>0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 s="3" customFormat="1" ht="15" hidden="1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hidden="1" customHeight="1">
      <c r="A247" s="6" t="s">
        <v>1245</v>
      </c>
      <c r="B247" s="7" t="s">
        <v>119</v>
      </c>
      <c r="C247" s="6" t="s">
        <v>1246</v>
      </c>
      <c r="D247" s="6" t="s">
        <v>97</v>
      </c>
      <c r="E247" s="8">
        <v>63040</v>
      </c>
      <c r="F247" s="9">
        <v>45351</v>
      </c>
      <c r="G247" s="9">
        <v>46934</v>
      </c>
      <c r="H247" s="10">
        <v>53</v>
      </c>
      <c r="I247" s="10">
        <v>0.67</v>
      </c>
      <c r="J247" s="8">
        <v>38790.61</v>
      </c>
      <c r="K247" s="8">
        <v>0.62</v>
      </c>
      <c r="L247" s="8">
        <v>465487.32</v>
      </c>
      <c r="M247" s="8">
        <v>7.38</v>
      </c>
      <c r="N247" s="8">
        <v>0</v>
      </c>
      <c r="O247" s="8">
        <v>0</v>
      </c>
      <c r="P247" s="8">
        <v>0</v>
      </c>
      <c r="Q247" s="8">
        <v>0</v>
      </c>
    </row>
    <row r="248" spans="1:17" s="3" customFormat="1" ht="15" hidden="1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hidden="1" customHeight="1">
      <c r="A249" s="6" t="s">
        <v>1247</v>
      </c>
      <c r="B249" s="7" t="s">
        <v>1248</v>
      </c>
      <c r="C249" s="6" t="s">
        <v>1249</v>
      </c>
      <c r="D249" s="6" t="s">
        <v>97</v>
      </c>
      <c r="E249" s="8">
        <v>21000</v>
      </c>
      <c r="F249" s="9">
        <v>45209</v>
      </c>
      <c r="G249" s="9">
        <v>48091</v>
      </c>
      <c r="H249" s="10">
        <v>95</v>
      </c>
      <c r="I249" s="10">
        <v>1</v>
      </c>
      <c r="J249" s="8">
        <v>29750</v>
      </c>
      <c r="K249" s="8">
        <v>1.42</v>
      </c>
      <c r="L249" s="8">
        <v>357000</v>
      </c>
      <c r="M249" s="8">
        <v>17</v>
      </c>
      <c r="N249" s="8">
        <v>6.91</v>
      </c>
      <c r="O249" s="8">
        <v>0</v>
      </c>
      <c r="P249" s="8">
        <v>30100</v>
      </c>
      <c r="Q249" s="8">
        <v>0</v>
      </c>
    </row>
    <row r="250" spans="1:17" s="3" customFormat="1" ht="15" hidden="1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hidden="1" customHeight="1">
      <c r="A251" s="6" t="s">
        <v>1247</v>
      </c>
      <c r="B251" s="7" t="s">
        <v>99</v>
      </c>
      <c r="C251" s="6" t="s">
        <v>1250</v>
      </c>
      <c r="D251" s="6" t="s">
        <v>97</v>
      </c>
      <c r="E251" s="8">
        <v>6500</v>
      </c>
      <c r="F251" s="9">
        <v>45209</v>
      </c>
      <c r="G251" s="9">
        <v>47026</v>
      </c>
      <c r="H251" s="10">
        <v>60</v>
      </c>
      <c r="I251" s="10">
        <v>1</v>
      </c>
      <c r="J251" s="8">
        <v>8937.5</v>
      </c>
      <c r="K251" s="8">
        <v>1.38</v>
      </c>
      <c r="L251" s="8">
        <v>107250</v>
      </c>
      <c r="M251" s="8">
        <v>16.5</v>
      </c>
      <c r="N251" s="8">
        <v>7.54</v>
      </c>
      <c r="O251" s="8">
        <v>0</v>
      </c>
      <c r="P251" s="8">
        <v>53625</v>
      </c>
      <c r="Q251" s="8">
        <v>0</v>
      </c>
    </row>
    <row r="252" spans="1:17" s="3" customFormat="1" ht="15" hidden="1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1247</v>
      </c>
      <c r="B253" s="7" t="s">
        <v>101</v>
      </c>
      <c r="C253" s="48" t="s">
        <v>1554</v>
      </c>
      <c r="D253" s="6" t="s">
        <v>97</v>
      </c>
      <c r="E253" s="119">
        <v>9500</v>
      </c>
      <c r="F253" s="9">
        <v>45209</v>
      </c>
      <c r="G253" s="9">
        <v>45657</v>
      </c>
      <c r="H253" s="10">
        <v>15</v>
      </c>
      <c r="I253" s="10">
        <v>1</v>
      </c>
      <c r="J253" s="8">
        <v>10498.49</v>
      </c>
      <c r="K253" s="8">
        <v>1.1100000000000001</v>
      </c>
      <c r="L253" s="8">
        <v>125981.88</v>
      </c>
      <c r="M253" s="8">
        <v>13.26</v>
      </c>
      <c r="N253" s="8">
        <v>7.41</v>
      </c>
      <c r="O253" s="8">
        <v>0</v>
      </c>
      <c r="P253" s="8">
        <v>19791.669999999998</v>
      </c>
      <c r="Q253" s="8">
        <v>0</v>
      </c>
    </row>
    <row r="254" spans="1:17" s="3" customFormat="1" ht="15" hidden="1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hidden="1" customHeight="1">
      <c r="A255" s="6" t="s">
        <v>1247</v>
      </c>
      <c r="B255" s="7" t="s">
        <v>109</v>
      </c>
      <c r="C255" s="6" t="s">
        <v>1252</v>
      </c>
      <c r="D255" s="6" t="s">
        <v>97</v>
      </c>
      <c r="E255" s="8">
        <v>4500</v>
      </c>
      <c r="F255" s="9">
        <v>45209</v>
      </c>
      <c r="G255" s="9">
        <v>46142</v>
      </c>
      <c r="H255" s="10">
        <v>31</v>
      </c>
      <c r="I255" s="10">
        <v>1</v>
      </c>
      <c r="J255" s="8">
        <v>4980</v>
      </c>
      <c r="K255" s="8">
        <v>1.1100000000000001</v>
      </c>
      <c r="L255" s="8">
        <v>59760</v>
      </c>
      <c r="M255" s="8">
        <v>13.28</v>
      </c>
      <c r="N255" s="8">
        <v>7.4</v>
      </c>
      <c r="O255" s="8">
        <v>0</v>
      </c>
      <c r="P255" s="8">
        <v>9112.5</v>
      </c>
      <c r="Q255" s="8">
        <v>0</v>
      </c>
    </row>
    <row r="256" spans="1:17" s="3" customFormat="1" ht="15" hidden="1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hidden="1" customHeight="1">
      <c r="A257" s="6" t="s">
        <v>1254</v>
      </c>
      <c r="B257" s="7" t="s">
        <v>1255</v>
      </c>
      <c r="C257" s="6" t="s">
        <v>1256</v>
      </c>
      <c r="D257" s="6" t="s">
        <v>97</v>
      </c>
      <c r="E257" s="8">
        <v>151000</v>
      </c>
      <c r="F257" s="9">
        <v>35474</v>
      </c>
      <c r="G257" s="9">
        <v>46053</v>
      </c>
      <c r="H257" s="10">
        <v>348</v>
      </c>
      <c r="I257" s="10">
        <v>27.67</v>
      </c>
      <c r="J257" s="8">
        <v>141435.49</v>
      </c>
      <c r="K257" s="8">
        <v>0.94</v>
      </c>
      <c r="L257" s="8">
        <v>1697225.88</v>
      </c>
      <c r="M257" s="8">
        <v>11.24</v>
      </c>
      <c r="N257" s="8">
        <v>0</v>
      </c>
      <c r="O257" s="8">
        <v>0</v>
      </c>
      <c r="P257" s="8">
        <v>0</v>
      </c>
      <c r="Q257" s="8">
        <v>0</v>
      </c>
    </row>
    <row r="258" spans="1:17" s="3" customFormat="1" ht="15" hidden="1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hidden="1" customHeight="1">
      <c r="A259" s="6" t="s">
        <v>1257</v>
      </c>
      <c r="B259" s="7" t="s">
        <v>1258</v>
      </c>
      <c r="C259" s="6" t="s">
        <v>1259</v>
      </c>
      <c r="D259" s="6" t="s">
        <v>97</v>
      </c>
      <c r="E259" s="8">
        <v>33466</v>
      </c>
      <c r="F259" s="9">
        <v>45064</v>
      </c>
      <c r="G259" s="9">
        <v>46173</v>
      </c>
      <c r="H259" s="10">
        <v>37</v>
      </c>
      <c r="I259" s="10">
        <v>1.42</v>
      </c>
      <c r="J259" s="8">
        <v>16509.89</v>
      </c>
      <c r="K259" s="8">
        <v>0.49</v>
      </c>
      <c r="L259" s="8">
        <v>198118.68</v>
      </c>
      <c r="M259" s="8">
        <v>5.92</v>
      </c>
      <c r="N259" s="8">
        <v>1.1499999999999999</v>
      </c>
      <c r="O259" s="8">
        <v>0</v>
      </c>
      <c r="P259" s="8">
        <v>24053.68</v>
      </c>
      <c r="Q259" s="8">
        <v>0</v>
      </c>
    </row>
    <row r="260" spans="1:17" s="3" customFormat="1" ht="15" hidden="1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hidden="1" customHeight="1">
      <c r="A261" s="6" t="s">
        <v>1260</v>
      </c>
      <c r="B261" s="7" t="s">
        <v>1261</v>
      </c>
      <c r="C261" s="6" t="s">
        <v>1262</v>
      </c>
      <c r="D261" s="6" t="s">
        <v>97</v>
      </c>
      <c r="E261" s="8">
        <v>220000</v>
      </c>
      <c r="F261" s="9">
        <v>41425</v>
      </c>
      <c r="G261" s="9">
        <v>48334</v>
      </c>
      <c r="H261" s="10">
        <v>228</v>
      </c>
      <c r="I261" s="10">
        <v>11.42</v>
      </c>
      <c r="J261" s="8">
        <v>47685</v>
      </c>
      <c r="K261" s="8">
        <v>0.22</v>
      </c>
      <c r="L261" s="8">
        <v>572220</v>
      </c>
      <c r="M261" s="8">
        <v>2.6</v>
      </c>
      <c r="N261" s="8">
        <v>1.55</v>
      </c>
      <c r="O261" s="8">
        <v>0</v>
      </c>
      <c r="P261" s="8">
        <v>24150</v>
      </c>
      <c r="Q261" s="8">
        <v>0</v>
      </c>
    </row>
    <row r="262" spans="1:17" s="3" customFormat="1" ht="15" hidden="1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hidden="1" customHeight="1">
      <c r="A263" s="6" t="s">
        <v>1260</v>
      </c>
      <c r="B263" s="7" t="s">
        <v>1263</v>
      </c>
      <c r="C263" s="6" t="s">
        <v>1264</v>
      </c>
      <c r="D263" s="6" t="s">
        <v>97</v>
      </c>
      <c r="E263" s="8">
        <v>40000</v>
      </c>
      <c r="F263" s="9">
        <v>44470</v>
      </c>
      <c r="G263" s="9">
        <v>46477</v>
      </c>
      <c r="H263" s="10">
        <v>66</v>
      </c>
      <c r="I263" s="10">
        <v>3</v>
      </c>
      <c r="J263" s="8">
        <v>11100</v>
      </c>
      <c r="K263" s="8">
        <v>0.28000000000000003</v>
      </c>
      <c r="L263" s="8">
        <v>133200</v>
      </c>
      <c r="M263" s="8">
        <v>3.33</v>
      </c>
      <c r="N263" s="8">
        <v>1.59</v>
      </c>
      <c r="O263" s="8">
        <v>0</v>
      </c>
      <c r="P263" s="8">
        <v>5625</v>
      </c>
      <c r="Q263" s="8">
        <v>0</v>
      </c>
    </row>
    <row r="264" spans="1:17" s="3" customFormat="1" ht="15" hidden="1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hidden="1" customHeight="1">
      <c r="A265" s="6" t="s">
        <v>1265</v>
      </c>
      <c r="B265" s="7" t="s">
        <v>479</v>
      </c>
      <c r="C265" s="6" t="s">
        <v>1266</v>
      </c>
      <c r="D265" s="6" t="s">
        <v>97</v>
      </c>
      <c r="E265" s="8">
        <v>30000</v>
      </c>
      <c r="F265" s="9">
        <v>43055</v>
      </c>
      <c r="G265" s="9">
        <v>46721</v>
      </c>
      <c r="H265" s="10">
        <v>121</v>
      </c>
      <c r="I265" s="10">
        <v>6.92</v>
      </c>
      <c r="J265" s="8">
        <v>11250</v>
      </c>
      <c r="K265" s="8">
        <v>0.38</v>
      </c>
      <c r="L265" s="8">
        <v>135000</v>
      </c>
      <c r="M265" s="8">
        <v>4.5</v>
      </c>
      <c r="N265" s="8">
        <v>2.12</v>
      </c>
      <c r="O265" s="8">
        <v>0</v>
      </c>
      <c r="P265" s="8">
        <v>17950</v>
      </c>
      <c r="Q265" s="8">
        <v>0</v>
      </c>
    </row>
    <row r="266" spans="1:17" s="3" customFormat="1" ht="15" hidden="1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hidden="1" customHeight="1">
      <c r="A267" s="6" t="s">
        <v>1267</v>
      </c>
      <c r="B267" s="7" t="s">
        <v>479</v>
      </c>
      <c r="C267" s="6" t="s">
        <v>1268</v>
      </c>
      <c r="D267" s="6" t="s">
        <v>97</v>
      </c>
      <c r="E267" s="8">
        <v>12025</v>
      </c>
      <c r="F267" s="9">
        <v>43862</v>
      </c>
      <c r="G267" s="9">
        <v>46053</v>
      </c>
      <c r="H267" s="10">
        <v>72</v>
      </c>
      <c r="I267" s="10">
        <v>4.67</v>
      </c>
      <c r="J267" s="8">
        <v>4667.2</v>
      </c>
      <c r="K267" s="8">
        <v>0.39</v>
      </c>
      <c r="L267" s="8">
        <v>56006.400000000001</v>
      </c>
      <c r="M267" s="8">
        <v>4.66</v>
      </c>
      <c r="N267" s="8">
        <v>1.9</v>
      </c>
      <c r="O267" s="8">
        <v>0</v>
      </c>
      <c r="P267" s="8">
        <v>2104.38</v>
      </c>
      <c r="Q267" s="8">
        <v>0</v>
      </c>
    </row>
    <row r="268" spans="1:17" s="3" customFormat="1" ht="15" hidden="1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hidden="1" customHeight="1">
      <c r="A269" s="6" t="s">
        <v>1267</v>
      </c>
      <c r="B269" s="7" t="s">
        <v>1164</v>
      </c>
      <c r="C269" s="6" t="s">
        <v>1269</v>
      </c>
      <c r="D269" s="6" t="s">
        <v>97</v>
      </c>
      <c r="E269" s="8">
        <v>22500</v>
      </c>
      <c r="F269" s="9">
        <v>44652</v>
      </c>
      <c r="G269" s="9">
        <v>47208</v>
      </c>
      <c r="H269" s="10">
        <v>84</v>
      </c>
      <c r="I269" s="10">
        <v>2.5</v>
      </c>
      <c r="J269" s="8">
        <v>5515.78</v>
      </c>
      <c r="K269" s="8">
        <v>0.25</v>
      </c>
      <c r="L269" s="8">
        <v>66189.36</v>
      </c>
      <c r="M269" s="8">
        <v>2.94</v>
      </c>
      <c r="N269" s="8">
        <v>1.85</v>
      </c>
      <c r="O269" s="8">
        <v>0</v>
      </c>
      <c r="P269" s="8">
        <v>0</v>
      </c>
      <c r="Q269" s="8">
        <v>0</v>
      </c>
    </row>
    <row r="270" spans="1:17" s="3" customFormat="1" ht="15" hidden="1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hidden="1" customHeight="1">
      <c r="A271" s="6" t="s">
        <v>1267</v>
      </c>
      <c r="B271" s="7" t="s">
        <v>636</v>
      </c>
      <c r="C271" s="6" t="s">
        <v>1270</v>
      </c>
      <c r="D271" s="6" t="s">
        <v>97</v>
      </c>
      <c r="E271" s="8">
        <v>45000</v>
      </c>
      <c r="F271" s="9">
        <v>44409</v>
      </c>
      <c r="G271" s="9">
        <v>46234</v>
      </c>
      <c r="H271" s="10">
        <v>60</v>
      </c>
      <c r="I271" s="10">
        <v>3.17</v>
      </c>
      <c r="J271" s="8">
        <v>13612.5</v>
      </c>
      <c r="K271" s="8">
        <v>0.3</v>
      </c>
      <c r="L271" s="8">
        <v>163350</v>
      </c>
      <c r="M271" s="8">
        <v>3.63</v>
      </c>
      <c r="N271" s="8">
        <v>1.9</v>
      </c>
      <c r="O271" s="8">
        <v>0</v>
      </c>
      <c r="P271" s="8">
        <v>2270</v>
      </c>
      <c r="Q271" s="8">
        <v>0</v>
      </c>
    </row>
    <row r="272" spans="1:17" s="3" customFormat="1" ht="15" hidden="1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hidden="1" customHeight="1">
      <c r="A273" s="6" t="s">
        <v>1267</v>
      </c>
      <c r="B273" s="7" t="s">
        <v>1271</v>
      </c>
      <c r="C273" s="6" t="s">
        <v>1272</v>
      </c>
      <c r="D273" s="6" t="s">
        <v>97</v>
      </c>
      <c r="E273" s="8">
        <v>15000</v>
      </c>
      <c r="F273" s="9">
        <v>45170</v>
      </c>
      <c r="G273" s="9">
        <v>46265</v>
      </c>
      <c r="H273" s="10">
        <v>36</v>
      </c>
      <c r="I273" s="10">
        <v>1.08</v>
      </c>
      <c r="J273" s="8">
        <v>6725</v>
      </c>
      <c r="K273" s="8">
        <v>0.45</v>
      </c>
      <c r="L273" s="8">
        <v>80700</v>
      </c>
      <c r="M273" s="8">
        <v>5.38</v>
      </c>
      <c r="N273" s="8">
        <v>1.9</v>
      </c>
      <c r="O273" s="8">
        <v>0</v>
      </c>
      <c r="P273" s="8">
        <v>8462.5</v>
      </c>
      <c r="Q273" s="8">
        <v>0</v>
      </c>
    </row>
    <row r="274" spans="1:17" s="3" customFormat="1" ht="15" hidden="1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hidden="1" customHeight="1">
      <c r="A275" s="6" t="s">
        <v>1267</v>
      </c>
      <c r="B275" s="7" t="s">
        <v>1273</v>
      </c>
      <c r="C275" s="6" t="s">
        <v>1274</v>
      </c>
      <c r="D275" s="6" t="s">
        <v>97</v>
      </c>
      <c r="E275" s="8">
        <v>7500</v>
      </c>
      <c r="F275" s="9">
        <v>44713</v>
      </c>
      <c r="G275" s="9">
        <v>46538</v>
      </c>
      <c r="H275" s="10">
        <v>60</v>
      </c>
      <c r="I275" s="10">
        <v>2.33</v>
      </c>
      <c r="J275" s="8">
        <v>2620.06</v>
      </c>
      <c r="K275" s="8">
        <v>0.35</v>
      </c>
      <c r="L275" s="8">
        <v>31440.720000000001</v>
      </c>
      <c r="M275" s="8">
        <v>4.1900000000000004</v>
      </c>
      <c r="N275" s="8">
        <v>1.9</v>
      </c>
      <c r="O275" s="8">
        <v>0</v>
      </c>
      <c r="P275" s="8">
        <v>0</v>
      </c>
      <c r="Q275" s="8">
        <v>0</v>
      </c>
    </row>
    <row r="276" spans="1:17" s="3" customFormat="1" ht="15" hidden="1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hidden="1" customHeight="1">
      <c r="A277" s="6" t="s">
        <v>1267</v>
      </c>
      <c r="B277" s="7" t="s">
        <v>640</v>
      </c>
      <c r="C277" s="6" t="s">
        <v>1275</v>
      </c>
      <c r="D277" s="6" t="s">
        <v>97</v>
      </c>
      <c r="E277" s="8">
        <v>22500</v>
      </c>
      <c r="F277" s="9">
        <v>43132</v>
      </c>
      <c r="G277" s="9">
        <v>46783</v>
      </c>
      <c r="H277" s="10">
        <v>120</v>
      </c>
      <c r="I277" s="10">
        <v>6.67</v>
      </c>
      <c r="J277" s="8">
        <v>8092.5</v>
      </c>
      <c r="K277" s="8">
        <v>0.36</v>
      </c>
      <c r="L277" s="8">
        <v>97110</v>
      </c>
      <c r="M277" s="8">
        <v>4.32</v>
      </c>
      <c r="N277" s="8">
        <v>1.9</v>
      </c>
      <c r="O277" s="8">
        <v>0</v>
      </c>
      <c r="P277" s="8">
        <v>7781.25</v>
      </c>
      <c r="Q277" s="8">
        <v>0</v>
      </c>
    </row>
    <row r="278" spans="1:17" s="3" customFormat="1" ht="15" hidden="1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hidden="1" customHeight="1">
      <c r="A279" s="6" t="s">
        <v>1267</v>
      </c>
      <c r="B279" s="7" t="s">
        <v>642</v>
      </c>
      <c r="C279" s="6" t="s">
        <v>1276</v>
      </c>
      <c r="D279" s="6" t="s">
        <v>97</v>
      </c>
      <c r="E279" s="8">
        <v>22500</v>
      </c>
      <c r="F279" s="9">
        <v>45261</v>
      </c>
      <c r="G279" s="9">
        <v>47087</v>
      </c>
      <c r="H279" s="10">
        <v>60</v>
      </c>
      <c r="I279" s="10">
        <v>0.83</v>
      </c>
      <c r="J279" s="8">
        <v>10031.25</v>
      </c>
      <c r="K279" s="8">
        <v>0.45</v>
      </c>
      <c r="L279" s="8">
        <v>120375</v>
      </c>
      <c r="M279" s="8">
        <v>5.35</v>
      </c>
      <c r="N279" s="8">
        <v>0.89</v>
      </c>
      <c r="O279" s="8">
        <v>0</v>
      </c>
      <c r="P279" s="8">
        <v>13312</v>
      </c>
      <c r="Q279" s="8">
        <v>0</v>
      </c>
    </row>
    <row r="280" spans="1:17" s="3" customFormat="1" ht="15" hidden="1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hidden="1" customHeight="1">
      <c r="A281" s="6" t="s">
        <v>1277</v>
      </c>
      <c r="B281" s="7" t="s">
        <v>479</v>
      </c>
      <c r="C281" s="6" t="s">
        <v>1527</v>
      </c>
      <c r="D281" s="6" t="s">
        <v>264</v>
      </c>
      <c r="E281" s="8">
        <v>35911</v>
      </c>
      <c r="F281" s="9">
        <v>45562</v>
      </c>
      <c r="G281" s="9">
        <v>45688</v>
      </c>
      <c r="H281" s="10">
        <v>5</v>
      </c>
      <c r="I281" s="10">
        <v>0.08</v>
      </c>
      <c r="J281" s="8">
        <v>33315.699999999997</v>
      </c>
      <c r="K281" s="8">
        <v>0.93</v>
      </c>
      <c r="L281" s="8">
        <v>399788.4</v>
      </c>
      <c r="M281" s="8">
        <v>11.13</v>
      </c>
      <c r="N281" s="8">
        <v>0</v>
      </c>
      <c r="O281" s="8">
        <v>0</v>
      </c>
      <c r="P281" s="8">
        <v>33315.699999999997</v>
      </c>
      <c r="Q281" s="8">
        <v>0</v>
      </c>
    </row>
    <row r="282" spans="1:17" s="3" customFormat="1" ht="15" hidden="1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hidden="1" customHeight="1">
      <c r="A283" s="6" t="s">
        <v>1278</v>
      </c>
      <c r="B283" s="7" t="s">
        <v>479</v>
      </c>
      <c r="C283" s="6" t="s">
        <v>1279</v>
      </c>
      <c r="D283" s="6" t="s">
        <v>97</v>
      </c>
      <c r="E283" s="8">
        <v>34200</v>
      </c>
      <c r="F283" s="9">
        <v>43770</v>
      </c>
      <c r="G283" s="9">
        <v>45961</v>
      </c>
      <c r="H283" s="10">
        <v>72</v>
      </c>
      <c r="I283" s="10">
        <v>4.92</v>
      </c>
      <c r="J283" s="8">
        <v>11599.5</v>
      </c>
      <c r="K283" s="8">
        <v>0.34</v>
      </c>
      <c r="L283" s="8">
        <v>139194</v>
      </c>
      <c r="M283" s="8">
        <v>4.07</v>
      </c>
      <c r="N283" s="8">
        <v>2.02</v>
      </c>
      <c r="O283" s="8">
        <v>0</v>
      </c>
      <c r="P283" s="8">
        <v>0</v>
      </c>
      <c r="Q283" s="8">
        <v>0</v>
      </c>
    </row>
    <row r="284" spans="1:17" s="3" customFormat="1" ht="15" hidden="1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hidden="1" customHeight="1">
      <c r="A285" s="6" t="s">
        <v>1280</v>
      </c>
      <c r="B285" s="7" t="s">
        <v>1281</v>
      </c>
      <c r="C285" s="6" t="s">
        <v>1282</v>
      </c>
      <c r="D285" s="6" t="s">
        <v>97</v>
      </c>
      <c r="E285" s="8">
        <v>32846</v>
      </c>
      <c r="F285" s="9">
        <v>44735</v>
      </c>
      <c r="G285" s="9">
        <v>45838</v>
      </c>
      <c r="H285" s="10">
        <v>37</v>
      </c>
      <c r="I285" s="10">
        <v>2.33</v>
      </c>
      <c r="J285" s="8">
        <v>46531.83</v>
      </c>
      <c r="K285" s="8">
        <v>1.42</v>
      </c>
      <c r="L285" s="8">
        <v>558381.96</v>
      </c>
      <c r="M285" s="8">
        <v>17</v>
      </c>
      <c r="N285" s="8">
        <v>6.8</v>
      </c>
      <c r="O285" s="8">
        <v>0</v>
      </c>
      <c r="P285" s="8">
        <v>35624.660000000003</v>
      </c>
      <c r="Q285" s="8">
        <v>0</v>
      </c>
    </row>
    <row r="286" spans="1:17" s="3" customFormat="1" ht="15" hidden="1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hidden="1" customHeight="1">
      <c r="A287" s="6" t="s">
        <v>939</v>
      </c>
      <c r="B287" s="7" t="s">
        <v>479</v>
      </c>
      <c r="C287" s="6" t="s">
        <v>1283</v>
      </c>
      <c r="D287" s="6" t="s">
        <v>97</v>
      </c>
      <c r="E287" s="8">
        <v>24000</v>
      </c>
      <c r="F287" s="9">
        <v>43221</v>
      </c>
      <c r="G287" s="9">
        <v>46904</v>
      </c>
      <c r="H287" s="10">
        <v>121</v>
      </c>
      <c r="I287" s="10">
        <v>6.42</v>
      </c>
      <c r="J287" s="8">
        <v>9440</v>
      </c>
      <c r="K287" s="8">
        <v>0.39</v>
      </c>
      <c r="L287" s="8">
        <v>113280</v>
      </c>
      <c r="M287" s="8">
        <v>4.72</v>
      </c>
      <c r="N287" s="8">
        <v>1.72</v>
      </c>
      <c r="O287" s="8">
        <v>0</v>
      </c>
      <c r="P287" s="8">
        <v>14200</v>
      </c>
      <c r="Q287" s="8">
        <v>0</v>
      </c>
    </row>
    <row r="288" spans="1:17" s="3" customFormat="1" ht="15" hidden="1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hidden="1" customHeight="1">
      <c r="A289" s="6" t="s">
        <v>939</v>
      </c>
      <c r="B289" s="7" t="s">
        <v>112</v>
      </c>
      <c r="C289" s="6" t="s">
        <v>1284</v>
      </c>
      <c r="D289" s="6" t="s">
        <v>97</v>
      </c>
      <c r="E289" s="8">
        <v>24000</v>
      </c>
      <c r="F289" s="9">
        <v>44317</v>
      </c>
      <c r="G289" s="9">
        <v>46507</v>
      </c>
      <c r="H289" s="10">
        <v>72</v>
      </c>
      <c r="I289" s="10">
        <v>3.42</v>
      </c>
      <c r="J289" s="8">
        <v>9000</v>
      </c>
      <c r="K289" s="8">
        <v>0.38</v>
      </c>
      <c r="L289" s="8">
        <v>108000</v>
      </c>
      <c r="M289" s="8">
        <v>4.5</v>
      </c>
      <c r="N289" s="8">
        <v>0.87</v>
      </c>
      <c r="O289" s="8">
        <v>7.0000000000000007E-2</v>
      </c>
      <c r="P289" s="8">
        <v>0</v>
      </c>
      <c r="Q289" s="8">
        <v>0</v>
      </c>
    </row>
    <row r="290" spans="1:17" s="3" customFormat="1" ht="15" hidden="1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hidden="1" customHeight="1">
      <c r="A291" s="6" t="s">
        <v>939</v>
      </c>
      <c r="B291" s="7" t="s">
        <v>636</v>
      </c>
      <c r="C291" s="6" t="s">
        <v>1285</v>
      </c>
      <c r="D291" s="6" t="s">
        <v>97</v>
      </c>
      <c r="E291" s="8">
        <v>12000</v>
      </c>
      <c r="F291" s="9">
        <v>43747</v>
      </c>
      <c r="G291" s="9">
        <v>45808</v>
      </c>
      <c r="H291" s="10">
        <v>68</v>
      </c>
      <c r="I291" s="10">
        <v>5</v>
      </c>
      <c r="J291" s="8">
        <v>3752.96</v>
      </c>
      <c r="K291" s="8">
        <v>0.31</v>
      </c>
      <c r="L291" s="8">
        <v>45035.519999999997</v>
      </c>
      <c r="M291" s="8">
        <v>3.75</v>
      </c>
      <c r="N291" s="8">
        <v>1.77</v>
      </c>
      <c r="O291" s="8">
        <v>0</v>
      </c>
      <c r="P291" s="8">
        <v>0</v>
      </c>
      <c r="Q291" s="8">
        <v>0</v>
      </c>
    </row>
    <row r="292" spans="1:17" s="3" customFormat="1" ht="15" hidden="1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hidden="1" customHeight="1">
      <c r="A293" s="6" t="s">
        <v>939</v>
      </c>
      <c r="B293" s="7" t="s">
        <v>1286</v>
      </c>
      <c r="C293" s="6" t="s">
        <v>1287</v>
      </c>
      <c r="D293" s="6" t="s">
        <v>97</v>
      </c>
      <c r="E293" s="8">
        <v>18000</v>
      </c>
      <c r="F293" s="9">
        <v>43132</v>
      </c>
      <c r="G293" s="9">
        <v>46783</v>
      </c>
      <c r="H293" s="10">
        <v>120</v>
      </c>
      <c r="I293" s="10">
        <v>6.67</v>
      </c>
      <c r="J293" s="8">
        <v>6334.5</v>
      </c>
      <c r="K293" s="8">
        <v>0.35</v>
      </c>
      <c r="L293" s="8">
        <v>76014</v>
      </c>
      <c r="M293" s="8">
        <v>4.22</v>
      </c>
      <c r="N293" s="8">
        <v>1.72</v>
      </c>
      <c r="O293" s="8">
        <v>0</v>
      </c>
      <c r="P293" s="8">
        <v>3500</v>
      </c>
      <c r="Q293" s="8">
        <v>0</v>
      </c>
    </row>
    <row r="294" spans="1:17" s="3" customFormat="1" ht="15" hidden="1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hidden="1" customHeight="1">
      <c r="A295" s="6" t="s">
        <v>939</v>
      </c>
      <c r="B295" s="7" t="s">
        <v>1288</v>
      </c>
      <c r="C295" s="6" t="s">
        <v>1289</v>
      </c>
      <c r="D295" s="6" t="s">
        <v>97</v>
      </c>
      <c r="E295" s="8">
        <v>6000</v>
      </c>
      <c r="F295" s="9">
        <v>44531</v>
      </c>
      <c r="G295" s="9">
        <v>46356</v>
      </c>
      <c r="H295" s="10">
        <v>60</v>
      </c>
      <c r="I295" s="10">
        <v>2.83</v>
      </c>
      <c r="J295" s="8">
        <v>1768.39</v>
      </c>
      <c r="K295" s="8">
        <v>0.28999999999999998</v>
      </c>
      <c r="L295" s="8">
        <v>21220.68</v>
      </c>
      <c r="M295" s="8">
        <v>3.54</v>
      </c>
      <c r="N295" s="8">
        <v>1.72</v>
      </c>
      <c r="O295" s="8">
        <v>0</v>
      </c>
      <c r="P295" s="8">
        <v>4540</v>
      </c>
      <c r="Q295" s="8">
        <v>0</v>
      </c>
    </row>
    <row r="296" spans="1:17" s="3" customFormat="1" ht="15" hidden="1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hidden="1" customHeight="1">
      <c r="A297" s="6" t="s">
        <v>939</v>
      </c>
      <c r="B297" s="7" t="s">
        <v>1273</v>
      </c>
      <c r="C297" s="6" t="s">
        <v>1290</v>
      </c>
      <c r="D297" s="6" t="s">
        <v>97</v>
      </c>
      <c r="E297" s="8">
        <v>24000</v>
      </c>
      <c r="F297" s="9">
        <v>44256</v>
      </c>
      <c r="G297" s="9">
        <v>46081</v>
      </c>
      <c r="H297" s="10">
        <v>60</v>
      </c>
      <c r="I297" s="10">
        <v>3.58</v>
      </c>
      <c r="J297" s="8">
        <v>5140</v>
      </c>
      <c r="K297" s="8">
        <v>0.21</v>
      </c>
      <c r="L297" s="8">
        <v>61680</v>
      </c>
      <c r="M297" s="8">
        <v>2.57</v>
      </c>
      <c r="N297" s="8">
        <v>1.72</v>
      </c>
      <c r="O297" s="8">
        <v>0</v>
      </c>
      <c r="P297" s="8">
        <v>0</v>
      </c>
      <c r="Q297" s="8">
        <v>0</v>
      </c>
    </row>
    <row r="298" spans="1:17" s="3" customFormat="1" ht="15" hidden="1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hidden="1" customHeight="1">
      <c r="A299" s="6" t="s">
        <v>939</v>
      </c>
      <c r="B299" s="7" t="s">
        <v>640</v>
      </c>
      <c r="C299" s="6" t="s">
        <v>940</v>
      </c>
      <c r="D299" s="6" t="s">
        <v>97</v>
      </c>
      <c r="E299" s="8">
        <v>12000</v>
      </c>
      <c r="F299" s="9">
        <v>45444</v>
      </c>
      <c r="G299" s="9">
        <v>45961</v>
      </c>
      <c r="H299" s="10">
        <v>17</v>
      </c>
      <c r="I299" s="10">
        <v>0.33</v>
      </c>
      <c r="J299" s="8">
        <v>4070</v>
      </c>
      <c r="K299" s="8">
        <v>0.34</v>
      </c>
      <c r="L299" s="8">
        <v>48840</v>
      </c>
      <c r="M299" s="8">
        <v>4.07</v>
      </c>
      <c r="N299" s="8">
        <v>2</v>
      </c>
      <c r="O299" s="8">
        <v>0</v>
      </c>
      <c r="P299" s="8">
        <v>0</v>
      </c>
      <c r="Q299" s="8">
        <v>0</v>
      </c>
    </row>
    <row r="300" spans="1:17" s="3" customFormat="1" ht="15" hidden="1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hidden="1" customHeight="1">
      <c r="A301" s="6" t="s">
        <v>939</v>
      </c>
      <c r="B301" s="7" t="s">
        <v>642</v>
      </c>
      <c r="C301" s="6" t="s">
        <v>1291</v>
      </c>
      <c r="D301" s="6" t="s">
        <v>97</v>
      </c>
      <c r="E301" s="8">
        <v>24000</v>
      </c>
      <c r="F301" s="9">
        <v>43070</v>
      </c>
      <c r="G301" s="9">
        <v>46721</v>
      </c>
      <c r="H301" s="10">
        <v>120</v>
      </c>
      <c r="I301" s="10">
        <v>6.83</v>
      </c>
      <c r="J301" s="8">
        <v>8320</v>
      </c>
      <c r="K301" s="8">
        <v>0.35</v>
      </c>
      <c r="L301" s="8">
        <v>99840</v>
      </c>
      <c r="M301" s="8">
        <v>4.16</v>
      </c>
      <c r="N301" s="8">
        <v>1.67</v>
      </c>
      <c r="O301" s="8">
        <v>0</v>
      </c>
      <c r="P301" s="8">
        <v>0</v>
      </c>
      <c r="Q301" s="8">
        <v>0</v>
      </c>
    </row>
    <row r="302" spans="1:17" s="3" customFormat="1" ht="15" hidden="1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hidden="1" customHeight="1">
      <c r="A303" s="6" t="s">
        <v>939</v>
      </c>
      <c r="B303" s="7" t="s">
        <v>628</v>
      </c>
      <c r="C303" s="6" t="s">
        <v>1292</v>
      </c>
      <c r="D303" s="6" t="s">
        <v>264</v>
      </c>
      <c r="E303" s="8">
        <v>0</v>
      </c>
      <c r="F303" s="9">
        <v>42370</v>
      </c>
      <c r="G303" s="9">
        <v>46022</v>
      </c>
      <c r="H303" s="10">
        <v>120</v>
      </c>
      <c r="I303" s="10">
        <v>8.75</v>
      </c>
      <c r="J303" s="8">
        <v>155.57</v>
      </c>
      <c r="K303" s="8">
        <v>0</v>
      </c>
      <c r="L303" s="8">
        <v>1866.84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</row>
    <row r="304" spans="1:17" s="3" customFormat="1" ht="15" hidden="1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hidden="1" customHeight="1">
      <c r="A305" s="6" t="s">
        <v>939</v>
      </c>
      <c r="B305" s="7" t="s">
        <v>1164</v>
      </c>
      <c r="C305" s="12" t="s">
        <v>247</v>
      </c>
      <c r="D305" s="12"/>
      <c r="E305" s="13">
        <v>12000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7" s="3" customFormat="1" ht="15" hidden="1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hidden="1" customHeight="1">
      <c r="A307" s="6" t="s">
        <v>939</v>
      </c>
      <c r="B307" s="7" t="s">
        <v>1293</v>
      </c>
      <c r="C307" s="12" t="s">
        <v>247</v>
      </c>
      <c r="D307" s="12"/>
      <c r="E307" s="13">
        <v>12000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s="3" customFormat="1" ht="15" hidden="1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hidden="1" customHeight="1">
      <c r="A309" s="6" t="s">
        <v>1294</v>
      </c>
      <c r="B309" s="7" t="s">
        <v>1295</v>
      </c>
      <c r="C309" s="6" t="s">
        <v>1296</v>
      </c>
      <c r="D309" s="6" t="s">
        <v>97</v>
      </c>
      <c r="E309" s="8">
        <v>46156</v>
      </c>
      <c r="F309" s="9">
        <v>44958</v>
      </c>
      <c r="G309" s="9">
        <v>47634</v>
      </c>
      <c r="H309" s="10">
        <v>88</v>
      </c>
      <c r="I309" s="10">
        <v>1.67</v>
      </c>
      <c r="J309" s="8">
        <v>20808.66</v>
      </c>
      <c r="K309" s="8">
        <v>0.45</v>
      </c>
      <c r="L309" s="8">
        <v>249703.92</v>
      </c>
      <c r="M309" s="8">
        <v>5.41</v>
      </c>
      <c r="N309" s="8">
        <v>2.09</v>
      </c>
      <c r="O309" s="8">
        <v>0</v>
      </c>
      <c r="P309" s="8">
        <v>27885.919999999998</v>
      </c>
      <c r="Q309" s="8">
        <v>0</v>
      </c>
    </row>
    <row r="310" spans="1:17" s="3" customFormat="1" ht="15" hidden="1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hidden="1" customHeight="1">
      <c r="A311" s="6" t="s">
        <v>1303</v>
      </c>
      <c r="B311" s="7" t="s">
        <v>371</v>
      </c>
      <c r="C311" s="6" t="s">
        <v>1304</v>
      </c>
      <c r="D311" s="6" t="s">
        <v>97</v>
      </c>
      <c r="E311" s="8">
        <v>48534</v>
      </c>
      <c r="F311" s="9">
        <v>45523</v>
      </c>
      <c r="G311" s="9">
        <v>45930</v>
      </c>
      <c r="H311" s="10">
        <v>14</v>
      </c>
      <c r="I311" s="10">
        <v>0.17</v>
      </c>
      <c r="J311" s="8">
        <v>14708.75</v>
      </c>
      <c r="K311" s="8">
        <v>0.3</v>
      </c>
      <c r="L311" s="8">
        <v>176505</v>
      </c>
      <c r="M311" s="8">
        <v>3.64</v>
      </c>
      <c r="N311" s="8">
        <v>2.12</v>
      </c>
      <c r="O311" s="8">
        <v>0</v>
      </c>
      <c r="P311" s="8">
        <v>8300</v>
      </c>
      <c r="Q311" s="8">
        <v>0</v>
      </c>
    </row>
    <row r="312" spans="1:17" s="3" customFormat="1" ht="15" hidden="1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hidden="1" customHeight="1">
      <c r="A313" s="6" t="s">
        <v>1303</v>
      </c>
      <c r="B313" s="7" t="s">
        <v>320</v>
      </c>
      <c r="C313" s="6" t="s">
        <v>1305</v>
      </c>
      <c r="D313" s="6" t="s">
        <v>97</v>
      </c>
      <c r="E313" s="8">
        <v>31024</v>
      </c>
      <c r="F313" s="9">
        <v>45523</v>
      </c>
      <c r="G313" s="9">
        <v>46630</v>
      </c>
      <c r="H313" s="10">
        <v>37</v>
      </c>
      <c r="I313" s="10">
        <v>0.17</v>
      </c>
      <c r="J313" s="8">
        <v>9599.73</v>
      </c>
      <c r="K313" s="8">
        <v>0.31</v>
      </c>
      <c r="L313" s="8">
        <v>115196.76</v>
      </c>
      <c r="M313" s="8">
        <v>3.71</v>
      </c>
      <c r="N313" s="8">
        <v>2.09</v>
      </c>
      <c r="O313" s="8">
        <v>0</v>
      </c>
      <c r="P313" s="8">
        <v>8900</v>
      </c>
      <c r="Q313" s="8">
        <v>0</v>
      </c>
    </row>
    <row r="314" spans="1:17" s="3" customFormat="1" ht="15" hidden="1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hidden="1" customHeight="1">
      <c r="A315" s="6" t="s">
        <v>1306</v>
      </c>
      <c r="B315" s="7" t="s">
        <v>99</v>
      </c>
      <c r="C315" s="6" t="s">
        <v>1307</v>
      </c>
      <c r="D315" s="6" t="s">
        <v>97</v>
      </c>
      <c r="E315" s="8">
        <v>30523</v>
      </c>
      <c r="F315" s="9">
        <v>45352</v>
      </c>
      <c r="G315" s="9">
        <v>47999</v>
      </c>
      <c r="H315" s="10">
        <v>87</v>
      </c>
      <c r="I315" s="10">
        <v>0.57999999999999996</v>
      </c>
      <c r="J315" s="8">
        <v>0</v>
      </c>
      <c r="K315" s="8">
        <v>0</v>
      </c>
      <c r="L315" s="8">
        <v>0</v>
      </c>
      <c r="M315" s="8">
        <v>0</v>
      </c>
      <c r="N315" s="8">
        <v>1.46</v>
      </c>
      <c r="O315" s="8">
        <v>0</v>
      </c>
      <c r="P315" s="8">
        <v>22637.89</v>
      </c>
      <c r="Q315" s="8">
        <v>0</v>
      </c>
    </row>
    <row r="316" spans="1:17" s="3" customFormat="1" ht="15" hidden="1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hidden="1" customHeight="1">
      <c r="A317" s="6" t="s">
        <v>1308</v>
      </c>
      <c r="B317" s="7" t="s">
        <v>119</v>
      </c>
      <c r="C317" s="6" t="s">
        <v>1309</v>
      </c>
      <c r="D317" s="6" t="s">
        <v>97</v>
      </c>
      <c r="E317" s="8">
        <v>211650</v>
      </c>
      <c r="F317" s="9">
        <v>45519</v>
      </c>
      <c r="G317" s="9">
        <v>46022</v>
      </c>
      <c r="H317" s="10">
        <v>17</v>
      </c>
      <c r="I317" s="10">
        <v>0.17</v>
      </c>
      <c r="J317" s="8">
        <v>45328.38</v>
      </c>
      <c r="K317" s="8">
        <v>0.21</v>
      </c>
      <c r="L317" s="8">
        <v>543940.56000000006</v>
      </c>
      <c r="M317" s="8">
        <v>2.57</v>
      </c>
      <c r="N317" s="8">
        <v>1.36</v>
      </c>
      <c r="O317" s="8">
        <v>0</v>
      </c>
      <c r="P317" s="8">
        <v>39500</v>
      </c>
      <c r="Q317" s="8">
        <v>0</v>
      </c>
    </row>
    <row r="318" spans="1:17" s="3" customFormat="1" ht="15" hidden="1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hidden="1" customHeight="1">
      <c r="A319" s="6" t="s">
        <v>1310</v>
      </c>
      <c r="B319" s="7" t="s">
        <v>119</v>
      </c>
      <c r="C319" s="6" t="s">
        <v>1311</v>
      </c>
      <c r="D319" s="6" t="s">
        <v>97</v>
      </c>
      <c r="E319" s="8">
        <v>105785</v>
      </c>
      <c r="F319" s="9">
        <v>45519</v>
      </c>
      <c r="G319" s="9">
        <v>46418</v>
      </c>
      <c r="H319" s="10">
        <v>30</v>
      </c>
      <c r="I319" s="10">
        <v>0.17</v>
      </c>
      <c r="J319" s="8">
        <v>25212.09</v>
      </c>
      <c r="K319" s="8">
        <v>0.24</v>
      </c>
      <c r="L319" s="8">
        <v>302545.08</v>
      </c>
      <c r="M319" s="8">
        <v>2.86</v>
      </c>
      <c r="N319" s="8">
        <v>0.26</v>
      </c>
      <c r="O319" s="8">
        <v>0</v>
      </c>
      <c r="P319" s="8">
        <v>22920.080000000002</v>
      </c>
      <c r="Q319" s="8">
        <v>0</v>
      </c>
    </row>
    <row r="320" spans="1:17" s="3" customFormat="1" ht="15" hidden="1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hidden="1" customHeight="1">
      <c r="A321" s="6" t="s">
        <v>1312</v>
      </c>
      <c r="B321" s="7" t="s">
        <v>1313</v>
      </c>
      <c r="C321" s="6" t="s">
        <v>1314</v>
      </c>
      <c r="D321" s="6" t="s">
        <v>97</v>
      </c>
      <c r="E321" s="8">
        <v>32800</v>
      </c>
      <c r="F321" s="9">
        <v>45471</v>
      </c>
      <c r="G321" s="9">
        <v>46022</v>
      </c>
      <c r="H321" s="10">
        <v>19</v>
      </c>
      <c r="I321" s="10">
        <v>0.33</v>
      </c>
      <c r="J321" s="8">
        <v>17827.62</v>
      </c>
      <c r="K321" s="8">
        <v>0.54</v>
      </c>
      <c r="L321" s="8">
        <v>213931.44</v>
      </c>
      <c r="M321" s="8">
        <v>6.52</v>
      </c>
      <c r="N321" s="8">
        <v>3.1</v>
      </c>
      <c r="O321" s="8">
        <v>0</v>
      </c>
      <c r="P321" s="8">
        <v>9680</v>
      </c>
      <c r="Q321" s="8">
        <v>0</v>
      </c>
    </row>
    <row r="322" spans="1:17" s="3" customFormat="1" ht="15" hidden="1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hidden="1" customHeight="1">
      <c r="A323" s="6" t="s">
        <v>1312</v>
      </c>
      <c r="B323" s="7" t="s">
        <v>1315</v>
      </c>
      <c r="C323" s="6" t="s">
        <v>1316</v>
      </c>
      <c r="D323" s="6" t="s">
        <v>97</v>
      </c>
      <c r="E323" s="8">
        <v>32006</v>
      </c>
      <c r="F323" s="9">
        <v>45471</v>
      </c>
      <c r="G323" s="9">
        <v>47299</v>
      </c>
      <c r="H323" s="10">
        <v>61</v>
      </c>
      <c r="I323" s="10">
        <v>0.33</v>
      </c>
      <c r="J323" s="8">
        <v>24004.5</v>
      </c>
      <c r="K323" s="8">
        <v>0.75</v>
      </c>
      <c r="L323" s="8">
        <v>288054</v>
      </c>
      <c r="M323" s="8">
        <v>9</v>
      </c>
      <c r="N323" s="8">
        <v>3.26</v>
      </c>
      <c r="O323" s="8">
        <v>0</v>
      </c>
      <c r="P323" s="8">
        <v>24004.5</v>
      </c>
      <c r="Q323" s="8">
        <v>0</v>
      </c>
    </row>
    <row r="324" spans="1:17" s="3" customFormat="1" ht="15" hidden="1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hidden="1" customHeight="1">
      <c r="A325" s="6" t="s">
        <v>1317</v>
      </c>
      <c r="B325" s="7" t="s">
        <v>1237</v>
      </c>
      <c r="C325" s="6" t="s">
        <v>1318</v>
      </c>
      <c r="D325" s="6" t="s">
        <v>97</v>
      </c>
      <c r="E325" s="8">
        <v>131000</v>
      </c>
      <c r="F325" s="9">
        <v>45230</v>
      </c>
      <c r="G325" s="9">
        <v>48883</v>
      </c>
      <c r="H325" s="10">
        <v>121</v>
      </c>
      <c r="I325" s="10">
        <v>1</v>
      </c>
      <c r="J325" s="8">
        <v>29991.67</v>
      </c>
      <c r="K325" s="8">
        <v>0.23</v>
      </c>
      <c r="L325" s="8">
        <v>359900.04</v>
      </c>
      <c r="M325" s="8">
        <v>2.75</v>
      </c>
      <c r="N325" s="8">
        <v>1.2</v>
      </c>
      <c r="O325" s="8">
        <v>0</v>
      </c>
      <c r="P325" s="8">
        <v>0</v>
      </c>
      <c r="Q325" s="8">
        <v>0</v>
      </c>
    </row>
    <row r="326" spans="1:17" s="3" customFormat="1" ht="15" hidden="1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hidden="1" customHeight="1">
      <c r="A327" s="6" t="s">
        <v>1317</v>
      </c>
      <c r="B327" s="7" t="s">
        <v>341</v>
      </c>
      <c r="C327" s="6" t="s">
        <v>1319</v>
      </c>
      <c r="D327" s="6" t="s">
        <v>97</v>
      </c>
      <c r="E327" s="8">
        <v>29900</v>
      </c>
      <c r="F327" s="9">
        <v>45230</v>
      </c>
      <c r="G327" s="9">
        <v>48548</v>
      </c>
      <c r="H327" s="10">
        <v>110</v>
      </c>
      <c r="I327" s="10">
        <v>1</v>
      </c>
      <c r="J327" s="8">
        <v>14664.08</v>
      </c>
      <c r="K327" s="8">
        <v>0.49</v>
      </c>
      <c r="L327" s="8">
        <v>175968.96</v>
      </c>
      <c r="M327" s="8">
        <v>5.89</v>
      </c>
      <c r="N327" s="8">
        <v>1.27</v>
      </c>
      <c r="O327" s="8">
        <v>0</v>
      </c>
      <c r="P327" s="8">
        <v>8571.34</v>
      </c>
      <c r="Q327" s="8">
        <v>0</v>
      </c>
    </row>
    <row r="328" spans="1:17" s="3" customFormat="1" ht="15" hidden="1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hidden="1" customHeight="1">
      <c r="A329" s="6" t="s">
        <v>1317</v>
      </c>
      <c r="B329" s="7" t="s">
        <v>339</v>
      </c>
      <c r="C329" s="12" t="s">
        <v>247</v>
      </c>
      <c r="D329" s="12"/>
      <c r="E329" s="13">
        <v>75000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1:17" s="3" customFormat="1" ht="15" hidden="1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hidden="1" customHeight="1">
      <c r="A331" s="6" t="s">
        <v>1320</v>
      </c>
      <c r="B331" s="7" t="s">
        <v>119</v>
      </c>
      <c r="C331" s="6" t="s">
        <v>1321</v>
      </c>
      <c r="D331" s="6" t="s">
        <v>97</v>
      </c>
      <c r="E331" s="8">
        <v>19200</v>
      </c>
      <c r="F331" s="9">
        <v>45471</v>
      </c>
      <c r="G331" s="9">
        <v>47299</v>
      </c>
      <c r="H331" s="10">
        <v>61</v>
      </c>
      <c r="I331" s="10">
        <v>0.33</v>
      </c>
      <c r="J331" s="8">
        <v>16000</v>
      </c>
      <c r="K331" s="8">
        <v>0.83</v>
      </c>
      <c r="L331" s="8">
        <v>192000</v>
      </c>
      <c r="M331" s="8">
        <v>10</v>
      </c>
      <c r="N331" s="8">
        <v>2.78</v>
      </c>
      <c r="O331" s="8">
        <v>0</v>
      </c>
      <c r="P331" s="8">
        <v>16000</v>
      </c>
      <c r="Q331" s="8">
        <v>0</v>
      </c>
    </row>
    <row r="332" spans="1:17" s="3" customFormat="1" ht="15" hidden="1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hidden="1" customHeight="1">
      <c r="A333" s="6" t="s">
        <v>1320</v>
      </c>
      <c r="B333" s="7" t="s">
        <v>521</v>
      </c>
      <c r="C333" s="6" t="s">
        <v>1322</v>
      </c>
      <c r="D333" s="6" t="s">
        <v>97</v>
      </c>
      <c r="E333" s="8">
        <v>12894</v>
      </c>
      <c r="F333" s="9">
        <v>45471</v>
      </c>
      <c r="G333" s="9">
        <v>45808</v>
      </c>
      <c r="H333" s="10">
        <v>12</v>
      </c>
      <c r="I333" s="10">
        <v>0.33</v>
      </c>
      <c r="J333" s="8">
        <v>6226.75</v>
      </c>
      <c r="K333" s="8">
        <v>0.48</v>
      </c>
      <c r="L333" s="8">
        <v>74721</v>
      </c>
      <c r="M333" s="8">
        <v>5.8</v>
      </c>
      <c r="N333" s="8">
        <v>3.01</v>
      </c>
      <c r="O333" s="8">
        <v>0</v>
      </c>
      <c r="P333" s="8">
        <v>5823.8</v>
      </c>
      <c r="Q333" s="8">
        <v>0</v>
      </c>
    </row>
    <row r="334" spans="1:17" s="3" customFormat="1" ht="15" hidden="1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hidden="1" customHeight="1">
      <c r="A335" s="6" t="s">
        <v>1320</v>
      </c>
      <c r="B335" s="7" t="s">
        <v>1323</v>
      </c>
      <c r="C335" s="6" t="s">
        <v>1324</v>
      </c>
      <c r="D335" s="6" t="s">
        <v>97</v>
      </c>
      <c r="E335" s="8">
        <v>12800</v>
      </c>
      <c r="F335" s="9">
        <v>45471</v>
      </c>
      <c r="G335" s="9">
        <v>46691</v>
      </c>
      <c r="H335" s="10">
        <v>41</v>
      </c>
      <c r="I335" s="10">
        <v>0.33</v>
      </c>
      <c r="J335" s="8">
        <v>9066.67</v>
      </c>
      <c r="K335" s="8">
        <v>0.71</v>
      </c>
      <c r="L335" s="8">
        <v>108800.04</v>
      </c>
      <c r="M335" s="8">
        <v>8.5</v>
      </c>
      <c r="N335" s="8">
        <v>2.98</v>
      </c>
      <c r="O335" s="8">
        <v>0</v>
      </c>
      <c r="P335" s="8">
        <v>1968</v>
      </c>
      <c r="Q335" s="8">
        <v>0</v>
      </c>
    </row>
    <row r="336" spans="1:17" s="3" customFormat="1" ht="15" hidden="1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hidden="1" customHeight="1">
      <c r="A337" s="6" t="s">
        <v>1320</v>
      </c>
      <c r="B337" s="7" t="s">
        <v>1130</v>
      </c>
      <c r="C337" s="6" t="s">
        <v>1325</v>
      </c>
      <c r="D337" s="6" t="s">
        <v>97</v>
      </c>
      <c r="E337" s="8">
        <v>9600</v>
      </c>
      <c r="F337" s="9">
        <v>45471</v>
      </c>
      <c r="G337" s="9">
        <v>46507</v>
      </c>
      <c r="H337" s="10">
        <v>35</v>
      </c>
      <c r="I337" s="10">
        <v>0.33</v>
      </c>
      <c r="J337" s="8">
        <v>7800</v>
      </c>
      <c r="K337" s="8">
        <v>0.81</v>
      </c>
      <c r="L337" s="8">
        <v>93600</v>
      </c>
      <c r="M337" s="8">
        <v>9.75</v>
      </c>
      <c r="N337" s="8">
        <v>2.91</v>
      </c>
      <c r="O337" s="8">
        <v>0</v>
      </c>
      <c r="P337" s="8">
        <v>0</v>
      </c>
      <c r="Q337" s="8">
        <v>0</v>
      </c>
    </row>
    <row r="338" spans="1:17" s="3" customFormat="1" ht="15" hidden="1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hidden="1" customHeight="1">
      <c r="A339" s="6" t="s">
        <v>1320</v>
      </c>
      <c r="B339" s="7" t="s">
        <v>205</v>
      </c>
      <c r="C339" s="6" t="s">
        <v>1326</v>
      </c>
      <c r="D339" s="6" t="s">
        <v>97</v>
      </c>
      <c r="E339" s="8">
        <v>16000</v>
      </c>
      <c r="F339" s="9">
        <v>45471</v>
      </c>
      <c r="G339" s="9">
        <v>46812</v>
      </c>
      <c r="H339" s="10">
        <v>45</v>
      </c>
      <c r="I339" s="10">
        <v>0.33</v>
      </c>
      <c r="J339" s="8">
        <v>11440</v>
      </c>
      <c r="K339" s="8">
        <v>0.72</v>
      </c>
      <c r="L339" s="8">
        <v>137280</v>
      </c>
      <c r="M339" s="8">
        <v>8.58</v>
      </c>
      <c r="N339" s="8">
        <v>2.99</v>
      </c>
      <c r="O339" s="8">
        <v>0</v>
      </c>
      <c r="P339" s="8">
        <v>6800</v>
      </c>
      <c r="Q339" s="8">
        <v>0</v>
      </c>
    </row>
    <row r="340" spans="1:17" s="3" customFormat="1" ht="15" hidden="1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hidden="1" customHeight="1">
      <c r="A341" s="6" t="s">
        <v>1327</v>
      </c>
      <c r="B341" s="7" t="s">
        <v>479</v>
      </c>
      <c r="C341" s="6" t="s">
        <v>1328</v>
      </c>
      <c r="D341" s="6" t="s">
        <v>97</v>
      </c>
      <c r="E341" s="8">
        <v>45200</v>
      </c>
      <c r="F341" s="9">
        <v>45519</v>
      </c>
      <c r="G341" s="9">
        <v>45991</v>
      </c>
      <c r="H341" s="10">
        <v>16</v>
      </c>
      <c r="I341" s="10">
        <v>0.17</v>
      </c>
      <c r="J341" s="8">
        <v>8425.51</v>
      </c>
      <c r="K341" s="8">
        <v>0.19</v>
      </c>
      <c r="L341" s="8">
        <v>101106.12</v>
      </c>
      <c r="M341" s="8">
        <v>2.2400000000000002</v>
      </c>
      <c r="N341" s="8">
        <v>1.1599999999999999</v>
      </c>
      <c r="O341" s="8">
        <v>0</v>
      </c>
      <c r="P341" s="8">
        <v>8851.67</v>
      </c>
      <c r="Q341" s="8">
        <v>0</v>
      </c>
    </row>
    <row r="342" spans="1:17" s="3" customFormat="1" ht="15" hidden="1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hidden="1" customHeight="1">
      <c r="A343" s="6" t="s">
        <v>1327</v>
      </c>
      <c r="B343" s="7" t="s">
        <v>1164</v>
      </c>
      <c r="C343" s="6" t="s">
        <v>1329</v>
      </c>
      <c r="D343" s="6" t="s">
        <v>97</v>
      </c>
      <c r="E343" s="8">
        <v>24000</v>
      </c>
      <c r="F343" s="9">
        <v>45519</v>
      </c>
      <c r="G343" s="9">
        <v>46812</v>
      </c>
      <c r="H343" s="10">
        <v>43</v>
      </c>
      <c r="I343" s="10">
        <v>0.17</v>
      </c>
      <c r="J343" s="8">
        <v>5043</v>
      </c>
      <c r="K343" s="8">
        <v>0.21</v>
      </c>
      <c r="L343" s="8">
        <v>60516</v>
      </c>
      <c r="M343" s="8">
        <v>2.52</v>
      </c>
      <c r="N343" s="8">
        <v>1.1200000000000001</v>
      </c>
      <c r="O343" s="8">
        <v>0</v>
      </c>
      <c r="P343" s="8">
        <v>5880</v>
      </c>
      <c r="Q343" s="8">
        <v>0</v>
      </c>
    </row>
    <row r="344" spans="1:17" s="3" customFormat="1" ht="15" hidden="1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hidden="1" customHeight="1">
      <c r="A345" s="6" t="s">
        <v>1327</v>
      </c>
      <c r="B345" s="7" t="s">
        <v>636</v>
      </c>
      <c r="C345" s="12" t="s">
        <v>247</v>
      </c>
      <c r="D345" s="12"/>
      <c r="E345" s="13">
        <v>35600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 s="3" customFormat="1" ht="15" hidden="1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hidden="1" customHeight="1">
      <c r="A347" s="6" t="s">
        <v>1330</v>
      </c>
      <c r="B347" s="7" t="s">
        <v>1331</v>
      </c>
      <c r="C347" s="6" t="s">
        <v>1332</v>
      </c>
      <c r="D347" s="6" t="s">
        <v>117</v>
      </c>
      <c r="E347" s="8">
        <v>41634</v>
      </c>
      <c r="F347" s="9">
        <v>44538</v>
      </c>
      <c r="G347" s="9">
        <v>46387</v>
      </c>
      <c r="H347" s="10">
        <v>61</v>
      </c>
      <c r="I347" s="10">
        <v>2.83</v>
      </c>
      <c r="J347" s="8">
        <v>18025</v>
      </c>
      <c r="K347" s="8">
        <v>0.43</v>
      </c>
      <c r="L347" s="8">
        <v>216300</v>
      </c>
      <c r="M347" s="8">
        <v>5.2</v>
      </c>
      <c r="N347" s="8">
        <v>0.21</v>
      </c>
      <c r="O347" s="8">
        <v>0</v>
      </c>
      <c r="P347" s="8">
        <v>17000</v>
      </c>
      <c r="Q347" s="8">
        <v>0</v>
      </c>
    </row>
    <row r="348" spans="1:17" s="3" customFormat="1" ht="15" hidden="1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hidden="1" customHeight="1">
      <c r="A349" s="6" t="s">
        <v>1333</v>
      </c>
      <c r="B349" s="7" t="s">
        <v>119</v>
      </c>
      <c r="C349" s="6" t="s">
        <v>1334</v>
      </c>
      <c r="D349" s="6" t="s">
        <v>97</v>
      </c>
      <c r="E349" s="8">
        <v>102500</v>
      </c>
      <c r="F349" s="9">
        <v>45519</v>
      </c>
      <c r="G349" s="9">
        <v>46873</v>
      </c>
      <c r="H349" s="10">
        <v>45</v>
      </c>
      <c r="I349" s="10">
        <v>0.17</v>
      </c>
      <c r="J349" s="8">
        <v>27713.439999999999</v>
      </c>
      <c r="K349" s="8">
        <v>0.27</v>
      </c>
      <c r="L349" s="8">
        <v>332561.28000000003</v>
      </c>
      <c r="M349" s="8">
        <v>3.24</v>
      </c>
      <c r="N349" s="8">
        <v>1.77</v>
      </c>
      <c r="O349" s="8">
        <v>0</v>
      </c>
      <c r="P349" s="8">
        <v>25283.33</v>
      </c>
      <c r="Q349" s="8">
        <v>0</v>
      </c>
    </row>
    <row r="350" spans="1:17" s="3" customFormat="1" ht="15" hidden="1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hidden="1" customHeight="1">
      <c r="A351" s="6" t="s">
        <v>1335</v>
      </c>
      <c r="B351" s="7" t="s">
        <v>1336</v>
      </c>
      <c r="C351" s="6" t="s">
        <v>1337</v>
      </c>
      <c r="D351" s="6" t="s">
        <v>97</v>
      </c>
      <c r="E351" s="8">
        <v>45750</v>
      </c>
      <c r="F351" s="9">
        <v>45176</v>
      </c>
      <c r="G351" s="9">
        <v>45930</v>
      </c>
      <c r="H351" s="10">
        <v>25</v>
      </c>
      <c r="I351" s="10">
        <v>1.08</v>
      </c>
      <c r="J351" s="8">
        <v>21505.360000000001</v>
      </c>
      <c r="K351" s="8">
        <v>0.47</v>
      </c>
      <c r="L351" s="8">
        <v>258064.32</v>
      </c>
      <c r="M351" s="8">
        <v>5.64</v>
      </c>
      <c r="N351" s="8">
        <v>0.97</v>
      </c>
      <c r="O351" s="8">
        <v>0</v>
      </c>
      <c r="P351" s="8">
        <v>12875</v>
      </c>
      <c r="Q351" s="8">
        <v>0</v>
      </c>
    </row>
    <row r="352" spans="1:17" s="3" customFormat="1" ht="15" hidden="1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hidden="1" customHeight="1">
      <c r="A353" s="6" t="s">
        <v>1338</v>
      </c>
      <c r="B353" s="7" t="s">
        <v>479</v>
      </c>
      <c r="C353" s="6" t="s">
        <v>1339</v>
      </c>
      <c r="D353" s="6" t="s">
        <v>97</v>
      </c>
      <c r="E353" s="8">
        <v>3860</v>
      </c>
      <c r="F353" s="9">
        <v>45519</v>
      </c>
      <c r="G353" s="9">
        <v>46265</v>
      </c>
      <c r="H353" s="10">
        <v>25</v>
      </c>
      <c r="I353" s="10">
        <v>0.17</v>
      </c>
      <c r="J353" s="8">
        <v>1489.32</v>
      </c>
      <c r="K353" s="8">
        <v>0.39</v>
      </c>
      <c r="L353" s="8">
        <v>17871.84</v>
      </c>
      <c r="M353" s="8">
        <v>4.63</v>
      </c>
      <c r="N353" s="8">
        <v>2.29</v>
      </c>
      <c r="O353" s="8">
        <v>0</v>
      </c>
      <c r="P353" s="8">
        <v>2071.5300000000002</v>
      </c>
      <c r="Q353" s="8">
        <v>0</v>
      </c>
    </row>
    <row r="354" spans="1:17" s="3" customFormat="1" ht="15" hidden="1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hidden="1" customHeight="1">
      <c r="A355" s="6" t="s">
        <v>1338</v>
      </c>
      <c r="B355" s="7" t="s">
        <v>1340</v>
      </c>
      <c r="C355" s="6" t="s">
        <v>1341</v>
      </c>
      <c r="D355" s="6" t="s">
        <v>97</v>
      </c>
      <c r="E355" s="8">
        <v>3450</v>
      </c>
      <c r="F355" s="9">
        <v>45519</v>
      </c>
      <c r="G355" s="9">
        <v>45808</v>
      </c>
      <c r="H355" s="10">
        <v>10</v>
      </c>
      <c r="I355" s="10">
        <v>0.17</v>
      </c>
      <c r="J355" s="8">
        <v>1418.29</v>
      </c>
      <c r="K355" s="8">
        <v>0.41</v>
      </c>
      <c r="L355" s="8">
        <v>17019.48</v>
      </c>
      <c r="M355" s="8">
        <v>4.93</v>
      </c>
      <c r="N355" s="8">
        <v>2.29</v>
      </c>
      <c r="O355" s="8">
        <v>0</v>
      </c>
      <c r="P355" s="8">
        <v>1690.51</v>
      </c>
      <c r="Q355" s="8">
        <v>0</v>
      </c>
    </row>
    <row r="356" spans="1:17" s="3" customFormat="1" ht="15" hidden="1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hidden="1" customHeight="1">
      <c r="A357" s="6" t="s">
        <v>1338</v>
      </c>
      <c r="B357" s="7" t="s">
        <v>1342</v>
      </c>
      <c r="C357" s="6" t="s">
        <v>1343</v>
      </c>
      <c r="D357" s="6" t="s">
        <v>97</v>
      </c>
      <c r="E357" s="8">
        <v>7245</v>
      </c>
      <c r="F357" s="9">
        <v>45519</v>
      </c>
      <c r="G357" s="9">
        <v>46418</v>
      </c>
      <c r="H357" s="10">
        <v>30</v>
      </c>
      <c r="I357" s="10">
        <v>0.17</v>
      </c>
      <c r="J357" s="8">
        <v>4383.2299999999996</v>
      </c>
      <c r="K357" s="8">
        <v>0.61</v>
      </c>
      <c r="L357" s="8">
        <v>52598.76</v>
      </c>
      <c r="M357" s="8">
        <v>7.26</v>
      </c>
      <c r="N357" s="8">
        <v>1.3</v>
      </c>
      <c r="O357" s="8">
        <v>0</v>
      </c>
      <c r="P357" s="8">
        <v>0</v>
      </c>
      <c r="Q357" s="8">
        <v>0</v>
      </c>
    </row>
    <row r="358" spans="1:17" s="3" customFormat="1" ht="15" hidden="1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1338</v>
      </c>
      <c r="B359" s="7" t="s">
        <v>1164</v>
      </c>
      <c r="C359" s="134" t="s">
        <v>1555</v>
      </c>
      <c r="D359" s="6" t="s">
        <v>97</v>
      </c>
      <c r="E359" s="8">
        <v>5175</v>
      </c>
      <c r="F359" s="9">
        <v>45519</v>
      </c>
      <c r="G359" s="9">
        <v>45596</v>
      </c>
      <c r="H359" s="10">
        <v>3</v>
      </c>
      <c r="I359" s="10">
        <v>0.17</v>
      </c>
      <c r="J359" s="8">
        <v>2210.16</v>
      </c>
      <c r="K359" s="8">
        <v>0.43</v>
      </c>
      <c r="L359" s="8">
        <v>26521.919999999998</v>
      </c>
      <c r="M359" s="8">
        <v>5.13</v>
      </c>
      <c r="N359" s="8">
        <v>2.2200000000000002</v>
      </c>
      <c r="O359" s="8">
        <v>0</v>
      </c>
      <c r="P359" s="8">
        <v>2393.44</v>
      </c>
      <c r="Q359" s="8">
        <v>0</v>
      </c>
    </row>
    <row r="360" spans="1:17" s="3" customFormat="1" ht="15" hidden="1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hidden="1" customHeight="1">
      <c r="A361" s="6" t="s">
        <v>1338</v>
      </c>
      <c r="B361" s="7" t="s">
        <v>1345</v>
      </c>
      <c r="C361" s="6" t="s">
        <v>1346</v>
      </c>
      <c r="D361" s="6" t="s">
        <v>97</v>
      </c>
      <c r="E361" s="8">
        <v>6110</v>
      </c>
      <c r="F361" s="9">
        <v>45519</v>
      </c>
      <c r="G361" s="9">
        <v>46568</v>
      </c>
      <c r="H361" s="10">
        <v>35</v>
      </c>
      <c r="I361" s="10">
        <v>0.17</v>
      </c>
      <c r="J361" s="8">
        <v>2418.54</v>
      </c>
      <c r="K361" s="8">
        <v>0.4</v>
      </c>
      <c r="L361" s="8">
        <v>29022.48</v>
      </c>
      <c r="M361" s="8">
        <v>4.75</v>
      </c>
      <c r="N361" s="8">
        <v>2.0099999999999998</v>
      </c>
      <c r="O361" s="8">
        <v>0</v>
      </c>
      <c r="P361" s="8">
        <v>3085.55</v>
      </c>
      <c r="Q361" s="8">
        <v>0</v>
      </c>
    </row>
    <row r="362" spans="1:17" s="3" customFormat="1" ht="15" hidden="1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hidden="1" customHeight="1">
      <c r="A363" s="6" t="s">
        <v>1338</v>
      </c>
      <c r="B363" s="7" t="s">
        <v>1288</v>
      </c>
      <c r="C363" s="6" t="s">
        <v>1347</v>
      </c>
      <c r="D363" s="6" t="s">
        <v>97</v>
      </c>
      <c r="E363" s="8">
        <v>3000</v>
      </c>
      <c r="F363" s="9">
        <v>45519</v>
      </c>
      <c r="G363" s="9">
        <v>46446</v>
      </c>
      <c r="H363" s="10">
        <v>31</v>
      </c>
      <c r="I363" s="10">
        <v>0.17</v>
      </c>
      <c r="J363" s="8">
        <v>1350</v>
      </c>
      <c r="K363" s="8">
        <v>0.45</v>
      </c>
      <c r="L363" s="8">
        <v>16200</v>
      </c>
      <c r="M363" s="8">
        <v>5.4</v>
      </c>
      <c r="N363" s="8">
        <v>2.29</v>
      </c>
      <c r="O363" s="8">
        <v>0</v>
      </c>
      <c r="P363" s="8">
        <v>2003.98</v>
      </c>
      <c r="Q363" s="8">
        <v>0</v>
      </c>
    </row>
    <row r="364" spans="1:17" s="3" customFormat="1" ht="15" hidden="1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hidden="1" customHeight="1">
      <c r="A365" s="6" t="s">
        <v>1338</v>
      </c>
      <c r="B365" s="7" t="s">
        <v>1273</v>
      </c>
      <c r="C365" s="6" t="s">
        <v>1348</v>
      </c>
      <c r="D365" s="6" t="s">
        <v>97</v>
      </c>
      <c r="E365" s="8">
        <v>2000</v>
      </c>
      <c r="F365" s="9">
        <v>45519</v>
      </c>
      <c r="G365" s="9">
        <v>46812</v>
      </c>
      <c r="H365" s="10">
        <v>43</v>
      </c>
      <c r="I365" s="10">
        <v>0.17</v>
      </c>
      <c r="J365" s="8">
        <v>1101.1199999999999</v>
      </c>
      <c r="K365" s="8">
        <v>0.55000000000000004</v>
      </c>
      <c r="L365" s="8">
        <v>13213.44</v>
      </c>
      <c r="M365" s="8">
        <v>6.61</v>
      </c>
      <c r="N365" s="8">
        <v>2.2200000000000002</v>
      </c>
      <c r="O365" s="8">
        <v>0</v>
      </c>
      <c r="P365" s="8">
        <v>833</v>
      </c>
      <c r="Q365" s="8">
        <v>0</v>
      </c>
    </row>
    <row r="366" spans="1:17" s="3" customFormat="1" ht="15" hidden="1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hidden="1" customHeight="1">
      <c r="A367" s="6" t="s">
        <v>1338</v>
      </c>
      <c r="B367" s="7" t="s">
        <v>1293</v>
      </c>
      <c r="C367" s="6" t="s">
        <v>1350</v>
      </c>
      <c r="D367" s="6" t="s">
        <v>97</v>
      </c>
      <c r="E367" s="8">
        <v>14837</v>
      </c>
      <c r="F367" s="9">
        <v>45519</v>
      </c>
      <c r="G367" s="9">
        <v>46387</v>
      </c>
      <c r="H367" s="10">
        <v>29</v>
      </c>
      <c r="I367" s="10">
        <v>0.17</v>
      </c>
      <c r="J367" s="8">
        <v>5341.32</v>
      </c>
      <c r="K367" s="8">
        <v>0.36</v>
      </c>
      <c r="L367" s="8">
        <v>64095.839999999997</v>
      </c>
      <c r="M367" s="8">
        <v>4.32</v>
      </c>
      <c r="N367" s="8">
        <v>2.29</v>
      </c>
      <c r="O367" s="8">
        <v>0</v>
      </c>
      <c r="P367" s="8">
        <v>7826.05</v>
      </c>
      <c r="Q367" s="8">
        <v>0</v>
      </c>
    </row>
    <row r="368" spans="1:17" s="3" customFormat="1" ht="15" hidden="1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hidden="1" customHeight="1">
      <c r="A369" s="6" t="s">
        <v>1338</v>
      </c>
      <c r="B369" s="7" t="s">
        <v>642</v>
      </c>
      <c r="C369" s="12" t="s">
        <v>247</v>
      </c>
      <c r="D369" s="12"/>
      <c r="E369" s="13">
        <v>9613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 s="3" customFormat="1" ht="15" hidden="1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hidden="1" customHeight="1">
      <c r="A371" s="6" t="s">
        <v>1351</v>
      </c>
      <c r="B371" s="7" t="s">
        <v>1164</v>
      </c>
      <c r="C371" s="6" t="s">
        <v>1352</v>
      </c>
      <c r="D371" s="6" t="s">
        <v>97</v>
      </c>
      <c r="E371" s="8">
        <v>4125</v>
      </c>
      <c r="F371" s="9">
        <v>45519</v>
      </c>
      <c r="G371" s="9">
        <v>46660</v>
      </c>
      <c r="H371" s="10">
        <v>38</v>
      </c>
      <c r="I371" s="10">
        <v>0.17</v>
      </c>
      <c r="J371" s="8">
        <v>1615.63</v>
      </c>
      <c r="K371" s="8">
        <v>0.39</v>
      </c>
      <c r="L371" s="8">
        <v>19387.560000000001</v>
      </c>
      <c r="M371" s="8">
        <v>4.7</v>
      </c>
      <c r="N371" s="8">
        <v>2.82</v>
      </c>
      <c r="O371" s="8">
        <v>0</v>
      </c>
      <c r="P371" s="8">
        <v>4455.0200000000004</v>
      </c>
      <c r="Q371" s="8">
        <v>0</v>
      </c>
    </row>
    <row r="372" spans="1:17" s="3" customFormat="1" ht="15" hidden="1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hidden="1" customHeight="1">
      <c r="A373" s="6" t="s">
        <v>1351</v>
      </c>
      <c r="B373" s="7" t="s">
        <v>1353</v>
      </c>
      <c r="C373" s="6" t="s">
        <v>1354</v>
      </c>
      <c r="D373" s="6" t="s">
        <v>97</v>
      </c>
      <c r="E373" s="8">
        <v>4125</v>
      </c>
      <c r="F373" s="9">
        <v>45519</v>
      </c>
      <c r="G373" s="9">
        <v>46507</v>
      </c>
      <c r="H373" s="10">
        <v>33</v>
      </c>
      <c r="I373" s="10">
        <v>0.17</v>
      </c>
      <c r="J373" s="8">
        <v>1340.62</v>
      </c>
      <c r="K373" s="8">
        <v>0.32</v>
      </c>
      <c r="L373" s="8">
        <v>16087.44</v>
      </c>
      <c r="M373" s="8">
        <v>3.9</v>
      </c>
      <c r="N373" s="8">
        <v>2.82</v>
      </c>
      <c r="O373" s="8">
        <v>0</v>
      </c>
      <c r="P373" s="8">
        <v>1915</v>
      </c>
      <c r="Q373" s="8">
        <v>0</v>
      </c>
    </row>
    <row r="374" spans="1:17" s="3" customFormat="1" ht="15" hidden="1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hidden="1" customHeight="1">
      <c r="A375" s="6" t="s">
        <v>1351</v>
      </c>
      <c r="B375" s="7" t="s">
        <v>636</v>
      </c>
      <c r="C375" s="12" t="s">
        <v>247</v>
      </c>
      <c r="D375" s="12"/>
      <c r="E375" s="13">
        <v>4125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 s="3" customFormat="1" ht="15" hidden="1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hidden="1" customHeight="1">
      <c r="A377" s="6" t="s">
        <v>1351</v>
      </c>
      <c r="B377" s="7" t="s">
        <v>1286</v>
      </c>
      <c r="C377" s="12" t="s">
        <v>247</v>
      </c>
      <c r="D377" s="12"/>
      <c r="E377" s="13">
        <v>9578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s="3" customFormat="1" ht="15" hidden="1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hidden="1" customHeight="1">
      <c r="A379" s="6" t="s">
        <v>1351</v>
      </c>
      <c r="B379" s="7" t="s">
        <v>1288</v>
      </c>
      <c r="C379" s="12" t="s">
        <v>247</v>
      </c>
      <c r="D379" s="12"/>
      <c r="E379" s="13">
        <v>2797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7" s="3" customFormat="1" ht="15" hidden="1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hidden="1" customHeight="1">
      <c r="A381" s="6" t="s">
        <v>1355</v>
      </c>
      <c r="B381" s="7" t="s">
        <v>119</v>
      </c>
      <c r="C381" s="6" t="s">
        <v>1356</v>
      </c>
      <c r="D381" s="6" t="s">
        <v>97</v>
      </c>
      <c r="E381" s="8">
        <v>102000</v>
      </c>
      <c r="F381" s="9">
        <v>45519</v>
      </c>
      <c r="G381" s="9">
        <v>47695</v>
      </c>
      <c r="H381" s="10">
        <v>72</v>
      </c>
      <c r="I381" s="10">
        <v>0.17</v>
      </c>
      <c r="J381" s="8">
        <v>25075</v>
      </c>
      <c r="K381" s="8">
        <v>0.25</v>
      </c>
      <c r="L381" s="8">
        <v>300900</v>
      </c>
      <c r="M381" s="8">
        <v>2.95</v>
      </c>
      <c r="N381" s="8">
        <v>1.03</v>
      </c>
      <c r="O381" s="8">
        <v>0</v>
      </c>
      <c r="P381" s="8">
        <v>22865</v>
      </c>
      <c r="Q381" s="8">
        <v>0</v>
      </c>
    </row>
    <row r="382" spans="1:17" s="3" customFormat="1" ht="15" hidden="1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hidden="1" customHeight="1">
      <c r="A383" s="6" t="s">
        <v>1357</v>
      </c>
      <c r="B383" s="7" t="s">
        <v>1020</v>
      </c>
      <c r="C383" s="6" t="s">
        <v>1358</v>
      </c>
      <c r="D383" s="6" t="s">
        <v>264</v>
      </c>
      <c r="E383" s="8">
        <v>12000</v>
      </c>
      <c r="F383" s="9">
        <v>45008</v>
      </c>
      <c r="G383" s="9">
        <v>46112</v>
      </c>
      <c r="H383" s="10">
        <v>37</v>
      </c>
      <c r="I383" s="10">
        <v>1.58</v>
      </c>
      <c r="J383" s="8">
        <v>10927.27</v>
      </c>
      <c r="K383" s="8">
        <v>0.91</v>
      </c>
      <c r="L383" s="8">
        <v>131127.24</v>
      </c>
      <c r="M383" s="8">
        <v>10.93</v>
      </c>
      <c r="N383" s="8">
        <v>0</v>
      </c>
      <c r="O383" s="8">
        <v>0</v>
      </c>
      <c r="P383" s="8">
        <v>10000</v>
      </c>
      <c r="Q383" s="8">
        <v>0</v>
      </c>
    </row>
    <row r="384" spans="1:17" s="3" customFormat="1" ht="15" hidden="1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hidden="1" customHeight="1">
      <c r="A385" s="6" t="s">
        <v>1357</v>
      </c>
      <c r="B385" s="7" t="s">
        <v>1193</v>
      </c>
      <c r="C385" s="6" t="s">
        <v>1359</v>
      </c>
      <c r="D385" s="6" t="s">
        <v>97</v>
      </c>
      <c r="E385" s="8">
        <v>17280</v>
      </c>
      <c r="F385" s="9">
        <v>45008</v>
      </c>
      <c r="G385" s="9">
        <v>46599</v>
      </c>
      <c r="H385" s="10">
        <v>53</v>
      </c>
      <c r="I385" s="10">
        <v>1.58</v>
      </c>
      <c r="J385" s="8">
        <v>21386</v>
      </c>
      <c r="K385" s="8">
        <v>1.24</v>
      </c>
      <c r="L385" s="8">
        <v>256632</v>
      </c>
      <c r="M385" s="8">
        <v>14.85</v>
      </c>
      <c r="N385" s="8">
        <v>5.84</v>
      </c>
      <c r="O385" s="8">
        <v>0</v>
      </c>
      <c r="P385" s="8">
        <v>14280</v>
      </c>
      <c r="Q385" s="8">
        <v>0</v>
      </c>
    </row>
    <row r="386" spans="1:17" s="3" customFormat="1" ht="15" hidden="1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hidden="1" customHeight="1">
      <c r="A387" s="6" t="s">
        <v>1360</v>
      </c>
      <c r="B387" s="7" t="s">
        <v>479</v>
      </c>
      <c r="C387" s="6" t="s">
        <v>1361</v>
      </c>
      <c r="D387" s="6" t="s">
        <v>97</v>
      </c>
      <c r="E387" s="8">
        <v>40324</v>
      </c>
      <c r="F387" s="9">
        <v>45077</v>
      </c>
      <c r="G387" s="9">
        <v>47999</v>
      </c>
      <c r="H387" s="10">
        <v>97</v>
      </c>
      <c r="I387" s="10">
        <v>1.42</v>
      </c>
      <c r="J387" s="8">
        <v>30307.26</v>
      </c>
      <c r="K387" s="8">
        <v>0.75</v>
      </c>
      <c r="L387" s="8">
        <v>363687.12</v>
      </c>
      <c r="M387" s="8">
        <v>9.02</v>
      </c>
      <c r="N387" s="8">
        <v>2.06</v>
      </c>
      <c r="O387" s="8">
        <v>0</v>
      </c>
      <c r="P387" s="8">
        <v>36184.65</v>
      </c>
      <c r="Q387" s="8">
        <v>0</v>
      </c>
    </row>
    <row r="388" spans="1:17" s="3" customFormat="1" ht="15" hidden="1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hidden="1" customHeight="1">
      <c r="A389" s="6" t="s">
        <v>1360</v>
      </c>
      <c r="B389" s="7" t="s">
        <v>1164</v>
      </c>
      <c r="C389" s="6" t="s">
        <v>1362</v>
      </c>
      <c r="D389" s="6" t="s">
        <v>97</v>
      </c>
      <c r="E389" s="8">
        <v>41000</v>
      </c>
      <c r="F389" s="9">
        <v>45077</v>
      </c>
      <c r="G389" s="9">
        <v>46477</v>
      </c>
      <c r="H389" s="10">
        <v>47</v>
      </c>
      <c r="I389" s="10">
        <v>1.42</v>
      </c>
      <c r="J389" s="8">
        <v>28717.08</v>
      </c>
      <c r="K389" s="8">
        <v>0.7</v>
      </c>
      <c r="L389" s="8">
        <v>344604.96</v>
      </c>
      <c r="M389" s="8">
        <v>8.4</v>
      </c>
      <c r="N389" s="8">
        <v>2.06</v>
      </c>
      <c r="O389" s="8">
        <v>0</v>
      </c>
      <c r="P389" s="8">
        <v>30170.880000000001</v>
      </c>
      <c r="Q389" s="8">
        <v>0</v>
      </c>
    </row>
    <row r="390" spans="1:17" s="3" customFormat="1" ht="15" hidden="1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hidden="1" customHeight="1">
      <c r="A391" s="6" t="s">
        <v>1363</v>
      </c>
      <c r="B391" s="7" t="s">
        <v>479</v>
      </c>
      <c r="C391" s="6" t="s">
        <v>1364</v>
      </c>
      <c r="D391" s="6" t="s">
        <v>97</v>
      </c>
      <c r="E391" s="8">
        <v>12390</v>
      </c>
      <c r="F391" s="9">
        <v>45519</v>
      </c>
      <c r="G391" s="9">
        <v>47361</v>
      </c>
      <c r="H391" s="10">
        <v>61</v>
      </c>
      <c r="I391" s="10">
        <v>0.17</v>
      </c>
      <c r="J391" s="8">
        <v>5730.38</v>
      </c>
      <c r="K391" s="8">
        <v>0.46</v>
      </c>
      <c r="L391" s="8">
        <v>68764.56</v>
      </c>
      <c r="M391" s="8">
        <v>5.55</v>
      </c>
      <c r="N391" s="8">
        <v>1.77</v>
      </c>
      <c r="O391" s="8">
        <v>0</v>
      </c>
      <c r="P391" s="8">
        <v>8551.6200000000008</v>
      </c>
      <c r="Q391" s="8">
        <v>0</v>
      </c>
    </row>
    <row r="392" spans="1:17" s="3" customFormat="1" ht="15" hidden="1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hidden="1" customHeight="1">
      <c r="A393" s="6" t="s">
        <v>1365</v>
      </c>
      <c r="B393" s="7" t="s">
        <v>1366</v>
      </c>
      <c r="C393" s="6" t="s">
        <v>1367</v>
      </c>
      <c r="D393" s="6" t="s">
        <v>97</v>
      </c>
      <c r="E393" s="8">
        <v>21025</v>
      </c>
      <c r="F393" s="9">
        <v>45077</v>
      </c>
      <c r="G393" s="9">
        <v>47299</v>
      </c>
      <c r="H393" s="10">
        <v>74</v>
      </c>
      <c r="I393" s="10">
        <v>1.42</v>
      </c>
      <c r="J393" s="8">
        <v>18272.7</v>
      </c>
      <c r="K393" s="8">
        <v>0.87</v>
      </c>
      <c r="L393" s="8">
        <v>219272.4</v>
      </c>
      <c r="M393" s="8">
        <v>10.43</v>
      </c>
      <c r="N393" s="8">
        <v>0.76</v>
      </c>
      <c r="O393" s="8">
        <v>0</v>
      </c>
      <c r="P393" s="8">
        <v>7095.94</v>
      </c>
      <c r="Q393" s="8">
        <v>0</v>
      </c>
    </row>
    <row r="394" spans="1:17" s="3" customFormat="1" ht="15" hidden="1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hidden="1" customHeight="1">
      <c r="A395" s="6" t="s">
        <v>1365</v>
      </c>
      <c r="B395" s="7" t="s">
        <v>1368</v>
      </c>
      <c r="C395" s="6" t="s">
        <v>1369</v>
      </c>
      <c r="D395" s="6" t="s">
        <v>97</v>
      </c>
      <c r="E395" s="8">
        <v>15097</v>
      </c>
      <c r="F395" s="9">
        <v>43709</v>
      </c>
      <c r="G395" s="9">
        <v>47057</v>
      </c>
      <c r="H395" s="10">
        <v>110</v>
      </c>
      <c r="I395" s="10">
        <v>5.08</v>
      </c>
      <c r="J395" s="8">
        <v>12271.58</v>
      </c>
      <c r="K395" s="8">
        <v>0.81</v>
      </c>
      <c r="L395" s="8">
        <v>147258.96</v>
      </c>
      <c r="M395" s="8">
        <v>9.75</v>
      </c>
      <c r="N395" s="8">
        <v>2.42</v>
      </c>
      <c r="O395" s="8">
        <v>0</v>
      </c>
      <c r="P395" s="8">
        <v>9441.31</v>
      </c>
      <c r="Q395" s="8">
        <v>0</v>
      </c>
    </row>
    <row r="396" spans="1:17" s="3" customFormat="1" ht="15" hidden="1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hidden="1" customHeight="1">
      <c r="A397" s="6" t="s">
        <v>1370</v>
      </c>
      <c r="B397" s="7" t="s">
        <v>119</v>
      </c>
      <c r="C397" s="12" t="s">
        <v>247</v>
      </c>
      <c r="D397" s="12"/>
      <c r="E397" s="13">
        <v>112422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 s="3" customFormat="1" ht="15" hidden="1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hidden="1" customHeight="1">
      <c r="A399" s="6" t="s">
        <v>1371</v>
      </c>
      <c r="B399" s="7" t="s">
        <v>493</v>
      </c>
      <c r="C399" s="6" t="s">
        <v>1372</v>
      </c>
      <c r="D399" s="6" t="s">
        <v>264</v>
      </c>
      <c r="E399" s="8">
        <v>0</v>
      </c>
      <c r="F399" s="9">
        <v>43700</v>
      </c>
      <c r="G399" s="9">
        <v>47352</v>
      </c>
      <c r="H399" s="10">
        <v>120</v>
      </c>
      <c r="I399" s="10">
        <v>5.17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</row>
    <row r="400" spans="1:17" s="3" customFormat="1" ht="15" hidden="1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hidden="1" customHeight="1">
      <c r="A401" s="6" t="s">
        <v>1371</v>
      </c>
      <c r="B401" s="7" t="s">
        <v>1373</v>
      </c>
      <c r="C401" s="12" t="s">
        <v>247</v>
      </c>
      <c r="D401" s="12"/>
      <c r="E401" s="13">
        <v>39515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 s="3" customFormat="1" ht="15" hidden="1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hidden="1" customHeight="1">
      <c r="A403" s="6" t="s">
        <v>1374</v>
      </c>
      <c r="B403" s="7" t="s">
        <v>1375</v>
      </c>
      <c r="C403" s="6" t="s">
        <v>1376</v>
      </c>
      <c r="D403" s="6" t="s">
        <v>97</v>
      </c>
      <c r="E403" s="8">
        <v>224293</v>
      </c>
      <c r="F403" s="9">
        <v>45272</v>
      </c>
      <c r="G403" s="9">
        <v>46752</v>
      </c>
      <c r="H403" s="10">
        <v>49</v>
      </c>
      <c r="I403" s="10">
        <v>0.83</v>
      </c>
      <c r="J403" s="8">
        <v>72128.789999999994</v>
      </c>
      <c r="K403" s="8">
        <v>0.32</v>
      </c>
      <c r="L403" s="8">
        <v>865545.48</v>
      </c>
      <c r="M403" s="8">
        <v>3.86</v>
      </c>
      <c r="N403" s="8">
        <v>0.88</v>
      </c>
      <c r="O403" s="8">
        <v>0</v>
      </c>
      <c r="P403" s="8">
        <v>215882.01</v>
      </c>
      <c r="Q403" s="8">
        <v>0</v>
      </c>
    </row>
    <row r="404" spans="1:17" s="3" customFormat="1" ht="15" hidden="1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hidden="1" customHeight="1">
      <c r="A405" s="6" t="s">
        <v>1377</v>
      </c>
      <c r="B405" s="7" t="s">
        <v>479</v>
      </c>
      <c r="C405" s="12" t="s">
        <v>247</v>
      </c>
      <c r="D405" s="12"/>
      <c r="E405" s="13"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 s="3" customFormat="1" ht="15" hidden="1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hidden="1" customHeight="1">
      <c r="A407" s="6" t="s">
        <v>1379</v>
      </c>
      <c r="B407" s="7" t="s">
        <v>119</v>
      </c>
      <c r="C407" s="6" t="s">
        <v>1380</v>
      </c>
      <c r="D407" s="6" t="s">
        <v>97</v>
      </c>
      <c r="E407" s="8">
        <v>46248</v>
      </c>
      <c r="F407" s="9">
        <v>45533</v>
      </c>
      <c r="G407" s="9">
        <v>48610</v>
      </c>
      <c r="H407" s="10">
        <v>102</v>
      </c>
      <c r="I407" s="10">
        <v>0.17</v>
      </c>
      <c r="J407" s="8">
        <v>11562</v>
      </c>
      <c r="K407" s="8">
        <v>0.25</v>
      </c>
      <c r="L407" s="8">
        <v>138744</v>
      </c>
      <c r="M407" s="8">
        <v>3</v>
      </c>
      <c r="N407" s="8">
        <v>2.2000000000000002</v>
      </c>
      <c r="O407" s="8">
        <v>0</v>
      </c>
      <c r="P407" s="8">
        <v>11562</v>
      </c>
      <c r="Q407" s="8">
        <v>0</v>
      </c>
    </row>
    <row r="408" spans="1:17" s="3" customFormat="1" ht="15" hidden="1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hidden="1" customHeight="1">
      <c r="A409" s="6" t="s">
        <v>1379</v>
      </c>
      <c r="B409" s="7" t="s">
        <v>320</v>
      </c>
      <c r="C409" s="6" t="s">
        <v>1381</v>
      </c>
      <c r="D409" s="6" t="s">
        <v>97</v>
      </c>
      <c r="E409" s="8">
        <v>0</v>
      </c>
      <c r="F409" s="9">
        <v>45533</v>
      </c>
      <c r="G409" s="9">
        <v>47026</v>
      </c>
      <c r="H409" s="10">
        <v>50</v>
      </c>
      <c r="I409" s="10">
        <v>0.17</v>
      </c>
      <c r="J409" s="8">
        <v>13940.74</v>
      </c>
      <c r="K409" s="8">
        <v>0</v>
      </c>
      <c r="L409" s="8">
        <v>167288.88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</row>
    <row r="410" spans="1:17" s="3" customFormat="1" ht="15" hidden="1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hidden="1" customHeight="1">
      <c r="A411" s="6" t="s">
        <v>1382</v>
      </c>
      <c r="B411" s="7" t="s">
        <v>99</v>
      </c>
      <c r="C411" s="6" t="s">
        <v>1383</v>
      </c>
      <c r="D411" s="6" t="s">
        <v>97</v>
      </c>
      <c r="E411" s="8">
        <v>6910</v>
      </c>
      <c r="F411" s="9">
        <v>45209</v>
      </c>
      <c r="G411" s="9">
        <v>46904</v>
      </c>
      <c r="H411" s="10">
        <v>56</v>
      </c>
      <c r="I411" s="10">
        <v>1</v>
      </c>
      <c r="J411" s="8">
        <v>8600.07</v>
      </c>
      <c r="K411" s="8">
        <v>1.24</v>
      </c>
      <c r="L411" s="8">
        <v>103200.84</v>
      </c>
      <c r="M411" s="8">
        <v>14.93</v>
      </c>
      <c r="N411" s="8">
        <v>7.56</v>
      </c>
      <c r="O411" s="8">
        <v>0</v>
      </c>
      <c r="P411" s="8">
        <v>19060.080000000002</v>
      </c>
      <c r="Q411" s="8">
        <v>0</v>
      </c>
    </row>
    <row r="412" spans="1:17" s="3" customFormat="1" ht="15" hidden="1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hidden="1" customHeight="1">
      <c r="A413" s="6" t="s">
        <v>1382</v>
      </c>
      <c r="B413" s="7" t="s">
        <v>1384</v>
      </c>
      <c r="C413" s="6" t="s">
        <v>1385</v>
      </c>
      <c r="D413" s="6" t="s">
        <v>97</v>
      </c>
      <c r="E413" s="8">
        <v>17500</v>
      </c>
      <c r="F413" s="9">
        <v>45209</v>
      </c>
      <c r="G413" s="9">
        <v>47268</v>
      </c>
      <c r="H413" s="10">
        <v>67</v>
      </c>
      <c r="I413" s="10">
        <v>1</v>
      </c>
      <c r="J413" s="8">
        <v>20591.099999999999</v>
      </c>
      <c r="K413" s="8">
        <v>1.18</v>
      </c>
      <c r="L413" s="8">
        <v>247093.2</v>
      </c>
      <c r="M413" s="8">
        <v>14.12</v>
      </c>
      <c r="N413" s="8">
        <v>7.33</v>
      </c>
      <c r="O413" s="8">
        <v>0</v>
      </c>
      <c r="P413" s="8">
        <v>0</v>
      </c>
      <c r="Q413" s="8">
        <v>0</v>
      </c>
    </row>
    <row r="414" spans="1:17" s="3" customFormat="1" ht="15" hidden="1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hidden="1" customHeight="1">
      <c r="A415" s="6" t="s">
        <v>1382</v>
      </c>
      <c r="B415" s="7" t="s">
        <v>188</v>
      </c>
      <c r="C415" s="6" t="s">
        <v>1386</v>
      </c>
      <c r="D415" s="6" t="s">
        <v>97</v>
      </c>
      <c r="E415" s="8">
        <v>12995</v>
      </c>
      <c r="F415" s="9">
        <v>45209</v>
      </c>
      <c r="G415" s="9">
        <v>48334</v>
      </c>
      <c r="H415" s="10">
        <v>103</v>
      </c>
      <c r="I415" s="10">
        <v>1</v>
      </c>
      <c r="J415" s="8">
        <v>14477.21</v>
      </c>
      <c r="K415" s="8">
        <v>1.1100000000000001</v>
      </c>
      <c r="L415" s="8">
        <v>173726.52</v>
      </c>
      <c r="M415" s="8">
        <v>13.37</v>
      </c>
      <c r="N415" s="8">
        <v>7.48</v>
      </c>
      <c r="O415" s="8">
        <v>0</v>
      </c>
      <c r="P415" s="8">
        <v>0</v>
      </c>
      <c r="Q415" s="8">
        <v>0</v>
      </c>
    </row>
    <row r="416" spans="1:17" s="3" customFormat="1" ht="15" hidden="1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hidden="1" customHeight="1">
      <c r="A417" s="6" t="s">
        <v>1387</v>
      </c>
      <c r="B417" s="7"/>
      <c r="C417" s="6" t="s">
        <v>1556</v>
      </c>
      <c r="D417" s="6" t="s">
        <v>117</v>
      </c>
      <c r="E417" s="8">
        <v>0</v>
      </c>
      <c r="F417" s="9">
        <v>45519</v>
      </c>
      <c r="G417" s="9">
        <v>45930</v>
      </c>
      <c r="H417" s="10">
        <v>14</v>
      </c>
      <c r="I417" s="10">
        <v>0.17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</row>
    <row r="418" spans="1:17" s="3" customFormat="1" ht="15" hidden="1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customHeight="1">
      <c r="A419" s="6" t="s">
        <v>1387</v>
      </c>
      <c r="B419" s="7" t="s">
        <v>479</v>
      </c>
      <c r="C419" s="134" t="s">
        <v>1557</v>
      </c>
      <c r="D419" s="6" t="s">
        <v>97</v>
      </c>
      <c r="E419" s="8">
        <v>10400</v>
      </c>
      <c r="F419" s="9">
        <v>45519</v>
      </c>
      <c r="G419" s="9">
        <v>45657</v>
      </c>
      <c r="H419" s="10">
        <v>5</v>
      </c>
      <c r="I419" s="10">
        <v>0.17</v>
      </c>
      <c r="J419" s="8">
        <v>4708.17</v>
      </c>
      <c r="K419" s="8">
        <v>0.45</v>
      </c>
      <c r="L419" s="8">
        <v>56498.04</v>
      </c>
      <c r="M419" s="8">
        <v>5.43</v>
      </c>
      <c r="N419" s="8">
        <v>2.34</v>
      </c>
      <c r="O419" s="8">
        <v>0</v>
      </c>
      <c r="P419" s="8">
        <v>15678</v>
      </c>
      <c r="Q419" s="8">
        <v>0</v>
      </c>
    </row>
    <row r="420" spans="1:17" s="3" customFormat="1" ht="15" hidden="1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hidden="1" customHeight="1">
      <c r="A421" s="6" t="s">
        <v>1387</v>
      </c>
      <c r="B421" s="7" t="s">
        <v>1340</v>
      </c>
      <c r="C421" s="6" t="s">
        <v>1529</v>
      </c>
      <c r="D421" s="6" t="s">
        <v>97</v>
      </c>
      <c r="E421" s="8">
        <v>7400</v>
      </c>
      <c r="F421" s="9">
        <v>45519</v>
      </c>
      <c r="G421" s="9">
        <v>46387</v>
      </c>
      <c r="H421" s="10">
        <v>29</v>
      </c>
      <c r="I421" s="10">
        <v>0.17</v>
      </c>
      <c r="J421" s="8">
        <v>4470.83</v>
      </c>
      <c r="K421" s="8">
        <v>0.6</v>
      </c>
      <c r="L421" s="8">
        <v>53649.96</v>
      </c>
      <c r="M421" s="8">
        <v>7.25</v>
      </c>
      <c r="N421" s="8">
        <v>2.2200000000000002</v>
      </c>
      <c r="O421" s="8">
        <v>0</v>
      </c>
      <c r="P421" s="8">
        <v>4403.01</v>
      </c>
      <c r="Q421" s="8">
        <v>0</v>
      </c>
    </row>
    <row r="422" spans="1:17" s="3" customFormat="1" ht="15" hidden="1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hidden="1" customHeight="1">
      <c r="A423" s="6" t="s">
        <v>1387</v>
      </c>
      <c r="B423" s="7" t="s">
        <v>1530</v>
      </c>
      <c r="C423" s="6" t="s">
        <v>1531</v>
      </c>
      <c r="D423" s="6" t="s">
        <v>117</v>
      </c>
      <c r="E423" s="8">
        <v>15984</v>
      </c>
      <c r="F423" s="9">
        <v>45519</v>
      </c>
      <c r="G423" s="9">
        <v>47330</v>
      </c>
      <c r="H423" s="10">
        <v>60</v>
      </c>
      <c r="I423" s="10">
        <v>0.17</v>
      </c>
      <c r="J423" s="8">
        <v>7978.68</v>
      </c>
      <c r="K423" s="8">
        <v>0.5</v>
      </c>
      <c r="L423" s="8">
        <v>95744.16</v>
      </c>
      <c r="M423" s="8">
        <v>5.99</v>
      </c>
      <c r="N423" s="8">
        <v>2.17</v>
      </c>
      <c r="O423" s="8">
        <v>0</v>
      </c>
      <c r="P423" s="8">
        <v>10895.76</v>
      </c>
      <c r="Q423" s="8">
        <v>0</v>
      </c>
    </row>
    <row r="424" spans="1:17" s="3" customFormat="1" ht="15" hidden="1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hidden="1" customHeight="1">
      <c r="A425" s="6" t="s">
        <v>1387</v>
      </c>
      <c r="B425" s="7" t="s">
        <v>1288</v>
      </c>
      <c r="C425" s="6" t="s">
        <v>1532</v>
      </c>
      <c r="D425" s="6" t="s">
        <v>97</v>
      </c>
      <c r="E425" s="8">
        <v>6970</v>
      </c>
      <c r="F425" s="9">
        <v>45519</v>
      </c>
      <c r="G425" s="9">
        <v>45688</v>
      </c>
      <c r="H425" s="10">
        <v>6</v>
      </c>
      <c r="I425" s="10">
        <v>0.17</v>
      </c>
      <c r="J425" s="8">
        <v>3426.92</v>
      </c>
      <c r="K425" s="8">
        <v>0.49</v>
      </c>
      <c r="L425" s="8">
        <v>41123.040000000001</v>
      </c>
      <c r="M425" s="8">
        <v>5.9</v>
      </c>
      <c r="N425" s="8">
        <v>2.2000000000000002</v>
      </c>
      <c r="O425" s="8">
        <v>0</v>
      </c>
      <c r="P425" s="8">
        <v>3903.2</v>
      </c>
      <c r="Q425" s="8">
        <v>0</v>
      </c>
    </row>
    <row r="426" spans="1:17" s="3" customFormat="1" ht="15" hidden="1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hidden="1" customHeight="1">
      <c r="A427" s="6" t="s">
        <v>1387</v>
      </c>
      <c r="B427" s="7" t="s">
        <v>640</v>
      </c>
      <c r="C427" s="6" t="s">
        <v>1533</v>
      </c>
      <c r="D427" s="6" t="s">
        <v>97</v>
      </c>
      <c r="E427" s="8">
        <v>9960</v>
      </c>
      <c r="F427" s="9">
        <v>45519</v>
      </c>
      <c r="G427" s="9">
        <v>45930</v>
      </c>
      <c r="H427" s="10">
        <v>14</v>
      </c>
      <c r="I427" s="10">
        <v>0.17</v>
      </c>
      <c r="J427" s="8">
        <v>8573.9</v>
      </c>
      <c r="K427" s="8">
        <v>0.86</v>
      </c>
      <c r="L427" s="8">
        <v>102886.8</v>
      </c>
      <c r="M427" s="8">
        <v>10.33</v>
      </c>
      <c r="N427" s="8">
        <v>0.32</v>
      </c>
      <c r="O427" s="8">
        <v>0</v>
      </c>
      <c r="P427" s="8">
        <v>0</v>
      </c>
      <c r="Q427" s="8">
        <v>0</v>
      </c>
    </row>
    <row r="428" spans="1:17" s="3" customFormat="1" ht="15" hidden="1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hidden="1" customHeight="1">
      <c r="A429" s="6" t="s">
        <v>1387</v>
      </c>
      <c r="B429" s="7" t="s">
        <v>642</v>
      </c>
      <c r="C429" s="6" t="s">
        <v>1534</v>
      </c>
      <c r="D429" s="6" t="s">
        <v>97</v>
      </c>
      <c r="E429" s="8">
        <v>8250</v>
      </c>
      <c r="F429" s="9">
        <v>45519</v>
      </c>
      <c r="G429" s="9">
        <v>45900</v>
      </c>
      <c r="H429" s="10">
        <v>13</v>
      </c>
      <c r="I429" s="10">
        <v>0.17</v>
      </c>
      <c r="J429" s="8">
        <v>3223.81</v>
      </c>
      <c r="K429" s="8">
        <v>0.39</v>
      </c>
      <c r="L429" s="8">
        <v>38685.72</v>
      </c>
      <c r="M429" s="8">
        <v>4.6900000000000004</v>
      </c>
      <c r="N429" s="8">
        <v>2.2200000000000002</v>
      </c>
      <c r="O429" s="8">
        <v>0</v>
      </c>
      <c r="P429" s="8">
        <v>5912.5</v>
      </c>
      <c r="Q429" s="8">
        <v>0</v>
      </c>
    </row>
    <row r="430" spans="1:17" s="3" customFormat="1" ht="15" hidden="1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hidden="1" customHeight="1">
      <c r="A431" s="6" t="s">
        <v>1387</v>
      </c>
      <c r="B431" s="7" t="s">
        <v>1388</v>
      </c>
      <c r="C431" s="6" t="s">
        <v>1535</v>
      </c>
      <c r="D431" s="6" t="s">
        <v>97</v>
      </c>
      <c r="E431" s="8">
        <v>14190</v>
      </c>
      <c r="F431" s="9">
        <v>45519</v>
      </c>
      <c r="G431" s="9">
        <v>47087</v>
      </c>
      <c r="H431" s="10">
        <v>52</v>
      </c>
      <c r="I431" s="10">
        <v>0.17</v>
      </c>
      <c r="J431" s="8">
        <v>5829.72</v>
      </c>
      <c r="K431" s="8">
        <v>0.41</v>
      </c>
      <c r="L431" s="8">
        <v>69956.639999999999</v>
      </c>
      <c r="M431" s="8">
        <v>4.93</v>
      </c>
      <c r="N431" s="8">
        <v>1.27</v>
      </c>
      <c r="O431" s="8">
        <v>0</v>
      </c>
      <c r="P431" s="8">
        <v>0</v>
      </c>
      <c r="Q431" s="8">
        <v>0</v>
      </c>
    </row>
    <row r="432" spans="1:17" s="3" customFormat="1" ht="15" hidden="1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hidden="1" customHeight="1">
      <c r="A433" s="6" t="s">
        <v>1389</v>
      </c>
      <c r="B433" s="7" t="s">
        <v>1390</v>
      </c>
      <c r="C433" s="6" t="s">
        <v>1536</v>
      </c>
      <c r="D433" s="6" t="s">
        <v>97</v>
      </c>
      <c r="E433" s="8">
        <v>26500</v>
      </c>
      <c r="F433" s="9">
        <v>45519</v>
      </c>
      <c r="G433" s="9">
        <v>46022</v>
      </c>
      <c r="H433" s="10">
        <v>17</v>
      </c>
      <c r="I433" s="10">
        <v>0.17</v>
      </c>
      <c r="J433" s="8">
        <v>7016.98</v>
      </c>
      <c r="K433" s="8">
        <v>0.26</v>
      </c>
      <c r="L433" s="8">
        <v>84203.76</v>
      </c>
      <c r="M433" s="8">
        <v>3.18</v>
      </c>
      <c r="N433" s="8">
        <v>1.95</v>
      </c>
      <c r="O433" s="8">
        <v>0</v>
      </c>
      <c r="P433" s="8">
        <v>7861.67</v>
      </c>
      <c r="Q433" s="8">
        <v>0</v>
      </c>
    </row>
    <row r="434" spans="1:17" s="3" customFormat="1" ht="15" hidden="1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hidden="1" customHeight="1">
      <c r="A435" s="6" t="s">
        <v>1389</v>
      </c>
      <c r="B435" s="7" t="s">
        <v>1537</v>
      </c>
      <c r="C435" s="6" t="s">
        <v>1538</v>
      </c>
      <c r="D435" s="6" t="s">
        <v>97</v>
      </c>
      <c r="E435" s="8">
        <v>68500</v>
      </c>
      <c r="F435" s="9">
        <v>45519</v>
      </c>
      <c r="G435" s="9">
        <v>45869</v>
      </c>
      <c r="H435" s="10">
        <v>12</v>
      </c>
      <c r="I435" s="10">
        <v>0.17</v>
      </c>
      <c r="J435" s="8">
        <v>13702.08</v>
      </c>
      <c r="K435" s="8">
        <v>0.2</v>
      </c>
      <c r="L435" s="8">
        <v>164424.95999999999</v>
      </c>
      <c r="M435" s="8">
        <v>2.4</v>
      </c>
      <c r="N435" s="8">
        <v>1.96</v>
      </c>
      <c r="O435" s="8">
        <v>0</v>
      </c>
      <c r="P435" s="8">
        <v>14260</v>
      </c>
      <c r="Q435" s="8">
        <v>0</v>
      </c>
    </row>
    <row r="436" spans="1:17" s="3" customFormat="1" ht="15" hidden="1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hidden="1" customHeight="1">
      <c r="A437" s="6" t="s">
        <v>1392</v>
      </c>
      <c r="B437" s="7"/>
      <c r="C437" s="6" t="s">
        <v>1558</v>
      </c>
      <c r="D437" s="6" t="s">
        <v>117</v>
      </c>
      <c r="E437" s="8">
        <v>0</v>
      </c>
      <c r="F437" s="9">
        <v>45519</v>
      </c>
      <c r="G437" s="9">
        <v>45900</v>
      </c>
      <c r="H437" s="10">
        <v>13</v>
      </c>
      <c r="I437" s="10">
        <v>0.17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</row>
    <row r="438" spans="1:17" s="3" customFormat="1" ht="15" hidden="1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hidden="1" customHeight="1">
      <c r="A439" s="6" t="s">
        <v>1392</v>
      </c>
      <c r="B439" s="7" t="s">
        <v>1393</v>
      </c>
      <c r="C439" s="6" t="s">
        <v>1394</v>
      </c>
      <c r="D439" s="6" t="s">
        <v>97</v>
      </c>
      <c r="E439" s="8">
        <v>60000</v>
      </c>
      <c r="F439" s="9">
        <v>45519</v>
      </c>
      <c r="G439" s="9">
        <v>46112</v>
      </c>
      <c r="H439" s="10">
        <v>20</v>
      </c>
      <c r="I439" s="10">
        <v>0.17</v>
      </c>
      <c r="J439" s="8">
        <v>18250</v>
      </c>
      <c r="K439" s="8">
        <v>0.3</v>
      </c>
      <c r="L439" s="8">
        <v>219000</v>
      </c>
      <c r="M439" s="8">
        <v>3.65</v>
      </c>
      <c r="N439" s="8">
        <v>1.64</v>
      </c>
      <c r="O439" s="8">
        <v>0</v>
      </c>
      <c r="P439" s="8">
        <v>18300</v>
      </c>
      <c r="Q439" s="8">
        <v>0</v>
      </c>
    </row>
    <row r="440" spans="1:17" s="3" customFormat="1" ht="15" hidden="1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hidden="1" customHeight="1">
      <c r="A441" s="6" t="s">
        <v>1392</v>
      </c>
      <c r="B441" s="7" t="s">
        <v>1395</v>
      </c>
      <c r="C441" s="6" t="s">
        <v>1396</v>
      </c>
      <c r="D441" s="6" t="s">
        <v>97</v>
      </c>
      <c r="E441" s="8">
        <v>120000</v>
      </c>
      <c r="F441" s="9">
        <v>45519</v>
      </c>
      <c r="G441" s="9">
        <v>45900</v>
      </c>
      <c r="H441" s="10">
        <v>13</v>
      </c>
      <c r="I441" s="10">
        <v>0.17</v>
      </c>
      <c r="J441" s="8">
        <v>35500</v>
      </c>
      <c r="K441" s="8">
        <v>0.3</v>
      </c>
      <c r="L441" s="8">
        <v>426000</v>
      </c>
      <c r="M441" s="8">
        <v>3.55</v>
      </c>
      <c r="N441" s="8">
        <v>1.59</v>
      </c>
      <c r="O441" s="8">
        <v>0</v>
      </c>
      <c r="P441" s="8">
        <v>29000</v>
      </c>
      <c r="Q441" s="8">
        <v>0</v>
      </c>
    </row>
    <row r="442" spans="1:17" s="3" customFormat="1" ht="15" hidden="1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hidden="1" customHeight="1">
      <c r="A443" s="6" t="s">
        <v>1397</v>
      </c>
      <c r="B443" s="7" t="s">
        <v>1398</v>
      </c>
      <c r="C443" s="6" t="s">
        <v>1399</v>
      </c>
      <c r="D443" s="6" t="s">
        <v>97</v>
      </c>
      <c r="E443" s="8">
        <v>60000</v>
      </c>
      <c r="F443" s="9">
        <v>45209</v>
      </c>
      <c r="G443" s="9">
        <v>46387</v>
      </c>
      <c r="H443" s="10">
        <v>39</v>
      </c>
      <c r="I443" s="10">
        <v>1</v>
      </c>
      <c r="J443" s="8">
        <v>77250</v>
      </c>
      <c r="K443" s="8">
        <v>1.29</v>
      </c>
      <c r="L443" s="8">
        <v>927000</v>
      </c>
      <c r="M443" s="8">
        <v>15.45</v>
      </c>
      <c r="N443" s="8">
        <v>6.29</v>
      </c>
      <c r="O443" s="8">
        <v>0</v>
      </c>
      <c r="P443" s="8">
        <v>0</v>
      </c>
      <c r="Q443" s="8">
        <v>0</v>
      </c>
    </row>
    <row r="444" spans="1:17" s="3" customFormat="1" ht="15" hidden="1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hidden="1" customHeight="1">
      <c r="A445" s="6" t="s">
        <v>941</v>
      </c>
      <c r="B445" s="7" t="s">
        <v>99</v>
      </c>
      <c r="C445" s="6" t="s">
        <v>1403</v>
      </c>
      <c r="D445" s="6" t="s">
        <v>97</v>
      </c>
      <c r="E445" s="8">
        <v>5219</v>
      </c>
      <c r="F445" s="9">
        <v>45209</v>
      </c>
      <c r="G445" s="9">
        <v>47177</v>
      </c>
      <c r="H445" s="10">
        <v>65</v>
      </c>
      <c r="I445" s="10">
        <v>1</v>
      </c>
      <c r="J445" s="8">
        <v>7176.13</v>
      </c>
      <c r="K445" s="8">
        <v>1.38</v>
      </c>
      <c r="L445" s="8">
        <v>86113.56</v>
      </c>
      <c r="M445" s="8">
        <v>16.5</v>
      </c>
      <c r="N445" s="8">
        <v>6.99</v>
      </c>
      <c r="O445" s="8">
        <v>0</v>
      </c>
      <c r="P445" s="8">
        <v>10000</v>
      </c>
      <c r="Q445" s="8">
        <v>0</v>
      </c>
    </row>
    <row r="446" spans="1:17" s="3" customFormat="1" ht="15" hidden="1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hidden="1" customHeight="1">
      <c r="A447" s="6" t="s">
        <v>941</v>
      </c>
      <c r="B447" s="7" t="s">
        <v>101</v>
      </c>
      <c r="C447" s="6" t="s">
        <v>1404</v>
      </c>
      <c r="D447" s="6" t="s">
        <v>97</v>
      </c>
      <c r="E447" s="8">
        <v>5444</v>
      </c>
      <c r="F447" s="9">
        <v>45209</v>
      </c>
      <c r="G447" s="9">
        <v>47269</v>
      </c>
      <c r="H447" s="10">
        <v>68</v>
      </c>
      <c r="I447" s="10">
        <v>1</v>
      </c>
      <c r="J447" s="8">
        <v>7939.17</v>
      </c>
      <c r="K447" s="8">
        <v>1.46</v>
      </c>
      <c r="L447" s="8">
        <v>95270.04</v>
      </c>
      <c r="M447" s="8">
        <v>17.5</v>
      </c>
      <c r="N447" s="8">
        <v>7.7</v>
      </c>
      <c r="O447" s="8">
        <v>0</v>
      </c>
      <c r="P447" s="8">
        <v>10208.33</v>
      </c>
      <c r="Q447" s="8">
        <v>0</v>
      </c>
    </row>
    <row r="448" spans="1:17" s="3" customFormat="1" ht="15" hidden="1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hidden="1" customHeight="1">
      <c r="A449" s="6" t="s">
        <v>941</v>
      </c>
      <c r="B449" s="7" t="s">
        <v>109</v>
      </c>
      <c r="C449" s="6" t="s">
        <v>1405</v>
      </c>
      <c r="D449" s="6" t="s">
        <v>97</v>
      </c>
      <c r="E449" s="8">
        <v>5000</v>
      </c>
      <c r="F449" s="9">
        <v>45209</v>
      </c>
      <c r="G449" s="9">
        <v>47361</v>
      </c>
      <c r="H449" s="10">
        <v>71</v>
      </c>
      <c r="I449" s="10">
        <v>1</v>
      </c>
      <c r="J449" s="8">
        <v>6104.17</v>
      </c>
      <c r="K449" s="8">
        <v>1.22</v>
      </c>
      <c r="L449" s="8">
        <v>73250.039999999994</v>
      </c>
      <c r="M449" s="8">
        <v>14.65</v>
      </c>
      <c r="N449" s="8">
        <v>6.53</v>
      </c>
      <c r="O449" s="8">
        <v>0</v>
      </c>
      <c r="P449" s="8">
        <v>0</v>
      </c>
      <c r="Q449" s="8">
        <v>32375</v>
      </c>
    </row>
    <row r="450" spans="1:17" s="3" customFormat="1" ht="15" hidden="1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hidden="1" customHeight="1">
      <c r="A451" s="6" t="s">
        <v>941</v>
      </c>
      <c r="B451" s="7" t="s">
        <v>1406</v>
      </c>
      <c r="C451" s="6" t="s">
        <v>1407</v>
      </c>
      <c r="D451" s="6" t="s">
        <v>97</v>
      </c>
      <c r="E451" s="8">
        <v>30000</v>
      </c>
      <c r="F451" s="9">
        <v>45209</v>
      </c>
      <c r="G451" s="9">
        <v>47087</v>
      </c>
      <c r="H451" s="10">
        <v>62</v>
      </c>
      <c r="I451" s="10">
        <v>1</v>
      </c>
      <c r="J451" s="8">
        <v>33123</v>
      </c>
      <c r="K451" s="8">
        <v>1.1000000000000001</v>
      </c>
      <c r="L451" s="8">
        <v>397476</v>
      </c>
      <c r="M451" s="8">
        <v>13.25</v>
      </c>
      <c r="N451" s="8">
        <v>6.45</v>
      </c>
      <c r="O451" s="8">
        <v>0</v>
      </c>
      <c r="P451" s="8">
        <v>0</v>
      </c>
      <c r="Q451" s="8">
        <v>0</v>
      </c>
    </row>
    <row r="452" spans="1:17" s="3" customFormat="1" ht="15" hidden="1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hidden="1" customHeight="1">
      <c r="A453" s="6" t="s">
        <v>941</v>
      </c>
      <c r="B453" s="7" t="s">
        <v>1408</v>
      </c>
      <c r="C453" s="6" t="s">
        <v>942</v>
      </c>
      <c r="D453" s="6" t="s">
        <v>97</v>
      </c>
      <c r="E453" s="8">
        <v>10000</v>
      </c>
      <c r="F453" s="9">
        <v>45383</v>
      </c>
      <c r="G453" s="9">
        <v>49125</v>
      </c>
      <c r="H453" s="10">
        <v>123</v>
      </c>
      <c r="I453" s="10">
        <v>0.5</v>
      </c>
      <c r="J453" s="8">
        <v>13333.33</v>
      </c>
      <c r="K453" s="8">
        <v>1.33</v>
      </c>
      <c r="L453" s="8">
        <v>159999.96</v>
      </c>
      <c r="M453" s="8">
        <v>16</v>
      </c>
      <c r="N453" s="8">
        <v>7.63</v>
      </c>
      <c r="O453" s="8">
        <v>0</v>
      </c>
      <c r="P453" s="8">
        <v>37866.660000000003</v>
      </c>
      <c r="Q453" s="8">
        <v>0</v>
      </c>
    </row>
    <row r="454" spans="1:17" s="3" customFormat="1" ht="15" hidden="1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hidden="1" customHeight="1">
      <c r="A455" s="6" t="s">
        <v>941</v>
      </c>
      <c r="B455" s="7" t="s">
        <v>1023</v>
      </c>
      <c r="C455" s="6" t="s">
        <v>1409</v>
      </c>
      <c r="D455" s="6" t="s">
        <v>97</v>
      </c>
      <c r="E455" s="8">
        <v>7200</v>
      </c>
      <c r="F455" s="9">
        <v>45209</v>
      </c>
      <c r="G455" s="9">
        <v>45930</v>
      </c>
      <c r="H455" s="10">
        <v>24</v>
      </c>
      <c r="I455" s="10">
        <v>1</v>
      </c>
      <c r="J455" s="8">
        <v>8202</v>
      </c>
      <c r="K455" s="8">
        <v>1.1399999999999999</v>
      </c>
      <c r="L455" s="8">
        <v>98424</v>
      </c>
      <c r="M455" s="8">
        <v>13.67</v>
      </c>
      <c r="N455" s="8">
        <v>6.49</v>
      </c>
      <c r="O455" s="8">
        <v>0</v>
      </c>
      <c r="P455" s="8">
        <v>0</v>
      </c>
      <c r="Q455" s="8">
        <v>0</v>
      </c>
    </row>
    <row r="456" spans="1:17" s="3" customFormat="1" ht="15" hidden="1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hidden="1" customHeight="1">
      <c r="A457" s="6" t="s">
        <v>941</v>
      </c>
      <c r="B457" s="7" t="s">
        <v>1024</v>
      </c>
      <c r="C457" s="6" t="s">
        <v>1410</v>
      </c>
      <c r="D457" s="6" t="s">
        <v>97</v>
      </c>
      <c r="E457" s="8">
        <v>15000</v>
      </c>
      <c r="F457" s="9">
        <v>45209</v>
      </c>
      <c r="G457" s="9">
        <v>47149</v>
      </c>
      <c r="H457" s="10">
        <v>64</v>
      </c>
      <c r="I457" s="10">
        <v>1</v>
      </c>
      <c r="J457" s="8">
        <v>20000</v>
      </c>
      <c r="K457" s="8">
        <v>1.33</v>
      </c>
      <c r="L457" s="8">
        <v>240000</v>
      </c>
      <c r="M457" s="8">
        <v>16</v>
      </c>
      <c r="N457" s="8">
        <v>6.74</v>
      </c>
      <c r="O457" s="8">
        <v>0</v>
      </c>
      <c r="P457" s="8">
        <v>82500</v>
      </c>
      <c r="Q457" s="8">
        <v>0</v>
      </c>
    </row>
    <row r="458" spans="1:17" s="3" customFormat="1" ht="15" hidden="1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hidden="1" customHeight="1">
      <c r="A459" s="6" t="s">
        <v>941</v>
      </c>
      <c r="B459" s="7" t="s">
        <v>1411</v>
      </c>
      <c r="C459" s="6" t="s">
        <v>1412</v>
      </c>
      <c r="D459" s="6" t="s">
        <v>97</v>
      </c>
      <c r="E459" s="8">
        <v>22500</v>
      </c>
      <c r="F459" s="9">
        <v>45209</v>
      </c>
      <c r="G459" s="9">
        <v>47087</v>
      </c>
      <c r="H459" s="10">
        <v>62</v>
      </c>
      <c r="I459" s="10">
        <v>1</v>
      </c>
      <c r="J459" s="8">
        <v>26250</v>
      </c>
      <c r="K459" s="8">
        <v>1.17</v>
      </c>
      <c r="L459" s="8">
        <v>315000</v>
      </c>
      <c r="M459" s="8">
        <v>14</v>
      </c>
      <c r="N459" s="8">
        <v>6.72</v>
      </c>
      <c r="O459" s="8">
        <v>0</v>
      </c>
      <c r="P459" s="8">
        <v>10312.5</v>
      </c>
      <c r="Q459" s="8">
        <v>0</v>
      </c>
    </row>
    <row r="460" spans="1:17" s="3" customFormat="1" ht="15" hidden="1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hidden="1" customHeight="1">
      <c r="A461" s="6" t="s">
        <v>1429</v>
      </c>
      <c r="B461" s="7" t="s">
        <v>119</v>
      </c>
      <c r="C461" s="12" t="s">
        <v>247</v>
      </c>
      <c r="D461" s="12"/>
      <c r="E461" s="13">
        <v>0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 s="3" customFormat="1" ht="15" hidden="1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hidden="1" customHeight="1">
      <c r="A463" s="6" t="s">
        <v>1431</v>
      </c>
      <c r="B463" s="7" t="s">
        <v>119</v>
      </c>
      <c r="C463" s="6" t="s">
        <v>1539</v>
      </c>
      <c r="D463" s="6" t="s">
        <v>97</v>
      </c>
      <c r="E463" s="8">
        <v>40000</v>
      </c>
      <c r="F463" s="9">
        <v>43350</v>
      </c>
      <c r="G463" s="9">
        <v>46173</v>
      </c>
      <c r="H463" s="10">
        <v>93</v>
      </c>
      <c r="I463" s="10">
        <v>6.08</v>
      </c>
      <c r="J463" s="8">
        <v>52800</v>
      </c>
      <c r="K463" s="8">
        <v>1.32</v>
      </c>
      <c r="L463" s="8">
        <v>633600</v>
      </c>
      <c r="M463" s="8">
        <v>15.84</v>
      </c>
      <c r="N463" s="8">
        <v>4.72</v>
      </c>
      <c r="O463" s="8">
        <v>0</v>
      </c>
      <c r="P463" s="8">
        <v>65699.990000000005</v>
      </c>
      <c r="Q463" s="8">
        <v>0</v>
      </c>
    </row>
    <row r="464" spans="1:17" s="3" customFormat="1" ht="15" hidden="1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hidden="1" customHeight="1">
      <c r="A465" s="6" t="s">
        <v>1431</v>
      </c>
      <c r="B465" s="7" t="s">
        <v>320</v>
      </c>
      <c r="C465" s="6" t="s">
        <v>1540</v>
      </c>
      <c r="D465" s="6" t="s">
        <v>97</v>
      </c>
      <c r="E465" s="8">
        <v>11360</v>
      </c>
      <c r="F465" s="9">
        <v>42736</v>
      </c>
      <c r="G465" s="9">
        <v>46630</v>
      </c>
      <c r="H465" s="10">
        <v>128</v>
      </c>
      <c r="I465" s="10">
        <v>7.75</v>
      </c>
      <c r="J465" s="8">
        <v>18579.900000000001</v>
      </c>
      <c r="K465" s="8">
        <v>1.64</v>
      </c>
      <c r="L465" s="8">
        <v>222958.8</v>
      </c>
      <c r="M465" s="8">
        <v>19.63</v>
      </c>
      <c r="N465" s="8">
        <v>4.92</v>
      </c>
      <c r="O465" s="8">
        <v>0</v>
      </c>
      <c r="P465" s="8">
        <v>21886.94</v>
      </c>
      <c r="Q465" s="8">
        <v>0</v>
      </c>
    </row>
    <row r="466" spans="1:17" s="3" customFormat="1" ht="15" hidden="1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hidden="1" customHeight="1">
      <c r="A467" s="6" t="s">
        <v>1432</v>
      </c>
      <c r="B467" s="7" t="s">
        <v>99</v>
      </c>
      <c r="C467" s="6" t="s">
        <v>1433</v>
      </c>
      <c r="D467" s="6" t="s">
        <v>97</v>
      </c>
      <c r="E467" s="8">
        <v>48083</v>
      </c>
      <c r="F467" s="9">
        <v>44256</v>
      </c>
      <c r="G467" s="9">
        <v>47299</v>
      </c>
      <c r="H467" s="10">
        <v>100</v>
      </c>
      <c r="I467" s="10">
        <v>3.58</v>
      </c>
      <c r="J467" s="8">
        <v>46415.42</v>
      </c>
      <c r="K467" s="8">
        <v>0.97</v>
      </c>
      <c r="L467" s="8">
        <v>556985.04</v>
      </c>
      <c r="M467" s="8">
        <v>11.58</v>
      </c>
      <c r="N467" s="8">
        <v>1.88</v>
      </c>
      <c r="O467" s="8">
        <v>0</v>
      </c>
      <c r="P467" s="8">
        <v>0</v>
      </c>
      <c r="Q467" s="8">
        <v>0</v>
      </c>
    </row>
    <row r="468" spans="1:17" s="3" customFormat="1" ht="15" hidden="1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hidden="1" customHeight="1">
      <c r="A469" s="6" t="s">
        <v>1432</v>
      </c>
      <c r="B469" s="7" t="s">
        <v>101</v>
      </c>
      <c r="C469" s="6" t="s">
        <v>1434</v>
      </c>
      <c r="D469" s="6" t="s">
        <v>97</v>
      </c>
      <c r="E469" s="8">
        <v>11369</v>
      </c>
      <c r="F469" s="9">
        <v>45275</v>
      </c>
      <c r="G469" s="9">
        <v>47101</v>
      </c>
      <c r="H469" s="10">
        <v>60</v>
      </c>
      <c r="I469" s="10">
        <v>0.83</v>
      </c>
      <c r="J469" s="8">
        <v>11842.71</v>
      </c>
      <c r="K469" s="8">
        <v>1.04</v>
      </c>
      <c r="L469" s="8">
        <v>142112.51999999999</v>
      </c>
      <c r="M469" s="8">
        <v>12.5</v>
      </c>
      <c r="N469" s="8">
        <v>2.37</v>
      </c>
      <c r="O469" s="8">
        <v>0</v>
      </c>
      <c r="P469" s="8">
        <v>11842.71</v>
      </c>
      <c r="Q469" s="8">
        <v>0</v>
      </c>
    </row>
    <row r="470" spans="1:17" s="3" customFormat="1" ht="15" hidden="1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hidden="1" customHeight="1">
      <c r="A471" s="6" t="s">
        <v>1435</v>
      </c>
      <c r="B471" s="7" t="s">
        <v>1436</v>
      </c>
      <c r="C471" s="6" t="s">
        <v>1437</v>
      </c>
      <c r="D471" s="6" t="s">
        <v>97</v>
      </c>
      <c r="E471" s="8">
        <v>19740</v>
      </c>
      <c r="F471" s="9">
        <v>45209</v>
      </c>
      <c r="G471" s="9">
        <v>47087</v>
      </c>
      <c r="H471" s="10">
        <v>62</v>
      </c>
      <c r="I471" s="10">
        <v>1</v>
      </c>
      <c r="J471" s="8">
        <v>21798.25</v>
      </c>
      <c r="K471" s="8">
        <v>1.1000000000000001</v>
      </c>
      <c r="L471" s="8">
        <v>261579</v>
      </c>
      <c r="M471" s="8">
        <v>13.25</v>
      </c>
      <c r="N471" s="8">
        <v>6.72</v>
      </c>
      <c r="O471" s="8">
        <v>0</v>
      </c>
      <c r="P471" s="8">
        <v>0</v>
      </c>
      <c r="Q471" s="8">
        <v>0</v>
      </c>
    </row>
    <row r="472" spans="1:17" s="3" customFormat="1" ht="15" hidden="1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hidden="1" customHeight="1">
      <c r="A473" s="6" t="s">
        <v>1435</v>
      </c>
      <c r="B473" s="7" t="s">
        <v>1438</v>
      </c>
      <c r="C473" s="6" t="s">
        <v>1439</v>
      </c>
      <c r="D473" s="6" t="s">
        <v>97</v>
      </c>
      <c r="E473" s="8">
        <v>24550</v>
      </c>
      <c r="F473" s="9">
        <v>45209</v>
      </c>
      <c r="G473" s="9">
        <v>47817</v>
      </c>
      <c r="H473" s="10">
        <v>86</v>
      </c>
      <c r="I473" s="10">
        <v>1</v>
      </c>
      <c r="J473" s="8">
        <v>26084.38</v>
      </c>
      <c r="K473" s="8">
        <v>1.06</v>
      </c>
      <c r="L473" s="8">
        <v>313012.56</v>
      </c>
      <c r="M473" s="8">
        <v>12.75</v>
      </c>
      <c r="N473" s="8">
        <v>6.65</v>
      </c>
      <c r="O473" s="8">
        <v>0</v>
      </c>
      <c r="P473" s="8">
        <v>7850</v>
      </c>
      <c r="Q473" s="8">
        <v>0</v>
      </c>
    </row>
    <row r="474" spans="1:17" s="3" customFormat="1" ht="15" hidden="1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hidden="1" customHeight="1">
      <c r="A475" s="6" t="s">
        <v>1440</v>
      </c>
      <c r="B475" s="7" t="s">
        <v>1441</v>
      </c>
      <c r="C475" s="6" t="s">
        <v>1442</v>
      </c>
      <c r="D475" s="6" t="s">
        <v>97</v>
      </c>
      <c r="E475" s="8">
        <v>79200</v>
      </c>
      <c r="F475" s="9">
        <v>45209</v>
      </c>
      <c r="G475" s="9">
        <v>47938</v>
      </c>
      <c r="H475" s="10">
        <v>90</v>
      </c>
      <c r="I475" s="10">
        <v>1</v>
      </c>
      <c r="J475" s="8">
        <v>68574</v>
      </c>
      <c r="K475" s="8">
        <v>0.87</v>
      </c>
      <c r="L475" s="8">
        <v>822888</v>
      </c>
      <c r="M475" s="8">
        <v>10.39</v>
      </c>
      <c r="N475" s="8">
        <v>2.59</v>
      </c>
      <c r="O475" s="8">
        <v>0</v>
      </c>
      <c r="P475" s="8">
        <v>26472</v>
      </c>
      <c r="Q475" s="8">
        <v>0</v>
      </c>
    </row>
    <row r="476" spans="1:17" s="3" customFormat="1" ht="15" hidden="1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hidden="1" customHeight="1">
      <c r="A477" s="6" t="s">
        <v>1440</v>
      </c>
      <c r="B477" s="7" t="s">
        <v>1443</v>
      </c>
      <c r="C477" s="6" t="s">
        <v>1444</v>
      </c>
      <c r="D477" s="6" t="s">
        <v>97</v>
      </c>
      <c r="E477" s="8">
        <v>27539</v>
      </c>
      <c r="F477" s="9">
        <v>45209</v>
      </c>
      <c r="G477" s="9">
        <v>47391</v>
      </c>
      <c r="H477" s="10">
        <v>72</v>
      </c>
      <c r="I477" s="10">
        <v>1</v>
      </c>
      <c r="J477" s="8">
        <v>22536.080000000002</v>
      </c>
      <c r="K477" s="8">
        <v>0.82</v>
      </c>
      <c r="L477" s="8">
        <v>270432.96000000002</v>
      </c>
      <c r="M477" s="8">
        <v>9.82</v>
      </c>
      <c r="N477" s="8">
        <v>3.5</v>
      </c>
      <c r="O477" s="8">
        <v>0</v>
      </c>
      <c r="P477" s="8">
        <v>14574.68</v>
      </c>
      <c r="Q477" s="8">
        <v>0</v>
      </c>
    </row>
    <row r="478" spans="1:17" s="3" customFormat="1" ht="15" hidden="1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hidden="1" customHeight="1">
      <c r="A479" s="6" t="s">
        <v>1440</v>
      </c>
      <c r="B479" s="7" t="s">
        <v>1445</v>
      </c>
      <c r="C479" s="6" t="s">
        <v>1446</v>
      </c>
      <c r="D479" s="6" t="s">
        <v>97</v>
      </c>
      <c r="E479" s="8">
        <v>63261</v>
      </c>
      <c r="F479" s="9">
        <v>45209</v>
      </c>
      <c r="G479" s="9">
        <v>48944</v>
      </c>
      <c r="H479" s="10">
        <v>123</v>
      </c>
      <c r="I479" s="10">
        <v>1</v>
      </c>
      <c r="J479" s="8">
        <v>65475.14</v>
      </c>
      <c r="K479" s="8">
        <v>1.04</v>
      </c>
      <c r="L479" s="8">
        <v>785701.68</v>
      </c>
      <c r="M479" s="8">
        <v>12.42</v>
      </c>
      <c r="N479" s="8">
        <v>3.33</v>
      </c>
      <c r="O479" s="8">
        <v>0</v>
      </c>
      <c r="P479" s="8">
        <v>0</v>
      </c>
      <c r="Q479" s="8">
        <v>0</v>
      </c>
    </row>
    <row r="480" spans="1:17" s="3" customFormat="1" ht="15" hidden="1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hidden="1" customHeight="1">
      <c r="A481" s="6" t="s">
        <v>1449</v>
      </c>
      <c r="B481" s="7" t="s">
        <v>1450</v>
      </c>
      <c r="C481" s="6" t="s">
        <v>1451</v>
      </c>
      <c r="D481" s="6" t="s">
        <v>117</v>
      </c>
      <c r="E481" s="8">
        <v>6700</v>
      </c>
      <c r="F481" s="9">
        <v>42863</v>
      </c>
      <c r="G481" s="9">
        <v>46660</v>
      </c>
      <c r="H481" s="10">
        <v>125</v>
      </c>
      <c r="I481" s="10">
        <v>7.42</v>
      </c>
      <c r="J481" s="8">
        <v>6867.5</v>
      </c>
      <c r="K481" s="8">
        <v>1.02</v>
      </c>
      <c r="L481" s="8">
        <v>82410</v>
      </c>
      <c r="M481" s="8">
        <v>12.3</v>
      </c>
      <c r="N481" s="8">
        <v>0</v>
      </c>
      <c r="O481" s="8">
        <v>0</v>
      </c>
      <c r="P481" s="8">
        <v>0</v>
      </c>
      <c r="Q481" s="8">
        <v>0</v>
      </c>
    </row>
    <row r="482" spans="1:17" s="3" customFormat="1" ht="15" hidden="1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hidden="1" customHeight="1">
      <c r="A483" s="6" t="s">
        <v>1449</v>
      </c>
      <c r="B483" s="7" t="s">
        <v>1456</v>
      </c>
      <c r="C483" s="6" t="s">
        <v>1457</v>
      </c>
      <c r="D483" s="6" t="s">
        <v>97</v>
      </c>
      <c r="E483" s="8">
        <v>4234</v>
      </c>
      <c r="F483" s="9">
        <v>43922</v>
      </c>
      <c r="G483" s="9">
        <v>46081</v>
      </c>
      <c r="H483" s="10">
        <v>71</v>
      </c>
      <c r="I483" s="10">
        <v>4.5</v>
      </c>
      <c r="J483" s="8">
        <v>3852.94</v>
      </c>
      <c r="K483" s="8">
        <v>0.91</v>
      </c>
      <c r="L483" s="8">
        <v>46235.28</v>
      </c>
      <c r="M483" s="8">
        <v>10.92</v>
      </c>
      <c r="N483" s="8">
        <v>2.4700000000000002</v>
      </c>
      <c r="O483" s="8">
        <v>0</v>
      </c>
      <c r="P483" s="8">
        <v>4025.84</v>
      </c>
      <c r="Q483" s="8">
        <v>0</v>
      </c>
    </row>
    <row r="484" spans="1:17" s="3" customFormat="1" ht="15" hidden="1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hidden="1" customHeight="1">
      <c r="A485" s="6" t="s">
        <v>1449</v>
      </c>
      <c r="B485" s="7" t="s">
        <v>1458</v>
      </c>
      <c r="C485" s="6" t="s">
        <v>1459</v>
      </c>
      <c r="D485" s="6" t="s">
        <v>97</v>
      </c>
      <c r="E485" s="8">
        <v>4145</v>
      </c>
      <c r="F485" s="9">
        <v>42736</v>
      </c>
      <c r="G485" s="9">
        <v>46081</v>
      </c>
      <c r="H485" s="10">
        <v>110</v>
      </c>
      <c r="I485" s="10">
        <v>7.75</v>
      </c>
      <c r="J485" s="8">
        <v>4285.83</v>
      </c>
      <c r="K485" s="8">
        <v>1.03</v>
      </c>
      <c r="L485" s="8">
        <v>51429.96</v>
      </c>
      <c r="M485" s="8">
        <v>12.41</v>
      </c>
      <c r="N485" s="8">
        <v>2.54</v>
      </c>
      <c r="O485" s="8">
        <v>0</v>
      </c>
      <c r="P485" s="8">
        <v>3068.74</v>
      </c>
      <c r="Q485" s="8">
        <v>0</v>
      </c>
    </row>
    <row r="486" spans="1:17" s="3" customFormat="1" ht="15" hidden="1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hidden="1" customHeight="1">
      <c r="A487" s="6" t="s">
        <v>1449</v>
      </c>
      <c r="B487" s="7" t="s">
        <v>190</v>
      </c>
      <c r="C487" s="6" t="s">
        <v>1460</v>
      </c>
      <c r="D487" s="6" t="s">
        <v>294</v>
      </c>
      <c r="E487" s="8">
        <v>0</v>
      </c>
      <c r="F487" s="9">
        <v>45047</v>
      </c>
      <c r="G487" s="9">
        <v>45777</v>
      </c>
      <c r="H487" s="10">
        <v>24</v>
      </c>
      <c r="I487" s="10">
        <v>1.42</v>
      </c>
      <c r="J487" s="8">
        <v>4500</v>
      </c>
      <c r="K487" s="8">
        <v>0</v>
      </c>
      <c r="L487" s="8">
        <v>54000</v>
      </c>
      <c r="M487" s="8">
        <v>0</v>
      </c>
      <c r="N487" s="8">
        <v>0</v>
      </c>
      <c r="O487" s="8">
        <v>0</v>
      </c>
      <c r="P487" s="8">
        <v>8000</v>
      </c>
      <c r="Q487" s="8">
        <v>0</v>
      </c>
    </row>
    <row r="488" spans="1:17" s="3" customFormat="1" ht="15" hidden="1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hidden="1" customHeight="1">
      <c r="A489" s="6" t="s">
        <v>1449</v>
      </c>
      <c r="B489" s="7" t="s">
        <v>1559</v>
      </c>
      <c r="C489" s="12" t="s">
        <v>247</v>
      </c>
      <c r="D489" s="12"/>
      <c r="E489" s="13">
        <v>9562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1:17" s="3" customFormat="1" ht="15" hidden="1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hidden="1" customHeight="1">
      <c r="A491" s="6" t="s">
        <v>1449</v>
      </c>
      <c r="B491" s="7" t="s">
        <v>1452</v>
      </c>
      <c r="C491" s="12" t="s">
        <v>247</v>
      </c>
      <c r="D491" s="12"/>
      <c r="E491" s="13">
        <v>16261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1:17" s="3" customFormat="1" ht="15" hidden="1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hidden="1" customHeight="1">
      <c r="A493" s="6" t="s">
        <v>1449</v>
      </c>
      <c r="B493" s="7" t="s">
        <v>1454</v>
      </c>
      <c r="C493" s="12" t="s">
        <v>247</v>
      </c>
      <c r="D493" s="12"/>
      <c r="E493" s="13">
        <v>15970</v>
      </c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1:17" s="3" customFormat="1" ht="15" hidden="1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hidden="1" customHeight="1">
      <c r="A495" s="6" t="s">
        <v>1462</v>
      </c>
      <c r="B495" s="7" t="s">
        <v>479</v>
      </c>
      <c r="C495" s="6" t="s">
        <v>1463</v>
      </c>
      <c r="D495" s="6" t="s">
        <v>97</v>
      </c>
      <c r="E495" s="8">
        <v>39972</v>
      </c>
      <c r="F495" s="9">
        <v>44835</v>
      </c>
      <c r="G495" s="9">
        <v>47879</v>
      </c>
      <c r="H495" s="10">
        <v>100</v>
      </c>
      <c r="I495" s="10">
        <v>2</v>
      </c>
      <c r="J495" s="8">
        <v>45035.12</v>
      </c>
      <c r="K495" s="8">
        <v>1.1299999999999999</v>
      </c>
      <c r="L495" s="8">
        <v>540421.43999999994</v>
      </c>
      <c r="M495" s="8">
        <v>13.52</v>
      </c>
      <c r="N495" s="8">
        <v>5.1100000000000003</v>
      </c>
      <c r="O495" s="8">
        <v>0</v>
      </c>
      <c r="P495" s="8">
        <v>118450.36</v>
      </c>
      <c r="Q495" s="8">
        <v>0</v>
      </c>
    </row>
    <row r="496" spans="1:17" s="3" customFormat="1" ht="15" hidden="1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hidden="1" customHeight="1">
      <c r="A497" s="6" t="s">
        <v>1462</v>
      </c>
      <c r="B497" s="7" t="s">
        <v>190</v>
      </c>
      <c r="C497" s="12" t="s">
        <v>247</v>
      </c>
      <c r="D497" s="12"/>
      <c r="E497" s="13">
        <v>0</v>
      </c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1:17" s="3" customFormat="1" ht="15" hidden="1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hidden="1" customHeight="1">
      <c r="A499" s="6" t="s">
        <v>1464</v>
      </c>
      <c r="B499" s="7" t="s">
        <v>1146</v>
      </c>
      <c r="C499" s="6" t="s">
        <v>1465</v>
      </c>
      <c r="D499" s="6" t="s">
        <v>97</v>
      </c>
      <c r="E499" s="8">
        <v>9250</v>
      </c>
      <c r="F499" s="9">
        <v>43997</v>
      </c>
      <c r="G499" s="9">
        <v>46265</v>
      </c>
      <c r="H499" s="10">
        <v>75</v>
      </c>
      <c r="I499" s="10">
        <v>4.33</v>
      </c>
      <c r="J499" s="8">
        <v>7215</v>
      </c>
      <c r="K499" s="8">
        <v>0.78</v>
      </c>
      <c r="L499" s="8">
        <v>86580</v>
      </c>
      <c r="M499" s="8">
        <v>9.36</v>
      </c>
      <c r="N499" s="8">
        <v>4.63</v>
      </c>
      <c r="O499" s="8">
        <v>0</v>
      </c>
      <c r="P499" s="8">
        <v>30604.560000000001</v>
      </c>
      <c r="Q499" s="8">
        <v>0</v>
      </c>
    </row>
    <row r="500" spans="1:17" s="3" customFormat="1" ht="15" hidden="1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hidden="1" customHeight="1">
      <c r="A501" s="6" t="s">
        <v>1464</v>
      </c>
      <c r="B501" s="7" t="s">
        <v>1466</v>
      </c>
      <c r="C501" s="6" t="s">
        <v>1467</v>
      </c>
      <c r="D501" s="6" t="s">
        <v>97</v>
      </c>
      <c r="E501" s="8">
        <v>9250</v>
      </c>
      <c r="F501" s="9">
        <v>44044</v>
      </c>
      <c r="G501" s="9">
        <v>46295</v>
      </c>
      <c r="H501" s="10">
        <v>74</v>
      </c>
      <c r="I501" s="10">
        <v>4.17</v>
      </c>
      <c r="J501" s="8">
        <v>6937.5</v>
      </c>
      <c r="K501" s="8">
        <v>0.75</v>
      </c>
      <c r="L501" s="8">
        <v>83250</v>
      </c>
      <c r="M501" s="8">
        <v>9</v>
      </c>
      <c r="N501" s="8">
        <v>4.63</v>
      </c>
      <c r="O501" s="8">
        <v>0</v>
      </c>
      <c r="P501" s="8">
        <v>11177</v>
      </c>
      <c r="Q501" s="8">
        <v>0</v>
      </c>
    </row>
    <row r="502" spans="1:17" s="3" customFormat="1" ht="15" hidden="1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hidden="1" customHeight="1">
      <c r="A503" s="6" t="s">
        <v>1464</v>
      </c>
      <c r="B503" s="7" t="s">
        <v>1468</v>
      </c>
      <c r="C503" s="6" t="s">
        <v>1469</v>
      </c>
      <c r="D503" s="6" t="s">
        <v>117</v>
      </c>
      <c r="E503" s="8">
        <v>9250</v>
      </c>
      <c r="F503" s="9">
        <v>41000</v>
      </c>
      <c r="G503" s="9">
        <v>46568</v>
      </c>
      <c r="H503" s="10">
        <v>183</v>
      </c>
      <c r="I503" s="10">
        <v>12.5</v>
      </c>
      <c r="J503" s="8">
        <v>5535.15</v>
      </c>
      <c r="K503" s="8">
        <v>0.6</v>
      </c>
      <c r="L503" s="8">
        <v>66421.8</v>
      </c>
      <c r="M503" s="8">
        <v>7.18</v>
      </c>
      <c r="N503" s="8">
        <v>2.72</v>
      </c>
      <c r="O503" s="8">
        <v>0</v>
      </c>
      <c r="P503" s="8">
        <v>6510.46</v>
      </c>
      <c r="Q503" s="8">
        <v>0</v>
      </c>
    </row>
    <row r="504" spans="1:17" s="3" customFormat="1" ht="15" hidden="1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hidden="1" customHeight="1">
      <c r="A505" s="6" t="s">
        <v>1464</v>
      </c>
      <c r="B505" s="7" t="s">
        <v>1470</v>
      </c>
      <c r="C505" s="6" t="s">
        <v>1471</v>
      </c>
      <c r="D505" s="6" t="s">
        <v>97</v>
      </c>
      <c r="E505" s="8">
        <v>9250</v>
      </c>
      <c r="F505" s="9">
        <v>44921</v>
      </c>
      <c r="G505" s="9">
        <v>46783</v>
      </c>
      <c r="H505" s="10">
        <v>62</v>
      </c>
      <c r="I505" s="10">
        <v>1.83</v>
      </c>
      <c r="J505" s="8">
        <v>6351.67</v>
      </c>
      <c r="K505" s="8">
        <v>0.69</v>
      </c>
      <c r="L505" s="8">
        <v>76220.039999999994</v>
      </c>
      <c r="M505" s="8">
        <v>8.24</v>
      </c>
      <c r="N505" s="8">
        <v>4.63</v>
      </c>
      <c r="O505" s="8">
        <v>0</v>
      </c>
      <c r="P505" s="8">
        <v>6166.67</v>
      </c>
      <c r="Q505" s="8">
        <v>0</v>
      </c>
    </row>
    <row r="506" spans="1:17" s="3" customFormat="1" ht="15" hidden="1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hidden="1" customHeight="1">
      <c r="A507" s="6" t="s">
        <v>1472</v>
      </c>
      <c r="B507" s="7" t="s">
        <v>479</v>
      </c>
      <c r="C507" s="6" t="s">
        <v>1473</v>
      </c>
      <c r="D507" s="6" t="s">
        <v>97</v>
      </c>
      <c r="E507" s="8">
        <v>19660</v>
      </c>
      <c r="F507" s="9">
        <v>44770</v>
      </c>
      <c r="G507" s="9">
        <v>45808</v>
      </c>
      <c r="H507" s="10">
        <v>35</v>
      </c>
      <c r="I507" s="10">
        <v>2.25</v>
      </c>
      <c r="J507" s="8">
        <v>11075.13</v>
      </c>
      <c r="K507" s="8">
        <v>0.56000000000000005</v>
      </c>
      <c r="L507" s="8">
        <v>132901.56</v>
      </c>
      <c r="M507" s="8">
        <v>6.76</v>
      </c>
      <c r="N507" s="8">
        <v>2.6</v>
      </c>
      <c r="O507" s="8">
        <v>0</v>
      </c>
      <c r="P507" s="8">
        <v>11517.48</v>
      </c>
      <c r="Q507" s="8">
        <v>0</v>
      </c>
    </row>
    <row r="508" spans="1:17" s="3" customFormat="1" ht="15" hidden="1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hidden="1" customHeight="1">
      <c r="A509" s="6" t="s">
        <v>1472</v>
      </c>
      <c r="B509" s="7" t="s">
        <v>1474</v>
      </c>
      <c r="C509" s="6" t="s">
        <v>1475</v>
      </c>
      <c r="D509" s="6" t="s">
        <v>97</v>
      </c>
      <c r="E509" s="8">
        <v>53497</v>
      </c>
      <c r="F509" s="9">
        <v>43101</v>
      </c>
      <c r="G509" s="9">
        <v>47483</v>
      </c>
      <c r="H509" s="10">
        <v>144</v>
      </c>
      <c r="I509" s="10">
        <v>6.75</v>
      </c>
      <c r="J509" s="8">
        <v>25277.34</v>
      </c>
      <c r="K509" s="8">
        <v>0.47</v>
      </c>
      <c r="L509" s="8">
        <v>303328.08</v>
      </c>
      <c r="M509" s="8">
        <v>5.67</v>
      </c>
      <c r="N509" s="8">
        <v>2.6</v>
      </c>
      <c r="O509" s="8">
        <v>0</v>
      </c>
      <c r="P509" s="8">
        <v>9347</v>
      </c>
      <c r="Q509" s="8">
        <v>0</v>
      </c>
    </row>
    <row r="510" spans="1:17" s="3" customFormat="1" ht="15" hidden="1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hidden="1" customHeight="1">
      <c r="A511" s="6" t="s">
        <v>1472</v>
      </c>
      <c r="B511" s="7" t="s">
        <v>1476</v>
      </c>
      <c r="C511" s="6" t="s">
        <v>1477</v>
      </c>
      <c r="D511" s="6" t="s">
        <v>97</v>
      </c>
      <c r="E511" s="8">
        <v>38383</v>
      </c>
      <c r="F511" s="9">
        <v>44770</v>
      </c>
      <c r="G511" s="9">
        <v>47087</v>
      </c>
      <c r="H511" s="10">
        <v>77</v>
      </c>
      <c r="I511" s="10">
        <v>2.25</v>
      </c>
      <c r="J511" s="8">
        <v>18167.95</v>
      </c>
      <c r="K511" s="8">
        <v>0.47</v>
      </c>
      <c r="L511" s="8">
        <v>218015.4</v>
      </c>
      <c r="M511" s="8">
        <v>5.68</v>
      </c>
      <c r="N511" s="8">
        <v>2.4500000000000002</v>
      </c>
      <c r="O511" s="8">
        <v>0</v>
      </c>
      <c r="P511" s="8">
        <v>13559.38</v>
      </c>
      <c r="Q511" s="8">
        <v>0</v>
      </c>
    </row>
    <row r="512" spans="1:17" s="3" customFormat="1" ht="15" hidden="1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hidden="1" customHeight="1">
      <c r="A513" s="6" t="s">
        <v>1480</v>
      </c>
      <c r="B513" s="7" t="s">
        <v>119</v>
      </c>
      <c r="C513" s="6" t="s">
        <v>1560</v>
      </c>
      <c r="D513" s="6" t="s">
        <v>97</v>
      </c>
      <c r="E513" s="8">
        <v>156000</v>
      </c>
      <c r="F513" s="9">
        <v>45597</v>
      </c>
      <c r="G513" s="9">
        <v>46757</v>
      </c>
      <c r="H513" s="10">
        <v>38</v>
      </c>
      <c r="I513" s="10">
        <v>-0.08</v>
      </c>
      <c r="J513" s="8">
        <v>68666.67</v>
      </c>
      <c r="K513" s="8">
        <v>0.44</v>
      </c>
      <c r="L513" s="8">
        <v>824000.04</v>
      </c>
      <c r="M513" s="8">
        <v>5.28</v>
      </c>
      <c r="N513" s="8">
        <v>0.21</v>
      </c>
      <c r="O513" s="8">
        <v>0</v>
      </c>
      <c r="P513" s="8">
        <v>0</v>
      </c>
      <c r="Q513" s="8">
        <v>0</v>
      </c>
    </row>
    <row r="514" spans="1:17" s="3" customFormat="1" ht="15" hidden="1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hidden="1" customHeight="1">
      <c r="A515" s="6" t="s">
        <v>1482</v>
      </c>
      <c r="B515" s="7" t="s">
        <v>119</v>
      </c>
      <c r="C515" s="6" t="s">
        <v>1483</v>
      </c>
      <c r="D515" s="6" t="s">
        <v>97</v>
      </c>
      <c r="E515" s="8">
        <v>30333</v>
      </c>
      <c r="F515" s="9">
        <v>44896</v>
      </c>
      <c r="G515" s="9">
        <v>46783</v>
      </c>
      <c r="H515" s="10">
        <v>62</v>
      </c>
      <c r="I515" s="10">
        <v>1.83</v>
      </c>
      <c r="J515" s="8">
        <v>23659.74</v>
      </c>
      <c r="K515" s="8">
        <v>0.78</v>
      </c>
      <c r="L515" s="8">
        <v>283916.88</v>
      </c>
      <c r="M515" s="8">
        <v>9.36</v>
      </c>
      <c r="N515" s="8">
        <v>2.91</v>
      </c>
      <c r="O515" s="8">
        <v>0</v>
      </c>
      <c r="P515" s="8">
        <v>30080.23</v>
      </c>
      <c r="Q515" s="8">
        <v>0</v>
      </c>
    </row>
    <row r="516" spans="1:17" s="3" customFormat="1" ht="15" hidden="1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hidden="1" customHeight="1">
      <c r="A517" s="6" t="s">
        <v>1484</v>
      </c>
      <c r="B517" s="7" t="s">
        <v>119</v>
      </c>
      <c r="C517" s="6" t="s">
        <v>1485</v>
      </c>
      <c r="D517" s="6" t="s">
        <v>97</v>
      </c>
      <c r="E517" s="8">
        <v>0</v>
      </c>
      <c r="F517" s="9">
        <v>45551</v>
      </c>
      <c r="G517" s="9">
        <v>46173</v>
      </c>
      <c r="H517" s="10">
        <v>21</v>
      </c>
      <c r="I517" s="10">
        <v>0.08</v>
      </c>
      <c r="J517" s="8">
        <v>16500</v>
      </c>
      <c r="K517" s="8">
        <v>0</v>
      </c>
      <c r="L517" s="8">
        <v>198000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</row>
    <row r="518" spans="1:17" s="3" customFormat="1" ht="15" hidden="1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customHeight="1">
      <c r="A519" s="6" t="s">
        <v>1486</v>
      </c>
      <c r="B519" s="7" t="s">
        <v>119</v>
      </c>
      <c r="C519" s="134" t="s">
        <v>1561</v>
      </c>
      <c r="D519" s="6" t="s">
        <v>97</v>
      </c>
      <c r="E519" s="8">
        <v>29620</v>
      </c>
      <c r="F519" s="9">
        <v>44736</v>
      </c>
      <c r="G519" s="9">
        <v>45657</v>
      </c>
      <c r="H519" s="10">
        <v>31</v>
      </c>
      <c r="I519" s="10">
        <v>2.33</v>
      </c>
      <c r="J519" s="8">
        <v>18973.810000000001</v>
      </c>
      <c r="K519" s="8">
        <v>0.64</v>
      </c>
      <c r="L519" s="8">
        <v>227685.72</v>
      </c>
      <c r="M519" s="8">
        <v>7.69</v>
      </c>
      <c r="N519" s="8">
        <v>2.87</v>
      </c>
      <c r="O519" s="8">
        <v>0</v>
      </c>
      <c r="P519" s="8">
        <v>5363</v>
      </c>
      <c r="Q519" s="8">
        <v>0</v>
      </c>
    </row>
    <row r="520" spans="1:17" s="3" customFormat="1" ht="15" hidden="1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hidden="1" customHeight="1">
      <c r="A521" s="6" t="s">
        <v>1486</v>
      </c>
      <c r="B521" s="7" t="s">
        <v>320</v>
      </c>
      <c r="C521" s="6" t="s">
        <v>1488</v>
      </c>
      <c r="D521" s="6" t="s">
        <v>97</v>
      </c>
      <c r="E521" s="8">
        <v>13939</v>
      </c>
      <c r="F521" s="9">
        <v>43070</v>
      </c>
      <c r="G521" s="9">
        <v>46356</v>
      </c>
      <c r="H521" s="10">
        <v>108</v>
      </c>
      <c r="I521" s="10">
        <v>6.83</v>
      </c>
      <c r="J521" s="8">
        <v>11615.83</v>
      </c>
      <c r="K521" s="8">
        <v>0.83</v>
      </c>
      <c r="L521" s="8">
        <v>139389.96</v>
      </c>
      <c r="M521" s="8">
        <v>10</v>
      </c>
      <c r="N521" s="8">
        <v>2.97</v>
      </c>
      <c r="O521" s="8">
        <v>0</v>
      </c>
      <c r="P521" s="8">
        <v>7750</v>
      </c>
      <c r="Q521" s="8">
        <v>0</v>
      </c>
    </row>
    <row r="522" spans="1:17" s="3" customFormat="1" ht="15" hidden="1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hidden="1" customHeight="1">
      <c r="A523" s="6" t="s">
        <v>1486</v>
      </c>
      <c r="B523" s="7" t="s">
        <v>339</v>
      </c>
      <c r="C523" s="12" t="s">
        <v>247</v>
      </c>
      <c r="D523" s="12"/>
      <c r="E523" s="13">
        <v>6380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 s="3" customFormat="1" ht="15" hidden="1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hidden="1" customHeight="1">
      <c r="A525" s="6" t="s">
        <v>1489</v>
      </c>
      <c r="B525" s="7" t="s">
        <v>1286</v>
      </c>
      <c r="C525" s="6" t="s">
        <v>1490</v>
      </c>
      <c r="D525" s="6" t="s">
        <v>97</v>
      </c>
      <c r="E525" s="8">
        <v>35800</v>
      </c>
      <c r="F525" s="9">
        <v>45208</v>
      </c>
      <c r="G525" s="9">
        <v>47087</v>
      </c>
      <c r="H525" s="10">
        <v>62</v>
      </c>
      <c r="I525" s="10">
        <v>1</v>
      </c>
      <c r="J525" s="8">
        <v>46241.67</v>
      </c>
      <c r="K525" s="8">
        <v>1.29</v>
      </c>
      <c r="L525" s="8">
        <v>554900.04</v>
      </c>
      <c r="M525" s="8">
        <v>15.5</v>
      </c>
      <c r="N525" s="8">
        <v>3.35</v>
      </c>
      <c r="O525" s="8">
        <v>0</v>
      </c>
      <c r="P525" s="8">
        <v>318380.28000000003</v>
      </c>
      <c r="Q525" s="8">
        <v>0</v>
      </c>
    </row>
    <row r="526" spans="1:17" s="3" customFormat="1" ht="15" hidden="1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hidden="1" customHeight="1">
      <c r="A527" s="6" t="s">
        <v>1489</v>
      </c>
      <c r="B527" s="7" t="s">
        <v>1491</v>
      </c>
      <c r="C527" s="6" t="s">
        <v>1492</v>
      </c>
      <c r="D527" s="6" t="s">
        <v>97</v>
      </c>
      <c r="E527" s="8">
        <v>39800</v>
      </c>
      <c r="F527" s="9">
        <v>45209</v>
      </c>
      <c r="G527" s="9">
        <v>48395</v>
      </c>
      <c r="H527" s="10">
        <v>105</v>
      </c>
      <c r="I527" s="10">
        <v>1</v>
      </c>
      <c r="J527" s="8">
        <v>31667.87</v>
      </c>
      <c r="K527" s="8">
        <v>0.8</v>
      </c>
      <c r="L527" s="8">
        <v>380014.44</v>
      </c>
      <c r="M527" s="8">
        <v>9.5500000000000007</v>
      </c>
      <c r="N527" s="8">
        <v>3.24</v>
      </c>
      <c r="O527" s="8">
        <v>0</v>
      </c>
      <c r="P527" s="8">
        <v>89550</v>
      </c>
      <c r="Q527" s="8">
        <v>0</v>
      </c>
    </row>
    <row r="528" spans="1:17" s="3" customFormat="1" ht="15" hidden="1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hidden="1" customHeight="1">
      <c r="A529" s="6" t="s">
        <v>1489</v>
      </c>
      <c r="B529" s="7" t="s">
        <v>1493</v>
      </c>
      <c r="C529" s="6" t="s">
        <v>1494</v>
      </c>
      <c r="D529" s="6" t="s">
        <v>264</v>
      </c>
      <c r="E529" s="8">
        <v>0</v>
      </c>
      <c r="F529" s="9">
        <v>45209</v>
      </c>
      <c r="G529" s="9">
        <v>46081</v>
      </c>
      <c r="H529" s="10">
        <v>29</v>
      </c>
      <c r="I529" s="10">
        <v>1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</row>
    <row r="530" spans="1:17" s="3" customFormat="1" ht="15" hidden="1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hidden="1" customHeight="1">
      <c r="A531" s="6" t="s">
        <v>1489</v>
      </c>
      <c r="B531" s="7" t="s">
        <v>188</v>
      </c>
      <c r="C531" s="6" t="s">
        <v>1495</v>
      </c>
      <c r="D531" s="6" t="s">
        <v>97</v>
      </c>
      <c r="E531" s="8">
        <v>23256</v>
      </c>
      <c r="F531" s="9">
        <v>45209</v>
      </c>
      <c r="G531" s="9">
        <v>47514</v>
      </c>
      <c r="H531" s="10">
        <v>76</v>
      </c>
      <c r="I531" s="10">
        <v>1</v>
      </c>
      <c r="J531" s="8">
        <v>18507.900000000001</v>
      </c>
      <c r="K531" s="8">
        <v>0.8</v>
      </c>
      <c r="L531" s="8">
        <v>222094.8</v>
      </c>
      <c r="M531" s="8">
        <v>9.5500000000000007</v>
      </c>
      <c r="N531" s="8">
        <v>2.99</v>
      </c>
      <c r="O531" s="8">
        <v>0</v>
      </c>
      <c r="P531" s="8">
        <v>34884</v>
      </c>
      <c r="Q531" s="8">
        <v>0</v>
      </c>
    </row>
    <row r="532" spans="1:17" s="3" customFormat="1" ht="15" hidden="1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hidden="1" customHeight="1">
      <c r="A533" s="6" t="s">
        <v>1489</v>
      </c>
      <c r="B533" s="7" t="s">
        <v>1034</v>
      </c>
      <c r="C533" s="6" t="s">
        <v>1496</v>
      </c>
      <c r="D533" s="6" t="s">
        <v>97</v>
      </c>
      <c r="E533" s="8">
        <v>23040</v>
      </c>
      <c r="F533" s="9">
        <v>45209</v>
      </c>
      <c r="G533" s="9">
        <v>46507</v>
      </c>
      <c r="H533" s="10">
        <v>43</v>
      </c>
      <c r="I533" s="10">
        <v>1</v>
      </c>
      <c r="J533" s="8">
        <v>18979.79</v>
      </c>
      <c r="K533" s="8">
        <v>0.82</v>
      </c>
      <c r="L533" s="8">
        <v>227757.48</v>
      </c>
      <c r="M533" s="8">
        <v>9.89</v>
      </c>
      <c r="N533" s="8">
        <v>3.24</v>
      </c>
      <c r="O533" s="8">
        <v>0</v>
      </c>
      <c r="P533" s="8">
        <v>33068.39</v>
      </c>
      <c r="Q533" s="8">
        <v>0</v>
      </c>
    </row>
    <row r="534" spans="1:17" s="3" customFormat="1" ht="15" hidden="1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hidden="1" customHeight="1">
      <c r="A535" s="6" t="s">
        <v>1489</v>
      </c>
      <c r="B535" s="7" t="s">
        <v>1210</v>
      </c>
      <c r="C535" s="6" t="s">
        <v>1497</v>
      </c>
      <c r="D535" s="6" t="s">
        <v>117</v>
      </c>
      <c r="E535" s="8">
        <v>0</v>
      </c>
      <c r="F535" s="9">
        <v>45209</v>
      </c>
      <c r="G535" s="9">
        <v>46904</v>
      </c>
      <c r="H535" s="10">
        <v>56</v>
      </c>
      <c r="I535" s="10">
        <v>1</v>
      </c>
      <c r="J535" s="8">
        <v>4776.21</v>
      </c>
      <c r="K535" s="8">
        <v>0</v>
      </c>
      <c r="L535" s="8">
        <v>57314.52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</row>
    <row r="536" spans="1:17" s="3" customFormat="1" ht="15" hidden="1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hidden="1" customHeight="1">
      <c r="A537" s="6" t="s">
        <v>943</v>
      </c>
      <c r="B537" s="7" t="s">
        <v>1498</v>
      </c>
      <c r="C537" s="6" t="s">
        <v>1499</v>
      </c>
      <c r="D537" s="6" t="s">
        <v>97</v>
      </c>
      <c r="E537" s="8">
        <v>19689</v>
      </c>
      <c r="F537" s="9">
        <v>44715</v>
      </c>
      <c r="G537" s="9">
        <v>46418</v>
      </c>
      <c r="H537" s="10">
        <v>56</v>
      </c>
      <c r="I537" s="10">
        <v>2.33</v>
      </c>
      <c r="J537" s="8">
        <v>16216.85</v>
      </c>
      <c r="K537" s="8">
        <v>0.82</v>
      </c>
      <c r="L537" s="8">
        <v>194602.2</v>
      </c>
      <c r="M537" s="8">
        <v>9.8800000000000008</v>
      </c>
      <c r="N537" s="8">
        <v>2.95</v>
      </c>
      <c r="O537" s="8">
        <v>0</v>
      </c>
      <c r="P537" s="8">
        <v>0</v>
      </c>
      <c r="Q537" s="8">
        <v>0</v>
      </c>
    </row>
    <row r="538" spans="1:17" s="3" customFormat="1" ht="15" hidden="1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hidden="1" customHeight="1">
      <c r="A539" s="6" t="s">
        <v>943</v>
      </c>
      <c r="B539" s="7" t="s">
        <v>1210</v>
      </c>
      <c r="C539" s="6" t="s">
        <v>1500</v>
      </c>
      <c r="D539" s="6" t="s">
        <v>97</v>
      </c>
      <c r="E539" s="8">
        <v>4646</v>
      </c>
      <c r="F539" s="9">
        <v>44715</v>
      </c>
      <c r="G539" s="9">
        <v>46022</v>
      </c>
      <c r="H539" s="10">
        <v>43</v>
      </c>
      <c r="I539" s="10">
        <v>2.33</v>
      </c>
      <c r="J539" s="8">
        <v>5435.82</v>
      </c>
      <c r="K539" s="8">
        <v>1.17</v>
      </c>
      <c r="L539" s="8">
        <v>65229.84</v>
      </c>
      <c r="M539" s="8">
        <v>14.04</v>
      </c>
      <c r="N539" s="8">
        <v>3.09</v>
      </c>
      <c r="O539" s="8">
        <v>0</v>
      </c>
      <c r="P539" s="8">
        <v>4710.42</v>
      </c>
      <c r="Q539" s="8">
        <v>0</v>
      </c>
    </row>
    <row r="540" spans="1:17" s="3" customFormat="1" ht="15" hidden="1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hidden="1" customHeight="1">
      <c r="A541" s="6" t="s">
        <v>943</v>
      </c>
      <c r="B541" s="7" t="s">
        <v>1504</v>
      </c>
      <c r="C541" s="6" t="s">
        <v>1505</v>
      </c>
      <c r="D541" s="6" t="s">
        <v>97</v>
      </c>
      <c r="E541" s="8">
        <v>3760</v>
      </c>
      <c r="F541" s="9">
        <v>44715</v>
      </c>
      <c r="G541" s="9">
        <v>46203</v>
      </c>
      <c r="H541" s="10">
        <v>49</v>
      </c>
      <c r="I541" s="10">
        <v>2.33</v>
      </c>
      <c r="J541" s="8">
        <v>4365.6000000000004</v>
      </c>
      <c r="K541" s="8">
        <v>1.1599999999999999</v>
      </c>
      <c r="L541" s="8">
        <v>52387.199999999997</v>
      </c>
      <c r="M541" s="8">
        <v>13.93</v>
      </c>
      <c r="N541" s="8">
        <v>3.1</v>
      </c>
      <c r="O541" s="8">
        <v>0</v>
      </c>
      <c r="P541" s="8">
        <v>4935</v>
      </c>
      <c r="Q541" s="8">
        <v>0</v>
      </c>
    </row>
    <row r="542" spans="1:17" s="3" customFormat="1" ht="15" hidden="1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hidden="1" customHeight="1">
      <c r="A543" s="6" t="s">
        <v>943</v>
      </c>
      <c r="B543" s="7" t="s">
        <v>1506</v>
      </c>
      <c r="C543" s="6" t="s">
        <v>1507</v>
      </c>
      <c r="D543" s="6" t="s">
        <v>97</v>
      </c>
      <c r="E543" s="8">
        <v>17901</v>
      </c>
      <c r="F543" s="9">
        <v>44715</v>
      </c>
      <c r="G543" s="9">
        <v>47330</v>
      </c>
      <c r="H543" s="10">
        <v>86</v>
      </c>
      <c r="I543" s="10">
        <v>2.33</v>
      </c>
      <c r="J543" s="8">
        <v>19019.810000000001</v>
      </c>
      <c r="K543" s="8">
        <v>1.06</v>
      </c>
      <c r="L543" s="8">
        <v>228237.72</v>
      </c>
      <c r="M543" s="8">
        <v>12.75</v>
      </c>
      <c r="N543" s="8">
        <v>2.99</v>
      </c>
      <c r="O543" s="8">
        <v>0</v>
      </c>
      <c r="P543" s="8">
        <v>13506.2</v>
      </c>
      <c r="Q543" s="8">
        <v>0</v>
      </c>
    </row>
    <row r="544" spans="1:17" s="3" customFormat="1" ht="15" hidden="1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hidden="1" customHeight="1">
      <c r="A545" s="6" t="s">
        <v>943</v>
      </c>
      <c r="B545" s="7" t="s">
        <v>1508</v>
      </c>
      <c r="C545" s="6" t="s">
        <v>1509</v>
      </c>
      <c r="D545" s="6" t="s">
        <v>97</v>
      </c>
      <c r="E545" s="8">
        <v>4210</v>
      </c>
      <c r="F545" s="9">
        <v>44715</v>
      </c>
      <c r="G545" s="9">
        <v>45716</v>
      </c>
      <c r="H545" s="10">
        <v>33</v>
      </c>
      <c r="I545" s="10">
        <v>2.33</v>
      </c>
      <c r="J545" s="8">
        <v>4084.41</v>
      </c>
      <c r="K545" s="8">
        <v>0.97</v>
      </c>
      <c r="L545" s="8">
        <v>49012.92</v>
      </c>
      <c r="M545" s="8">
        <v>11.64</v>
      </c>
      <c r="N545" s="8">
        <v>3.01</v>
      </c>
      <c r="O545" s="8">
        <v>0</v>
      </c>
      <c r="P545" s="8">
        <v>6491.12</v>
      </c>
      <c r="Q545" s="8">
        <v>0</v>
      </c>
    </row>
    <row r="546" spans="1:17" s="3" customFormat="1" ht="15" hidden="1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hidden="1" customHeight="1">
      <c r="A547" s="6" t="s">
        <v>943</v>
      </c>
      <c r="B547" s="7" t="s">
        <v>1510</v>
      </c>
      <c r="C547" s="6" t="s">
        <v>944</v>
      </c>
      <c r="D547" s="6" t="s">
        <v>97</v>
      </c>
      <c r="E547" s="8">
        <v>7571</v>
      </c>
      <c r="F547" s="9">
        <v>45383</v>
      </c>
      <c r="G547" s="9">
        <v>47208</v>
      </c>
      <c r="H547" s="10">
        <v>60</v>
      </c>
      <c r="I547" s="10">
        <v>0.5</v>
      </c>
      <c r="J547" s="8">
        <v>8201.92</v>
      </c>
      <c r="K547" s="8">
        <v>1.08</v>
      </c>
      <c r="L547" s="8">
        <v>98423.039999999994</v>
      </c>
      <c r="M547" s="8">
        <v>13</v>
      </c>
      <c r="N547" s="8">
        <v>2.75</v>
      </c>
      <c r="O547" s="8">
        <v>0</v>
      </c>
      <c r="P547" s="8">
        <v>16403.84</v>
      </c>
      <c r="Q547" s="8">
        <v>0</v>
      </c>
    </row>
    <row r="548" spans="1:17" s="3" customFormat="1" ht="15" hidden="1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hidden="1" customHeight="1">
      <c r="A549" s="6" t="s">
        <v>943</v>
      </c>
      <c r="B549" s="7" t="s">
        <v>1408</v>
      </c>
      <c r="C549" s="12" t="s">
        <v>247</v>
      </c>
      <c r="D549" s="12"/>
      <c r="E549" s="13">
        <v>4606</v>
      </c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spans="1:17" s="3" customFormat="1" ht="15" hidden="1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hidden="1" customHeight="1">
      <c r="A551" s="6" t="s">
        <v>943</v>
      </c>
      <c r="B551" s="7" t="s">
        <v>1023</v>
      </c>
      <c r="C551" s="12" t="s">
        <v>247</v>
      </c>
      <c r="D551" s="12"/>
      <c r="E551" s="13">
        <v>4510</v>
      </c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spans="1:17" s="3" customFormat="1" ht="15" hidden="1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hidden="1" customHeight="1">
      <c r="A553" s="6" t="s">
        <v>943</v>
      </c>
      <c r="B553" s="7" t="s">
        <v>1502</v>
      </c>
      <c r="C553" s="12" t="s">
        <v>247</v>
      </c>
      <c r="D553" s="12"/>
      <c r="E553" s="13">
        <v>11010</v>
      </c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spans="1:17" s="3" customFormat="1" ht="15" hidden="1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hidden="1" customHeight="1">
      <c r="A555" s="6" t="s">
        <v>943</v>
      </c>
      <c r="B555" s="7" t="s">
        <v>1511</v>
      </c>
      <c r="C555" s="12" t="s">
        <v>247</v>
      </c>
      <c r="D555" s="12"/>
      <c r="E555" s="13">
        <v>3408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1:17" s="3" customFormat="1" ht="15" hidden="1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hidden="1" customHeight="1">
      <c r="A557" s="6" t="s">
        <v>1513</v>
      </c>
      <c r="B557" s="7" t="s">
        <v>99</v>
      </c>
      <c r="C557" s="6" t="s">
        <v>1514</v>
      </c>
      <c r="D557" s="6" t="s">
        <v>97</v>
      </c>
      <c r="E557" s="8">
        <v>32082</v>
      </c>
      <c r="F557" s="9">
        <v>45282</v>
      </c>
      <c r="G557" s="9">
        <v>50829</v>
      </c>
      <c r="H557" s="10">
        <v>183</v>
      </c>
      <c r="I557" s="10">
        <v>0.83</v>
      </c>
      <c r="J557" s="8">
        <v>40102.5</v>
      </c>
      <c r="K557" s="8">
        <v>1.25</v>
      </c>
      <c r="L557" s="8">
        <v>481230</v>
      </c>
      <c r="M557" s="8">
        <v>15</v>
      </c>
      <c r="N557" s="8">
        <v>4.1900000000000004</v>
      </c>
      <c r="O557" s="8">
        <v>0</v>
      </c>
      <c r="P557" s="8">
        <v>51304.47</v>
      </c>
      <c r="Q557" s="8">
        <v>0</v>
      </c>
    </row>
    <row r="558" spans="1:17" s="3" customFormat="1" ht="15" hidden="1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hidden="1" customHeight="1">
      <c r="A559" s="6" t="s">
        <v>1515</v>
      </c>
      <c r="B559" s="7" t="s">
        <v>119</v>
      </c>
      <c r="C559" s="6" t="s">
        <v>1516</v>
      </c>
      <c r="D559" s="6" t="s">
        <v>97</v>
      </c>
      <c r="E559" s="8">
        <v>45236</v>
      </c>
      <c r="F559" s="9">
        <v>44986</v>
      </c>
      <c r="G559" s="9">
        <v>47634</v>
      </c>
      <c r="H559" s="10">
        <v>87</v>
      </c>
      <c r="I559" s="10">
        <v>1.58</v>
      </c>
      <c r="J559" s="8">
        <v>35699.69</v>
      </c>
      <c r="K559" s="8">
        <v>0.79</v>
      </c>
      <c r="L559" s="8">
        <v>428396.28</v>
      </c>
      <c r="M559" s="8">
        <v>9.4700000000000006</v>
      </c>
      <c r="N559" s="8">
        <v>2.79</v>
      </c>
      <c r="O559" s="8">
        <v>0</v>
      </c>
      <c r="P559" s="8">
        <v>45643</v>
      </c>
      <c r="Q559" s="8">
        <v>0</v>
      </c>
    </row>
    <row r="560" spans="1:17" s="3" customFormat="1" ht="15" hidden="1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hidden="1" customHeight="1">
      <c r="A561" s="6" t="s">
        <v>1517</v>
      </c>
      <c r="B561" s="7" t="s">
        <v>107</v>
      </c>
      <c r="C561" s="6" t="s">
        <v>1518</v>
      </c>
      <c r="D561" s="6" t="s">
        <v>97</v>
      </c>
      <c r="E561" s="8">
        <v>67200</v>
      </c>
      <c r="F561" s="9">
        <v>45176</v>
      </c>
      <c r="G561" s="9">
        <v>46996</v>
      </c>
      <c r="H561" s="10">
        <v>60</v>
      </c>
      <c r="I561" s="10">
        <v>1.08</v>
      </c>
      <c r="J561" s="8">
        <v>34160</v>
      </c>
      <c r="K561" s="8">
        <v>0.51</v>
      </c>
      <c r="L561" s="8">
        <v>409920</v>
      </c>
      <c r="M561" s="8">
        <v>6.1</v>
      </c>
      <c r="N561" s="8">
        <v>1.1100000000000001</v>
      </c>
      <c r="O561" s="8">
        <v>0</v>
      </c>
      <c r="P561" s="8">
        <v>26040</v>
      </c>
      <c r="Q561" s="8">
        <v>0</v>
      </c>
    </row>
  </sheetData>
  <autoFilter ref="A3:Q561" xr:uid="{25B46717-0DCF-4213-82FF-3D456D8C4503}">
    <filterColumn colId="6">
      <filters>
        <dateGroupItem year="2024" month="10" dateTimeGrouping="month"/>
        <dateGroupItem year="2024" month="11" dateTimeGrouping="month"/>
        <dateGroupItem year="2024" month="12" dateTimeGrouping="month"/>
      </filters>
    </filterColumn>
  </autoFilter>
  <mergeCells count="2">
    <mergeCell ref="A1:Q1"/>
    <mergeCell ref="A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3BCC-B779-4D9B-952D-44D48E08F9B7}">
  <sheetPr>
    <tabColor theme="4" tint="0.59999389629810485"/>
  </sheetPr>
  <dimension ref="A1:Q395"/>
  <sheetViews>
    <sheetView topLeftCell="A378" zoomScale="117" workbookViewId="0">
      <selection activeCell="G99" sqref="G99"/>
    </sheetView>
  </sheetViews>
  <sheetFormatPr defaultColWidth="9.140625" defaultRowHeight="12.6"/>
  <cols>
    <col min="1" max="1" width="37.42578125" bestFit="1" customWidth="1"/>
    <col min="2" max="2" width="19.85546875" bestFit="1" customWidth="1"/>
    <col min="3" max="3" width="62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1562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0.75</v>
      </c>
      <c r="J7" s="8">
        <v>40430.01</v>
      </c>
      <c r="K7" s="8">
        <v>1.23</v>
      </c>
      <c r="L7" s="8">
        <v>485160.12</v>
      </c>
      <c r="M7" s="8">
        <v>14.75</v>
      </c>
      <c r="N7" s="8">
        <v>7.05</v>
      </c>
      <c r="O7" s="8">
        <v>0</v>
      </c>
      <c r="P7" s="8">
        <v>78125.62</v>
      </c>
      <c r="Q7" s="8">
        <v>0</v>
      </c>
    </row>
    <row r="8" spans="1:17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0.75</v>
      </c>
      <c r="J9" s="8">
        <v>16148.67</v>
      </c>
      <c r="K9" s="8">
        <v>1.1000000000000001</v>
      </c>
      <c r="L9" s="8">
        <v>193784.04</v>
      </c>
      <c r="M9" s="8">
        <v>13.2</v>
      </c>
      <c r="N9" s="8">
        <v>6.98</v>
      </c>
      <c r="O9" s="8">
        <v>0</v>
      </c>
      <c r="P9" s="8">
        <v>14378.09</v>
      </c>
      <c r="Q9" s="8">
        <v>0</v>
      </c>
    </row>
    <row r="10" spans="1:17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2.5</v>
      </c>
      <c r="J11" s="8">
        <v>32688.45</v>
      </c>
      <c r="K11" s="8">
        <v>1.06</v>
      </c>
      <c r="L11" s="8">
        <v>392261.4</v>
      </c>
      <c r="M11" s="8">
        <v>12.73</v>
      </c>
      <c r="N11" s="8">
        <v>3.07</v>
      </c>
      <c r="O11" s="8">
        <v>0</v>
      </c>
      <c r="P11" s="8">
        <v>30812</v>
      </c>
      <c r="Q11" s="8">
        <v>0</v>
      </c>
    </row>
    <row r="12" spans="1:17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2.5</v>
      </c>
      <c r="J13" s="8">
        <v>23686.25</v>
      </c>
      <c r="K13" s="8">
        <v>0.42</v>
      </c>
      <c r="L13" s="8">
        <v>284235</v>
      </c>
      <c r="M13" s="8">
        <v>5</v>
      </c>
      <c r="N13" s="8">
        <v>0.66</v>
      </c>
      <c r="O13" s="8">
        <v>0</v>
      </c>
      <c r="P13" s="8">
        <v>21317.63</v>
      </c>
      <c r="Q13" s="8">
        <v>0</v>
      </c>
    </row>
    <row r="14" spans="1:17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customHeight="1">
      <c r="A15" s="6" t="s">
        <v>993</v>
      </c>
      <c r="B15" s="7" t="s">
        <v>119</v>
      </c>
      <c r="C15" s="6" t="s">
        <v>1520</v>
      </c>
      <c r="D15" s="6" t="s">
        <v>117</v>
      </c>
      <c r="E15" s="8">
        <v>11789</v>
      </c>
      <c r="F15" s="9">
        <v>45386</v>
      </c>
      <c r="G15" s="9">
        <v>45688</v>
      </c>
      <c r="H15" s="10">
        <v>10</v>
      </c>
      <c r="I15" s="10">
        <v>0.25</v>
      </c>
      <c r="J15" s="8">
        <v>7122.52</v>
      </c>
      <c r="K15" s="8">
        <v>0.6</v>
      </c>
      <c r="L15" s="8">
        <v>85470.24</v>
      </c>
      <c r="M15" s="8">
        <v>7.25</v>
      </c>
      <c r="N15" s="8">
        <v>0</v>
      </c>
      <c r="O15" s="8">
        <v>0</v>
      </c>
      <c r="P15" s="8">
        <v>7122.52</v>
      </c>
      <c r="Q15" s="8">
        <v>0</v>
      </c>
    </row>
    <row r="16" spans="1:17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6" t="s">
        <v>993</v>
      </c>
      <c r="B17" s="7" t="s">
        <v>320</v>
      </c>
      <c r="C17" s="6" t="s">
        <v>995</v>
      </c>
      <c r="D17" s="6" t="s">
        <v>117</v>
      </c>
      <c r="E17" s="8">
        <v>9586</v>
      </c>
      <c r="F17" s="9">
        <v>45386</v>
      </c>
      <c r="G17" s="9">
        <v>47118</v>
      </c>
      <c r="H17" s="10">
        <v>57</v>
      </c>
      <c r="I17" s="10">
        <v>0.25</v>
      </c>
      <c r="J17" s="8">
        <v>8387.75</v>
      </c>
      <c r="K17" s="8">
        <v>0.88</v>
      </c>
      <c r="L17" s="8">
        <v>100653</v>
      </c>
      <c r="M17" s="8">
        <v>10.5</v>
      </c>
      <c r="N17" s="8">
        <v>3.33</v>
      </c>
      <c r="O17" s="8">
        <v>0</v>
      </c>
      <c r="P17" s="8">
        <v>12670</v>
      </c>
      <c r="Q17" s="8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993</v>
      </c>
      <c r="B19" s="7" t="s">
        <v>339</v>
      </c>
      <c r="C19" s="12" t="s">
        <v>247</v>
      </c>
      <c r="D19" s="12"/>
      <c r="E19" s="13">
        <v>6802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997</v>
      </c>
      <c r="B21" s="7" t="s">
        <v>152</v>
      </c>
      <c r="C21" s="6" t="s">
        <v>998</v>
      </c>
      <c r="D21" s="6" t="s">
        <v>97</v>
      </c>
      <c r="E21" s="8">
        <v>101334</v>
      </c>
      <c r="F21" s="9">
        <v>44775</v>
      </c>
      <c r="G21" s="9">
        <v>45900</v>
      </c>
      <c r="H21" s="10">
        <v>37</v>
      </c>
      <c r="I21" s="10">
        <v>1.92</v>
      </c>
      <c r="J21" s="8">
        <v>50667</v>
      </c>
      <c r="K21" s="8">
        <v>0.5</v>
      </c>
      <c r="L21" s="8">
        <v>608004</v>
      </c>
      <c r="M21" s="8">
        <v>6</v>
      </c>
      <c r="N21" s="8">
        <v>1.2</v>
      </c>
      <c r="O21" s="8">
        <v>0</v>
      </c>
      <c r="P21" s="8">
        <v>57423.28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999</v>
      </c>
      <c r="B23" s="7" t="s">
        <v>1001</v>
      </c>
      <c r="C23" s="12" t="s">
        <v>247</v>
      </c>
      <c r="D23" s="12"/>
      <c r="E23" s="13">
        <v>23903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999</v>
      </c>
      <c r="B25" s="7" t="s">
        <v>205</v>
      </c>
      <c r="C25" s="6" t="s">
        <v>1563</v>
      </c>
      <c r="D25" s="6" t="s">
        <v>97</v>
      </c>
      <c r="E25" s="8">
        <v>23272</v>
      </c>
      <c r="F25" s="9">
        <v>45474</v>
      </c>
      <c r="G25" s="9">
        <v>47330</v>
      </c>
      <c r="H25" s="10">
        <v>61</v>
      </c>
      <c r="I25" s="10">
        <v>0</v>
      </c>
      <c r="J25" s="8">
        <v>0</v>
      </c>
      <c r="K25" s="8">
        <v>0</v>
      </c>
      <c r="L25" s="8">
        <v>0</v>
      </c>
      <c r="M25" s="8">
        <v>0</v>
      </c>
      <c r="N25" s="8">
        <v>2.52</v>
      </c>
      <c r="O25" s="8">
        <v>0</v>
      </c>
      <c r="P25" s="8">
        <v>31417.200000000001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1009</v>
      </c>
      <c r="B27" s="7" t="s">
        <v>1010</v>
      </c>
      <c r="C27" s="6" t="s">
        <v>1011</v>
      </c>
      <c r="D27" s="6" t="s">
        <v>97</v>
      </c>
      <c r="E27" s="8">
        <v>126596</v>
      </c>
      <c r="F27" s="9">
        <v>44805</v>
      </c>
      <c r="G27" s="9">
        <v>49187</v>
      </c>
      <c r="H27" s="10">
        <v>144</v>
      </c>
      <c r="I27" s="10">
        <v>1.83</v>
      </c>
      <c r="J27" s="8">
        <v>122405.95</v>
      </c>
      <c r="K27" s="8">
        <v>0.97</v>
      </c>
      <c r="L27" s="8">
        <v>1468871.4</v>
      </c>
      <c r="M27" s="8">
        <v>11.6</v>
      </c>
      <c r="N27" s="8">
        <v>5.9</v>
      </c>
      <c r="O27" s="8">
        <v>0</v>
      </c>
      <c r="P27" s="8">
        <v>225764.28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6" t="s">
        <v>1012</v>
      </c>
      <c r="B29" s="7" t="s">
        <v>1013</v>
      </c>
      <c r="C29" s="6" t="s">
        <v>1014</v>
      </c>
      <c r="D29" s="6" t="s">
        <v>97</v>
      </c>
      <c r="E29" s="8">
        <v>56629</v>
      </c>
      <c r="F29" s="9">
        <v>45026</v>
      </c>
      <c r="G29" s="9">
        <v>49765</v>
      </c>
      <c r="H29" s="10">
        <v>156</v>
      </c>
      <c r="I29" s="10">
        <v>1.25</v>
      </c>
      <c r="J29" s="8">
        <v>90833.34</v>
      </c>
      <c r="K29" s="8">
        <v>1.6</v>
      </c>
      <c r="L29" s="8">
        <v>1090000.08</v>
      </c>
      <c r="M29" s="8">
        <v>19.25</v>
      </c>
      <c r="N29" s="8">
        <v>2.36</v>
      </c>
      <c r="O29" s="8">
        <v>0</v>
      </c>
      <c r="P29" s="8">
        <v>272500.02</v>
      </c>
      <c r="Q29" s="8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1015</v>
      </c>
      <c r="B31" s="7" t="s">
        <v>167</v>
      </c>
      <c r="C31" s="6" t="s">
        <v>1016</v>
      </c>
      <c r="D31" s="6" t="s">
        <v>97</v>
      </c>
      <c r="E31" s="8">
        <v>56628</v>
      </c>
      <c r="F31" s="9">
        <v>45026</v>
      </c>
      <c r="G31" s="9">
        <v>49765</v>
      </c>
      <c r="H31" s="10">
        <v>156</v>
      </c>
      <c r="I31" s="10">
        <v>1.25</v>
      </c>
      <c r="J31" s="8">
        <v>90833.34</v>
      </c>
      <c r="K31" s="8">
        <v>1.6</v>
      </c>
      <c r="L31" s="8">
        <v>1090000.08</v>
      </c>
      <c r="M31" s="8">
        <v>19.25</v>
      </c>
      <c r="N31" s="8">
        <v>2.86</v>
      </c>
      <c r="O31" s="8">
        <v>0</v>
      </c>
      <c r="P31" s="8">
        <v>272500.02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1017</v>
      </c>
      <c r="B33" s="7" t="s">
        <v>119</v>
      </c>
      <c r="C33" s="6" t="s">
        <v>1564</v>
      </c>
      <c r="D33" s="6" t="s">
        <v>97</v>
      </c>
      <c r="E33" s="8">
        <v>100000</v>
      </c>
      <c r="F33" s="9">
        <v>45434</v>
      </c>
      <c r="G33" s="9">
        <v>47483</v>
      </c>
      <c r="H33" s="10">
        <v>68</v>
      </c>
      <c r="I33" s="10">
        <v>0.17</v>
      </c>
      <c r="J33" s="8">
        <v>64674.1</v>
      </c>
      <c r="K33" s="8">
        <v>0.65</v>
      </c>
      <c r="L33" s="8">
        <v>776089.2</v>
      </c>
      <c r="M33" s="8">
        <v>7.76</v>
      </c>
      <c r="N33" s="8">
        <v>0</v>
      </c>
      <c r="O33" s="8">
        <v>0.12</v>
      </c>
      <c r="P33" s="8">
        <v>0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1017</v>
      </c>
      <c r="B35" s="7" t="s">
        <v>320</v>
      </c>
      <c r="C35" s="6" t="s">
        <v>1565</v>
      </c>
      <c r="D35" s="6" t="s">
        <v>117</v>
      </c>
      <c r="E35" s="8">
        <v>36</v>
      </c>
      <c r="F35" s="9">
        <v>45434</v>
      </c>
      <c r="G35" s="9">
        <v>45504</v>
      </c>
      <c r="H35" s="10">
        <v>3</v>
      </c>
      <c r="I35" s="10">
        <v>0.17</v>
      </c>
      <c r="J35" s="8">
        <v>796.73</v>
      </c>
      <c r="K35" s="8">
        <v>22.13</v>
      </c>
      <c r="L35" s="8">
        <v>9560.76</v>
      </c>
      <c r="M35" s="8">
        <v>265.58</v>
      </c>
      <c r="N35" s="8">
        <v>29.88</v>
      </c>
      <c r="O35" s="8">
        <v>0</v>
      </c>
      <c r="P35" s="8">
        <v>0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1027</v>
      </c>
      <c r="B37" s="7" t="s">
        <v>119</v>
      </c>
      <c r="C37" s="12" t="s">
        <v>247</v>
      </c>
      <c r="D37" s="12"/>
      <c r="E37" s="13">
        <v>66380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1029</v>
      </c>
      <c r="B39" s="7" t="s">
        <v>1030</v>
      </c>
      <c r="C39" s="6" t="s">
        <v>1031</v>
      </c>
      <c r="D39" s="6" t="s">
        <v>97</v>
      </c>
      <c r="E39" s="8">
        <v>119700</v>
      </c>
      <c r="F39" s="9">
        <v>42125</v>
      </c>
      <c r="G39" s="9">
        <v>46752</v>
      </c>
      <c r="H39" s="10">
        <v>152</v>
      </c>
      <c r="I39" s="10">
        <v>9.17</v>
      </c>
      <c r="J39" s="8">
        <v>54606.47</v>
      </c>
      <c r="K39" s="8">
        <v>0.46</v>
      </c>
      <c r="L39" s="8">
        <v>655277.64</v>
      </c>
      <c r="M39" s="8">
        <v>5.47</v>
      </c>
      <c r="N39" s="8">
        <v>0</v>
      </c>
      <c r="O39" s="8">
        <v>0</v>
      </c>
      <c r="P39" s="8">
        <v>10000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1032</v>
      </c>
      <c r="B41" s="7" t="s">
        <v>99</v>
      </c>
      <c r="C41" s="6" t="s">
        <v>1033</v>
      </c>
      <c r="D41" s="6" t="s">
        <v>97</v>
      </c>
      <c r="E41" s="8">
        <v>66649</v>
      </c>
      <c r="F41" s="9">
        <v>45278</v>
      </c>
      <c r="G41" s="9">
        <v>50464</v>
      </c>
      <c r="H41" s="10">
        <v>171</v>
      </c>
      <c r="I41" s="10">
        <v>0.57999999999999996</v>
      </c>
      <c r="J41" s="8">
        <v>43975.839999999997</v>
      </c>
      <c r="K41" s="8">
        <v>0.66</v>
      </c>
      <c r="L41" s="8">
        <v>527710.07999999996</v>
      </c>
      <c r="M41" s="8">
        <v>7.92</v>
      </c>
      <c r="N41" s="8">
        <v>1.39</v>
      </c>
      <c r="O41" s="8">
        <v>0</v>
      </c>
      <c r="P41" s="8">
        <v>49542.42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1032</v>
      </c>
      <c r="B43" s="7" t="s">
        <v>1034</v>
      </c>
      <c r="C43" s="6" t="s">
        <v>1035</v>
      </c>
      <c r="D43" s="6" t="s">
        <v>97</v>
      </c>
      <c r="E43" s="8">
        <v>28858</v>
      </c>
      <c r="F43" s="9">
        <v>45278</v>
      </c>
      <c r="G43" s="9">
        <v>47026</v>
      </c>
      <c r="H43" s="10">
        <v>58</v>
      </c>
      <c r="I43" s="10">
        <v>0.57999999999999996</v>
      </c>
      <c r="J43" s="8">
        <v>24168.58</v>
      </c>
      <c r="K43" s="8">
        <v>0.84</v>
      </c>
      <c r="L43" s="8">
        <v>290022.96000000002</v>
      </c>
      <c r="M43" s="8">
        <v>10.050000000000001</v>
      </c>
      <c r="N43" s="8">
        <v>1.48</v>
      </c>
      <c r="O43" s="8">
        <v>0</v>
      </c>
      <c r="P43" s="8">
        <v>27246.76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1036</v>
      </c>
      <c r="B45" s="7" t="s">
        <v>1037</v>
      </c>
      <c r="C45" s="12" t="s">
        <v>247</v>
      </c>
      <c r="D45" s="12"/>
      <c r="E45" s="13">
        <v>31994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1039</v>
      </c>
      <c r="B47" s="7" t="s">
        <v>1040</v>
      </c>
      <c r="C47" s="6" t="s">
        <v>1566</v>
      </c>
      <c r="D47" s="6" t="s">
        <v>97</v>
      </c>
      <c r="E47" s="8">
        <v>54920</v>
      </c>
      <c r="F47" s="9">
        <v>44795</v>
      </c>
      <c r="G47" s="9">
        <v>45625</v>
      </c>
      <c r="H47" s="10">
        <v>27</v>
      </c>
      <c r="I47" s="10">
        <v>1.92</v>
      </c>
      <c r="J47" s="8">
        <v>39542.400000000001</v>
      </c>
      <c r="K47" s="8">
        <v>0.72</v>
      </c>
      <c r="L47" s="8">
        <v>474508.79999999999</v>
      </c>
      <c r="M47" s="8">
        <v>8.64</v>
      </c>
      <c r="N47" s="8">
        <v>1.64</v>
      </c>
      <c r="O47" s="8">
        <v>0</v>
      </c>
      <c r="P47" s="8">
        <v>45995.5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1048</v>
      </c>
      <c r="B49" s="7" t="s">
        <v>119</v>
      </c>
      <c r="C49" s="6" t="s">
        <v>1049</v>
      </c>
      <c r="D49" s="6" t="s">
        <v>97</v>
      </c>
      <c r="E49" s="8">
        <v>25050</v>
      </c>
      <c r="F49" s="9">
        <v>45279</v>
      </c>
      <c r="G49" s="9">
        <v>46785</v>
      </c>
      <c r="H49" s="10">
        <v>50</v>
      </c>
      <c r="I49" s="10">
        <v>0.57999999999999996</v>
      </c>
      <c r="J49" s="8">
        <v>25386.61</v>
      </c>
      <c r="K49" s="8">
        <v>1.01</v>
      </c>
      <c r="L49" s="8">
        <v>304639.32</v>
      </c>
      <c r="M49" s="8">
        <v>12.16</v>
      </c>
      <c r="N49" s="8">
        <v>8.14</v>
      </c>
      <c r="O49" s="8">
        <v>0</v>
      </c>
      <c r="P49" s="8">
        <v>49056.25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1052</v>
      </c>
      <c r="B51" s="7" t="s">
        <v>119</v>
      </c>
      <c r="C51" s="6" t="s">
        <v>1053</v>
      </c>
      <c r="D51" s="6" t="s">
        <v>97</v>
      </c>
      <c r="E51" s="8">
        <v>58585</v>
      </c>
      <c r="F51" s="9">
        <v>45279</v>
      </c>
      <c r="G51" s="9">
        <v>46637</v>
      </c>
      <c r="H51" s="10">
        <v>45</v>
      </c>
      <c r="I51" s="10">
        <v>0.57999999999999996</v>
      </c>
      <c r="J51" s="8">
        <v>43588.31</v>
      </c>
      <c r="K51" s="8">
        <v>0.74</v>
      </c>
      <c r="L51" s="8">
        <v>523059.72</v>
      </c>
      <c r="M51" s="8">
        <v>8.93</v>
      </c>
      <c r="N51" s="8">
        <v>7.24</v>
      </c>
      <c r="O51" s="8">
        <v>0</v>
      </c>
      <c r="P51" s="8">
        <v>42318.75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1054</v>
      </c>
      <c r="B53" s="7" t="s">
        <v>99</v>
      </c>
      <c r="C53" s="6" t="s">
        <v>1055</v>
      </c>
      <c r="D53" s="6" t="s">
        <v>97</v>
      </c>
      <c r="E53" s="8">
        <v>27000</v>
      </c>
      <c r="F53" s="9">
        <v>45279</v>
      </c>
      <c r="G53" s="9">
        <v>46645</v>
      </c>
      <c r="H53" s="10">
        <v>45</v>
      </c>
      <c r="I53" s="10">
        <v>0.57999999999999996</v>
      </c>
      <c r="J53" s="8">
        <v>27495</v>
      </c>
      <c r="K53" s="8">
        <v>1.02</v>
      </c>
      <c r="L53" s="8">
        <v>329940</v>
      </c>
      <c r="M53" s="8">
        <v>12.22</v>
      </c>
      <c r="N53" s="8">
        <v>6.36</v>
      </c>
      <c r="O53" s="8">
        <v>0</v>
      </c>
      <c r="P53" s="8">
        <v>52875</v>
      </c>
      <c r="Q53" s="8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1054</v>
      </c>
      <c r="B55" s="7" t="s">
        <v>101</v>
      </c>
      <c r="C55" s="6" t="s">
        <v>1056</v>
      </c>
      <c r="D55" s="6" t="s">
        <v>97</v>
      </c>
      <c r="E55" s="8">
        <v>31780</v>
      </c>
      <c r="F55" s="9">
        <v>45279</v>
      </c>
      <c r="G55" s="9">
        <v>46160</v>
      </c>
      <c r="H55" s="10">
        <v>29</v>
      </c>
      <c r="I55" s="10">
        <v>0.57999999999999996</v>
      </c>
      <c r="J55" s="8">
        <v>30296.93</v>
      </c>
      <c r="K55" s="8">
        <v>0.95</v>
      </c>
      <c r="L55" s="8">
        <v>363563.16</v>
      </c>
      <c r="M55" s="8">
        <v>11.44</v>
      </c>
      <c r="N55" s="8">
        <v>6.32</v>
      </c>
      <c r="O55" s="8">
        <v>0</v>
      </c>
      <c r="P55" s="8">
        <v>43074.25</v>
      </c>
      <c r="Q55" s="8">
        <v>0</v>
      </c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1057</v>
      </c>
      <c r="B57" s="7" t="s">
        <v>119</v>
      </c>
      <c r="C57" s="6" t="s">
        <v>1058</v>
      </c>
      <c r="D57" s="6" t="s">
        <v>97</v>
      </c>
      <c r="E57" s="8">
        <v>86683</v>
      </c>
      <c r="F57" s="9">
        <v>39873</v>
      </c>
      <c r="G57" s="9">
        <v>46904</v>
      </c>
      <c r="H57" s="10">
        <v>231</v>
      </c>
      <c r="I57" s="10">
        <v>15.33</v>
      </c>
      <c r="J57" s="8">
        <v>31801.47</v>
      </c>
      <c r="K57" s="8">
        <v>0.37</v>
      </c>
      <c r="L57" s="8">
        <v>381617.64</v>
      </c>
      <c r="M57" s="8">
        <v>4.4000000000000004</v>
      </c>
      <c r="N57" s="8">
        <v>2.09</v>
      </c>
      <c r="O57" s="8">
        <v>0</v>
      </c>
      <c r="P57" s="8">
        <v>25000</v>
      </c>
      <c r="Q57" s="8">
        <v>0</v>
      </c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1057</v>
      </c>
      <c r="B59" s="7" t="s">
        <v>766</v>
      </c>
      <c r="C59" s="6" t="s">
        <v>1059</v>
      </c>
      <c r="D59" s="6" t="s">
        <v>97</v>
      </c>
      <c r="E59" s="8">
        <v>28776</v>
      </c>
      <c r="F59" s="9">
        <v>41518</v>
      </c>
      <c r="G59" s="9">
        <v>46721</v>
      </c>
      <c r="H59" s="10">
        <v>171</v>
      </c>
      <c r="I59" s="10">
        <v>10.83</v>
      </c>
      <c r="J59" s="8">
        <v>20450.14</v>
      </c>
      <c r="K59" s="8">
        <v>0.71</v>
      </c>
      <c r="L59" s="8">
        <v>245401.68</v>
      </c>
      <c r="M59" s="8">
        <v>8.5299999999999994</v>
      </c>
      <c r="N59" s="8">
        <v>2.36</v>
      </c>
      <c r="O59" s="8">
        <v>0</v>
      </c>
      <c r="P59" s="8">
        <v>11990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1060</v>
      </c>
      <c r="B61" s="7" t="s">
        <v>119</v>
      </c>
      <c r="C61" s="6" t="s">
        <v>1061</v>
      </c>
      <c r="D61" s="6" t="s">
        <v>97</v>
      </c>
      <c r="E61" s="8">
        <v>28341</v>
      </c>
      <c r="F61" s="9">
        <v>44774</v>
      </c>
      <c r="G61" s="9">
        <v>46599</v>
      </c>
      <c r="H61" s="10">
        <v>60</v>
      </c>
      <c r="I61" s="10">
        <v>1.92</v>
      </c>
      <c r="J61" s="8">
        <v>20677.12</v>
      </c>
      <c r="K61" s="8">
        <v>0.73</v>
      </c>
      <c r="L61" s="8">
        <v>248125.44</v>
      </c>
      <c r="M61" s="8">
        <v>8.75</v>
      </c>
      <c r="N61" s="8">
        <v>4.97</v>
      </c>
      <c r="O61" s="8">
        <v>0</v>
      </c>
      <c r="P61" s="8">
        <v>40149.760000000002</v>
      </c>
      <c r="Q61" s="8">
        <v>0</v>
      </c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1068</v>
      </c>
      <c r="B63" s="7" t="s">
        <v>1069</v>
      </c>
      <c r="C63" s="6" t="s">
        <v>1567</v>
      </c>
      <c r="D63" s="6" t="s">
        <v>97</v>
      </c>
      <c r="E63" s="8">
        <v>47268</v>
      </c>
      <c r="F63" s="9">
        <v>45108</v>
      </c>
      <c r="G63" s="9">
        <v>48760</v>
      </c>
      <c r="H63" s="10">
        <v>120</v>
      </c>
      <c r="I63" s="10">
        <v>1</v>
      </c>
      <c r="J63" s="8">
        <v>55146</v>
      </c>
      <c r="K63" s="8">
        <v>1.17</v>
      </c>
      <c r="L63" s="8">
        <v>661752</v>
      </c>
      <c r="M63" s="8">
        <v>14</v>
      </c>
      <c r="N63" s="8">
        <v>2.41</v>
      </c>
      <c r="O63" s="8">
        <v>0</v>
      </c>
      <c r="P63" s="8">
        <v>200000</v>
      </c>
      <c r="Q63" s="8">
        <v>0</v>
      </c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1071</v>
      </c>
      <c r="B65" s="7" t="s">
        <v>1072</v>
      </c>
      <c r="C65" s="6" t="s">
        <v>1073</v>
      </c>
      <c r="D65" s="6" t="s">
        <v>97</v>
      </c>
      <c r="E65" s="8">
        <v>121068</v>
      </c>
      <c r="F65" s="9">
        <v>42644</v>
      </c>
      <c r="G65" s="9">
        <v>46295</v>
      </c>
      <c r="H65" s="10">
        <v>120</v>
      </c>
      <c r="I65" s="10">
        <v>7.75</v>
      </c>
      <c r="J65" s="8">
        <v>164450.70000000001</v>
      </c>
      <c r="K65" s="8">
        <v>1.36</v>
      </c>
      <c r="L65" s="8">
        <v>1973408.4</v>
      </c>
      <c r="M65" s="8">
        <v>16.3</v>
      </c>
      <c r="N65" s="8">
        <v>2.06</v>
      </c>
      <c r="O65" s="8">
        <v>0.77</v>
      </c>
      <c r="P65" s="8">
        <v>0</v>
      </c>
      <c r="Q65" s="8">
        <v>0</v>
      </c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1074</v>
      </c>
      <c r="B67" s="7" t="s">
        <v>1075</v>
      </c>
      <c r="C67" s="6" t="s">
        <v>1076</v>
      </c>
      <c r="D67" s="6" t="s">
        <v>97</v>
      </c>
      <c r="E67" s="8">
        <v>25327</v>
      </c>
      <c r="F67" s="9">
        <v>44687</v>
      </c>
      <c r="G67" s="9">
        <v>45961</v>
      </c>
      <c r="H67" s="10">
        <v>42</v>
      </c>
      <c r="I67" s="10">
        <v>2.17</v>
      </c>
      <c r="J67" s="8">
        <v>21840.32</v>
      </c>
      <c r="K67" s="8">
        <v>0.86</v>
      </c>
      <c r="L67" s="8">
        <v>262083.84</v>
      </c>
      <c r="M67" s="8">
        <v>10.35</v>
      </c>
      <c r="N67" s="8">
        <v>4.83</v>
      </c>
      <c r="O67" s="8">
        <v>0</v>
      </c>
      <c r="P67" s="8">
        <v>122344.4</v>
      </c>
      <c r="Q67" s="8">
        <v>0</v>
      </c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935</v>
      </c>
      <c r="B69" s="7" t="s">
        <v>119</v>
      </c>
      <c r="C69" s="6" t="s">
        <v>1082</v>
      </c>
      <c r="D69" s="6" t="s">
        <v>97</v>
      </c>
      <c r="E69" s="8">
        <v>18590</v>
      </c>
      <c r="F69" s="9">
        <v>44760</v>
      </c>
      <c r="G69" s="9">
        <v>45869</v>
      </c>
      <c r="H69" s="10">
        <v>37</v>
      </c>
      <c r="I69" s="10">
        <v>2</v>
      </c>
      <c r="J69" s="8">
        <v>12083.5</v>
      </c>
      <c r="K69" s="8">
        <v>0.65</v>
      </c>
      <c r="L69" s="8">
        <v>145002</v>
      </c>
      <c r="M69" s="8">
        <v>7.8</v>
      </c>
      <c r="N69" s="8">
        <v>6.45</v>
      </c>
      <c r="O69" s="8">
        <v>0</v>
      </c>
      <c r="P69" s="8">
        <v>17335.18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0" customFormat="1" ht="15" customHeight="1">
      <c r="A71" s="21" t="s">
        <v>935</v>
      </c>
      <c r="B71" s="22" t="s">
        <v>766</v>
      </c>
      <c r="C71" s="21" t="s">
        <v>936</v>
      </c>
      <c r="D71" s="21" t="s">
        <v>97</v>
      </c>
      <c r="E71" s="23">
        <v>22406</v>
      </c>
      <c r="F71" s="24">
        <v>45444</v>
      </c>
      <c r="G71" s="24">
        <v>47330</v>
      </c>
      <c r="H71" s="25">
        <v>62</v>
      </c>
      <c r="I71" s="25">
        <v>0.08</v>
      </c>
      <c r="J71" s="23">
        <v>0</v>
      </c>
      <c r="K71" s="23">
        <v>0</v>
      </c>
      <c r="L71" s="23">
        <v>0</v>
      </c>
      <c r="M71" s="31">
        <v>0</v>
      </c>
      <c r="N71" s="23">
        <v>5.51</v>
      </c>
      <c r="O71" s="23">
        <v>0</v>
      </c>
      <c r="P71" s="23">
        <v>0</v>
      </c>
      <c r="Q71" s="23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1084</v>
      </c>
      <c r="B73" s="7" t="s">
        <v>1085</v>
      </c>
      <c r="C73" s="12" t="s">
        <v>247</v>
      </c>
      <c r="D73" s="12"/>
      <c r="E73" s="13">
        <v>154923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1087</v>
      </c>
      <c r="B75" s="7" t="s">
        <v>1088</v>
      </c>
      <c r="C75" s="12" t="s">
        <v>247</v>
      </c>
      <c r="D75" s="12"/>
      <c r="E75" s="13">
        <v>44301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6" t="s">
        <v>1097</v>
      </c>
      <c r="B77" s="7" t="s">
        <v>1098</v>
      </c>
      <c r="C77" s="6" t="s">
        <v>1099</v>
      </c>
      <c r="D77" s="6" t="s">
        <v>97</v>
      </c>
      <c r="E77" s="8">
        <v>108103</v>
      </c>
      <c r="F77" s="9">
        <v>45209</v>
      </c>
      <c r="G77" s="9">
        <v>48487</v>
      </c>
      <c r="H77" s="10">
        <v>108</v>
      </c>
      <c r="I77" s="10">
        <v>0.75</v>
      </c>
      <c r="J77" s="8">
        <v>109907.87</v>
      </c>
      <c r="K77" s="8">
        <v>1.02</v>
      </c>
      <c r="L77" s="8">
        <v>1318894.44</v>
      </c>
      <c r="M77" s="8">
        <v>12.2</v>
      </c>
      <c r="N77" s="8">
        <v>2.39</v>
      </c>
      <c r="O77" s="8">
        <v>1.45</v>
      </c>
      <c r="P77" s="8">
        <v>0</v>
      </c>
      <c r="Q77" s="8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1100</v>
      </c>
      <c r="B79" s="7" t="s">
        <v>1101</v>
      </c>
      <c r="C79" s="6" t="s">
        <v>1102</v>
      </c>
      <c r="D79" s="6" t="s">
        <v>97</v>
      </c>
      <c r="E79" s="8">
        <v>191887</v>
      </c>
      <c r="F79" s="9">
        <v>41275</v>
      </c>
      <c r="G79" s="9">
        <v>46752</v>
      </c>
      <c r="H79" s="10">
        <v>180</v>
      </c>
      <c r="I79" s="10">
        <v>11.5</v>
      </c>
      <c r="J79" s="8">
        <v>60764.22</v>
      </c>
      <c r="K79" s="8">
        <v>0.32</v>
      </c>
      <c r="L79" s="8">
        <v>729170.64</v>
      </c>
      <c r="M79" s="8">
        <v>3.8</v>
      </c>
      <c r="N79" s="8">
        <v>1.26</v>
      </c>
      <c r="O79" s="8">
        <v>0</v>
      </c>
      <c r="P79" s="8">
        <v>70000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1103</v>
      </c>
      <c r="B81" s="7" t="s">
        <v>1104</v>
      </c>
      <c r="C81" s="6" t="s">
        <v>1105</v>
      </c>
      <c r="D81" s="6" t="s">
        <v>97</v>
      </c>
      <c r="E81" s="8">
        <v>119093</v>
      </c>
      <c r="F81" s="9">
        <v>45048</v>
      </c>
      <c r="G81" s="9">
        <v>48638</v>
      </c>
      <c r="H81" s="10">
        <v>118</v>
      </c>
      <c r="I81" s="10">
        <v>1.17</v>
      </c>
      <c r="J81" s="8">
        <v>76480.039999999994</v>
      </c>
      <c r="K81" s="8">
        <v>0.64</v>
      </c>
      <c r="L81" s="8">
        <v>917760.48</v>
      </c>
      <c r="M81" s="8">
        <v>7.71</v>
      </c>
      <c r="N81" s="8">
        <v>1.32</v>
      </c>
      <c r="O81" s="8">
        <v>0</v>
      </c>
      <c r="P81" s="8">
        <v>0</v>
      </c>
      <c r="Q81" s="8">
        <v>0</v>
      </c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1116</v>
      </c>
      <c r="B83" s="7" t="s">
        <v>1117</v>
      </c>
      <c r="C83" s="6" t="s">
        <v>1118</v>
      </c>
      <c r="D83" s="6" t="s">
        <v>97</v>
      </c>
      <c r="E83" s="8">
        <v>24012</v>
      </c>
      <c r="F83" s="9">
        <v>42482</v>
      </c>
      <c r="G83" s="9">
        <v>46834</v>
      </c>
      <c r="H83" s="10">
        <v>143</v>
      </c>
      <c r="I83" s="10">
        <v>8.25</v>
      </c>
      <c r="J83" s="8">
        <v>28854.42</v>
      </c>
      <c r="K83" s="8">
        <v>1.2</v>
      </c>
      <c r="L83" s="8">
        <v>346253.04</v>
      </c>
      <c r="M83" s="8">
        <v>14.42</v>
      </c>
      <c r="N83" s="8">
        <v>0</v>
      </c>
      <c r="O83" s="8">
        <v>0</v>
      </c>
      <c r="P83" s="8">
        <v>41666.660000000003</v>
      </c>
      <c r="Q83" s="8">
        <v>0</v>
      </c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1144</v>
      </c>
      <c r="B85" s="7" t="s">
        <v>690</v>
      </c>
      <c r="C85" s="6" t="s">
        <v>1145</v>
      </c>
      <c r="D85" s="6" t="s">
        <v>97</v>
      </c>
      <c r="E85" s="8">
        <v>18095</v>
      </c>
      <c r="F85" s="9">
        <v>44796</v>
      </c>
      <c r="G85" s="9">
        <v>46660</v>
      </c>
      <c r="H85" s="10">
        <v>62</v>
      </c>
      <c r="I85" s="10">
        <v>1.92</v>
      </c>
      <c r="J85" s="8">
        <v>11369.7</v>
      </c>
      <c r="K85" s="8">
        <v>0.63</v>
      </c>
      <c r="L85" s="8">
        <v>136436.4</v>
      </c>
      <c r="M85" s="8">
        <v>7.54</v>
      </c>
      <c r="N85" s="8">
        <v>1.92</v>
      </c>
      <c r="O85" s="8">
        <v>0</v>
      </c>
      <c r="P85" s="8">
        <v>15139.48</v>
      </c>
      <c r="Q85" s="8">
        <v>0</v>
      </c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1144</v>
      </c>
      <c r="B87" s="7" t="s">
        <v>339</v>
      </c>
      <c r="C87" s="12" t="s">
        <v>247</v>
      </c>
      <c r="D87" s="12"/>
      <c r="E87" s="13">
        <v>17280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1144</v>
      </c>
      <c r="B89" s="7" t="s">
        <v>650</v>
      </c>
      <c r="C89" s="12" t="s">
        <v>247</v>
      </c>
      <c r="D89" s="12"/>
      <c r="E89" s="13">
        <v>42795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1144</v>
      </c>
      <c r="B91" s="7" t="s">
        <v>779</v>
      </c>
      <c r="C91" s="12" t="s">
        <v>247</v>
      </c>
      <c r="D91" s="12"/>
      <c r="E91" s="13">
        <v>4320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1144</v>
      </c>
      <c r="B93" s="7" t="s">
        <v>1146</v>
      </c>
      <c r="C93" s="12" t="s">
        <v>247</v>
      </c>
      <c r="D93" s="12"/>
      <c r="E93" s="13">
        <v>3090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1144</v>
      </c>
      <c r="B95" s="7" t="s">
        <v>109</v>
      </c>
      <c r="C95" s="12" t="s">
        <v>247</v>
      </c>
      <c r="D95" s="12"/>
      <c r="E95" s="13">
        <v>21000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1163</v>
      </c>
      <c r="B97" s="7" t="s">
        <v>1164</v>
      </c>
      <c r="C97" s="6" t="s">
        <v>1165</v>
      </c>
      <c r="D97" s="6" t="s">
        <v>97</v>
      </c>
      <c r="E97" s="8">
        <v>39170</v>
      </c>
      <c r="F97" s="9">
        <v>45209</v>
      </c>
      <c r="G97" s="9">
        <v>46387</v>
      </c>
      <c r="H97" s="10">
        <v>39</v>
      </c>
      <c r="I97" s="10">
        <v>0.75</v>
      </c>
      <c r="J97" s="8">
        <v>50431.38</v>
      </c>
      <c r="K97" s="8">
        <v>1.29</v>
      </c>
      <c r="L97" s="8">
        <v>605176.56000000006</v>
      </c>
      <c r="M97" s="8">
        <v>15.45</v>
      </c>
      <c r="N97" s="8">
        <v>6.98</v>
      </c>
      <c r="O97" s="8">
        <v>0</v>
      </c>
      <c r="P97" s="8">
        <v>0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6" t="s">
        <v>1568</v>
      </c>
      <c r="B99" s="7" t="s">
        <v>99</v>
      </c>
      <c r="C99" s="6" t="s">
        <v>1569</v>
      </c>
      <c r="D99" s="6" t="s">
        <v>97</v>
      </c>
      <c r="E99" s="8">
        <v>64800</v>
      </c>
      <c r="F99" s="9">
        <v>45425</v>
      </c>
      <c r="G99" s="9">
        <v>45596</v>
      </c>
      <c r="H99" s="10">
        <v>6</v>
      </c>
      <c r="I99" s="10">
        <v>0.17</v>
      </c>
      <c r="J99" s="8">
        <v>65970</v>
      </c>
      <c r="K99" s="8">
        <v>1.02</v>
      </c>
      <c r="L99" s="8">
        <v>791640</v>
      </c>
      <c r="M99" s="8">
        <v>12.22</v>
      </c>
      <c r="N99" s="8">
        <v>3.42</v>
      </c>
      <c r="O99" s="8">
        <v>0</v>
      </c>
      <c r="P99" s="8">
        <v>0</v>
      </c>
      <c r="Q99" s="8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customHeight="1">
      <c r="A101" s="6" t="s">
        <v>1568</v>
      </c>
      <c r="B101" s="7" t="s">
        <v>101</v>
      </c>
      <c r="C101" s="6" t="s">
        <v>1570</v>
      </c>
      <c r="D101" s="6" t="s">
        <v>97</v>
      </c>
      <c r="E101" s="8">
        <v>35000</v>
      </c>
      <c r="F101" s="9">
        <v>45425</v>
      </c>
      <c r="G101" s="9">
        <v>47010</v>
      </c>
      <c r="H101" s="10">
        <v>52</v>
      </c>
      <c r="I101" s="10">
        <v>0.17</v>
      </c>
      <c r="J101" s="8">
        <v>24754.34</v>
      </c>
      <c r="K101" s="8">
        <v>0.71</v>
      </c>
      <c r="L101" s="8">
        <v>297052.08</v>
      </c>
      <c r="M101" s="8">
        <v>8.49</v>
      </c>
      <c r="N101" s="8">
        <v>3.33</v>
      </c>
      <c r="O101" s="8">
        <v>0</v>
      </c>
      <c r="P101" s="8">
        <v>0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1169</v>
      </c>
      <c r="B103" s="7" t="s">
        <v>99</v>
      </c>
      <c r="C103" s="6" t="s">
        <v>1170</v>
      </c>
      <c r="D103" s="6" t="s">
        <v>97</v>
      </c>
      <c r="E103" s="8">
        <v>15372</v>
      </c>
      <c r="F103" s="9">
        <v>45261</v>
      </c>
      <c r="G103" s="9">
        <v>46022</v>
      </c>
      <c r="H103" s="10">
        <v>25</v>
      </c>
      <c r="I103" s="10">
        <v>0.57999999999999996</v>
      </c>
      <c r="J103" s="8">
        <v>16012.5</v>
      </c>
      <c r="K103" s="8">
        <v>1.04</v>
      </c>
      <c r="L103" s="8">
        <v>192150</v>
      </c>
      <c r="M103" s="8">
        <v>12.5</v>
      </c>
      <c r="N103" s="8">
        <v>3.83</v>
      </c>
      <c r="O103" s="8">
        <v>0</v>
      </c>
      <c r="P103" s="8">
        <v>19266.240000000002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1169</v>
      </c>
      <c r="B105" s="7" t="s">
        <v>101</v>
      </c>
      <c r="C105" s="6" t="s">
        <v>1171</v>
      </c>
      <c r="D105" s="6" t="s">
        <v>97</v>
      </c>
      <c r="E105" s="8">
        <v>11828</v>
      </c>
      <c r="F105" s="9">
        <v>45261</v>
      </c>
      <c r="G105" s="9">
        <v>46022</v>
      </c>
      <c r="H105" s="10">
        <v>25</v>
      </c>
      <c r="I105" s="10">
        <v>0.57999999999999996</v>
      </c>
      <c r="J105" s="8">
        <v>12320.83</v>
      </c>
      <c r="K105" s="8">
        <v>1.04</v>
      </c>
      <c r="L105" s="8">
        <v>147849.96</v>
      </c>
      <c r="M105" s="8">
        <v>12.5</v>
      </c>
      <c r="N105" s="8">
        <v>3.83</v>
      </c>
      <c r="O105" s="8">
        <v>0</v>
      </c>
      <c r="P105" s="8">
        <v>14824.43</v>
      </c>
      <c r="Q105" s="8">
        <v>0</v>
      </c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1172</v>
      </c>
      <c r="B107" s="7" t="s">
        <v>1173</v>
      </c>
      <c r="C107" s="6" t="s">
        <v>1571</v>
      </c>
      <c r="D107" s="6" t="s">
        <v>97</v>
      </c>
      <c r="E107" s="8">
        <v>17000</v>
      </c>
      <c r="F107" s="9">
        <v>45323</v>
      </c>
      <c r="G107" s="9">
        <v>47177</v>
      </c>
      <c r="H107" s="10">
        <v>61</v>
      </c>
      <c r="I107" s="10">
        <v>0.42</v>
      </c>
      <c r="J107" s="8">
        <v>11475</v>
      </c>
      <c r="K107" s="8">
        <v>0.68</v>
      </c>
      <c r="L107" s="8">
        <v>137700</v>
      </c>
      <c r="M107" s="8">
        <v>8.1</v>
      </c>
      <c r="N107" s="8">
        <v>1.31</v>
      </c>
      <c r="O107" s="8">
        <v>0</v>
      </c>
      <c r="P107" s="8">
        <v>11475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1172</v>
      </c>
      <c r="B109" s="7" t="s">
        <v>1177</v>
      </c>
      <c r="C109" s="6" t="s">
        <v>1572</v>
      </c>
      <c r="D109" s="6" t="s">
        <v>97</v>
      </c>
      <c r="E109" s="8">
        <v>8000</v>
      </c>
      <c r="F109" s="9">
        <v>44958</v>
      </c>
      <c r="G109" s="9">
        <v>46783</v>
      </c>
      <c r="H109" s="10">
        <v>60</v>
      </c>
      <c r="I109" s="10">
        <v>1.42</v>
      </c>
      <c r="J109" s="8">
        <v>5200</v>
      </c>
      <c r="K109" s="8">
        <v>0.65</v>
      </c>
      <c r="L109" s="8">
        <v>62400</v>
      </c>
      <c r="M109" s="8">
        <v>7.8</v>
      </c>
      <c r="N109" s="8">
        <v>1.43</v>
      </c>
      <c r="O109" s="8">
        <v>0</v>
      </c>
      <c r="P109" s="8">
        <v>7500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1172</v>
      </c>
      <c r="B111" s="7" t="s">
        <v>1179</v>
      </c>
      <c r="C111" s="6" t="s">
        <v>1180</v>
      </c>
      <c r="D111" s="6" t="s">
        <v>264</v>
      </c>
      <c r="E111" s="8">
        <v>32000</v>
      </c>
      <c r="F111" s="9">
        <v>40087</v>
      </c>
      <c r="G111" s="9">
        <v>45565</v>
      </c>
      <c r="H111" s="10">
        <v>180</v>
      </c>
      <c r="I111" s="10">
        <v>14.75</v>
      </c>
      <c r="J111" s="8">
        <v>7284.71</v>
      </c>
      <c r="K111" s="8">
        <v>0.23</v>
      </c>
      <c r="L111" s="8">
        <v>87416.52</v>
      </c>
      <c r="M111" s="8">
        <v>2.73</v>
      </c>
      <c r="N111" s="8">
        <v>0</v>
      </c>
      <c r="O111" s="8">
        <v>0</v>
      </c>
      <c r="P111" s="8">
        <v>10800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1172</v>
      </c>
      <c r="B113" s="7" t="s">
        <v>1181</v>
      </c>
      <c r="C113" s="6" t="s">
        <v>1182</v>
      </c>
      <c r="D113" s="6" t="s">
        <v>97</v>
      </c>
      <c r="E113" s="8">
        <v>17000</v>
      </c>
      <c r="F113" s="9">
        <v>41773</v>
      </c>
      <c r="G113" s="9">
        <v>46873</v>
      </c>
      <c r="H113" s="10">
        <v>168</v>
      </c>
      <c r="I113" s="10">
        <v>10.17</v>
      </c>
      <c r="J113" s="8">
        <v>10270.83</v>
      </c>
      <c r="K113" s="8">
        <v>0.6</v>
      </c>
      <c r="L113" s="8">
        <v>123249.96</v>
      </c>
      <c r="M113" s="8">
        <v>7.25</v>
      </c>
      <c r="N113" s="8">
        <v>1.49</v>
      </c>
      <c r="O113" s="8">
        <v>0</v>
      </c>
      <c r="P113" s="8">
        <v>8358.34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1172</v>
      </c>
      <c r="B115" s="7" t="s">
        <v>1183</v>
      </c>
      <c r="C115" s="6" t="s">
        <v>1184</v>
      </c>
      <c r="D115" s="6" t="s">
        <v>117</v>
      </c>
      <c r="E115" s="8">
        <v>40800</v>
      </c>
      <c r="F115" s="9">
        <v>40725</v>
      </c>
      <c r="G115" s="9">
        <v>45838</v>
      </c>
      <c r="H115" s="10">
        <v>168</v>
      </c>
      <c r="I115" s="10">
        <v>13</v>
      </c>
      <c r="J115" s="8">
        <v>27880</v>
      </c>
      <c r="K115" s="8">
        <v>0.68</v>
      </c>
      <c r="L115" s="8">
        <v>334560</v>
      </c>
      <c r="M115" s="8">
        <v>8.1999999999999993</v>
      </c>
      <c r="N115" s="8">
        <v>0</v>
      </c>
      <c r="O115" s="8">
        <v>0.25</v>
      </c>
      <c r="P115" s="8">
        <v>0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1172</v>
      </c>
      <c r="B117" s="7" t="s">
        <v>1185</v>
      </c>
      <c r="C117" s="6" t="s">
        <v>1186</v>
      </c>
      <c r="D117" s="6" t="s">
        <v>117</v>
      </c>
      <c r="E117" s="8">
        <v>39200</v>
      </c>
      <c r="F117" s="9">
        <v>37987</v>
      </c>
      <c r="G117" s="9">
        <v>45838</v>
      </c>
      <c r="H117" s="10">
        <v>258</v>
      </c>
      <c r="I117" s="10">
        <v>20.5</v>
      </c>
      <c r="J117" s="8">
        <v>25153.33</v>
      </c>
      <c r="K117" s="8">
        <v>0.64</v>
      </c>
      <c r="L117" s="8">
        <v>301839.96000000002</v>
      </c>
      <c r="M117" s="8">
        <v>7.7</v>
      </c>
      <c r="N117" s="8">
        <v>0</v>
      </c>
      <c r="O117" s="8">
        <v>0</v>
      </c>
      <c r="P117" s="8">
        <v>0</v>
      </c>
      <c r="Q117" s="8">
        <v>0</v>
      </c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6" t="s">
        <v>1172</v>
      </c>
      <c r="B119" s="7" t="s">
        <v>1175</v>
      </c>
      <c r="C119" s="12" t="s">
        <v>247</v>
      </c>
      <c r="D119" s="12"/>
      <c r="E119" s="13">
        <v>8000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1187</v>
      </c>
      <c r="B121" s="7" t="s">
        <v>350</v>
      </c>
      <c r="C121" s="6" t="s">
        <v>1188</v>
      </c>
      <c r="D121" s="6" t="s">
        <v>97</v>
      </c>
      <c r="E121" s="8">
        <v>19511</v>
      </c>
      <c r="F121" s="9">
        <v>44571</v>
      </c>
      <c r="G121" s="9">
        <v>46762</v>
      </c>
      <c r="H121" s="10">
        <v>72</v>
      </c>
      <c r="I121" s="10">
        <v>2.5</v>
      </c>
      <c r="J121" s="8">
        <v>9583.33</v>
      </c>
      <c r="K121" s="8">
        <v>0.49</v>
      </c>
      <c r="L121" s="8">
        <v>114999.96</v>
      </c>
      <c r="M121" s="8">
        <v>5.89</v>
      </c>
      <c r="N121" s="8">
        <v>3.79</v>
      </c>
      <c r="O121" s="8">
        <v>0</v>
      </c>
      <c r="P121" s="8">
        <v>0</v>
      </c>
      <c r="Q121" s="8">
        <v>0</v>
      </c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1189</v>
      </c>
      <c r="B123" s="7" t="s">
        <v>99</v>
      </c>
      <c r="C123" s="6" t="s">
        <v>1190</v>
      </c>
      <c r="D123" s="6" t="s">
        <v>97</v>
      </c>
      <c r="E123" s="8">
        <v>80000</v>
      </c>
      <c r="F123" s="9">
        <v>45176</v>
      </c>
      <c r="G123" s="9">
        <v>45716</v>
      </c>
      <c r="H123" s="10">
        <v>18</v>
      </c>
      <c r="I123" s="10">
        <v>0.83</v>
      </c>
      <c r="J123" s="8">
        <v>32827.339999999997</v>
      </c>
      <c r="K123" s="8">
        <v>0.41</v>
      </c>
      <c r="L123" s="8">
        <v>393928.08</v>
      </c>
      <c r="M123" s="8">
        <v>4.92</v>
      </c>
      <c r="N123" s="8">
        <v>1.02</v>
      </c>
      <c r="O123" s="8">
        <v>0</v>
      </c>
      <c r="P123" s="8">
        <v>69533.34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customHeight="1">
      <c r="A125" s="6" t="s">
        <v>1189</v>
      </c>
      <c r="B125" s="7" t="s">
        <v>1191</v>
      </c>
      <c r="C125" s="6" t="s">
        <v>1192</v>
      </c>
      <c r="D125" s="6" t="s">
        <v>264</v>
      </c>
      <c r="E125" s="8">
        <v>0</v>
      </c>
      <c r="F125" s="9">
        <v>45176</v>
      </c>
      <c r="G125" s="9">
        <v>47118</v>
      </c>
      <c r="H125" s="10">
        <v>64</v>
      </c>
      <c r="I125" s="10">
        <v>0.83</v>
      </c>
      <c r="J125" s="8">
        <v>3407.36</v>
      </c>
      <c r="K125" s="8">
        <v>0</v>
      </c>
      <c r="L125" s="8">
        <v>40888.32</v>
      </c>
      <c r="M125" s="8">
        <v>0</v>
      </c>
      <c r="N125" s="8">
        <v>0</v>
      </c>
      <c r="O125" s="8">
        <v>0</v>
      </c>
      <c r="P125" s="8">
        <v>2500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customHeight="1">
      <c r="A127" s="6" t="s">
        <v>1189</v>
      </c>
      <c r="B127" s="7" t="s">
        <v>1193</v>
      </c>
      <c r="C127" s="6" t="s">
        <v>1194</v>
      </c>
      <c r="D127" s="6" t="s">
        <v>97</v>
      </c>
      <c r="E127" s="8">
        <v>120000</v>
      </c>
      <c r="F127" s="9">
        <v>45176</v>
      </c>
      <c r="G127" s="9">
        <v>46660</v>
      </c>
      <c r="H127" s="10">
        <v>49</v>
      </c>
      <c r="I127" s="10">
        <v>0.83</v>
      </c>
      <c r="J127" s="8">
        <v>53560</v>
      </c>
      <c r="K127" s="8">
        <v>0.45</v>
      </c>
      <c r="L127" s="8">
        <v>642720</v>
      </c>
      <c r="M127" s="8">
        <v>5.36</v>
      </c>
      <c r="N127" s="8">
        <v>1.02</v>
      </c>
      <c r="O127" s="8">
        <v>0</v>
      </c>
      <c r="P127" s="8">
        <v>21546.67</v>
      </c>
      <c r="Q127" s="8">
        <v>0</v>
      </c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1195</v>
      </c>
      <c r="B129" s="7" t="s">
        <v>101</v>
      </c>
      <c r="C129" s="6" t="s">
        <v>1573</v>
      </c>
      <c r="D129" s="6" t="s">
        <v>97</v>
      </c>
      <c r="E129" s="8">
        <v>13950</v>
      </c>
      <c r="F129" s="9">
        <v>45047</v>
      </c>
      <c r="G129" s="9">
        <v>46934</v>
      </c>
      <c r="H129" s="10">
        <v>62</v>
      </c>
      <c r="I129" s="10">
        <v>1.17</v>
      </c>
      <c r="J129" s="8">
        <v>15003.52</v>
      </c>
      <c r="K129" s="8">
        <v>1.08</v>
      </c>
      <c r="L129" s="8">
        <v>180042.23999999999</v>
      </c>
      <c r="M129" s="8">
        <v>12.91</v>
      </c>
      <c r="N129" s="8">
        <v>3.14</v>
      </c>
      <c r="O129" s="8">
        <v>0</v>
      </c>
      <c r="P129" s="8">
        <v>17051.13</v>
      </c>
      <c r="Q129" s="8">
        <v>0</v>
      </c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1195</v>
      </c>
      <c r="B131" s="7" t="s">
        <v>99</v>
      </c>
      <c r="C131" s="12" t="s">
        <v>247</v>
      </c>
      <c r="D131" s="12"/>
      <c r="E131" s="13">
        <v>18337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0" customFormat="1" ht="15" customHeight="1">
      <c r="A133" s="21" t="s">
        <v>937</v>
      </c>
      <c r="B133" s="22" t="s">
        <v>119</v>
      </c>
      <c r="C133" s="21" t="s">
        <v>938</v>
      </c>
      <c r="D133" s="21" t="s">
        <v>97</v>
      </c>
      <c r="E133" s="23">
        <v>22961</v>
      </c>
      <c r="F133" s="24">
        <v>45413</v>
      </c>
      <c r="G133" s="24">
        <v>49064</v>
      </c>
      <c r="H133" s="25">
        <v>120</v>
      </c>
      <c r="I133" s="25">
        <v>0.17</v>
      </c>
      <c r="J133" s="23">
        <v>24874.42</v>
      </c>
      <c r="K133" s="23">
        <v>1.08</v>
      </c>
      <c r="L133" s="23">
        <v>298493.03999999998</v>
      </c>
      <c r="M133" s="23">
        <v>13</v>
      </c>
      <c r="N133" s="23">
        <v>2.09</v>
      </c>
      <c r="O133" s="23">
        <v>0</v>
      </c>
      <c r="P133" s="23">
        <v>28242.03</v>
      </c>
      <c r="Q133" s="23">
        <v>0</v>
      </c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customHeight="1">
      <c r="A135" s="6" t="s">
        <v>1199</v>
      </c>
      <c r="B135" s="7" t="s">
        <v>99</v>
      </c>
      <c r="C135" s="6" t="s">
        <v>1200</v>
      </c>
      <c r="D135" s="6" t="s">
        <v>117</v>
      </c>
      <c r="E135" s="8">
        <v>22500</v>
      </c>
      <c r="F135" s="9">
        <v>45212</v>
      </c>
      <c r="G135" s="9">
        <v>46309</v>
      </c>
      <c r="H135" s="10">
        <v>36</v>
      </c>
      <c r="I135" s="10">
        <v>0.75</v>
      </c>
      <c r="J135" s="8">
        <v>16550.04</v>
      </c>
      <c r="K135" s="8">
        <v>0.74</v>
      </c>
      <c r="L135" s="8">
        <v>198600.48</v>
      </c>
      <c r="M135" s="8">
        <v>8.83</v>
      </c>
      <c r="N135" s="8">
        <v>0</v>
      </c>
      <c r="O135" s="8">
        <v>0</v>
      </c>
      <c r="P135" s="8">
        <v>0</v>
      </c>
      <c r="Q135" s="8">
        <v>0</v>
      </c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1199</v>
      </c>
      <c r="B137" s="7" t="s">
        <v>101</v>
      </c>
      <c r="C137" s="6" t="s">
        <v>1201</v>
      </c>
      <c r="D137" s="6" t="s">
        <v>117</v>
      </c>
      <c r="E137" s="8">
        <v>7525</v>
      </c>
      <c r="F137" s="9">
        <v>45212</v>
      </c>
      <c r="G137" s="9">
        <v>45961</v>
      </c>
      <c r="H137" s="10">
        <v>25</v>
      </c>
      <c r="I137" s="10">
        <v>0.75</v>
      </c>
      <c r="J137" s="8">
        <v>3501.84</v>
      </c>
      <c r="K137" s="8">
        <v>0.47</v>
      </c>
      <c r="L137" s="8">
        <v>42022.080000000002</v>
      </c>
      <c r="M137" s="8">
        <v>5.58</v>
      </c>
      <c r="N137" s="8">
        <v>0</v>
      </c>
      <c r="O137" s="8">
        <v>0</v>
      </c>
      <c r="P137" s="8">
        <v>4583.33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1199</v>
      </c>
      <c r="B139" s="7" t="s">
        <v>109</v>
      </c>
      <c r="C139" s="6" t="s">
        <v>1202</v>
      </c>
      <c r="D139" s="6" t="s">
        <v>97</v>
      </c>
      <c r="E139" s="8">
        <v>2674</v>
      </c>
      <c r="F139" s="9">
        <v>45323</v>
      </c>
      <c r="G139" s="9">
        <v>45869</v>
      </c>
      <c r="H139" s="10">
        <v>18</v>
      </c>
      <c r="I139" s="10">
        <v>0.42</v>
      </c>
      <c r="J139" s="8">
        <v>2451.17</v>
      </c>
      <c r="K139" s="8">
        <v>0.92</v>
      </c>
      <c r="L139" s="8">
        <v>29414.04</v>
      </c>
      <c r="M139" s="8">
        <v>11</v>
      </c>
      <c r="N139" s="8">
        <v>2.39</v>
      </c>
      <c r="O139" s="8">
        <v>0</v>
      </c>
      <c r="P139" s="8">
        <v>2841.13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1203</v>
      </c>
      <c r="B141" s="7" t="s">
        <v>766</v>
      </c>
      <c r="C141" s="6" t="s">
        <v>1204</v>
      </c>
      <c r="D141" s="6" t="s">
        <v>97</v>
      </c>
      <c r="E141" s="8">
        <v>77259</v>
      </c>
      <c r="F141" s="9">
        <v>42705</v>
      </c>
      <c r="G141" s="9">
        <v>46446</v>
      </c>
      <c r="H141" s="10">
        <v>123</v>
      </c>
      <c r="I141" s="10">
        <v>7.58</v>
      </c>
      <c r="J141" s="8">
        <v>75263.14</v>
      </c>
      <c r="K141" s="8">
        <v>0.97</v>
      </c>
      <c r="L141" s="8">
        <v>903157.68</v>
      </c>
      <c r="M141" s="8">
        <v>11.69</v>
      </c>
      <c r="N141" s="8">
        <v>4.2699999999999996</v>
      </c>
      <c r="O141" s="8">
        <v>0</v>
      </c>
      <c r="P141" s="8">
        <v>0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1203</v>
      </c>
      <c r="B143" s="7" t="s">
        <v>320</v>
      </c>
      <c r="C143" s="6" t="s">
        <v>1553</v>
      </c>
      <c r="D143" s="6" t="s">
        <v>97</v>
      </c>
      <c r="E143" s="8">
        <v>38667</v>
      </c>
      <c r="F143" s="9">
        <v>44835</v>
      </c>
      <c r="G143" s="9">
        <v>46752</v>
      </c>
      <c r="H143" s="10">
        <v>63</v>
      </c>
      <c r="I143" s="10">
        <v>1.75</v>
      </c>
      <c r="J143" s="8">
        <v>24463.33</v>
      </c>
      <c r="K143" s="8">
        <v>0.63</v>
      </c>
      <c r="L143" s="8">
        <v>293559.96000000002</v>
      </c>
      <c r="M143" s="8">
        <v>7.59</v>
      </c>
      <c r="N143" s="8">
        <v>4.41</v>
      </c>
      <c r="O143" s="8">
        <v>0</v>
      </c>
      <c r="P143" s="8">
        <v>39703.17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1214</v>
      </c>
      <c r="B145" s="7" t="s">
        <v>119</v>
      </c>
      <c r="C145" s="6" t="s">
        <v>1215</v>
      </c>
      <c r="D145" s="6" t="s">
        <v>97</v>
      </c>
      <c r="E145" s="8">
        <v>50888</v>
      </c>
      <c r="F145" s="9">
        <v>41005</v>
      </c>
      <c r="G145" s="9">
        <v>46599</v>
      </c>
      <c r="H145" s="10">
        <v>184</v>
      </c>
      <c r="I145" s="10">
        <v>12.25</v>
      </c>
      <c r="J145" s="8">
        <v>54773.3</v>
      </c>
      <c r="K145" s="8">
        <v>1.08</v>
      </c>
      <c r="L145" s="8">
        <v>657279.6</v>
      </c>
      <c r="M145" s="8">
        <v>12.92</v>
      </c>
      <c r="N145" s="8">
        <v>3.72</v>
      </c>
      <c r="O145" s="8">
        <v>0</v>
      </c>
      <c r="P145" s="8">
        <v>100000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1216</v>
      </c>
      <c r="B147" s="7" t="s">
        <v>119</v>
      </c>
      <c r="C147" s="6" t="s">
        <v>1217</v>
      </c>
      <c r="D147" s="6" t="s">
        <v>97</v>
      </c>
      <c r="E147" s="8">
        <v>121440</v>
      </c>
      <c r="F147" s="9">
        <v>45281</v>
      </c>
      <c r="G147" s="9">
        <v>47848</v>
      </c>
      <c r="H147" s="10">
        <v>85</v>
      </c>
      <c r="I147" s="10">
        <v>0.57999999999999996</v>
      </c>
      <c r="J147" s="8">
        <v>82478</v>
      </c>
      <c r="K147" s="8">
        <v>0.68</v>
      </c>
      <c r="L147" s="8">
        <v>989736</v>
      </c>
      <c r="M147" s="8">
        <v>8.15</v>
      </c>
      <c r="N147" s="8">
        <v>0</v>
      </c>
      <c r="O147" s="8">
        <v>0</v>
      </c>
      <c r="P147" s="8">
        <v>0</v>
      </c>
      <c r="Q147" s="8">
        <v>0</v>
      </c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1236</v>
      </c>
      <c r="B149" s="7" t="s">
        <v>119</v>
      </c>
      <c r="C149" s="6" t="s">
        <v>1574</v>
      </c>
      <c r="D149" s="6" t="s">
        <v>97</v>
      </c>
      <c r="E149" s="8">
        <v>20500</v>
      </c>
      <c r="F149" s="9">
        <v>43709</v>
      </c>
      <c r="G149" s="9">
        <v>45565</v>
      </c>
      <c r="H149" s="10">
        <v>61</v>
      </c>
      <c r="I149" s="10">
        <v>4.83</v>
      </c>
      <c r="J149" s="8">
        <v>16348.75</v>
      </c>
      <c r="K149" s="8">
        <v>0.8</v>
      </c>
      <c r="L149" s="8">
        <v>196185</v>
      </c>
      <c r="M149" s="8">
        <v>9.57</v>
      </c>
      <c r="N149" s="8">
        <v>3.1</v>
      </c>
      <c r="O149" s="8">
        <v>0</v>
      </c>
      <c r="P149" s="8">
        <v>0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1236</v>
      </c>
      <c r="B151" s="7" t="s">
        <v>320</v>
      </c>
      <c r="C151" s="6" t="s">
        <v>1238</v>
      </c>
      <c r="D151" s="6" t="s">
        <v>117</v>
      </c>
      <c r="E151" s="8">
        <v>20500</v>
      </c>
      <c r="F151" s="9">
        <v>43709</v>
      </c>
      <c r="G151" s="9">
        <v>46356</v>
      </c>
      <c r="H151" s="10">
        <v>87</v>
      </c>
      <c r="I151" s="10">
        <v>4.83</v>
      </c>
      <c r="J151" s="8">
        <v>20175.419999999998</v>
      </c>
      <c r="K151" s="8">
        <v>0.98</v>
      </c>
      <c r="L151" s="8">
        <v>242105.04</v>
      </c>
      <c r="M151" s="8">
        <v>11.81</v>
      </c>
      <c r="N151" s="8">
        <v>2.68</v>
      </c>
      <c r="O151" s="8">
        <v>0</v>
      </c>
      <c r="P151" s="8">
        <v>0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1239</v>
      </c>
      <c r="B153" s="7" t="s">
        <v>99</v>
      </c>
      <c r="C153" s="6" t="s">
        <v>1240</v>
      </c>
      <c r="D153" s="6" t="s">
        <v>97</v>
      </c>
      <c r="E153" s="8">
        <v>40212</v>
      </c>
      <c r="F153" s="9">
        <v>44818</v>
      </c>
      <c r="G153" s="9">
        <v>46643</v>
      </c>
      <c r="H153" s="10">
        <v>60</v>
      </c>
      <c r="I153" s="10">
        <v>1.83</v>
      </c>
      <c r="J153" s="8">
        <v>15833.48</v>
      </c>
      <c r="K153" s="8">
        <v>0.39</v>
      </c>
      <c r="L153" s="8">
        <v>190001.76</v>
      </c>
      <c r="M153" s="8">
        <v>4.7300000000000004</v>
      </c>
      <c r="N153" s="8">
        <v>0.79</v>
      </c>
      <c r="O153" s="8">
        <v>0</v>
      </c>
      <c r="P153" s="8">
        <v>30159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1245</v>
      </c>
      <c r="B155" s="7" t="s">
        <v>119</v>
      </c>
      <c r="C155" s="6" t="s">
        <v>1246</v>
      </c>
      <c r="D155" s="6" t="s">
        <v>97</v>
      </c>
      <c r="E155" s="8">
        <v>63040</v>
      </c>
      <c r="F155" s="9">
        <v>45351</v>
      </c>
      <c r="G155" s="9">
        <v>46934</v>
      </c>
      <c r="H155" s="10">
        <v>53</v>
      </c>
      <c r="I155" s="10">
        <v>0.42</v>
      </c>
      <c r="J155" s="8">
        <v>37298.67</v>
      </c>
      <c r="K155" s="8">
        <v>0.59</v>
      </c>
      <c r="L155" s="8">
        <v>447584.04</v>
      </c>
      <c r="M155" s="8">
        <v>7.1</v>
      </c>
      <c r="N155" s="8">
        <v>0</v>
      </c>
      <c r="O155" s="8">
        <v>0</v>
      </c>
      <c r="P155" s="8">
        <v>0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1247</v>
      </c>
      <c r="B157" s="7" t="s">
        <v>1248</v>
      </c>
      <c r="C157" s="6" t="s">
        <v>1249</v>
      </c>
      <c r="D157" s="6" t="s">
        <v>97</v>
      </c>
      <c r="E157" s="8">
        <v>21000</v>
      </c>
      <c r="F157" s="9">
        <v>45209</v>
      </c>
      <c r="G157" s="9">
        <v>48091</v>
      </c>
      <c r="H157" s="10">
        <v>95</v>
      </c>
      <c r="I157" s="10">
        <v>0.75</v>
      </c>
      <c r="J157" s="8">
        <v>17027.7</v>
      </c>
      <c r="K157" s="8">
        <v>0.81</v>
      </c>
      <c r="L157" s="8">
        <v>204332.4</v>
      </c>
      <c r="M157" s="8">
        <v>9.73</v>
      </c>
      <c r="N157" s="8">
        <v>7.05</v>
      </c>
      <c r="O157" s="8">
        <v>0</v>
      </c>
      <c r="P157" s="8">
        <v>30100</v>
      </c>
      <c r="Q157" s="8">
        <v>0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1247</v>
      </c>
      <c r="B159" s="7" t="s">
        <v>99</v>
      </c>
      <c r="C159" s="6" t="s">
        <v>1250</v>
      </c>
      <c r="D159" s="6" t="s">
        <v>97</v>
      </c>
      <c r="E159" s="8">
        <v>6500</v>
      </c>
      <c r="F159" s="9">
        <v>45209</v>
      </c>
      <c r="G159" s="9">
        <v>47026</v>
      </c>
      <c r="H159" s="10">
        <v>60</v>
      </c>
      <c r="I159" s="10">
        <v>0.75</v>
      </c>
      <c r="J159" s="8">
        <v>8937.5</v>
      </c>
      <c r="K159" s="8">
        <v>1.38</v>
      </c>
      <c r="L159" s="8">
        <v>107250</v>
      </c>
      <c r="M159" s="8">
        <v>16.5</v>
      </c>
      <c r="N159" s="8">
        <v>7.54</v>
      </c>
      <c r="O159" s="8">
        <v>0</v>
      </c>
      <c r="P159" s="8">
        <v>53625</v>
      </c>
      <c r="Q159" s="8">
        <v>0</v>
      </c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1247</v>
      </c>
      <c r="B161" s="7" t="s">
        <v>101</v>
      </c>
      <c r="C161" s="6" t="s">
        <v>1526</v>
      </c>
      <c r="D161" s="6" t="s">
        <v>97</v>
      </c>
      <c r="E161" s="8">
        <v>9500</v>
      </c>
      <c r="F161" s="9">
        <v>45209</v>
      </c>
      <c r="G161" s="9">
        <v>45657</v>
      </c>
      <c r="H161" s="10">
        <v>15</v>
      </c>
      <c r="I161" s="10">
        <v>0.75</v>
      </c>
      <c r="J161" s="8">
        <v>10498.49</v>
      </c>
      <c r="K161" s="8">
        <v>1.1100000000000001</v>
      </c>
      <c r="L161" s="8">
        <v>125981.88</v>
      </c>
      <c r="M161" s="8">
        <v>13.26</v>
      </c>
      <c r="N161" s="8">
        <v>7.41</v>
      </c>
      <c r="O161" s="8">
        <v>0</v>
      </c>
      <c r="P161" s="8">
        <v>19791.669999999998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customHeight="1">
      <c r="A163" s="6" t="s">
        <v>1247</v>
      </c>
      <c r="B163" s="7" t="s">
        <v>109</v>
      </c>
      <c r="C163" s="6" t="s">
        <v>1252</v>
      </c>
      <c r="D163" s="6" t="s">
        <v>97</v>
      </c>
      <c r="E163" s="8">
        <v>4500</v>
      </c>
      <c r="F163" s="9">
        <v>45209</v>
      </c>
      <c r="G163" s="9">
        <v>46142</v>
      </c>
      <c r="H163" s="10">
        <v>31</v>
      </c>
      <c r="I163" s="10">
        <v>0.75</v>
      </c>
      <c r="J163" s="8">
        <v>4980</v>
      </c>
      <c r="K163" s="8">
        <v>1.1100000000000001</v>
      </c>
      <c r="L163" s="8">
        <v>59760</v>
      </c>
      <c r="M163" s="8">
        <v>13.28</v>
      </c>
      <c r="N163" s="8">
        <v>7.4</v>
      </c>
      <c r="O163" s="8">
        <v>0</v>
      </c>
      <c r="P163" s="8">
        <v>9112.5</v>
      </c>
      <c r="Q163" s="8">
        <v>0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1254</v>
      </c>
      <c r="B165" s="7" t="s">
        <v>1255</v>
      </c>
      <c r="C165" s="6" t="s">
        <v>1256</v>
      </c>
      <c r="D165" s="6" t="s">
        <v>97</v>
      </c>
      <c r="E165" s="8">
        <v>151000</v>
      </c>
      <c r="F165" s="9">
        <v>35474</v>
      </c>
      <c r="G165" s="9">
        <v>46053</v>
      </c>
      <c r="H165" s="10">
        <v>348</v>
      </c>
      <c r="I165" s="10">
        <v>27.42</v>
      </c>
      <c r="J165" s="8">
        <v>141435.49</v>
      </c>
      <c r="K165" s="8">
        <v>0.94</v>
      </c>
      <c r="L165" s="8">
        <v>1697225.88</v>
      </c>
      <c r="M165" s="8">
        <v>11.24</v>
      </c>
      <c r="N165" s="8">
        <v>0</v>
      </c>
      <c r="O165" s="8">
        <v>0</v>
      </c>
      <c r="P165" s="8">
        <v>0</v>
      </c>
      <c r="Q165" s="8">
        <v>0</v>
      </c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1257</v>
      </c>
      <c r="B167" s="7" t="s">
        <v>1258</v>
      </c>
      <c r="C167" s="6" t="s">
        <v>1259</v>
      </c>
      <c r="D167" s="6" t="s">
        <v>97</v>
      </c>
      <c r="E167" s="8">
        <v>33466</v>
      </c>
      <c r="F167" s="9">
        <v>45064</v>
      </c>
      <c r="G167" s="9">
        <v>46173</v>
      </c>
      <c r="H167" s="10">
        <v>37</v>
      </c>
      <c r="I167" s="10">
        <v>1.17</v>
      </c>
      <c r="J167" s="8">
        <v>16509.89</v>
      </c>
      <c r="K167" s="8">
        <v>0.49</v>
      </c>
      <c r="L167" s="8">
        <v>198118.68</v>
      </c>
      <c r="M167" s="8">
        <v>5.92</v>
      </c>
      <c r="N167" s="8">
        <v>1.1499999999999999</v>
      </c>
      <c r="O167" s="8">
        <v>0</v>
      </c>
      <c r="P167" s="8">
        <v>24053.68</v>
      </c>
      <c r="Q167" s="8">
        <v>0</v>
      </c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1575</v>
      </c>
      <c r="B169" s="7" t="s">
        <v>634</v>
      </c>
      <c r="C169" s="6" t="s">
        <v>1262</v>
      </c>
      <c r="D169" s="6" t="s">
        <v>97</v>
      </c>
      <c r="E169" s="8">
        <v>220000</v>
      </c>
      <c r="F169" s="9">
        <v>41425</v>
      </c>
      <c r="G169" s="9">
        <v>48579</v>
      </c>
      <c r="H169" s="10">
        <v>236</v>
      </c>
      <c r="I169" s="10">
        <v>11.17</v>
      </c>
      <c r="J169" s="8">
        <v>47685</v>
      </c>
      <c r="K169" s="8">
        <v>0.22</v>
      </c>
      <c r="L169" s="8">
        <v>572220</v>
      </c>
      <c r="M169" s="8">
        <v>2.6</v>
      </c>
      <c r="N169" s="8">
        <v>1.55</v>
      </c>
      <c r="O169" s="8">
        <v>0</v>
      </c>
      <c r="P169" s="8">
        <v>24150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1575</v>
      </c>
      <c r="B171" s="7" t="s">
        <v>636</v>
      </c>
      <c r="C171" s="6" t="s">
        <v>1264</v>
      </c>
      <c r="D171" s="6" t="s">
        <v>97</v>
      </c>
      <c r="E171" s="8">
        <v>40000</v>
      </c>
      <c r="F171" s="9">
        <v>44470</v>
      </c>
      <c r="G171" s="9">
        <v>46477</v>
      </c>
      <c r="H171" s="10">
        <v>66</v>
      </c>
      <c r="I171" s="10">
        <v>2.75</v>
      </c>
      <c r="J171" s="8">
        <v>11100</v>
      </c>
      <c r="K171" s="8">
        <v>0.28000000000000003</v>
      </c>
      <c r="L171" s="8">
        <v>133200</v>
      </c>
      <c r="M171" s="8">
        <v>3.33</v>
      </c>
      <c r="N171" s="8">
        <v>1.59</v>
      </c>
      <c r="O171" s="8">
        <v>0</v>
      </c>
      <c r="P171" s="8">
        <v>5625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1265</v>
      </c>
      <c r="B173" s="7" t="s">
        <v>479</v>
      </c>
      <c r="C173" s="6" t="s">
        <v>1266</v>
      </c>
      <c r="D173" s="6" t="s">
        <v>97</v>
      </c>
      <c r="E173" s="8">
        <v>30000</v>
      </c>
      <c r="F173" s="9">
        <v>43055</v>
      </c>
      <c r="G173" s="9">
        <v>45626</v>
      </c>
      <c r="H173" s="10">
        <v>85</v>
      </c>
      <c r="I173" s="10">
        <v>6.67</v>
      </c>
      <c r="J173" s="8">
        <v>11250</v>
      </c>
      <c r="K173" s="8">
        <v>0.38</v>
      </c>
      <c r="L173" s="8">
        <v>135000</v>
      </c>
      <c r="M173" s="8">
        <v>4.5</v>
      </c>
      <c r="N173" s="8">
        <v>2.12</v>
      </c>
      <c r="O173" s="8">
        <v>0</v>
      </c>
      <c r="P173" s="8">
        <v>17950</v>
      </c>
      <c r="Q173" s="8">
        <v>0</v>
      </c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customHeight="1">
      <c r="A175" s="6" t="s">
        <v>1267</v>
      </c>
      <c r="B175" s="7" t="s">
        <v>479</v>
      </c>
      <c r="C175" s="6" t="s">
        <v>1268</v>
      </c>
      <c r="D175" s="6" t="s">
        <v>97</v>
      </c>
      <c r="E175" s="8">
        <v>12025</v>
      </c>
      <c r="F175" s="9">
        <v>43862</v>
      </c>
      <c r="G175" s="9">
        <v>46053</v>
      </c>
      <c r="H175" s="10">
        <v>72</v>
      </c>
      <c r="I175" s="10">
        <v>4.42</v>
      </c>
      <c r="J175" s="8">
        <v>4667.2</v>
      </c>
      <c r="K175" s="8">
        <v>0.39</v>
      </c>
      <c r="L175" s="8">
        <v>56006.400000000001</v>
      </c>
      <c r="M175" s="8">
        <v>4.66</v>
      </c>
      <c r="N175" s="8">
        <v>1.9</v>
      </c>
      <c r="O175" s="8">
        <v>0</v>
      </c>
      <c r="P175" s="8">
        <v>0</v>
      </c>
      <c r="Q175" s="8">
        <v>0</v>
      </c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1267</v>
      </c>
      <c r="B177" s="7" t="s">
        <v>1164</v>
      </c>
      <c r="C177" s="6" t="s">
        <v>1269</v>
      </c>
      <c r="D177" s="6" t="s">
        <v>97</v>
      </c>
      <c r="E177" s="8">
        <v>22500</v>
      </c>
      <c r="F177" s="9">
        <v>44652</v>
      </c>
      <c r="G177" s="9">
        <v>47208</v>
      </c>
      <c r="H177" s="10">
        <v>84</v>
      </c>
      <c r="I177" s="10">
        <v>2.25</v>
      </c>
      <c r="J177" s="8">
        <v>5515.78</v>
      </c>
      <c r="K177" s="8">
        <v>0.25</v>
      </c>
      <c r="L177" s="8">
        <v>66189.36</v>
      </c>
      <c r="M177" s="8">
        <v>2.94</v>
      </c>
      <c r="N177" s="8">
        <v>1.85</v>
      </c>
      <c r="O177" s="8">
        <v>0</v>
      </c>
      <c r="P177" s="8">
        <v>0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1267</v>
      </c>
      <c r="B179" s="7" t="s">
        <v>636</v>
      </c>
      <c r="C179" s="6" t="s">
        <v>1270</v>
      </c>
      <c r="D179" s="6" t="s">
        <v>97</v>
      </c>
      <c r="E179" s="8">
        <v>45000</v>
      </c>
      <c r="F179" s="9">
        <v>44409</v>
      </c>
      <c r="G179" s="9">
        <v>46234</v>
      </c>
      <c r="H179" s="10">
        <v>60</v>
      </c>
      <c r="I179" s="10">
        <v>2.92</v>
      </c>
      <c r="J179" s="8">
        <v>13237.5</v>
      </c>
      <c r="K179" s="8">
        <v>0.28999999999999998</v>
      </c>
      <c r="L179" s="8">
        <v>158850</v>
      </c>
      <c r="M179" s="8">
        <v>3.53</v>
      </c>
      <c r="N179" s="8">
        <v>1.9</v>
      </c>
      <c r="O179" s="8">
        <v>0</v>
      </c>
      <c r="P179" s="8">
        <v>0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1267</v>
      </c>
      <c r="B181" s="7" t="s">
        <v>1271</v>
      </c>
      <c r="C181" s="6" t="s">
        <v>1576</v>
      </c>
      <c r="D181" s="6" t="s">
        <v>97</v>
      </c>
      <c r="E181" s="8">
        <v>15000</v>
      </c>
      <c r="F181" s="9">
        <v>45170</v>
      </c>
      <c r="G181" s="9">
        <v>46265</v>
      </c>
      <c r="H181" s="10">
        <v>36</v>
      </c>
      <c r="I181" s="10">
        <v>0.83</v>
      </c>
      <c r="J181" s="8">
        <v>6500</v>
      </c>
      <c r="K181" s="8">
        <v>0.43</v>
      </c>
      <c r="L181" s="8">
        <v>78000</v>
      </c>
      <c r="M181" s="8">
        <v>5.2</v>
      </c>
      <c r="N181" s="8">
        <v>1.9</v>
      </c>
      <c r="O181" s="8">
        <v>0</v>
      </c>
      <c r="P181" s="8">
        <v>16925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1267</v>
      </c>
      <c r="B183" s="7" t="s">
        <v>1273</v>
      </c>
      <c r="C183" s="6" t="s">
        <v>1274</v>
      </c>
      <c r="D183" s="6" t="s">
        <v>97</v>
      </c>
      <c r="E183" s="8">
        <v>7500</v>
      </c>
      <c r="F183" s="9">
        <v>44713</v>
      </c>
      <c r="G183" s="9">
        <v>46538</v>
      </c>
      <c r="H183" s="10">
        <v>60</v>
      </c>
      <c r="I183" s="10">
        <v>2.08</v>
      </c>
      <c r="J183" s="8">
        <v>2620.06</v>
      </c>
      <c r="K183" s="8">
        <v>0.35</v>
      </c>
      <c r="L183" s="8">
        <v>31440.720000000001</v>
      </c>
      <c r="M183" s="8">
        <v>4.1900000000000004</v>
      </c>
      <c r="N183" s="8">
        <v>1.9</v>
      </c>
      <c r="O183" s="8">
        <v>0</v>
      </c>
      <c r="P183" s="8">
        <v>0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1267</v>
      </c>
      <c r="B185" s="7" t="s">
        <v>640</v>
      </c>
      <c r="C185" s="6" t="s">
        <v>1275</v>
      </c>
      <c r="D185" s="6" t="s">
        <v>97</v>
      </c>
      <c r="E185" s="8">
        <v>22500</v>
      </c>
      <c r="F185" s="9">
        <v>43132</v>
      </c>
      <c r="G185" s="9">
        <v>46783</v>
      </c>
      <c r="H185" s="10">
        <v>120</v>
      </c>
      <c r="I185" s="10">
        <v>6.42</v>
      </c>
      <c r="J185" s="8">
        <v>8092.5</v>
      </c>
      <c r="K185" s="8">
        <v>0.36</v>
      </c>
      <c r="L185" s="8">
        <v>97110</v>
      </c>
      <c r="M185" s="8">
        <v>4.32</v>
      </c>
      <c r="N185" s="8">
        <v>1.9</v>
      </c>
      <c r="O185" s="8">
        <v>0</v>
      </c>
      <c r="P185" s="8">
        <v>15562.5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1267</v>
      </c>
      <c r="B187" s="7" t="s">
        <v>642</v>
      </c>
      <c r="C187" s="6" t="s">
        <v>1577</v>
      </c>
      <c r="D187" s="6" t="s">
        <v>97</v>
      </c>
      <c r="E187" s="8">
        <v>22500</v>
      </c>
      <c r="F187" s="9">
        <v>45261</v>
      </c>
      <c r="G187" s="9">
        <v>47087</v>
      </c>
      <c r="H187" s="10">
        <v>60</v>
      </c>
      <c r="I187" s="10">
        <v>0.57999999999999996</v>
      </c>
      <c r="J187" s="8">
        <v>10031.25</v>
      </c>
      <c r="K187" s="8">
        <v>0.45</v>
      </c>
      <c r="L187" s="8">
        <v>120375</v>
      </c>
      <c r="M187" s="8">
        <v>5.35</v>
      </c>
      <c r="N187" s="8">
        <v>0.89</v>
      </c>
      <c r="O187" s="8">
        <v>0</v>
      </c>
      <c r="P187" s="8">
        <v>26624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1278</v>
      </c>
      <c r="B189" s="7" t="s">
        <v>479</v>
      </c>
      <c r="C189" s="6" t="s">
        <v>1279</v>
      </c>
      <c r="D189" s="6" t="s">
        <v>97</v>
      </c>
      <c r="E189" s="8">
        <v>34200</v>
      </c>
      <c r="F189" s="9">
        <v>43770</v>
      </c>
      <c r="G189" s="9">
        <v>45961</v>
      </c>
      <c r="H189" s="10">
        <v>72</v>
      </c>
      <c r="I189" s="10">
        <v>4.67</v>
      </c>
      <c r="J189" s="8">
        <v>11599.5</v>
      </c>
      <c r="K189" s="8">
        <v>0.34</v>
      </c>
      <c r="L189" s="8">
        <v>139194</v>
      </c>
      <c r="M189" s="8">
        <v>4.07</v>
      </c>
      <c r="N189" s="8">
        <v>2.02</v>
      </c>
      <c r="O189" s="8">
        <v>0</v>
      </c>
      <c r="P189" s="8">
        <v>0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1280</v>
      </c>
      <c r="B191" s="7" t="s">
        <v>1281</v>
      </c>
      <c r="C191" s="6" t="s">
        <v>1282</v>
      </c>
      <c r="D191" s="6" t="s">
        <v>97</v>
      </c>
      <c r="E191" s="8">
        <v>32774</v>
      </c>
      <c r="F191" s="9">
        <v>44735</v>
      </c>
      <c r="G191" s="9">
        <v>45838</v>
      </c>
      <c r="H191" s="10">
        <v>37</v>
      </c>
      <c r="I191" s="10">
        <v>2.08</v>
      </c>
      <c r="J191" s="8">
        <v>26983.93</v>
      </c>
      <c r="K191" s="8">
        <v>0.82</v>
      </c>
      <c r="L191" s="8">
        <v>323807.15999999997</v>
      </c>
      <c r="M191" s="8">
        <v>9.8800000000000008</v>
      </c>
      <c r="N191" s="8">
        <v>6.82</v>
      </c>
      <c r="O191" s="8">
        <v>0</v>
      </c>
      <c r="P191" s="8">
        <v>35624.660000000003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939</v>
      </c>
      <c r="B193" s="7" t="s">
        <v>479</v>
      </c>
      <c r="C193" s="6" t="s">
        <v>1283</v>
      </c>
      <c r="D193" s="6" t="s">
        <v>97</v>
      </c>
      <c r="E193" s="8">
        <v>24000</v>
      </c>
      <c r="F193" s="9">
        <v>43221</v>
      </c>
      <c r="G193" s="9">
        <v>46904</v>
      </c>
      <c r="H193" s="10">
        <v>121</v>
      </c>
      <c r="I193" s="10">
        <v>6.17</v>
      </c>
      <c r="J193" s="8">
        <v>9440</v>
      </c>
      <c r="K193" s="8">
        <v>0.39</v>
      </c>
      <c r="L193" s="8">
        <v>113280</v>
      </c>
      <c r="M193" s="8">
        <v>4.72</v>
      </c>
      <c r="N193" s="8">
        <v>1.72</v>
      </c>
      <c r="O193" s="8">
        <v>0</v>
      </c>
      <c r="P193" s="8">
        <v>14200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6" t="s">
        <v>939</v>
      </c>
      <c r="B195" s="7" t="s">
        <v>112</v>
      </c>
      <c r="C195" s="6" t="s">
        <v>1284</v>
      </c>
      <c r="D195" s="6" t="s">
        <v>97</v>
      </c>
      <c r="E195" s="8">
        <v>24000</v>
      </c>
      <c r="F195" s="9">
        <v>44317</v>
      </c>
      <c r="G195" s="9">
        <v>46507</v>
      </c>
      <c r="H195" s="10">
        <v>72</v>
      </c>
      <c r="I195" s="10">
        <v>3.17</v>
      </c>
      <c r="J195" s="8">
        <v>9000</v>
      </c>
      <c r="K195" s="8">
        <v>0.38</v>
      </c>
      <c r="L195" s="8">
        <v>108000</v>
      </c>
      <c r="M195" s="8">
        <v>4.5</v>
      </c>
      <c r="N195" s="8">
        <v>0.87</v>
      </c>
      <c r="O195" s="8">
        <v>0</v>
      </c>
      <c r="P195" s="8">
        <v>0</v>
      </c>
      <c r="Q195" s="8">
        <v>0</v>
      </c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939</v>
      </c>
      <c r="B197" s="7" t="s">
        <v>636</v>
      </c>
      <c r="C197" s="6" t="s">
        <v>1285</v>
      </c>
      <c r="D197" s="6" t="s">
        <v>97</v>
      </c>
      <c r="E197" s="8">
        <v>12000</v>
      </c>
      <c r="F197" s="9">
        <v>43747</v>
      </c>
      <c r="G197" s="9">
        <v>45808</v>
      </c>
      <c r="H197" s="10">
        <v>68</v>
      </c>
      <c r="I197" s="10">
        <v>4.75</v>
      </c>
      <c r="J197" s="8">
        <v>3752.96</v>
      </c>
      <c r="K197" s="8">
        <v>0.31</v>
      </c>
      <c r="L197" s="8">
        <v>45035.519999999997</v>
      </c>
      <c r="M197" s="8">
        <v>3.75</v>
      </c>
      <c r="N197" s="8">
        <v>1.77</v>
      </c>
      <c r="O197" s="8">
        <v>0</v>
      </c>
      <c r="P197" s="8">
        <v>0</v>
      </c>
      <c r="Q197" s="8">
        <v>0</v>
      </c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939</v>
      </c>
      <c r="B199" s="7" t="s">
        <v>1286</v>
      </c>
      <c r="C199" s="6" t="s">
        <v>1287</v>
      </c>
      <c r="D199" s="6" t="s">
        <v>97</v>
      </c>
      <c r="E199" s="8">
        <v>18000</v>
      </c>
      <c r="F199" s="9">
        <v>43132</v>
      </c>
      <c r="G199" s="9">
        <v>46783</v>
      </c>
      <c r="H199" s="10">
        <v>120</v>
      </c>
      <c r="I199" s="10">
        <v>6.42</v>
      </c>
      <c r="J199" s="8">
        <v>6334.5</v>
      </c>
      <c r="K199" s="8">
        <v>0.35</v>
      </c>
      <c r="L199" s="8">
        <v>76014</v>
      </c>
      <c r="M199" s="8">
        <v>4.22</v>
      </c>
      <c r="N199" s="8">
        <v>1.72</v>
      </c>
      <c r="O199" s="8">
        <v>0</v>
      </c>
      <c r="P199" s="8">
        <v>3500</v>
      </c>
      <c r="Q199" s="8">
        <v>0</v>
      </c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customHeight="1">
      <c r="A201" s="6" t="s">
        <v>939</v>
      </c>
      <c r="B201" s="7" t="s">
        <v>1288</v>
      </c>
      <c r="C201" s="6" t="s">
        <v>1289</v>
      </c>
      <c r="D201" s="6" t="s">
        <v>97</v>
      </c>
      <c r="E201" s="8">
        <v>6000</v>
      </c>
      <c r="F201" s="9">
        <v>44531</v>
      </c>
      <c r="G201" s="9">
        <v>46356</v>
      </c>
      <c r="H201" s="10">
        <v>60</v>
      </c>
      <c r="I201" s="10">
        <v>2.58</v>
      </c>
      <c r="J201" s="8">
        <v>1768.39</v>
      </c>
      <c r="K201" s="8">
        <v>0.28999999999999998</v>
      </c>
      <c r="L201" s="8">
        <v>21220.68</v>
      </c>
      <c r="M201" s="8">
        <v>3.54</v>
      </c>
      <c r="N201" s="8">
        <v>1.72</v>
      </c>
      <c r="O201" s="8">
        <v>0</v>
      </c>
      <c r="P201" s="8">
        <v>4540</v>
      </c>
      <c r="Q201" s="8">
        <v>0</v>
      </c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6" t="s">
        <v>939</v>
      </c>
      <c r="B203" s="7" t="s">
        <v>1273</v>
      </c>
      <c r="C203" s="6" t="s">
        <v>1290</v>
      </c>
      <c r="D203" s="6" t="s">
        <v>97</v>
      </c>
      <c r="E203" s="8">
        <v>24000</v>
      </c>
      <c r="F203" s="9">
        <v>44256</v>
      </c>
      <c r="G203" s="9">
        <v>46081</v>
      </c>
      <c r="H203" s="10">
        <v>60</v>
      </c>
      <c r="I203" s="10">
        <v>3.33</v>
      </c>
      <c r="J203" s="8">
        <v>5140</v>
      </c>
      <c r="K203" s="8">
        <v>0.21</v>
      </c>
      <c r="L203" s="8">
        <v>61680</v>
      </c>
      <c r="M203" s="8">
        <v>2.57</v>
      </c>
      <c r="N203" s="8">
        <v>1.72</v>
      </c>
      <c r="O203" s="8">
        <v>0</v>
      </c>
      <c r="P203" s="8">
        <v>0</v>
      </c>
      <c r="Q203" s="8">
        <v>0</v>
      </c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0" customFormat="1" ht="15" customHeight="1">
      <c r="A205" s="21" t="s">
        <v>939</v>
      </c>
      <c r="B205" s="22" t="s">
        <v>640</v>
      </c>
      <c r="C205" s="21" t="s">
        <v>940</v>
      </c>
      <c r="D205" s="21" t="s">
        <v>97</v>
      </c>
      <c r="E205" s="23">
        <v>12000</v>
      </c>
      <c r="F205" s="24">
        <v>45444</v>
      </c>
      <c r="G205" s="24">
        <v>45961</v>
      </c>
      <c r="H205" s="25">
        <v>17</v>
      </c>
      <c r="I205" s="25">
        <v>0.08</v>
      </c>
      <c r="J205" s="23">
        <v>4070</v>
      </c>
      <c r="K205" s="23">
        <v>0.34</v>
      </c>
      <c r="L205" s="23">
        <v>48840</v>
      </c>
      <c r="M205" s="23">
        <v>4.07</v>
      </c>
      <c r="N205" s="23">
        <v>2</v>
      </c>
      <c r="O205" s="23">
        <v>0</v>
      </c>
      <c r="P205" s="23">
        <v>0</v>
      </c>
      <c r="Q205" s="23">
        <v>0</v>
      </c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939</v>
      </c>
      <c r="B207" s="7" t="s">
        <v>642</v>
      </c>
      <c r="C207" s="6" t="s">
        <v>1291</v>
      </c>
      <c r="D207" s="6" t="s">
        <v>97</v>
      </c>
      <c r="E207" s="8">
        <v>24000</v>
      </c>
      <c r="F207" s="9">
        <v>43070</v>
      </c>
      <c r="G207" s="9">
        <v>46721</v>
      </c>
      <c r="H207" s="10">
        <v>120</v>
      </c>
      <c r="I207" s="10">
        <v>6.58</v>
      </c>
      <c r="J207" s="8">
        <v>8320</v>
      </c>
      <c r="K207" s="8">
        <v>0.35</v>
      </c>
      <c r="L207" s="8">
        <v>99840</v>
      </c>
      <c r="M207" s="8">
        <v>4.16</v>
      </c>
      <c r="N207" s="8">
        <v>1.67</v>
      </c>
      <c r="O207" s="8">
        <v>0</v>
      </c>
      <c r="P207" s="8">
        <v>0</v>
      </c>
      <c r="Q207" s="8">
        <v>0</v>
      </c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6" t="s">
        <v>939</v>
      </c>
      <c r="B209" s="7" t="s">
        <v>628</v>
      </c>
      <c r="C209" s="6" t="s">
        <v>1292</v>
      </c>
      <c r="D209" s="6" t="s">
        <v>264</v>
      </c>
      <c r="E209" s="8">
        <v>0</v>
      </c>
      <c r="F209" s="9">
        <v>42370</v>
      </c>
      <c r="G209" s="9">
        <v>46022</v>
      </c>
      <c r="H209" s="10">
        <v>120</v>
      </c>
      <c r="I209" s="10">
        <v>8.5</v>
      </c>
      <c r="J209" s="8">
        <v>155.57</v>
      </c>
      <c r="K209" s="8">
        <v>0</v>
      </c>
      <c r="L209" s="8">
        <v>1866.84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customHeight="1">
      <c r="A211" s="6" t="s">
        <v>939</v>
      </c>
      <c r="B211" s="7" t="s">
        <v>1164</v>
      </c>
      <c r="C211" s="12" t="s">
        <v>247</v>
      </c>
      <c r="D211" s="12"/>
      <c r="E211" s="13">
        <v>12000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939</v>
      </c>
      <c r="B213" s="7" t="s">
        <v>640</v>
      </c>
      <c r="C213" s="6" t="s">
        <v>1578</v>
      </c>
      <c r="D213" s="6" t="s">
        <v>97</v>
      </c>
      <c r="E213" s="8">
        <v>12000</v>
      </c>
      <c r="F213" s="9">
        <v>45444</v>
      </c>
      <c r="G213" s="9">
        <v>45961</v>
      </c>
      <c r="H213" s="10">
        <v>17</v>
      </c>
      <c r="I213" s="10">
        <v>0.08</v>
      </c>
      <c r="J213" s="8">
        <v>4070</v>
      </c>
      <c r="K213" s="8">
        <v>0.34</v>
      </c>
      <c r="L213" s="8">
        <v>48840</v>
      </c>
      <c r="M213" s="8">
        <v>4.07</v>
      </c>
      <c r="N213" s="8">
        <v>2</v>
      </c>
      <c r="O213" s="8">
        <v>0</v>
      </c>
      <c r="P213" s="8">
        <v>0</v>
      </c>
      <c r="Q213" s="8">
        <v>0</v>
      </c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939</v>
      </c>
      <c r="B215" s="7" t="s">
        <v>1293</v>
      </c>
      <c r="C215" s="12" t="s">
        <v>247</v>
      </c>
      <c r="D215" s="12"/>
      <c r="E215" s="13">
        <v>12000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1294</v>
      </c>
      <c r="B217" s="7" t="s">
        <v>1295</v>
      </c>
      <c r="C217" s="6" t="s">
        <v>1579</v>
      </c>
      <c r="D217" s="6" t="s">
        <v>97</v>
      </c>
      <c r="E217" s="8">
        <v>46156</v>
      </c>
      <c r="F217" s="9">
        <v>44958</v>
      </c>
      <c r="G217" s="9">
        <v>47634</v>
      </c>
      <c r="H217" s="10">
        <v>88</v>
      </c>
      <c r="I217" s="10">
        <v>1.42</v>
      </c>
      <c r="J217" s="8">
        <v>20808.66</v>
      </c>
      <c r="K217" s="8">
        <v>0.45</v>
      </c>
      <c r="L217" s="8">
        <v>249703.92</v>
      </c>
      <c r="M217" s="8">
        <v>5.41</v>
      </c>
      <c r="N217" s="8">
        <v>2.09</v>
      </c>
      <c r="O217" s="8">
        <v>0</v>
      </c>
      <c r="P217" s="8">
        <v>27885.919999999998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1306</v>
      </c>
      <c r="B219" s="7" t="s">
        <v>99</v>
      </c>
      <c r="C219" s="6" t="s">
        <v>1307</v>
      </c>
      <c r="D219" s="6" t="s">
        <v>97</v>
      </c>
      <c r="E219" s="8">
        <v>30523</v>
      </c>
      <c r="F219" s="9">
        <v>45352</v>
      </c>
      <c r="G219" s="9">
        <v>47999</v>
      </c>
      <c r="H219" s="10">
        <v>87</v>
      </c>
      <c r="I219" s="10">
        <v>0.33</v>
      </c>
      <c r="J219" s="8">
        <v>18186.62</v>
      </c>
      <c r="K219" s="8">
        <v>0.6</v>
      </c>
      <c r="L219" s="8">
        <v>218239.44</v>
      </c>
      <c r="M219" s="8">
        <v>7.15</v>
      </c>
      <c r="N219" s="8">
        <v>1.41</v>
      </c>
      <c r="O219" s="8">
        <v>0</v>
      </c>
      <c r="P219" s="8">
        <v>22637.89</v>
      </c>
      <c r="Q219" s="8">
        <v>0</v>
      </c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1317</v>
      </c>
      <c r="B221" s="7" t="s">
        <v>1237</v>
      </c>
      <c r="C221" s="6" t="s">
        <v>1318</v>
      </c>
      <c r="D221" s="6" t="s">
        <v>97</v>
      </c>
      <c r="E221" s="8">
        <v>131000</v>
      </c>
      <c r="F221" s="9">
        <v>45230</v>
      </c>
      <c r="G221" s="9">
        <v>48883</v>
      </c>
      <c r="H221" s="10">
        <v>121</v>
      </c>
      <c r="I221" s="10">
        <v>0.75</v>
      </c>
      <c r="J221" s="8">
        <v>29991.67</v>
      </c>
      <c r="K221" s="8">
        <v>0.23</v>
      </c>
      <c r="L221" s="8">
        <v>359900.04</v>
      </c>
      <c r="M221" s="8">
        <v>2.75</v>
      </c>
      <c r="N221" s="8">
        <v>1.2</v>
      </c>
      <c r="O221" s="8">
        <v>0</v>
      </c>
      <c r="P221" s="8">
        <v>0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1317</v>
      </c>
      <c r="B223" s="7" t="s">
        <v>341</v>
      </c>
      <c r="C223" s="6" t="s">
        <v>1319</v>
      </c>
      <c r="D223" s="6" t="s">
        <v>97</v>
      </c>
      <c r="E223" s="8">
        <v>29900</v>
      </c>
      <c r="F223" s="9">
        <v>45230</v>
      </c>
      <c r="G223" s="9">
        <v>48548</v>
      </c>
      <c r="H223" s="10">
        <v>110</v>
      </c>
      <c r="I223" s="10">
        <v>0.75</v>
      </c>
      <c r="J223" s="8">
        <v>14664.08</v>
      </c>
      <c r="K223" s="8">
        <v>0.49</v>
      </c>
      <c r="L223" s="8">
        <v>175968.96</v>
      </c>
      <c r="M223" s="8">
        <v>5.89</v>
      </c>
      <c r="N223" s="8">
        <v>1.27</v>
      </c>
      <c r="O223" s="8">
        <v>0</v>
      </c>
      <c r="P223" s="8">
        <v>8571.34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1317</v>
      </c>
      <c r="B225" s="7" t="s">
        <v>339</v>
      </c>
      <c r="C225" s="12" t="s">
        <v>247</v>
      </c>
      <c r="D225" s="12"/>
      <c r="E225" s="13">
        <v>75000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1330</v>
      </c>
      <c r="B227" s="7" t="s">
        <v>1331</v>
      </c>
      <c r="C227" s="6" t="s">
        <v>1332</v>
      </c>
      <c r="D227" s="6" t="s">
        <v>117</v>
      </c>
      <c r="E227" s="8">
        <v>41634</v>
      </c>
      <c r="F227" s="9">
        <v>44538</v>
      </c>
      <c r="G227" s="9">
        <v>46387</v>
      </c>
      <c r="H227" s="10">
        <v>61</v>
      </c>
      <c r="I227" s="10">
        <v>2.58</v>
      </c>
      <c r="J227" s="8">
        <v>18025</v>
      </c>
      <c r="K227" s="8">
        <v>0.43</v>
      </c>
      <c r="L227" s="8">
        <v>216300</v>
      </c>
      <c r="M227" s="8">
        <v>5.2</v>
      </c>
      <c r="N227" s="8">
        <v>0.21</v>
      </c>
      <c r="O227" s="8">
        <v>0</v>
      </c>
      <c r="P227" s="8">
        <v>17000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1335</v>
      </c>
      <c r="B229" s="7" t="s">
        <v>1336</v>
      </c>
      <c r="C229" s="6" t="s">
        <v>1337</v>
      </c>
      <c r="D229" s="6" t="s">
        <v>97</v>
      </c>
      <c r="E229" s="8">
        <v>45750</v>
      </c>
      <c r="F229" s="9">
        <v>45176</v>
      </c>
      <c r="G229" s="9">
        <v>45930</v>
      </c>
      <c r="H229" s="10">
        <v>25</v>
      </c>
      <c r="I229" s="10">
        <v>0.83</v>
      </c>
      <c r="J229" s="8">
        <v>21505.360000000001</v>
      </c>
      <c r="K229" s="8">
        <v>0.47</v>
      </c>
      <c r="L229" s="8">
        <v>258064.32</v>
      </c>
      <c r="M229" s="8">
        <v>5.64</v>
      </c>
      <c r="N229" s="8">
        <v>0.97</v>
      </c>
      <c r="O229" s="8">
        <v>0</v>
      </c>
      <c r="P229" s="8">
        <v>12875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1357</v>
      </c>
      <c r="B231" s="7" t="s">
        <v>1020</v>
      </c>
      <c r="C231" s="6" t="s">
        <v>1358</v>
      </c>
      <c r="D231" s="6" t="s">
        <v>264</v>
      </c>
      <c r="E231" s="8">
        <v>12000</v>
      </c>
      <c r="F231" s="9">
        <v>45008</v>
      </c>
      <c r="G231" s="9">
        <v>46112</v>
      </c>
      <c r="H231" s="10">
        <v>37</v>
      </c>
      <c r="I231" s="10">
        <v>1.33</v>
      </c>
      <c r="J231" s="8">
        <v>10927.27</v>
      </c>
      <c r="K231" s="8">
        <v>0.91</v>
      </c>
      <c r="L231" s="8">
        <v>131127.24</v>
      </c>
      <c r="M231" s="8">
        <v>10.93</v>
      </c>
      <c r="N231" s="8">
        <v>0</v>
      </c>
      <c r="O231" s="8">
        <v>0</v>
      </c>
      <c r="P231" s="8">
        <v>10000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1357</v>
      </c>
      <c r="B233" s="7" t="s">
        <v>1193</v>
      </c>
      <c r="C233" s="6" t="s">
        <v>1359</v>
      </c>
      <c r="D233" s="6" t="s">
        <v>97</v>
      </c>
      <c r="E233" s="8">
        <v>17280</v>
      </c>
      <c r="F233" s="9">
        <v>45008</v>
      </c>
      <c r="G233" s="9">
        <v>46599</v>
      </c>
      <c r="H233" s="10">
        <v>53</v>
      </c>
      <c r="I233" s="10">
        <v>1.33</v>
      </c>
      <c r="J233" s="8">
        <v>20738</v>
      </c>
      <c r="K233" s="8">
        <v>1.2</v>
      </c>
      <c r="L233" s="8">
        <v>248856</v>
      </c>
      <c r="M233" s="8">
        <v>14.4</v>
      </c>
      <c r="N233" s="8">
        <v>5.84</v>
      </c>
      <c r="O233" s="8">
        <v>0</v>
      </c>
      <c r="P233" s="8">
        <v>14280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1360</v>
      </c>
      <c r="B235" s="7" t="s">
        <v>479</v>
      </c>
      <c r="C235" s="6" t="s">
        <v>1361</v>
      </c>
      <c r="D235" s="6" t="s">
        <v>97</v>
      </c>
      <c r="E235" s="8">
        <v>40324</v>
      </c>
      <c r="F235" s="9">
        <v>45077</v>
      </c>
      <c r="G235" s="9">
        <v>47999</v>
      </c>
      <c r="H235" s="10">
        <v>97</v>
      </c>
      <c r="I235" s="10">
        <v>1.17</v>
      </c>
      <c r="J235" s="8">
        <v>30307.26</v>
      </c>
      <c r="K235" s="8">
        <v>0.75</v>
      </c>
      <c r="L235" s="8">
        <v>363687.12</v>
      </c>
      <c r="M235" s="8">
        <v>9.02</v>
      </c>
      <c r="N235" s="8">
        <v>2.06</v>
      </c>
      <c r="O235" s="8">
        <v>0</v>
      </c>
      <c r="P235" s="8">
        <v>36184.65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1360</v>
      </c>
      <c r="B237" s="7" t="s">
        <v>1164</v>
      </c>
      <c r="C237" s="6" t="s">
        <v>1362</v>
      </c>
      <c r="D237" s="6" t="s">
        <v>97</v>
      </c>
      <c r="E237" s="8">
        <v>41000</v>
      </c>
      <c r="F237" s="9">
        <v>45077</v>
      </c>
      <c r="G237" s="9">
        <v>46477</v>
      </c>
      <c r="H237" s="10">
        <v>47</v>
      </c>
      <c r="I237" s="10">
        <v>1.17</v>
      </c>
      <c r="J237" s="8">
        <v>28717.08</v>
      </c>
      <c r="K237" s="8">
        <v>0.7</v>
      </c>
      <c r="L237" s="8">
        <v>344604.96</v>
      </c>
      <c r="M237" s="8">
        <v>8.4</v>
      </c>
      <c r="N237" s="8">
        <v>2.06</v>
      </c>
      <c r="O237" s="8">
        <v>0</v>
      </c>
      <c r="P237" s="8">
        <v>30170.880000000001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1365</v>
      </c>
      <c r="B239" s="7" t="s">
        <v>1366</v>
      </c>
      <c r="C239" s="6" t="s">
        <v>1367</v>
      </c>
      <c r="D239" s="6" t="s">
        <v>97</v>
      </c>
      <c r="E239" s="8">
        <v>21025</v>
      </c>
      <c r="F239" s="9">
        <v>45077</v>
      </c>
      <c r="G239" s="9">
        <v>45473</v>
      </c>
      <c r="H239" s="10">
        <v>14</v>
      </c>
      <c r="I239" s="10">
        <v>1.17</v>
      </c>
      <c r="J239" s="8">
        <v>10249.69</v>
      </c>
      <c r="K239" s="8">
        <v>0.49</v>
      </c>
      <c r="L239" s="8">
        <v>122996.28</v>
      </c>
      <c r="M239" s="8">
        <v>5.85</v>
      </c>
      <c r="N239" s="8">
        <v>0.76</v>
      </c>
      <c r="O239" s="8">
        <v>0</v>
      </c>
      <c r="P239" s="8">
        <v>7095.94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1365</v>
      </c>
      <c r="B241" s="7" t="s">
        <v>1368</v>
      </c>
      <c r="C241" s="6" t="s">
        <v>1369</v>
      </c>
      <c r="D241" s="6" t="s">
        <v>97</v>
      </c>
      <c r="E241" s="8">
        <v>15097</v>
      </c>
      <c r="F241" s="9">
        <v>43709</v>
      </c>
      <c r="G241" s="9">
        <v>47057</v>
      </c>
      <c r="H241" s="10">
        <v>110</v>
      </c>
      <c r="I241" s="10">
        <v>4.83</v>
      </c>
      <c r="J241" s="8">
        <v>12271.58</v>
      </c>
      <c r="K241" s="8">
        <v>0.81</v>
      </c>
      <c r="L241" s="8">
        <v>147258.96</v>
      </c>
      <c r="M241" s="8">
        <v>9.75</v>
      </c>
      <c r="N241" s="8">
        <v>2.42</v>
      </c>
      <c r="O241" s="8">
        <v>0</v>
      </c>
      <c r="P241" s="8">
        <v>9441.31</v>
      </c>
      <c r="Q241" s="8">
        <v>0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1371</v>
      </c>
      <c r="B243" s="7" t="s">
        <v>1373</v>
      </c>
      <c r="C243" s="6" t="s">
        <v>1580</v>
      </c>
      <c r="D243" s="6" t="s">
        <v>97</v>
      </c>
      <c r="E243" s="8">
        <v>39515</v>
      </c>
      <c r="F243" s="9">
        <v>45082</v>
      </c>
      <c r="G243" s="9">
        <v>45473</v>
      </c>
      <c r="H243" s="10">
        <v>13</v>
      </c>
      <c r="I243" s="10">
        <v>1.08</v>
      </c>
      <c r="J243" s="8">
        <v>44454.38</v>
      </c>
      <c r="K243" s="8">
        <v>1.1299999999999999</v>
      </c>
      <c r="L243" s="8">
        <v>533452.56000000006</v>
      </c>
      <c r="M243" s="8">
        <v>13.5</v>
      </c>
      <c r="N243" s="8">
        <v>6.89</v>
      </c>
      <c r="O243" s="8">
        <v>0</v>
      </c>
      <c r="P243" s="8">
        <v>59288.38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1371</v>
      </c>
      <c r="B245" s="7" t="s">
        <v>493</v>
      </c>
      <c r="C245" s="6" t="s">
        <v>1372</v>
      </c>
      <c r="D245" s="6" t="s">
        <v>264</v>
      </c>
      <c r="E245" s="8">
        <v>0</v>
      </c>
      <c r="F245" s="9">
        <v>43700</v>
      </c>
      <c r="G245" s="9">
        <v>47352</v>
      </c>
      <c r="H245" s="10">
        <v>120</v>
      </c>
      <c r="I245" s="10">
        <v>4.92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1374</v>
      </c>
      <c r="B247" s="7" t="s">
        <v>1375</v>
      </c>
      <c r="C247" s="6" t="s">
        <v>1376</v>
      </c>
      <c r="D247" s="6" t="s">
        <v>97</v>
      </c>
      <c r="E247" s="8">
        <v>224293</v>
      </c>
      <c r="F247" s="9">
        <v>45272</v>
      </c>
      <c r="G247" s="9">
        <v>46752</v>
      </c>
      <c r="H247" s="10">
        <v>49</v>
      </c>
      <c r="I247" s="10">
        <v>0.57999999999999996</v>
      </c>
      <c r="J247" s="8">
        <v>72128.789999999994</v>
      </c>
      <c r="K247" s="8">
        <v>0.32</v>
      </c>
      <c r="L247" s="8">
        <v>865545.48</v>
      </c>
      <c r="M247" s="8">
        <v>3.86</v>
      </c>
      <c r="N247" s="8">
        <v>0.88</v>
      </c>
      <c r="O247" s="8">
        <v>0</v>
      </c>
      <c r="P247" s="8">
        <v>215882.01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1382</v>
      </c>
      <c r="B249" s="7" t="s">
        <v>99</v>
      </c>
      <c r="C249" s="6" t="s">
        <v>1383</v>
      </c>
      <c r="D249" s="6" t="s">
        <v>97</v>
      </c>
      <c r="E249" s="8">
        <v>6910</v>
      </c>
      <c r="F249" s="9">
        <v>45209</v>
      </c>
      <c r="G249" s="9">
        <v>46904</v>
      </c>
      <c r="H249" s="10">
        <v>56</v>
      </c>
      <c r="I249" s="10">
        <v>0.75</v>
      </c>
      <c r="J249" s="8">
        <v>8600.07</v>
      </c>
      <c r="K249" s="8">
        <v>1.24</v>
      </c>
      <c r="L249" s="8">
        <v>103200.84</v>
      </c>
      <c r="M249" s="8">
        <v>14.93</v>
      </c>
      <c r="N249" s="8">
        <v>7.56</v>
      </c>
      <c r="O249" s="8">
        <v>0</v>
      </c>
      <c r="P249" s="8">
        <v>19060.080000000002</v>
      </c>
      <c r="Q249" s="8">
        <v>0</v>
      </c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1382</v>
      </c>
      <c r="B251" s="7" t="s">
        <v>1384</v>
      </c>
      <c r="C251" s="6" t="s">
        <v>1385</v>
      </c>
      <c r="D251" s="6" t="s">
        <v>97</v>
      </c>
      <c r="E251" s="8">
        <v>17500</v>
      </c>
      <c r="F251" s="9">
        <v>45209</v>
      </c>
      <c r="G251" s="9">
        <v>47268</v>
      </c>
      <c r="H251" s="10">
        <v>67</v>
      </c>
      <c r="I251" s="10">
        <v>0.75</v>
      </c>
      <c r="J251" s="8">
        <v>20591.099999999999</v>
      </c>
      <c r="K251" s="8">
        <v>1.18</v>
      </c>
      <c r="L251" s="8">
        <v>247093.2</v>
      </c>
      <c r="M251" s="8">
        <v>14.12</v>
      </c>
      <c r="N251" s="8">
        <v>7.33</v>
      </c>
      <c r="O251" s="8">
        <v>0</v>
      </c>
      <c r="P251" s="8">
        <v>0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1382</v>
      </c>
      <c r="B253" s="7" t="s">
        <v>188</v>
      </c>
      <c r="C253" s="6" t="s">
        <v>1386</v>
      </c>
      <c r="D253" s="6" t="s">
        <v>97</v>
      </c>
      <c r="E253" s="8">
        <v>12995</v>
      </c>
      <c r="F253" s="9">
        <v>45209</v>
      </c>
      <c r="G253" s="9">
        <v>48334</v>
      </c>
      <c r="H253" s="10">
        <v>103</v>
      </c>
      <c r="I253" s="10">
        <v>0.75</v>
      </c>
      <c r="J253" s="8">
        <v>14477.21</v>
      </c>
      <c r="K253" s="8">
        <v>1.1100000000000001</v>
      </c>
      <c r="L253" s="8">
        <v>173726.52</v>
      </c>
      <c r="M253" s="8">
        <v>13.37</v>
      </c>
      <c r="N253" s="8">
        <v>7.48</v>
      </c>
      <c r="O253" s="8">
        <v>0</v>
      </c>
      <c r="P253" s="8">
        <v>0</v>
      </c>
      <c r="Q253" s="8">
        <v>39674.699999999997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1397</v>
      </c>
      <c r="B255" s="7" t="s">
        <v>1398</v>
      </c>
      <c r="C255" s="6" t="s">
        <v>1399</v>
      </c>
      <c r="D255" s="6" t="s">
        <v>97</v>
      </c>
      <c r="E255" s="8">
        <v>60000</v>
      </c>
      <c r="F255" s="9">
        <v>45209</v>
      </c>
      <c r="G255" s="9">
        <v>46387</v>
      </c>
      <c r="H255" s="10">
        <v>39</v>
      </c>
      <c r="I255" s="10">
        <v>0.75</v>
      </c>
      <c r="J255" s="8">
        <v>77250</v>
      </c>
      <c r="K255" s="8">
        <v>1.29</v>
      </c>
      <c r="L255" s="8">
        <v>927000</v>
      </c>
      <c r="M255" s="8">
        <v>15.45</v>
      </c>
      <c r="N255" s="8">
        <v>6.29</v>
      </c>
      <c r="O255" s="8">
        <v>0</v>
      </c>
      <c r="P255" s="8">
        <v>0</v>
      </c>
      <c r="Q255" s="8">
        <v>0</v>
      </c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941</v>
      </c>
      <c r="B257" s="7" t="s">
        <v>99</v>
      </c>
      <c r="C257" s="6" t="s">
        <v>1403</v>
      </c>
      <c r="D257" s="6" t="s">
        <v>97</v>
      </c>
      <c r="E257" s="8">
        <v>5219</v>
      </c>
      <c r="F257" s="9">
        <v>45209</v>
      </c>
      <c r="G257" s="9">
        <v>47177</v>
      </c>
      <c r="H257" s="10">
        <v>65</v>
      </c>
      <c r="I257" s="10">
        <v>0.75</v>
      </c>
      <c r="J257" s="8">
        <v>7176.13</v>
      </c>
      <c r="K257" s="8">
        <v>1.38</v>
      </c>
      <c r="L257" s="8">
        <v>86113.56</v>
      </c>
      <c r="M257" s="8">
        <v>16.5</v>
      </c>
      <c r="N257" s="8">
        <v>6.99</v>
      </c>
      <c r="O257" s="8">
        <v>0</v>
      </c>
      <c r="P257" s="8">
        <v>10000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customHeight="1">
      <c r="A259" s="6" t="s">
        <v>941</v>
      </c>
      <c r="B259" s="7" t="s">
        <v>101</v>
      </c>
      <c r="C259" s="6" t="s">
        <v>1404</v>
      </c>
      <c r="D259" s="6" t="s">
        <v>97</v>
      </c>
      <c r="E259" s="8">
        <v>5444</v>
      </c>
      <c r="F259" s="9">
        <v>45209</v>
      </c>
      <c r="G259" s="9">
        <v>47269</v>
      </c>
      <c r="H259" s="10">
        <v>68</v>
      </c>
      <c r="I259" s="10">
        <v>0.75</v>
      </c>
      <c r="J259" s="8">
        <v>7939.17</v>
      </c>
      <c r="K259" s="8">
        <v>1.46</v>
      </c>
      <c r="L259" s="8">
        <v>95270.04</v>
      </c>
      <c r="M259" s="8">
        <v>17.5</v>
      </c>
      <c r="N259" s="8">
        <v>7.7</v>
      </c>
      <c r="O259" s="8">
        <v>0</v>
      </c>
      <c r="P259" s="8">
        <v>10208.33</v>
      </c>
      <c r="Q259" s="8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941</v>
      </c>
      <c r="B261" s="7" t="s">
        <v>109</v>
      </c>
      <c r="C261" s="6" t="s">
        <v>1405</v>
      </c>
      <c r="D261" s="6" t="s">
        <v>97</v>
      </c>
      <c r="E261" s="8">
        <v>5000</v>
      </c>
      <c r="F261" s="9">
        <v>45209</v>
      </c>
      <c r="G261" s="9">
        <v>47361</v>
      </c>
      <c r="H261" s="10">
        <v>71</v>
      </c>
      <c r="I261" s="10">
        <v>0.75</v>
      </c>
      <c r="J261" s="8">
        <v>6104.17</v>
      </c>
      <c r="K261" s="8">
        <v>1.22</v>
      </c>
      <c r="L261" s="8">
        <v>73250.039999999994</v>
      </c>
      <c r="M261" s="8">
        <v>14.65</v>
      </c>
      <c r="N261" s="8">
        <v>6.53</v>
      </c>
      <c r="O261" s="8">
        <v>0</v>
      </c>
      <c r="P261" s="8">
        <v>0</v>
      </c>
      <c r="Q261" s="8">
        <v>32375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941</v>
      </c>
      <c r="B263" s="7" t="s">
        <v>1406</v>
      </c>
      <c r="C263" s="6" t="s">
        <v>1407</v>
      </c>
      <c r="D263" s="6" t="s">
        <v>97</v>
      </c>
      <c r="E263" s="8">
        <v>30000</v>
      </c>
      <c r="F263" s="9">
        <v>45209</v>
      </c>
      <c r="G263" s="9">
        <v>47087</v>
      </c>
      <c r="H263" s="10">
        <v>62</v>
      </c>
      <c r="I263" s="10">
        <v>0.75</v>
      </c>
      <c r="J263" s="8">
        <v>33123</v>
      </c>
      <c r="K263" s="8">
        <v>1.1000000000000001</v>
      </c>
      <c r="L263" s="8">
        <v>397476</v>
      </c>
      <c r="M263" s="8">
        <v>13.25</v>
      </c>
      <c r="N263" s="8">
        <v>6.45</v>
      </c>
      <c r="O263" s="8">
        <v>0</v>
      </c>
      <c r="P263" s="8">
        <v>0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0" customFormat="1" ht="15" customHeight="1">
      <c r="A265" s="21" t="s">
        <v>941</v>
      </c>
      <c r="B265" s="22" t="s">
        <v>1408</v>
      </c>
      <c r="C265" s="21" t="s">
        <v>942</v>
      </c>
      <c r="D265" s="21" t="s">
        <v>97</v>
      </c>
      <c r="E265" s="23">
        <v>10000</v>
      </c>
      <c r="F265" s="24">
        <v>45383</v>
      </c>
      <c r="G265" s="24">
        <v>49125</v>
      </c>
      <c r="H265" s="25">
        <v>123</v>
      </c>
      <c r="I265" s="25">
        <v>0.25</v>
      </c>
      <c r="J265" s="23">
        <v>0</v>
      </c>
      <c r="K265" s="23">
        <v>0</v>
      </c>
      <c r="L265" s="23">
        <v>0</v>
      </c>
      <c r="M265" s="31">
        <v>0</v>
      </c>
      <c r="N265" s="23">
        <v>7.63</v>
      </c>
      <c r="O265" s="23">
        <v>0</v>
      </c>
      <c r="P265" s="23">
        <v>37866.660000000003</v>
      </c>
      <c r="Q265" s="23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941</v>
      </c>
      <c r="B267" s="7" t="s">
        <v>1023</v>
      </c>
      <c r="C267" s="6" t="s">
        <v>1409</v>
      </c>
      <c r="D267" s="6" t="s">
        <v>97</v>
      </c>
      <c r="E267" s="8">
        <v>7200</v>
      </c>
      <c r="F267" s="9">
        <v>45209</v>
      </c>
      <c r="G267" s="9">
        <v>45930</v>
      </c>
      <c r="H267" s="10">
        <v>24</v>
      </c>
      <c r="I267" s="10">
        <v>0.75</v>
      </c>
      <c r="J267" s="8">
        <v>8202</v>
      </c>
      <c r="K267" s="8">
        <v>1.1399999999999999</v>
      </c>
      <c r="L267" s="8">
        <v>98424</v>
      </c>
      <c r="M267" s="8">
        <v>13.67</v>
      </c>
      <c r="N267" s="8">
        <v>6.49</v>
      </c>
      <c r="O267" s="8">
        <v>0</v>
      </c>
      <c r="P267" s="8">
        <v>0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941</v>
      </c>
      <c r="B269" s="7" t="s">
        <v>1024</v>
      </c>
      <c r="C269" s="6" t="s">
        <v>1410</v>
      </c>
      <c r="D269" s="6" t="s">
        <v>97</v>
      </c>
      <c r="E269" s="8">
        <v>15000</v>
      </c>
      <c r="F269" s="9">
        <v>45209</v>
      </c>
      <c r="G269" s="9">
        <v>47149</v>
      </c>
      <c r="H269" s="10">
        <v>64</v>
      </c>
      <c r="I269" s="10">
        <v>0.75</v>
      </c>
      <c r="J269" s="8">
        <v>20000</v>
      </c>
      <c r="K269" s="8">
        <v>1.33</v>
      </c>
      <c r="L269" s="8">
        <v>240000</v>
      </c>
      <c r="M269" s="8">
        <v>16</v>
      </c>
      <c r="N269" s="8">
        <v>6.74</v>
      </c>
      <c r="O269" s="8">
        <v>0</v>
      </c>
      <c r="P269" s="8">
        <v>82500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941</v>
      </c>
      <c r="B271" s="7" t="s">
        <v>1411</v>
      </c>
      <c r="C271" s="6" t="s">
        <v>1412</v>
      </c>
      <c r="D271" s="6" t="s">
        <v>97</v>
      </c>
      <c r="E271" s="8">
        <v>22500</v>
      </c>
      <c r="F271" s="9">
        <v>45209</v>
      </c>
      <c r="G271" s="9">
        <v>47087</v>
      </c>
      <c r="H271" s="10">
        <v>62</v>
      </c>
      <c r="I271" s="10">
        <v>0.75</v>
      </c>
      <c r="J271" s="8">
        <v>26250</v>
      </c>
      <c r="K271" s="8">
        <v>1.17</v>
      </c>
      <c r="L271" s="8">
        <v>315000</v>
      </c>
      <c r="M271" s="8">
        <v>14</v>
      </c>
      <c r="N271" s="8">
        <v>6.72</v>
      </c>
      <c r="O271" s="8">
        <v>0</v>
      </c>
      <c r="P271" s="8">
        <v>10312.5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1431</v>
      </c>
      <c r="B273" s="7" t="s">
        <v>119</v>
      </c>
      <c r="C273" s="6" t="s">
        <v>1539</v>
      </c>
      <c r="D273" s="6" t="s">
        <v>97</v>
      </c>
      <c r="E273" s="8">
        <v>40000</v>
      </c>
      <c r="F273" s="9">
        <v>43350</v>
      </c>
      <c r="G273" s="9">
        <v>46173</v>
      </c>
      <c r="H273" s="10">
        <v>93</v>
      </c>
      <c r="I273" s="10">
        <v>5.83</v>
      </c>
      <c r="J273" s="8">
        <v>52800</v>
      </c>
      <c r="K273" s="8">
        <v>1.32</v>
      </c>
      <c r="L273" s="8">
        <v>633600</v>
      </c>
      <c r="M273" s="8">
        <v>15.84</v>
      </c>
      <c r="N273" s="8">
        <v>4.72</v>
      </c>
      <c r="O273" s="8">
        <v>0</v>
      </c>
      <c r="P273" s="8">
        <v>65699.990000000005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1431</v>
      </c>
      <c r="B275" s="7" t="s">
        <v>320</v>
      </c>
      <c r="C275" s="6" t="s">
        <v>1540</v>
      </c>
      <c r="D275" s="6" t="s">
        <v>97</v>
      </c>
      <c r="E275" s="8">
        <v>11360</v>
      </c>
      <c r="F275" s="9">
        <v>42736</v>
      </c>
      <c r="G275" s="9">
        <v>46630</v>
      </c>
      <c r="H275" s="10">
        <v>128</v>
      </c>
      <c r="I275" s="10">
        <v>7.5</v>
      </c>
      <c r="J275" s="8">
        <v>18579.900000000001</v>
      </c>
      <c r="K275" s="8">
        <v>1.64</v>
      </c>
      <c r="L275" s="8">
        <v>222958.8</v>
      </c>
      <c r="M275" s="8">
        <v>19.63</v>
      </c>
      <c r="N275" s="8">
        <v>4.92</v>
      </c>
      <c r="O275" s="8">
        <v>0</v>
      </c>
      <c r="P275" s="8">
        <v>21886.94</v>
      </c>
      <c r="Q275" s="8">
        <v>0</v>
      </c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1432</v>
      </c>
      <c r="B277" s="7" t="s">
        <v>99</v>
      </c>
      <c r="C277" s="6" t="s">
        <v>1433</v>
      </c>
      <c r="D277" s="6" t="s">
        <v>97</v>
      </c>
      <c r="E277" s="8">
        <v>48083</v>
      </c>
      <c r="F277" s="9">
        <v>44256</v>
      </c>
      <c r="G277" s="9">
        <v>47299</v>
      </c>
      <c r="H277" s="10">
        <v>100</v>
      </c>
      <c r="I277" s="10">
        <v>3.33</v>
      </c>
      <c r="J277" s="8">
        <v>46415.42</v>
      </c>
      <c r="K277" s="8">
        <v>0.97</v>
      </c>
      <c r="L277" s="8">
        <v>556985.04</v>
      </c>
      <c r="M277" s="8">
        <v>11.58</v>
      </c>
      <c r="N277" s="8">
        <v>1.88</v>
      </c>
      <c r="O277" s="8">
        <v>0</v>
      </c>
      <c r="P277" s="8">
        <v>0</v>
      </c>
      <c r="Q277" s="8">
        <v>0</v>
      </c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1432</v>
      </c>
      <c r="B279" s="7" t="s">
        <v>101</v>
      </c>
      <c r="C279" s="6" t="s">
        <v>1434</v>
      </c>
      <c r="D279" s="6" t="s">
        <v>97</v>
      </c>
      <c r="E279" s="8">
        <v>11369</v>
      </c>
      <c r="F279" s="9">
        <v>45275</v>
      </c>
      <c r="G279" s="9">
        <v>47101</v>
      </c>
      <c r="H279" s="10">
        <v>60</v>
      </c>
      <c r="I279" s="10">
        <v>0.57999999999999996</v>
      </c>
      <c r="J279" s="8">
        <v>11842.71</v>
      </c>
      <c r="K279" s="8">
        <v>1.04</v>
      </c>
      <c r="L279" s="8">
        <v>142112.51999999999</v>
      </c>
      <c r="M279" s="8">
        <v>12.5</v>
      </c>
      <c r="N279" s="8">
        <v>2.37</v>
      </c>
      <c r="O279" s="8">
        <v>0</v>
      </c>
      <c r="P279" s="8">
        <v>11842.71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1435</v>
      </c>
      <c r="B281" s="7" t="s">
        <v>1436</v>
      </c>
      <c r="C281" s="6" t="s">
        <v>1437</v>
      </c>
      <c r="D281" s="6" t="s">
        <v>97</v>
      </c>
      <c r="E281" s="8">
        <v>19740</v>
      </c>
      <c r="F281" s="9">
        <v>45209</v>
      </c>
      <c r="G281" s="9">
        <v>47087</v>
      </c>
      <c r="H281" s="10">
        <v>62</v>
      </c>
      <c r="I281" s="10">
        <v>0.75</v>
      </c>
      <c r="J281" s="8">
        <v>21798.25</v>
      </c>
      <c r="K281" s="8">
        <v>1.1000000000000001</v>
      </c>
      <c r="L281" s="8">
        <v>261579</v>
      </c>
      <c r="M281" s="8">
        <v>13.25</v>
      </c>
      <c r="N281" s="8">
        <v>6.72</v>
      </c>
      <c r="O281" s="8">
        <v>0</v>
      </c>
      <c r="P281" s="8">
        <v>0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6" t="s">
        <v>1435</v>
      </c>
      <c r="B283" s="7" t="s">
        <v>1438</v>
      </c>
      <c r="C283" s="6" t="s">
        <v>1439</v>
      </c>
      <c r="D283" s="6" t="s">
        <v>97</v>
      </c>
      <c r="E283" s="8">
        <v>24550</v>
      </c>
      <c r="F283" s="9">
        <v>45209</v>
      </c>
      <c r="G283" s="9">
        <v>47817</v>
      </c>
      <c r="H283" s="10">
        <v>86</v>
      </c>
      <c r="I283" s="10">
        <v>0.75</v>
      </c>
      <c r="J283" s="8">
        <v>26084.38</v>
      </c>
      <c r="K283" s="8">
        <v>1.06</v>
      </c>
      <c r="L283" s="8">
        <v>313012.56</v>
      </c>
      <c r="M283" s="8">
        <v>12.75</v>
      </c>
      <c r="N283" s="8">
        <v>6.65</v>
      </c>
      <c r="O283" s="8">
        <v>0</v>
      </c>
      <c r="P283" s="8">
        <v>7850</v>
      </c>
      <c r="Q283" s="8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1440</v>
      </c>
      <c r="B285" s="7" t="s">
        <v>1441</v>
      </c>
      <c r="C285" s="6" t="s">
        <v>1442</v>
      </c>
      <c r="D285" s="6" t="s">
        <v>97</v>
      </c>
      <c r="E285" s="8">
        <v>79200</v>
      </c>
      <c r="F285" s="9">
        <v>45209</v>
      </c>
      <c r="G285" s="9">
        <v>47938</v>
      </c>
      <c r="H285" s="10">
        <v>90</v>
      </c>
      <c r="I285" s="10">
        <v>0.75</v>
      </c>
      <c r="J285" s="8">
        <v>68574</v>
      </c>
      <c r="K285" s="8">
        <v>0.87</v>
      </c>
      <c r="L285" s="8">
        <v>822888</v>
      </c>
      <c r="M285" s="8">
        <v>10.39</v>
      </c>
      <c r="N285" s="8">
        <v>2.59</v>
      </c>
      <c r="O285" s="8">
        <v>0</v>
      </c>
      <c r="P285" s="8">
        <v>26472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1440</v>
      </c>
      <c r="B287" s="7" t="s">
        <v>1443</v>
      </c>
      <c r="C287" s="6" t="s">
        <v>1444</v>
      </c>
      <c r="D287" s="6" t="s">
        <v>97</v>
      </c>
      <c r="E287" s="8">
        <v>27539</v>
      </c>
      <c r="F287" s="9">
        <v>45209</v>
      </c>
      <c r="G287" s="9">
        <v>47391</v>
      </c>
      <c r="H287" s="10">
        <v>72</v>
      </c>
      <c r="I287" s="10">
        <v>0.75</v>
      </c>
      <c r="J287" s="8">
        <v>21870.560000000001</v>
      </c>
      <c r="K287" s="8">
        <v>0.79</v>
      </c>
      <c r="L287" s="8">
        <v>262446.71999999997</v>
      </c>
      <c r="M287" s="8">
        <v>9.5299999999999994</v>
      </c>
      <c r="N287" s="8">
        <v>3.5</v>
      </c>
      <c r="O287" s="8">
        <v>0</v>
      </c>
      <c r="P287" s="8">
        <v>14574.68</v>
      </c>
      <c r="Q287" s="8">
        <v>0</v>
      </c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1440</v>
      </c>
      <c r="B289" s="7" t="s">
        <v>1445</v>
      </c>
      <c r="C289" s="6" t="s">
        <v>1446</v>
      </c>
      <c r="D289" s="6" t="s">
        <v>97</v>
      </c>
      <c r="E289" s="8">
        <v>63261</v>
      </c>
      <c r="F289" s="9">
        <v>45209</v>
      </c>
      <c r="G289" s="9">
        <v>48944</v>
      </c>
      <c r="H289" s="10">
        <v>123</v>
      </c>
      <c r="I289" s="10">
        <v>0.75</v>
      </c>
      <c r="J289" s="8">
        <v>63261</v>
      </c>
      <c r="K289" s="8">
        <v>1</v>
      </c>
      <c r="L289" s="8">
        <v>759132</v>
      </c>
      <c r="M289" s="8">
        <v>12</v>
      </c>
      <c r="N289" s="8">
        <v>3.33</v>
      </c>
      <c r="O289" s="8">
        <v>0</v>
      </c>
      <c r="P289" s="8">
        <v>0</v>
      </c>
      <c r="Q289" s="8">
        <v>0</v>
      </c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1449</v>
      </c>
      <c r="B291" s="7" t="s">
        <v>1450</v>
      </c>
      <c r="C291" s="6" t="s">
        <v>1451</v>
      </c>
      <c r="D291" s="6" t="s">
        <v>117</v>
      </c>
      <c r="E291" s="8">
        <v>6700</v>
      </c>
      <c r="F291" s="9">
        <v>42863</v>
      </c>
      <c r="G291" s="9">
        <v>46660</v>
      </c>
      <c r="H291" s="10">
        <v>125</v>
      </c>
      <c r="I291" s="10">
        <v>7.17</v>
      </c>
      <c r="J291" s="8">
        <v>6867.5</v>
      </c>
      <c r="K291" s="8">
        <v>1.02</v>
      </c>
      <c r="L291" s="8">
        <v>82410</v>
      </c>
      <c r="M291" s="8">
        <v>12.3</v>
      </c>
      <c r="N291" s="8">
        <v>0</v>
      </c>
      <c r="O291" s="8">
        <v>0</v>
      </c>
      <c r="P291" s="8">
        <v>0</v>
      </c>
      <c r="Q291" s="8">
        <v>0</v>
      </c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1449</v>
      </c>
      <c r="B293" s="7" t="s">
        <v>1456</v>
      </c>
      <c r="C293" s="6" t="s">
        <v>1457</v>
      </c>
      <c r="D293" s="6" t="s">
        <v>97</v>
      </c>
      <c r="E293" s="8">
        <v>4234</v>
      </c>
      <c r="F293" s="9">
        <v>43922</v>
      </c>
      <c r="G293" s="9">
        <v>46081</v>
      </c>
      <c r="H293" s="10">
        <v>71</v>
      </c>
      <c r="I293" s="10">
        <v>4.25</v>
      </c>
      <c r="J293" s="8">
        <v>3704.75</v>
      </c>
      <c r="K293" s="8">
        <v>0.88</v>
      </c>
      <c r="L293" s="8">
        <v>44457</v>
      </c>
      <c r="M293" s="8">
        <v>10.5</v>
      </c>
      <c r="N293" s="8">
        <v>2.4700000000000002</v>
      </c>
      <c r="O293" s="8">
        <v>0</v>
      </c>
      <c r="P293" s="8">
        <v>4025.84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1449</v>
      </c>
      <c r="B295" s="7" t="s">
        <v>1458</v>
      </c>
      <c r="C295" s="6" t="s">
        <v>1459</v>
      </c>
      <c r="D295" s="6" t="s">
        <v>97</v>
      </c>
      <c r="E295" s="8">
        <v>4145</v>
      </c>
      <c r="F295" s="9">
        <v>42736</v>
      </c>
      <c r="G295" s="9">
        <v>46081</v>
      </c>
      <c r="H295" s="10">
        <v>110</v>
      </c>
      <c r="I295" s="10">
        <v>7.5</v>
      </c>
      <c r="J295" s="8">
        <v>4285.83</v>
      </c>
      <c r="K295" s="8">
        <v>1.03</v>
      </c>
      <c r="L295" s="8">
        <v>51429.96</v>
      </c>
      <c r="M295" s="8">
        <v>12.41</v>
      </c>
      <c r="N295" s="8">
        <v>2.54</v>
      </c>
      <c r="O295" s="8">
        <v>0</v>
      </c>
      <c r="P295" s="8">
        <v>3068.74</v>
      </c>
      <c r="Q295" s="8">
        <v>0</v>
      </c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1449</v>
      </c>
      <c r="B297" s="7" t="s">
        <v>190</v>
      </c>
      <c r="C297" s="6" t="s">
        <v>1460</v>
      </c>
      <c r="D297" s="6" t="s">
        <v>294</v>
      </c>
      <c r="E297" s="8">
        <v>0</v>
      </c>
      <c r="F297" s="9">
        <v>45047</v>
      </c>
      <c r="G297" s="9">
        <v>45777</v>
      </c>
      <c r="H297" s="10">
        <v>24</v>
      </c>
      <c r="I297" s="10">
        <v>1.17</v>
      </c>
      <c r="J297" s="8">
        <v>4500</v>
      </c>
      <c r="K297" s="8">
        <v>0</v>
      </c>
      <c r="L297" s="8">
        <v>54000</v>
      </c>
      <c r="M297" s="8">
        <v>0</v>
      </c>
      <c r="N297" s="8">
        <v>0</v>
      </c>
      <c r="O297" s="8">
        <v>0</v>
      </c>
      <c r="P297" s="8">
        <v>8000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1449</v>
      </c>
      <c r="B299" s="7" t="s">
        <v>1559</v>
      </c>
      <c r="C299" s="12" t="s">
        <v>247</v>
      </c>
      <c r="D299" s="12"/>
      <c r="E299" s="13">
        <v>9562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1449</v>
      </c>
      <c r="B301" s="7" t="s">
        <v>1452</v>
      </c>
      <c r="C301" s="12" t="s">
        <v>247</v>
      </c>
      <c r="D301" s="12"/>
      <c r="E301" s="13">
        <v>6451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1449</v>
      </c>
      <c r="B303" s="7" t="s">
        <v>1454</v>
      </c>
      <c r="C303" s="12" t="s">
        <v>247</v>
      </c>
      <c r="D303" s="12"/>
      <c r="E303" s="13">
        <v>15970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1462</v>
      </c>
      <c r="B305" s="7" t="s">
        <v>479</v>
      </c>
      <c r="C305" s="6" t="s">
        <v>1581</v>
      </c>
      <c r="D305" s="6" t="s">
        <v>97</v>
      </c>
      <c r="E305" s="8">
        <v>39972</v>
      </c>
      <c r="F305" s="9">
        <v>44835</v>
      </c>
      <c r="G305" s="9">
        <v>47879</v>
      </c>
      <c r="H305" s="10">
        <v>100</v>
      </c>
      <c r="I305" s="10">
        <v>1.75</v>
      </c>
      <c r="J305" s="8">
        <v>45035.12</v>
      </c>
      <c r="K305" s="8">
        <v>1.1299999999999999</v>
      </c>
      <c r="L305" s="8">
        <v>540421.43999999994</v>
      </c>
      <c r="M305" s="8">
        <v>13.52</v>
      </c>
      <c r="N305" s="8">
        <v>5.1100000000000003</v>
      </c>
      <c r="O305" s="8">
        <v>0</v>
      </c>
      <c r="P305" s="8">
        <v>118450.36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customHeight="1">
      <c r="A307" s="6" t="s">
        <v>1462</v>
      </c>
      <c r="B307" s="7" t="s">
        <v>190</v>
      </c>
      <c r="C307" s="12" t="s">
        <v>247</v>
      </c>
      <c r="D307" s="12"/>
      <c r="E307" s="13"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1464</v>
      </c>
      <c r="B309" s="7" t="s">
        <v>1146</v>
      </c>
      <c r="C309" s="6" t="s">
        <v>1465</v>
      </c>
      <c r="D309" s="6" t="s">
        <v>97</v>
      </c>
      <c r="E309" s="8">
        <v>9250</v>
      </c>
      <c r="F309" s="9">
        <v>43997</v>
      </c>
      <c r="G309" s="9">
        <v>46265</v>
      </c>
      <c r="H309" s="10">
        <v>75</v>
      </c>
      <c r="I309" s="10">
        <v>4.08</v>
      </c>
      <c r="J309" s="8">
        <v>6937.5</v>
      </c>
      <c r="K309" s="8">
        <v>0.75</v>
      </c>
      <c r="L309" s="8">
        <v>83250</v>
      </c>
      <c r="M309" s="8">
        <v>9</v>
      </c>
      <c r="N309" s="8">
        <v>4.63</v>
      </c>
      <c r="O309" s="8">
        <v>0</v>
      </c>
      <c r="P309" s="8">
        <v>30604.560000000001</v>
      </c>
      <c r="Q309" s="8">
        <v>0</v>
      </c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1464</v>
      </c>
      <c r="B311" s="7" t="s">
        <v>1466</v>
      </c>
      <c r="C311" s="6" t="s">
        <v>1467</v>
      </c>
      <c r="D311" s="6" t="s">
        <v>97</v>
      </c>
      <c r="E311" s="8">
        <v>9250</v>
      </c>
      <c r="F311" s="9">
        <v>44044</v>
      </c>
      <c r="G311" s="9">
        <v>46295</v>
      </c>
      <c r="H311" s="10">
        <v>74</v>
      </c>
      <c r="I311" s="10">
        <v>3.92</v>
      </c>
      <c r="J311" s="8">
        <v>6937.5</v>
      </c>
      <c r="K311" s="8">
        <v>0.75</v>
      </c>
      <c r="L311" s="8">
        <v>83250</v>
      </c>
      <c r="M311" s="8">
        <v>9</v>
      </c>
      <c r="N311" s="8">
        <v>4.63</v>
      </c>
      <c r="O311" s="8">
        <v>0</v>
      </c>
      <c r="P311" s="8">
        <v>11177</v>
      </c>
      <c r="Q311" s="8">
        <v>0</v>
      </c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1464</v>
      </c>
      <c r="B313" s="7" t="s">
        <v>1468</v>
      </c>
      <c r="C313" s="6" t="s">
        <v>1469</v>
      </c>
      <c r="D313" s="6" t="s">
        <v>117</v>
      </c>
      <c r="E313" s="8">
        <v>9250</v>
      </c>
      <c r="F313" s="9">
        <v>41000</v>
      </c>
      <c r="G313" s="9">
        <v>46568</v>
      </c>
      <c r="H313" s="10">
        <v>183</v>
      </c>
      <c r="I313" s="10">
        <v>12.25</v>
      </c>
      <c r="J313" s="8">
        <v>5373.94</v>
      </c>
      <c r="K313" s="8">
        <v>0.57999999999999996</v>
      </c>
      <c r="L313" s="8">
        <v>64487.28</v>
      </c>
      <c r="M313" s="8">
        <v>6.97</v>
      </c>
      <c r="N313" s="8">
        <v>2.72</v>
      </c>
      <c r="O313" s="8">
        <v>0</v>
      </c>
      <c r="P313" s="8">
        <v>6510.46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1464</v>
      </c>
      <c r="B315" s="7" t="s">
        <v>1470</v>
      </c>
      <c r="C315" s="6" t="s">
        <v>1582</v>
      </c>
      <c r="D315" s="6" t="s">
        <v>97</v>
      </c>
      <c r="E315" s="8">
        <v>9250</v>
      </c>
      <c r="F315" s="9">
        <v>44921</v>
      </c>
      <c r="G315" s="9">
        <v>46783</v>
      </c>
      <c r="H315" s="10">
        <v>62</v>
      </c>
      <c r="I315" s="10">
        <v>1.58</v>
      </c>
      <c r="J315" s="8">
        <v>6351.67</v>
      </c>
      <c r="K315" s="8">
        <v>0.69</v>
      </c>
      <c r="L315" s="8">
        <v>76220.039999999994</v>
      </c>
      <c r="M315" s="8">
        <v>8.24</v>
      </c>
      <c r="N315" s="8">
        <v>4.63</v>
      </c>
      <c r="O315" s="8">
        <v>0</v>
      </c>
      <c r="P315" s="8">
        <v>6166.67</v>
      </c>
      <c r="Q315" s="8">
        <v>0</v>
      </c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1472</v>
      </c>
      <c r="B317" s="7" t="s">
        <v>479</v>
      </c>
      <c r="C317" s="6" t="s">
        <v>1473</v>
      </c>
      <c r="D317" s="6" t="s">
        <v>97</v>
      </c>
      <c r="E317" s="8">
        <v>19660</v>
      </c>
      <c r="F317" s="9">
        <v>44770</v>
      </c>
      <c r="G317" s="9">
        <v>45808</v>
      </c>
      <c r="H317" s="10">
        <v>35</v>
      </c>
      <c r="I317" s="10">
        <v>2</v>
      </c>
      <c r="J317" s="8">
        <v>11075.13</v>
      </c>
      <c r="K317" s="8">
        <v>0.56000000000000005</v>
      </c>
      <c r="L317" s="8">
        <v>132901.56</v>
      </c>
      <c r="M317" s="8">
        <v>6.76</v>
      </c>
      <c r="N317" s="8">
        <v>2.46</v>
      </c>
      <c r="O317" s="8">
        <v>0</v>
      </c>
      <c r="P317" s="8">
        <v>11517.48</v>
      </c>
      <c r="Q317" s="8">
        <v>0</v>
      </c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customHeight="1">
      <c r="A319" s="6" t="s">
        <v>1472</v>
      </c>
      <c r="B319" s="7" t="s">
        <v>1474</v>
      </c>
      <c r="C319" s="6" t="s">
        <v>1475</v>
      </c>
      <c r="D319" s="6" t="s">
        <v>97</v>
      </c>
      <c r="E319" s="8">
        <v>53497</v>
      </c>
      <c r="F319" s="9">
        <v>43101</v>
      </c>
      <c r="G319" s="9">
        <v>47483</v>
      </c>
      <c r="H319" s="10">
        <v>144</v>
      </c>
      <c r="I319" s="10">
        <v>6.5</v>
      </c>
      <c r="J319" s="8">
        <v>25277.34</v>
      </c>
      <c r="K319" s="8">
        <v>0.47</v>
      </c>
      <c r="L319" s="8">
        <v>303328.08</v>
      </c>
      <c r="M319" s="8">
        <v>5.67</v>
      </c>
      <c r="N319" s="8">
        <v>2.4500000000000002</v>
      </c>
      <c r="O319" s="8">
        <v>0</v>
      </c>
      <c r="P319" s="8">
        <v>9347</v>
      </c>
      <c r="Q319" s="8">
        <v>0</v>
      </c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1472</v>
      </c>
      <c r="B321" s="7" t="s">
        <v>1476</v>
      </c>
      <c r="C321" s="6" t="s">
        <v>1477</v>
      </c>
      <c r="D321" s="6" t="s">
        <v>97</v>
      </c>
      <c r="E321" s="8">
        <v>38383</v>
      </c>
      <c r="F321" s="9">
        <v>44770</v>
      </c>
      <c r="G321" s="9">
        <v>47087</v>
      </c>
      <c r="H321" s="10">
        <v>77</v>
      </c>
      <c r="I321" s="10">
        <v>2</v>
      </c>
      <c r="J321" s="8">
        <v>18167.95</v>
      </c>
      <c r="K321" s="8">
        <v>0.47</v>
      </c>
      <c r="L321" s="8">
        <v>218015.4</v>
      </c>
      <c r="M321" s="8">
        <v>5.68</v>
      </c>
      <c r="N321" s="8">
        <v>2.29</v>
      </c>
      <c r="O321" s="8">
        <v>0</v>
      </c>
      <c r="P321" s="8">
        <v>13559.38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1482</v>
      </c>
      <c r="B323" s="7" t="s">
        <v>119</v>
      </c>
      <c r="C323" s="6" t="s">
        <v>1583</v>
      </c>
      <c r="D323" s="6" t="s">
        <v>97</v>
      </c>
      <c r="E323" s="8">
        <v>30333</v>
      </c>
      <c r="F323" s="9">
        <v>44896</v>
      </c>
      <c r="G323" s="9">
        <v>46783</v>
      </c>
      <c r="H323" s="10">
        <v>62</v>
      </c>
      <c r="I323" s="10">
        <v>1.58</v>
      </c>
      <c r="J323" s="8">
        <v>23659.74</v>
      </c>
      <c r="K323" s="8">
        <v>0.78</v>
      </c>
      <c r="L323" s="8">
        <v>283916.88</v>
      </c>
      <c r="M323" s="8">
        <v>9.36</v>
      </c>
      <c r="N323" s="8">
        <v>2.91</v>
      </c>
      <c r="O323" s="8">
        <v>0</v>
      </c>
      <c r="P323" s="8">
        <v>30080.23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1486</v>
      </c>
      <c r="B325" s="7" t="s">
        <v>119</v>
      </c>
      <c r="C325" s="6" t="s">
        <v>1487</v>
      </c>
      <c r="D325" s="6" t="s">
        <v>97</v>
      </c>
      <c r="E325" s="8">
        <v>29620</v>
      </c>
      <c r="F325" s="9">
        <v>44736</v>
      </c>
      <c r="G325" s="9">
        <v>45657</v>
      </c>
      <c r="H325" s="10">
        <v>31</v>
      </c>
      <c r="I325" s="10">
        <v>2.08</v>
      </c>
      <c r="J325" s="8">
        <v>18973.810000000001</v>
      </c>
      <c r="K325" s="8">
        <v>0.64</v>
      </c>
      <c r="L325" s="8">
        <v>227685.72</v>
      </c>
      <c r="M325" s="8">
        <v>7.69</v>
      </c>
      <c r="N325" s="8">
        <v>2.87</v>
      </c>
      <c r="O325" s="8">
        <v>0</v>
      </c>
      <c r="P325" s="8">
        <v>0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1486</v>
      </c>
      <c r="B327" s="7" t="s">
        <v>320</v>
      </c>
      <c r="C327" s="6" t="s">
        <v>1488</v>
      </c>
      <c r="D327" s="6" t="s">
        <v>97</v>
      </c>
      <c r="E327" s="8">
        <v>13939</v>
      </c>
      <c r="F327" s="9">
        <v>43070</v>
      </c>
      <c r="G327" s="9">
        <v>46356</v>
      </c>
      <c r="H327" s="10">
        <v>108</v>
      </c>
      <c r="I327" s="10">
        <v>6.58</v>
      </c>
      <c r="J327" s="8">
        <v>11615.83</v>
      </c>
      <c r="K327" s="8">
        <v>0.83</v>
      </c>
      <c r="L327" s="8">
        <v>139389.96</v>
      </c>
      <c r="M327" s="8">
        <v>10</v>
      </c>
      <c r="N327" s="8">
        <v>2.97</v>
      </c>
      <c r="O327" s="8">
        <v>0</v>
      </c>
      <c r="P327" s="8">
        <v>0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1486</v>
      </c>
      <c r="B329" s="7" t="s">
        <v>339</v>
      </c>
      <c r="C329" s="6" t="s">
        <v>1584</v>
      </c>
      <c r="D329" s="6" t="s">
        <v>117</v>
      </c>
      <c r="E329" s="8">
        <v>6380</v>
      </c>
      <c r="F329" s="9">
        <v>44378</v>
      </c>
      <c r="G329" s="9">
        <v>45473</v>
      </c>
      <c r="H329" s="10">
        <v>36</v>
      </c>
      <c r="I329" s="10">
        <v>3</v>
      </c>
      <c r="J329" s="8">
        <v>5690</v>
      </c>
      <c r="K329" s="8">
        <v>0.89</v>
      </c>
      <c r="L329" s="8">
        <v>68280</v>
      </c>
      <c r="M329" s="8">
        <v>10.7</v>
      </c>
      <c r="N329" s="8">
        <v>0</v>
      </c>
      <c r="O329" s="8">
        <v>0</v>
      </c>
      <c r="P329" s="8">
        <v>0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1489</v>
      </c>
      <c r="B331" s="7" t="s">
        <v>1286</v>
      </c>
      <c r="C331" s="6" t="s">
        <v>1490</v>
      </c>
      <c r="D331" s="6" t="s">
        <v>97</v>
      </c>
      <c r="E331" s="8">
        <v>35800</v>
      </c>
      <c r="F331" s="9">
        <v>45208</v>
      </c>
      <c r="G331" s="9">
        <v>47087</v>
      </c>
      <c r="H331" s="10">
        <v>62</v>
      </c>
      <c r="I331" s="10">
        <v>0.75</v>
      </c>
      <c r="J331" s="8">
        <v>46241.67</v>
      </c>
      <c r="K331" s="8">
        <v>1.29</v>
      </c>
      <c r="L331" s="8">
        <v>554900.04</v>
      </c>
      <c r="M331" s="8">
        <v>15.5</v>
      </c>
      <c r="N331" s="8">
        <v>3.35</v>
      </c>
      <c r="O331" s="8">
        <v>0</v>
      </c>
      <c r="P331" s="8">
        <v>318380.28000000003</v>
      </c>
      <c r="Q331" s="8">
        <v>0</v>
      </c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1489</v>
      </c>
      <c r="B333" s="7" t="s">
        <v>1491</v>
      </c>
      <c r="C333" s="6" t="s">
        <v>1492</v>
      </c>
      <c r="D333" s="6" t="s">
        <v>97</v>
      </c>
      <c r="E333" s="8">
        <v>39800</v>
      </c>
      <c r="F333" s="9">
        <v>45209</v>
      </c>
      <c r="G333" s="9">
        <v>48395</v>
      </c>
      <c r="H333" s="10">
        <v>105</v>
      </c>
      <c r="I333" s="10">
        <v>0.75</v>
      </c>
      <c r="J333" s="8">
        <v>31667.87</v>
      </c>
      <c r="K333" s="8">
        <v>0.8</v>
      </c>
      <c r="L333" s="8">
        <v>380014.44</v>
      </c>
      <c r="M333" s="8">
        <v>9.5500000000000007</v>
      </c>
      <c r="N333" s="8">
        <v>3.24</v>
      </c>
      <c r="O333" s="8">
        <v>0</v>
      </c>
      <c r="P333" s="8">
        <v>89550</v>
      </c>
      <c r="Q333" s="8">
        <v>0</v>
      </c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1489</v>
      </c>
      <c r="B335" s="7" t="s">
        <v>1493</v>
      </c>
      <c r="C335" s="6" t="s">
        <v>1494</v>
      </c>
      <c r="D335" s="6" t="s">
        <v>264</v>
      </c>
      <c r="E335" s="8">
        <v>0</v>
      </c>
      <c r="F335" s="9">
        <v>45209</v>
      </c>
      <c r="G335" s="9">
        <v>46081</v>
      </c>
      <c r="H335" s="10">
        <v>29</v>
      </c>
      <c r="I335" s="10">
        <v>0.75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1489</v>
      </c>
      <c r="B337" s="7" t="s">
        <v>188</v>
      </c>
      <c r="C337" s="6" t="s">
        <v>1495</v>
      </c>
      <c r="D337" s="6" t="s">
        <v>97</v>
      </c>
      <c r="E337" s="8">
        <v>23256</v>
      </c>
      <c r="F337" s="9">
        <v>45209</v>
      </c>
      <c r="G337" s="9">
        <v>47514</v>
      </c>
      <c r="H337" s="10">
        <v>76</v>
      </c>
      <c r="I337" s="10">
        <v>0.75</v>
      </c>
      <c r="J337" s="8">
        <v>18507.900000000001</v>
      </c>
      <c r="K337" s="8">
        <v>0.8</v>
      </c>
      <c r="L337" s="8">
        <v>222094.8</v>
      </c>
      <c r="M337" s="8">
        <v>9.5500000000000007</v>
      </c>
      <c r="N337" s="8">
        <v>2.99</v>
      </c>
      <c r="O337" s="8">
        <v>0</v>
      </c>
      <c r="P337" s="8">
        <v>34884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1489</v>
      </c>
      <c r="B339" s="7" t="s">
        <v>1034</v>
      </c>
      <c r="C339" s="6" t="s">
        <v>1496</v>
      </c>
      <c r="D339" s="6" t="s">
        <v>97</v>
      </c>
      <c r="E339" s="8">
        <v>23040</v>
      </c>
      <c r="F339" s="9">
        <v>45209</v>
      </c>
      <c r="G339" s="9">
        <v>46507</v>
      </c>
      <c r="H339" s="10">
        <v>43</v>
      </c>
      <c r="I339" s="10">
        <v>0.75</v>
      </c>
      <c r="J339" s="8">
        <v>18979.79</v>
      </c>
      <c r="K339" s="8">
        <v>0.82</v>
      </c>
      <c r="L339" s="8">
        <v>227757.48</v>
      </c>
      <c r="M339" s="8">
        <v>9.89</v>
      </c>
      <c r="N339" s="8">
        <v>3.24</v>
      </c>
      <c r="O339" s="8">
        <v>0</v>
      </c>
      <c r="P339" s="8">
        <v>33068.39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1489</v>
      </c>
      <c r="B341" s="7" t="s">
        <v>1210</v>
      </c>
      <c r="C341" s="6" t="s">
        <v>1497</v>
      </c>
      <c r="D341" s="6" t="s">
        <v>117</v>
      </c>
      <c r="E341" s="8">
        <v>0</v>
      </c>
      <c r="F341" s="9">
        <v>45209</v>
      </c>
      <c r="G341" s="9">
        <v>46904</v>
      </c>
      <c r="H341" s="10">
        <v>56</v>
      </c>
      <c r="I341" s="10">
        <v>0.75</v>
      </c>
      <c r="J341" s="8">
        <v>4776.21</v>
      </c>
      <c r="K341" s="8">
        <v>0</v>
      </c>
      <c r="L341" s="8">
        <v>57314.52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943</v>
      </c>
      <c r="B343" s="7" t="s">
        <v>1498</v>
      </c>
      <c r="C343" s="6" t="s">
        <v>1499</v>
      </c>
      <c r="D343" s="6" t="s">
        <v>97</v>
      </c>
      <c r="E343" s="8">
        <v>19689</v>
      </c>
      <c r="F343" s="9">
        <v>44715</v>
      </c>
      <c r="G343" s="9">
        <v>46418</v>
      </c>
      <c r="H343" s="10">
        <v>56</v>
      </c>
      <c r="I343" s="10">
        <v>2.08</v>
      </c>
      <c r="J343" s="8">
        <v>16216.85</v>
      </c>
      <c r="K343" s="8">
        <v>0.82</v>
      </c>
      <c r="L343" s="8">
        <v>194602.2</v>
      </c>
      <c r="M343" s="8">
        <v>9.8800000000000008</v>
      </c>
      <c r="N343" s="8">
        <v>2.95</v>
      </c>
      <c r="O343" s="8">
        <v>0</v>
      </c>
      <c r="P343" s="8">
        <v>0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943</v>
      </c>
      <c r="B345" s="7" t="s">
        <v>1210</v>
      </c>
      <c r="C345" s="6" t="s">
        <v>1500</v>
      </c>
      <c r="D345" s="6" t="s">
        <v>97</v>
      </c>
      <c r="E345" s="8">
        <v>4646</v>
      </c>
      <c r="F345" s="9">
        <v>44715</v>
      </c>
      <c r="G345" s="9">
        <v>46022</v>
      </c>
      <c r="H345" s="10">
        <v>43</v>
      </c>
      <c r="I345" s="10">
        <v>2.08</v>
      </c>
      <c r="J345" s="8">
        <v>5226.75</v>
      </c>
      <c r="K345" s="8">
        <v>1.1200000000000001</v>
      </c>
      <c r="L345" s="8">
        <v>62721</v>
      </c>
      <c r="M345" s="8">
        <v>13.5</v>
      </c>
      <c r="N345" s="8">
        <v>3.09</v>
      </c>
      <c r="O345" s="8">
        <v>0</v>
      </c>
      <c r="P345" s="8">
        <v>4710.42</v>
      </c>
      <c r="Q345" s="8">
        <v>0</v>
      </c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943</v>
      </c>
      <c r="B347" s="7" t="s">
        <v>1408</v>
      </c>
      <c r="C347" s="6" t="s">
        <v>1501</v>
      </c>
      <c r="D347" s="6" t="s">
        <v>97</v>
      </c>
      <c r="E347" s="8">
        <v>4606</v>
      </c>
      <c r="F347" s="9">
        <v>44715</v>
      </c>
      <c r="G347" s="9">
        <v>45535</v>
      </c>
      <c r="H347" s="10">
        <v>27</v>
      </c>
      <c r="I347" s="10">
        <v>2.08</v>
      </c>
      <c r="J347" s="8">
        <v>4701.96</v>
      </c>
      <c r="K347" s="8">
        <v>1.02</v>
      </c>
      <c r="L347" s="8">
        <v>56423.519999999997</v>
      </c>
      <c r="M347" s="8">
        <v>12.25</v>
      </c>
      <c r="N347" s="8">
        <v>3.04</v>
      </c>
      <c r="O347" s="8">
        <v>0</v>
      </c>
      <c r="P347" s="8">
        <v>5250</v>
      </c>
      <c r="Q347" s="8">
        <v>0</v>
      </c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943</v>
      </c>
      <c r="B349" s="7" t="s">
        <v>1504</v>
      </c>
      <c r="C349" s="6" t="s">
        <v>1505</v>
      </c>
      <c r="D349" s="6" t="s">
        <v>97</v>
      </c>
      <c r="E349" s="8">
        <v>3760</v>
      </c>
      <c r="F349" s="9">
        <v>44715</v>
      </c>
      <c r="G349" s="9">
        <v>46203</v>
      </c>
      <c r="H349" s="10">
        <v>49</v>
      </c>
      <c r="I349" s="10">
        <v>2.08</v>
      </c>
      <c r="J349" s="8">
        <v>4365.6000000000004</v>
      </c>
      <c r="K349" s="8">
        <v>1.1599999999999999</v>
      </c>
      <c r="L349" s="8">
        <v>52387.199999999997</v>
      </c>
      <c r="M349" s="8">
        <v>13.93</v>
      </c>
      <c r="N349" s="8">
        <v>3.1</v>
      </c>
      <c r="O349" s="8">
        <v>0</v>
      </c>
      <c r="P349" s="8">
        <v>4935</v>
      </c>
      <c r="Q349" s="8">
        <v>0</v>
      </c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943</v>
      </c>
      <c r="B351" s="7" t="s">
        <v>1506</v>
      </c>
      <c r="C351" s="6" t="s">
        <v>1507</v>
      </c>
      <c r="D351" s="6" t="s">
        <v>97</v>
      </c>
      <c r="E351" s="8">
        <v>17901</v>
      </c>
      <c r="F351" s="9">
        <v>44715</v>
      </c>
      <c r="G351" s="9">
        <v>45716</v>
      </c>
      <c r="H351" s="10">
        <v>33</v>
      </c>
      <c r="I351" s="10">
        <v>2.08</v>
      </c>
      <c r="J351" s="8">
        <v>15054.07</v>
      </c>
      <c r="K351" s="8">
        <v>0.84</v>
      </c>
      <c r="L351" s="8">
        <v>180648.84</v>
      </c>
      <c r="M351" s="8">
        <v>10.09</v>
      </c>
      <c r="N351" s="8">
        <v>2.95</v>
      </c>
      <c r="O351" s="8">
        <v>0</v>
      </c>
      <c r="P351" s="8">
        <v>13506.2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943</v>
      </c>
      <c r="B353" s="7" t="s">
        <v>1508</v>
      </c>
      <c r="C353" s="6" t="s">
        <v>1509</v>
      </c>
      <c r="D353" s="6" t="s">
        <v>97</v>
      </c>
      <c r="E353" s="8">
        <v>4210</v>
      </c>
      <c r="F353" s="9">
        <v>44715</v>
      </c>
      <c r="G353" s="9">
        <v>45716</v>
      </c>
      <c r="H353" s="10">
        <v>33</v>
      </c>
      <c r="I353" s="10">
        <v>2.08</v>
      </c>
      <c r="J353" s="8">
        <v>4084.41</v>
      </c>
      <c r="K353" s="8">
        <v>0.97</v>
      </c>
      <c r="L353" s="8">
        <v>49012.92</v>
      </c>
      <c r="M353" s="8">
        <v>11.64</v>
      </c>
      <c r="N353" s="8">
        <v>3.01</v>
      </c>
      <c r="O353" s="8">
        <v>0</v>
      </c>
      <c r="P353" s="8">
        <v>6491.12</v>
      </c>
      <c r="Q353" s="8">
        <v>0</v>
      </c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0" customFormat="1" ht="15" customHeight="1">
      <c r="A355" s="21" t="s">
        <v>943</v>
      </c>
      <c r="B355" s="22" t="s">
        <v>1510</v>
      </c>
      <c r="C355" s="21" t="s">
        <v>944</v>
      </c>
      <c r="D355" s="21" t="s">
        <v>97</v>
      </c>
      <c r="E355" s="23">
        <v>7571</v>
      </c>
      <c r="F355" s="24">
        <v>45383</v>
      </c>
      <c r="G355" s="24">
        <v>47208</v>
      </c>
      <c r="H355" s="25">
        <v>60</v>
      </c>
      <c r="I355" s="25">
        <v>0.25</v>
      </c>
      <c r="J355" s="23">
        <v>8201.92</v>
      </c>
      <c r="K355" s="23">
        <v>1.08</v>
      </c>
      <c r="L355" s="23">
        <v>98423.039999999994</v>
      </c>
      <c r="M355" s="23">
        <v>13</v>
      </c>
      <c r="N355" s="23">
        <v>2.75</v>
      </c>
      <c r="O355" s="23">
        <v>0</v>
      </c>
      <c r="P355" s="23">
        <v>16403.84</v>
      </c>
      <c r="Q355" s="23">
        <v>0</v>
      </c>
    </row>
    <row r="356" spans="1:17" s="3" customFormat="1" ht="1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943</v>
      </c>
      <c r="B357" s="7" t="s">
        <v>1511</v>
      </c>
      <c r="C357" s="6" t="s">
        <v>1512</v>
      </c>
      <c r="D357" s="6" t="s">
        <v>97</v>
      </c>
      <c r="E357" s="8">
        <v>3408</v>
      </c>
      <c r="F357" s="9">
        <v>44715</v>
      </c>
      <c r="G357" s="9">
        <v>45535</v>
      </c>
      <c r="H357" s="10">
        <v>27</v>
      </c>
      <c r="I357" s="10">
        <v>2.08</v>
      </c>
      <c r="J357" s="8">
        <v>3144.98</v>
      </c>
      <c r="K357" s="8">
        <v>0.92</v>
      </c>
      <c r="L357" s="8">
        <v>37739.760000000002</v>
      </c>
      <c r="M357" s="8">
        <v>11.07</v>
      </c>
      <c r="N357" s="8">
        <v>2.98</v>
      </c>
      <c r="O357" s="8">
        <v>0</v>
      </c>
      <c r="P357" s="8">
        <v>2077.69</v>
      </c>
      <c r="Q357" s="8">
        <v>0</v>
      </c>
    </row>
    <row r="358" spans="1:17" s="3" customFormat="1" ht="1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943</v>
      </c>
      <c r="B359" s="7" t="s">
        <v>1023</v>
      </c>
      <c r="C359" s="12" t="s">
        <v>247</v>
      </c>
      <c r="D359" s="12"/>
      <c r="E359" s="13">
        <v>4510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1:17" s="3" customFormat="1" ht="1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943</v>
      </c>
      <c r="B361" s="7" t="s">
        <v>1502</v>
      </c>
      <c r="C361" s="12" t="s">
        <v>247</v>
      </c>
      <c r="D361" s="12"/>
      <c r="E361" s="13">
        <v>11010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s="3" customFormat="1" ht="1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1513</v>
      </c>
      <c r="B363" s="7" t="s">
        <v>99</v>
      </c>
      <c r="C363" s="6" t="s">
        <v>1514</v>
      </c>
      <c r="D363" s="6" t="s">
        <v>97</v>
      </c>
      <c r="E363" s="8">
        <v>32082</v>
      </c>
      <c r="F363" s="9">
        <v>45282</v>
      </c>
      <c r="G363" s="9">
        <v>50829</v>
      </c>
      <c r="H363" s="10">
        <v>183</v>
      </c>
      <c r="I363" s="10">
        <v>0.57999999999999996</v>
      </c>
      <c r="J363" s="8">
        <v>40102.5</v>
      </c>
      <c r="K363" s="8">
        <v>1.25</v>
      </c>
      <c r="L363" s="8">
        <v>481230</v>
      </c>
      <c r="M363" s="8">
        <v>15</v>
      </c>
      <c r="N363" s="8">
        <v>4.1900000000000004</v>
      </c>
      <c r="O363" s="8">
        <v>0</v>
      </c>
      <c r="P363" s="8">
        <v>51304.47</v>
      </c>
      <c r="Q363" s="8">
        <v>0</v>
      </c>
    </row>
    <row r="364" spans="1:17" s="3" customFormat="1" ht="1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customHeight="1">
      <c r="A365" s="6" t="s">
        <v>1515</v>
      </c>
      <c r="B365" s="7" t="s">
        <v>119</v>
      </c>
      <c r="C365" s="6" t="s">
        <v>1585</v>
      </c>
      <c r="D365" s="6" t="s">
        <v>97</v>
      </c>
      <c r="E365" s="8">
        <v>45236</v>
      </c>
      <c r="F365" s="9">
        <v>44986</v>
      </c>
      <c r="G365" s="9">
        <v>47634</v>
      </c>
      <c r="H365" s="10">
        <v>87</v>
      </c>
      <c r="I365" s="10">
        <v>1.33</v>
      </c>
      <c r="J365" s="8">
        <v>35699.69</v>
      </c>
      <c r="K365" s="8">
        <v>0.79</v>
      </c>
      <c r="L365" s="8">
        <v>428396.28</v>
      </c>
      <c r="M365" s="8">
        <v>9.4700000000000006</v>
      </c>
      <c r="N365" s="8">
        <v>2.79</v>
      </c>
      <c r="O365" s="8">
        <v>0</v>
      </c>
      <c r="P365" s="8">
        <v>45643</v>
      </c>
      <c r="Q365" s="8">
        <v>0</v>
      </c>
    </row>
    <row r="366" spans="1:17" s="3" customFormat="1" ht="1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customHeight="1">
      <c r="A367" s="6" t="s">
        <v>1517</v>
      </c>
      <c r="B367" s="7" t="s">
        <v>107</v>
      </c>
      <c r="C367" s="6" t="s">
        <v>1518</v>
      </c>
      <c r="D367" s="6" t="s">
        <v>97</v>
      </c>
      <c r="E367" s="8">
        <v>67200</v>
      </c>
      <c r="F367" s="9">
        <v>45176</v>
      </c>
      <c r="G367" s="9">
        <v>46996</v>
      </c>
      <c r="H367" s="10">
        <v>60</v>
      </c>
      <c r="I367" s="10">
        <v>0.83</v>
      </c>
      <c r="J367" s="8">
        <v>32200</v>
      </c>
      <c r="K367" s="8">
        <v>0.48</v>
      </c>
      <c r="L367" s="8">
        <v>386400</v>
      </c>
      <c r="M367" s="8">
        <v>5.75</v>
      </c>
      <c r="N367" s="8">
        <v>1.1100000000000001</v>
      </c>
      <c r="O367" s="8">
        <v>0</v>
      </c>
      <c r="P367" s="8">
        <v>26040</v>
      </c>
      <c r="Q367" s="8">
        <v>0</v>
      </c>
    </row>
    <row r="368" spans="1:17" s="3" customFormat="1" ht="1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customHeight="1">
      <c r="A369" s="6" t="s">
        <v>1586</v>
      </c>
      <c r="B369" s="7" t="s">
        <v>119</v>
      </c>
      <c r="C369" s="6" t="s">
        <v>1122</v>
      </c>
      <c r="D369" s="6" t="s">
        <v>117</v>
      </c>
      <c r="E369" s="8">
        <v>11642</v>
      </c>
      <c r="F369" s="9">
        <v>45386</v>
      </c>
      <c r="G369" s="9">
        <v>46446</v>
      </c>
      <c r="H369" s="10">
        <v>35</v>
      </c>
      <c r="I369" s="10">
        <v>0.25</v>
      </c>
      <c r="J369" s="8">
        <v>12350.98</v>
      </c>
      <c r="K369" s="8">
        <v>1.06</v>
      </c>
      <c r="L369" s="8">
        <v>148211.76</v>
      </c>
      <c r="M369" s="8">
        <v>12.73</v>
      </c>
      <c r="N369" s="8">
        <v>0</v>
      </c>
      <c r="O369" s="8">
        <v>0</v>
      </c>
      <c r="P369" s="8">
        <v>13496.25</v>
      </c>
      <c r="Q369" s="8">
        <v>0</v>
      </c>
    </row>
    <row r="370" spans="1:17" s="3" customFormat="1" ht="1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customHeight="1">
      <c r="A371" s="6" t="s">
        <v>1586</v>
      </c>
      <c r="B371" s="7" t="s">
        <v>1123</v>
      </c>
      <c r="C371" s="6" t="s">
        <v>1124</v>
      </c>
      <c r="D371" s="6" t="s">
        <v>117</v>
      </c>
      <c r="E371" s="8">
        <v>14989</v>
      </c>
      <c r="F371" s="9">
        <v>45386</v>
      </c>
      <c r="G371" s="9">
        <v>46507</v>
      </c>
      <c r="H371" s="10">
        <v>37</v>
      </c>
      <c r="I371" s="10">
        <v>0.25</v>
      </c>
      <c r="J371" s="8">
        <v>17079.78</v>
      </c>
      <c r="K371" s="8">
        <v>1.1399999999999999</v>
      </c>
      <c r="L371" s="8">
        <v>204957.36</v>
      </c>
      <c r="M371" s="8">
        <v>13.67</v>
      </c>
      <c r="N371" s="8">
        <v>0</v>
      </c>
      <c r="O371" s="8">
        <v>0</v>
      </c>
      <c r="P371" s="8">
        <v>7819</v>
      </c>
      <c r="Q371" s="8">
        <v>0</v>
      </c>
    </row>
    <row r="372" spans="1:17" s="3" customFormat="1" ht="1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customHeight="1">
      <c r="A373" s="6" t="s">
        <v>1586</v>
      </c>
      <c r="B373" s="7" t="s">
        <v>1125</v>
      </c>
      <c r="C373" s="6" t="s">
        <v>1126</v>
      </c>
      <c r="D373" s="6" t="s">
        <v>117</v>
      </c>
      <c r="E373" s="8">
        <v>5700</v>
      </c>
      <c r="F373" s="9">
        <v>45386</v>
      </c>
      <c r="G373" s="9">
        <v>47118</v>
      </c>
      <c r="H373" s="10">
        <v>57</v>
      </c>
      <c r="I373" s="10">
        <v>0.25</v>
      </c>
      <c r="J373" s="8">
        <v>6861.32</v>
      </c>
      <c r="K373" s="8">
        <v>1.2</v>
      </c>
      <c r="L373" s="8">
        <v>82335.839999999997</v>
      </c>
      <c r="M373" s="8">
        <v>14.44</v>
      </c>
      <c r="N373" s="8">
        <v>0</v>
      </c>
      <c r="O373" s="8">
        <v>0</v>
      </c>
      <c r="P373" s="8">
        <v>6650</v>
      </c>
      <c r="Q373" s="8">
        <v>0</v>
      </c>
    </row>
    <row r="374" spans="1:17" s="3" customFormat="1" ht="1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customHeight="1">
      <c r="A375" s="6" t="s">
        <v>1586</v>
      </c>
      <c r="B375" s="7" t="s">
        <v>149</v>
      </c>
      <c r="C375" s="6" t="s">
        <v>1127</v>
      </c>
      <c r="D375" s="6" t="s">
        <v>117</v>
      </c>
      <c r="E375" s="8">
        <v>1933</v>
      </c>
      <c r="F375" s="9">
        <v>45386</v>
      </c>
      <c r="G375" s="9">
        <v>46173</v>
      </c>
      <c r="H375" s="10">
        <v>26</v>
      </c>
      <c r="I375" s="10">
        <v>0.25</v>
      </c>
      <c r="J375" s="8">
        <v>2706.2</v>
      </c>
      <c r="K375" s="8">
        <v>1.4</v>
      </c>
      <c r="L375" s="8">
        <v>32474.400000000001</v>
      </c>
      <c r="M375" s="8">
        <v>16.8</v>
      </c>
      <c r="N375" s="8">
        <v>0</v>
      </c>
      <c r="O375" s="8">
        <v>0</v>
      </c>
      <c r="P375" s="8">
        <v>2850</v>
      </c>
      <c r="Q375" s="8">
        <v>0</v>
      </c>
    </row>
    <row r="376" spans="1:17" s="3" customFormat="1" ht="1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customHeight="1">
      <c r="A377" s="6" t="s">
        <v>1586</v>
      </c>
      <c r="B377" s="7" t="s">
        <v>1128</v>
      </c>
      <c r="C377" s="6" t="s">
        <v>1129</v>
      </c>
      <c r="D377" s="6" t="s">
        <v>117</v>
      </c>
      <c r="E377" s="8">
        <v>3578</v>
      </c>
      <c r="F377" s="9">
        <v>45386</v>
      </c>
      <c r="G377" s="9">
        <v>46022</v>
      </c>
      <c r="H377" s="10">
        <v>21</v>
      </c>
      <c r="I377" s="10">
        <v>0.25</v>
      </c>
      <c r="J377" s="8">
        <v>3720.1</v>
      </c>
      <c r="K377" s="8">
        <v>1.04</v>
      </c>
      <c r="L377" s="8">
        <v>44641.2</v>
      </c>
      <c r="M377" s="8">
        <v>12.48</v>
      </c>
      <c r="N377" s="8">
        <v>0</v>
      </c>
      <c r="O377" s="8">
        <v>0</v>
      </c>
      <c r="P377" s="8">
        <v>7400</v>
      </c>
      <c r="Q377" s="8">
        <v>0</v>
      </c>
    </row>
    <row r="378" spans="1:17" s="3" customFormat="1" ht="1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customHeight="1">
      <c r="A379" s="6" t="s">
        <v>1586</v>
      </c>
      <c r="B379" s="7" t="s">
        <v>1130</v>
      </c>
      <c r="C379" s="6" t="s">
        <v>1131</v>
      </c>
      <c r="D379" s="6" t="s">
        <v>117</v>
      </c>
      <c r="E379" s="8">
        <v>7500</v>
      </c>
      <c r="F379" s="9">
        <v>45386</v>
      </c>
      <c r="G379" s="9">
        <v>46142</v>
      </c>
      <c r="H379" s="10">
        <v>25</v>
      </c>
      <c r="I379" s="10">
        <v>0.25</v>
      </c>
      <c r="J379" s="8">
        <v>9174.19</v>
      </c>
      <c r="K379" s="8">
        <v>1.22</v>
      </c>
      <c r="L379" s="8">
        <v>110090.28</v>
      </c>
      <c r="M379" s="8">
        <v>14.68</v>
      </c>
      <c r="N379" s="8">
        <v>0</v>
      </c>
      <c r="O379" s="8">
        <v>0</v>
      </c>
      <c r="P379" s="8">
        <v>0</v>
      </c>
      <c r="Q379" s="8">
        <v>0</v>
      </c>
    </row>
    <row r="380" spans="1:17" s="3" customFormat="1" ht="1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1586</v>
      </c>
      <c r="B381" s="7" t="s">
        <v>1132</v>
      </c>
      <c r="C381" s="6" t="s">
        <v>1525</v>
      </c>
      <c r="D381" s="6" t="s">
        <v>117</v>
      </c>
      <c r="E381" s="8">
        <v>6790</v>
      </c>
      <c r="F381" s="9">
        <v>45386</v>
      </c>
      <c r="G381" s="9">
        <v>46873</v>
      </c>
      <c r="H381" s="10">
        <v>49</v>
      </c>
      <c r="I381" s="10">
        <v>0.25</v>
      </c>
      <c r="J381" s="8">
        <v>6993.7</v>
      </c>
      <c r="K381" s="8">
        <v>1.03</v>
      </c>
      <c r="L381" s="8">
        <v>83924.4</v>
      </c>
      <c r="M381" s="8">
        <v>12.36</v>
      </c>
      <c r="N381" s="8">
        <v>0.6</v>
      </c>
      <c r="O381" s="8">
        <v>0</v>
      </c>
      <c r="P381" s="8">
        <v>12758.46</v>
      </c>
      <c r="Q381" s="8">
        <v>0</v>
      </c>
    </row>
    <row r="382" spans="1:17" s="3" customFormat="1" ht="1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customHeight="1">
      <c r="A383" s="6" t="s">
        <v>1586</v>
      </c>
      <c r="B383" s="7" t="s">
        <v>1134</v>
      </c>
      <c r="C383" s="6" t="s">
        <v>1135</v>
      </c>
      <c r="D383" s="6" t="s">
        <v>97</v>
      </c>
      <c r="E383" s="8">
        <v>9884</v>
      </c>
      <c r="F383" s="9">
        <v>45386</v>
      </c>
      <c r="G383" s="9">
        <v>46599</v>
      </c>
      <c r="H383" s="10">
        <v>40</v>
      </c>
      <c r="I383" s="10">
        <v>0.25</v>
      </c>
      <c r="J383" s="8">
        <v>10578.53</v>
      </c>
      <c r="K383" s="8">
        <v>1.07</v>
      </c>
      <c r="L383" s="8">
        <v>126942.36</v>
      </c>
      <c r="M383" s="8">
        <v>12.84</v>
      </c>
      <c r="N383" s="8">
        <v>1.22</v>
      </c>
      <c r="O383" s="8">
        <v>0</v>
      </c>
      <c r="P383" s="8">
        <v>11626.58</v>
      </c>
      <c r="Q383" s="8">
        <v>0</v>
      </c>
    </row>
    <row r="384" spans="1:17" s="3" customFormat="1" ht="1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customHeight="1">
      <c r="A385" s="6" t="s">
        <v>1586</v>
      </c>
      <c r="B385" s="7" t="s">
        <v>1136</v>
      </c>
      <c r="C385" s="6" t="s">
        <v>1137</v>
      </c>
      <c r="D385" s="6" t="s">
        <v>117</v>
      </c>
      <c r="E385" s="8">
        <v>2592</v>
      </c>
      <c r="F385" s="9">
        <v>45386</v>
      </c>
      <c r="G385" s="9">
        <v>46904</v>
      </c>
      <c r="H385" s="10">
        <v>50</v>
      </c>
      <c r="I385" s="10">
        <v>0.25</v>
      </c>
      <c r="J385" s="8">
        <v>2695.68</v>
      </c>
      <c r="K385" s="8">
        <v>1.04</v>
      </c>
      <c r="L385" s="8">
        <v>32348.16</v>
      </c>
      <c r="M385" s="8">
        <v>12.48</v>
      </c>
      <c r="N385" s="8">
        <v>0</v>
      </c>
      <c r="O385" s="8">
        <v>0</v>
      </c>
      <c r="P385" s="8">
        <v>1012.5</v>
      </c>
      <c r="Q385" s="8">
        <v>0</v>
      </c>
    </row>
    <row r="386" spans="1:17" s="3" customFormat="1" ht="1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customHeight="1">
      <c r="A387" s="6" t="s">
        <v>1586</v>
      </c>
      <c r="B387" s="7" t="s">
        <v>1138</v>
      </c>
      <c r="C387" s="6" t="s">
        <v>1139</v>
      </c>
      <c r="D387" s="6" t="s">
        <v>117</v>
      </c>
      <c r="E387" s="8">
        <v>5455</v>
      </c>
      <c r="F387" s="9">
        <v>45386</v>
      </c>
      <c r="G387" s="9">
        <v>46112</v>
      </c>
      <c r="H387" s="10">
        <v>24</v>
      </c>
      <c r="I387" s="10">
        <v>0.25</v>
      </c>
      <c r="J387" s="8">
        <v>5682.29</v>
      </c>
      <c r="K387" s="8">
        <v>1.04</v>
      </c>
      <c r="L387" s="8">
        <v>68187.48</v>
      </c>
      <c r="M387" s="8">
        <v>12.5</v>
      </c>
      <c r="N387" s="8">
        <v>0</v>
      </c>
      <c r="O387" s="8">
        <v>0</v>
      </c>
      <c r="P387" s="8">
        <v>6000</v>
      </c>
      <c r="Q387" s="8">
        <v>0</v>
      </c>
    </row>
    <row r="388" spans="1:17" s="3" customFormat="1" ht="1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customHeight="1">
      <c r="A389" s="6" t="s">
        <v>1586</v>
      </c>
      <c r="B389" s="7" t="s">
        <v>1140</v>
      </c>
      <c r="C389" s="6" t="s">
        <v>1141</v>
      </c>
      <c r="D389" s="6" t="s">
        <v>117</v>
      </c>
      <c r="E389" s="8">
        <v>2902</v>
      </c>
      <c r="F389" s="9">
        <v>45386</v>
      </c>
      <c r="G389" s="9">
        <v>46660</v>
      </c>
      <c r="H389" s="10">
        <v>42</v>
      </c>
      <c r="I389" s="10">
        <v>0.25</v>
      </c>
      <c r="J389" s="8">
        <v>3540.57</v>
      </c>
      <c r="K389" s="8">
        <v>1.22</v>
      </c>
      <c r="L389" s="8">
        <v>42486.84</v>
      </c>
      <c r="M389" s="8">
        <v>14.64</v>
      </c>
      <c r="N389" s="8">
        <v>0</v>
      </c>
      <c r="O389" s="8">
        <v>0</v>
      </c>
      <c r="P389" s="8">
        <v>3811</v>
      </c>
      <c r="Q389" s="8">
        <v>0</v>
      </c>
    </row>
    <row r="390" spans="1:17" s="3" customFormat="1" ht="1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1586</v>
      </c>
      <c r="B391" s="7" t="s">
        <v>1142</v>
      </c>
      <c r="C391" s="6" t="s">
        <v>1143</v>
      </c>
      <c r="D391" s="6" t="s">
        <v>117</v>
      </c>
      <c r="E391" s="8">
        <v>4574</v>
      </c>
      <c r="F391" s="9">
        <v>45386</v>
      </c>
      <c r="G391" s="9">
        <v>45596</v>
      </c>
      <c r="H391" s="10">
        <v>7</v>
      </c>
      <c r="I391" s="10">
        <v>0.25</v>
      </c>
      <c r="J391" s="8">
        <v>4998.13</v>
      </c>
      <c r="K391" s="8">
        <v>1.0900000000000001</v>
      </c>
      <c r="L391" s="8">
        <v>59977.56</v>
      </c>
      <c r="M391" s="8">
        <v>13.11</v>
      </c>
      <c r="N391" s="8">
        <v>0</v>
      </c>
      <c r="O391" s="8">
        <v>0</v>
      </c>
      <c r="P391" s="8">
        <v>5000</v>
      </c>
      <c r="Q391" s="8">
        <v>0</v>
      </c>
    </row>
    <row r="392" spans="1:17" s="3" customFormat="1" ht="1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1586</v>
      </c>
      <c r="B393" s="7" t="s">
        <v>1550</v>
      </c>
      <c r="C393" s="12" t="s">
        <v>247</v>
      </c>
      <c r="D393" s="12"/>
      <c r="E393" s="13">
        <v>3800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s="3" customFormat="1" ht="1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1586</v>
      </c>
      <c r="B395" s="7" t="s">
        <v>1551</v>
      </c>
      <c r="C395" s="12" t="s">
        <v>247</v>
      </c>
      <c r="D395" s="12"/>
      <c r="E395" s="13">
        <v>4253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</sheetData>
  <autoFilter ref="A3:Q395" xr:uid="{7BF43BCC-B779-4D9B-952D-44D48E08F9B7}"/>
  <mergeCells count="2">
    <mergeCell ref="A1:Q1"/>
    <mergeCell ref="A2:Q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 tint="0.59999389629810485"/>
    <pageSetUpPr fitToPage="1"/>
  </sheetPr>
  <dimension ref="A1:Q358"/>
  <sheetViews>
    <sheetView zoomScaleNormal="100" workbookViewId="0">
      <selection activeCell="E53" sqref="E53:E353"/>
    </sheetView>
  </sheetViews>
  <sheetFormatPr defaultColWidth="9.140625" defaultRowHeight="12.6"/>
  <cols>
    <col min="1" max="1" width="37.42578125" bestFit="1" customWidth="1"/>
    <col min="2" max="2" width="9.140625" bestFit="1" customWidth="1"/>
    <col min="3" max="3" width="62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1587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hidden="1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hidden="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hidden="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hidden="1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0.5</v>
      </c>
      <c r="J7" s="8">
        <v>40430.01</v>
      </c>
      <c r="K7" s="8">
        <v>1.23</v>
      </c>
      <c r="L7" s="8">
        <v>485160.12</v>
      </c>
      <c r="M7" s="8">
        <v>14.75</v>
      </c>
      <c r="N7" s="8">
        <v>7.05</v>
      </c>
      <c r="O7" s="8">
        <v>0</v>
      </c>
      <c r="P7" s="8">
        <v>78125.62</v>
      </c>
      <c r="Q7" s="8">
        <v>0</v>
      </c>
    </row>
    <row r="8" spans="1:17" s="3" customFormat="1" ht="15" hidden="1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hidden="1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0.5</v>
      </c>
      <c r="J9" s="8">
        <v>16148.67</v>
      </c>
      <c r="K9" s="8">
        <v>1.1000000000000001</v>
      </c>
      <c r="L9" s="8">
        <v>193784.04</v>
      </c>
      <c r="M9" s="8">
        <v>13.2</v>
      </c>
      <c r="N9" s="8">
        <v>6.98</v>
      </c>
      <c r="O9" s="8">
        <v>0</v>
      </c>
      <c r="P9" s="8">
        <v>14378.09</v>
      </c>
      <c r="Q9" s="8">
        <v>0</v>
      </c>
    </row>
    <row r="10" spans="1:17" s="3" customFormat="1" ht="15" hidden="1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hidden="1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2.25</v>
      </c>
      <c r="J11" s="8">
        <v>32688.45</v>
      </c>
      <c r="K11" s="8">
        <v>1.06</v>
      </c>
      <c r="L11" s="8">
        <v>392261.4</v>
      </c>
      <c r="M11" s="8">
        <v>12.73</v>
      </c>
      <c r="N11" s="8">
        <v>3.07</v>
      </c>
      <c r="O11" s="8">
        <v>0</v>
      </c>
      <c r="P11" s="8">
        <v>30812</v>
      </c>
      <c r="Q11" s="8">
        <v>0</v>
      </c>
    </row>
    <row r="12" spans="1:17" s="3" customFormat="1" ht="15" hidden="1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hidden="1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2.25</v>
      </c>
      <c r="J13" s="8">
        <v>22501.94</v>
      </c>
      <c r="K13" s="8">
        <v>0.4</v>
      </c>
      <c r="L13" s="8">
        <v>270023.28000000003</v>
      </c>
      <c r="M13" s="8">
        <v>4.75</v>
      </c>
      <c r="N13" s="8">
        <v>0.66</v>
      </c>
      <c r="O13" s="8">
        <v>0</v>
      </c>
      <c r="P13" s="8">
        <v>21317.63</v>
      </c>
      <c r="Q13" s="8">
        <v>0</v>
      </c>
    </row>
    <row r="14" spans="1:17" s="3" customFormat="1" ht="15" hidden="1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hidden="1" customHeight="1">
      <c r="A15" s="6" t="s">
        <v>997</v>
      </c>
      <c r="B15" s="7" t="s">
        <v>152</v>
      </c>
      <c r="C15" s="6" t="s">
        <v>998</v>
      </c>
      <c r="D15" s="6" t="s">
        <v>97</v>
      </c>
      <c r="E15" s="8">
        <v>101334</v>
      </c>
      <c r="F15" s="9">
        <v>44775</v>
      </c>
      <c r="G15" s="9">
        <v>45900</v>
      </c>
      <c r="H15" s="10">
        <v>37</v>
      </c>
      <c r="I15" s="10">
        <v>1.67</v>
      </c>
      <c r="J15" s="8">
        <v>50667</v>
      </c>
      <c r="K15" s="8">
        <v>0.5</v>
      </c>
      <c r="L15" s="8">
        <v>608004</v>
      </c>
      <c r="M15" s="8">
        <v>6</v>
      </c>
      <c r="N15" s="8">
        <v>1.2</v>
      </c>
      <c r="O15" s="8">
        <v>0</v>
      </c>
      <c r="P15" s="8">
        <v>57423.28</v>
      </c>
      <c r="Q15" s="8">
        <v>0</v>
      </c>
    </row>
    <row r="16" spans="1:17" s="3" customFormat="1" ht="15" hidden="1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hidden="1" customHeight="1">
      <c r="A17" s="6" t="s">
        <v>999</v>
      </c>
      <c r="B17" s="7" t="s">
        <v>1001</v>
      </c>
      <c r="C17" s="12" t="s">
        <v>247</v>
      </c>
      <c r="D17" s="12"/>
      <c r="E17" s="13">
        <v>23903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s="3" customFormat="1" ht="15" hidden="1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hidden="1" customHeight="1">
      <c r="A19" s="6" t="s">
        <v>999</v>
      </c>
      <c r="B19" s="7" t="s">
        <v>205</v>
      </c>
      <c r="C19" s="6" t="s">
        <v>1563</v>
      </c>
      <c r="D19" s="6" t="s">
        <v>97</v>
      </c>
      <c r="E19" s="8">
        <v>23272</v>
      </c>
      <c r="F19" s="9">
        <v>45474</v>
      </c>
      <c r="G19" s="9">
        <v>47330</v>
      </c>
      <c r="H19" s="10">
        <v>61</v>
      </c>
      <c r="I19" s="10">
        <v>-0.25</v>
      </c>
      <c r="J19" s="8">
        <v>0</v>
      </c>
      <c r="K19" s="8">
        <v>0</v>
      </c>
      <c r="L19" s="8">
        <v>0</v>
      </c>
      <c r="M19" s="8">
        <v>0</v>
      </c>
      <c r="N19" s="8">
        <v>2.52</v>
      </c>
      <c r="O19" s="8">
        <v>0</v>
      </c>
      <c r="P19" s="8">
        <v>31417.200000000001</v>
      </c>
      <c r="Q19" s="8">
        <v>0</v>
      </c>
    </row>
    <row r="20" spans="1:17" s="3" customFormat="1" ht="15" hidden="1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hidden="1" customHeight="1">
      <c r="A21" s="6" t="s">
        <v>1009</v>
      </c>
      <c r="B21" s="7" t="s">
        <v>1010</v>
      </c>
      <c r="C21" s="6" t="s">
        <v>1011</v>
      </c>
      <c r="D21" s="6" t="s">
        <v>97</v>
      </c>
      <c r="E21" s="8">
        <v>126596</v>
      </c>
      <c r="F21" s="9">
        <v>44805</v>
      </c>
      <c r="G21" s="9">
        <v>49187</v>
      </c>
      <c r="H21" s="10">
        <v>144</v>
      </c>
      <c r="I21" s="10">
        <v>1.58</v>
      </c>
      <c r="J21" s="8">
        <v>122405.95</v>
      </c>
      <c r="K21" s="8">
        <v>0.97</v>
      </c>
      <c r="L21" s="8">
        <v>1468871.4</v>
      </c>
      <c r="M21" s="8">
        <v>11.6</v>
      </c>
      <c r="N21" s="8">
        <v>5.9</v>
      </c>
      <c r="O21" s="8">
        <v>0</v>
      </c>
      <c r="P21" s="8">
        <v>225764.28</v>
      </c>
      <c r="Q21" s="8">
        <v>0</v>
      </c>
    </row>
    <row r="22" spans="1:17" s="3" customFormat="1" ht="15" hidden="1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hidden="1" customHeight="1">
      <c r="A23" s="6" t="s">
        <v>1012</v>
      </c>
      <c r="B23" s="7" t="s">
        <v>1013</v>
      </c>
      <c r="C23" s="6" t="s">
        <v>1014</v>
      </c>
      <c r="D23" s="6" t="s">
        <v>97</v>
      </c>
      <c r="E23" s="8">
        <v>56629</v>
      </c>
      <c r="F23" s="9">
        <v>45026</v>
      </c>
      <c r="G23" s="9">
        <v>49765</v>
      </c>
      <c r="H23" s="10">
        <v>156</v>
      </c>
      <c r="I23" s="10">
        <v>1</v>
      </c>
      <c r="J23" s="8">
        <v>90833.34</v>
      </c>
      <c r="K23" s="8">
        <v>1.6</v>
      </c>
      <c r="L23" s="8">
        <v>1090000.08</v>
      </c>
      <c r="M23" s="8">
        <v>19.25</v>
      </c>
      <c r="N23" s="8">
        <v>2.36</v>
      </c>
      <c r="O23" s="8">
        <v>0</v>
      </c>
      <c r="P23" s="8">
        <v>272500.02</v>
      </c>
      <c r="Q23" s="8">
        <v>0</v>
      </c>
    </row>
    <row r="24" spans="1:17" s="3" customFormat="1" ht="15" hidden="1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hidden="1" customHeight="1">
      <c r="A25" s="6" t="s">
        <v>1015</v>
      </c>
      <c r="B25" s="7" t="s">
        <v>167</v>
      </c>
      <c r="C25" s="6" t="s">
        <v>1016</v>
      </c>
      <c r="D25" s="6" t="s">
        <v>97</v>
      </c>
      <c r="E25" s="8">
        <v>56628</v>
      </c>
      <c r="F25" s="9">
        <v>45026</v>
      </c>
      <c r="G25" s="9">
        <v>49765</v>
      </c>
      <c r="H25" s="10">
        <v>156</v>
      </c>
      <c r="I25" s="10">
        <v>1</v>
      </c>
      <c r="J25" s="8">
        <v>90833.34</v>
      </c>
      <c r="K25" s="8">
        <v>1.6</v>
      </c>
      <c r="L25" s="8">
        <v>1090000.08</v>
      </c>
      <c r="M25" s="8">
        <v>19.25</v>
      </c>
      <c r="N25" s="8">
        <v>2.86</v>
      </c>
      <c r="O25" s="8">
        <v>0</v>
      </c>
      <c r="P25" s="8">
        <v>272500.02</v>
      </c>
      <c r="Q25" s="8">
        <v>0</v>
      </c>
    </row>
    <row r="26" spans="1:17" s="3" customFormat="1" ht="15" hidden="1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hidden="1" customHeight="1">
      <c r="A27" s="6" t="s">
        <v>1027</v>
      </c>
      <c r="B27" s="7" t="s">
        <v>119</v>
      </c>
      <c r="C27" s="12" t="s">
        <v>247</v>
      </c>
      <c r="D27" s="12"/>
      <c r="E27" s="13">
        <v>66380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s="3" customFormat="1" ht="15" hidden="1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hidden="1" customHeight="1">
      <c r="A29" s="6" t="s">
        <v>1029</v>
      </c>
      <c r="B29" s="7" t="s">
        <v>1030</v>
      </c>
      <c r="C29" s="6" t="s">
        <v>1031</v>
      </c>
      <c r="D29" s="6" t="s">
        <v>97</v>
      </c>
      <c r="E29" s="8">
        <v>119700</v>
      </c>
      <c r="F29" s="9">
        <v>42125</v>
      </c>
      <c r="G29" s="9">
        <v>46752</v>
      </c>
      <c r="H29" s="10">
        <v>152</v>
      </c>
      <c r="I29" s="10">
        <v>8.92</v>
      </c>
      <c r="J29" s="8">
        <v>54606.47</v>
      </c>
      <c r="K29" s="8">
        <v>0.46</v>
      </c>
      <c r="L29" s="8">
        <v>655277.64</v>
      </c>
      <c r="M29" s="8">
        <v>5.47</v>
      </c>
      <c r="N29" s="8">
        <v>0</v>
      </c>
      <c r="O29" s="8">
        <v>0</v>
      </c>
      <c r="P29" s="8">
        <v>10000</v>
      </c>
      <c r="Q29" s="8">
        <v>0</v>
      </c>
    </row>
    <row r="30" spans="1:17" s="3" customFormat="1" ht="15" hidden="1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hidden="1" customHeight="1">
      <c r="A31" s="6" t="s">
        <v>1032</v>
      </c>
      <c r="B31" s="7" t="s">
        <v>99</v>
      </c>
      <c r="C31" s="6" t="s">
        <v>1033</v>
      </c>
      <c r="D31" s="6" t="s">
        <v>97</v>
      </c>
      <c r="E31" s="8">
        <v>66649</v>
      </c>
      <c r="F31" s="9">
        <v>45278</v>
      </c>
      <c r="G31" s="9">
        <v>50464</v>
      </c>
      <c r="H31" s="10">
        <v>171</v>
      </c>
      <c r="I31" s="10">
        <v>0.33</v>
      </c>
      <c r="J31" s="8">
        <v>43975.839999999997</v>
      </c>
      <c r="K31" s="8">
        <v>0.66</v>
      </c>
      <c r="L31" s="8">
        <v>527710.07999999996</v>
      </c>
      <c r="M31" s="8">
        <v>7.92</v>
      </c>
      <c r="N31" s="8">
        <v>1.39</v>
      </c>
      <c r="O31" s="8">
        <v>0</v>
      </c>
      <c r="P31" s="8">
        <v>49542.42</v>
      </c>
      <c r="Q31" s="8">
        <v>0</v>
      </c>
    </row>
    <row r="32" spans="1:17" s="3" customFormat="1" ht="15" hidden="1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hidden="1" customHeight="1">
      <c r="A33" s="6" t="s">
        <v>1032</v>
      </c>
      <c r="B33" s="7" t="s">
        <v>1034</v>
      </c>
      <c r="C33" s="6" t="s">
        <v>1035</v>
      </c>
      <c r="D33" s="6" t="s">
        <v>97</v>
      </c>
      <c r="E33" s="8">
        <v>28858</v>
      </c>
      <c r="F33" s="9">
        <v>45278</v>
      </c>
      <c r="G33" s="9">
        <v>47026</v>
      </c>
      <c r="H33" s="10">
        <v>58</v>
      </c>
      <c r="I33" s="10">
        <v>0.33</v>
      </c>
      <c r="J33" s="8">
        <v>24168.58</v>
      </c>
      <c r="K33" s="8">
        <v>0.84</v>
      </c>
      <c r="L33" s="8">
        <v>290022.96000000002</v>
      </c>
      <c r="M33" s="8">
        <v>10.050000000000001</v>
      </c>
      <c r="N33" s="8">
        <v>1.48</v>
      </c>
      <c r="O33" s="8">
        <v>0</v>
      </c>
      <c r="P33" s="8">
        <v>27246.76</v>
      </c>
      <c r="Q33" s="8">
        <v>0</v>
      </c>
    </row>
    <row r="34" spans="1:17" s="3" customFormat="1" ht="15" hidden="1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hidden="1" customHeight="1">
      <c r="A35" s="6" t="s">
        <v>1036</v>
      </c>
      <c r="B35" s="7" t="s">
        <v>1037</v>
      </c>
      <c r="C35" s="12" t="s">
        <v>247</v>
      </c>
      <c r="D35" s="12"/>
      <c r="E35" s="13">
        <v>31994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s="3" customFormat="1" ht="15" hidden="1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hidden="1" customHeight="1">
      <c r="A37" s="6" t="s">
        <v>1039</v>
      </c>
      <c r="B37" s="7" t="s">
        <v>1040</v>
      </c>
      <c r="C37" s="6" t="s">
        <v>1566</v>
      </c>
      <c r="D37" s="6" t="s">
        <v>97</v>
      </c>
      <c r="E37" s="8">
        <v>54920</v>
      </c>
      <c r="F37" s="9">
        <v>44795</v>
      </c>
      <c r="G37" s="9">
        <v>45625</v>
      </c>
      <c r="H37" s="10">
        <v>27</v>
      </c>
      <c r="I37" s="10">
        <v>1.67</v>
      </c>
      <c r="J37" s="8">
        <v>39542.400000000001</v>
      </c>
      <c r="K37" s="8">
        <v>0.72</v>
      </c>
      <c r="L37" s="8">
        <v>474508.79999999999</v>
      </c>
      <c r="M37" s="8">
        <v>8.64</v>
      </c>
      <c r="N37" s="8">
        <v>1.64</v>
      </c>
      <c r="O37" s="8">
        <v>0</v>
      </c>
      <c r="P37" s="8">
        <v>45995.5</v>
      </c>
      <c r="Q37" s="8">
        <v>0</v>
      </c>
    </row>
    <row r="38" spans="1:17" s="3" customFormat="1" ht="15" hidden="1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hidden="1" customHeight="1">
      <c r="A39" s="6" t="s">
        <v>1048</v>
      </c>
      <c r="B39" s="7" t="s">
        <v>119</v>
      </c>
      <c r="C39" s="6" t="s">
        <v>1049</v>
      </c>
      <c r="D39" s="6" t="s">
        <v>97</v>
      </c>
      <c r="E39" s="8">
        <v>25050</v>
      </c>
      <c r="F39" s="9">
        <v>45279</v>
      </c>
      <c r="G39" s="9">
        <v>46785</v>
      </c>
      <c r="H39" s="10">
        <v>50</v>
      </c>
      <c r="I39" s="10">
        <v>0.33</v>
      </c>
      <c r="J39" s="8">
        <v>25386.61</v>
      </c>
      <c r="K39" s="8">
        <v>1.01</v>
      </c>
      <c r="L39" s="8">
        <v>304639.32</v>
      </c>
      <c r="M39" s="8">
        <v>12.16</v>
      </c>
      <c r="N39" s="8">
        <v>8.14</v>
      </c>
      <c r="O39" s="8">
        <v>0</v>
      </c>
      <c r="P39" s="8">
        <v>49056.25</v>
      </c>
      <c r="Q39" s="8">
        <v>0</v>
      </c>
    </row>
    <row r="40" spans="1:17" s="3" customFormat="1" ht="15" hidden="1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hidden="1" customHeight="1">
      <c r="A41" s="6" t="s">
        <v>1052</v>
      </c>
      <c r="B41" s="7" t="s">
        <v>119</v>
      </c>
      <c r="C41" s="6" t="s">
        <v>1053</v>
      </c>
      <c r="D41" s="6" t="s">
        <v>97</v>
      </c>
      <c r="E41" s="8">
        <v>58585</v>
      </c>
      <c r="F41" s="9">
        <v>45279</v>
      </c>
      <c r="G41" s="9">
        <v>46637</v>
      </c>
      <c r="H41" s="10">
        <v>45</v>
      </c>
      <c r="I41" s="10">
        <v>0.33</v>
      </c>
      <c r="J41" s="8">
        <v>43588.31</v>
      </c>
      <c r="K41" s="8">
        <v>0.74</v>
      </c>
      <c r="L41" s="8">
        <v>523059.72</v>
      </c>
      <c r="M41" s="8">
        <v>8.93</v>
      </c>
      <c r="N41" s="8">
        <v>7.24</v>
      </c>
      <c r="O41" s="8">
        <v>0</v>
      </c>
      <c r="P41" s="8">
        <v>42318.75</v>
      </c>
      <c r="Q41" s="8">
        <v>0</v>
      </c>
    </row>
    <row r="42" spans="1:17" s="3" customFormat="1" ht="15" hidden="1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hidden="1" customHeight="1">
      <c r="A43" s="6" t="s">
        <v>1054</v>
      </c>
      <c r="B43" s="7" t="s">
        <v>99</v>
      </c>
      <c r="C43" s="6" t="s">
        <v>1055</v>
      </c>
      <c r="D43" s="6" t="s">
        <v>97</v>
      </c>
      <c r="E43" s="8">
        <v>27000</v>
      </c>
      <c r="F43" s="9">
        <v>45279</v>
      </c>
      <c r="G43" s="9">
        <v>46645</v>
      </c>
      <c r="H43" s="10">
        <v>45</v>
      </c>
      <c r="I43" s="10">
        <v>0.33</v>
      </c>
      <c r="J43" s="8">
        <v>27495</v>
      </c>
      <c r="K43" s="8">
        <v>1.02</v>
      </c>
      <c r="L43" s="8">
        <v>329940</v>
      </c>
      <c r="M43" s="8">
        <v>12.22</v>
      </c>
      <c r="N43" s="8">
        <v>7.63</v>
      </c>
      <c r="O43" s="8">
        <v>0</v>
      </c>
      <c r="P43" s="8">
        <v>52875</v>
      </c>
      <c r="Q43" s="8">
        <v>0</v>
      </c>
    </row>
    <row r="44" spans="1:17" s="3" customFormat="1" ht="15" hidden="1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hidden="1" customHeight="1">
      <c r="A45" s="6" t="s">
        <v>1054</v>
      </c>
      <c r="B45" s="7" t="s">
        <v>101</v>
      </c>
      <c r="C45" s="6" t="s">
        <v>1056</v>
      </c>
      <c r="D45" s="6" t="s">
        <v>97</v>
      </c>
      <c r="E45" s="8">
        <v>31780</v>
      </c>
      <c r="F45" s="9">
        <v>45279</v>
      </c>
      <c r="G45" s="9">
        <v>46160</v>
      </c>
      <c r="H45" s="10">
        <v>29</v>
      </c>
      <c r="I45" s="10">
        <v>0.33</v>
      </c>
      <c r="J45" s="8">
        <v>29131.67</v>
      </c>
      <c r="K45" s="8">
        <v>0.92</v>
      </c>
      <c r="L45" s="8">
        <v>349580.04</v>
      </c>
      <c r="M45" s="8">
        <v>11</v>
      </c>
      <c r="N45" s="8">
        <v>7.59</v>
      </c>
      <c r="O45" s="8">
        <v>0</v>
      </c>
      <c r="P45" s="8">
        <v>43074.25</v>
      </c>
      <c r="Q45" s="8">
        <v>0</v>
      </c>
    </row>
    <row r="46" spans="1:17" s="3" customFormat="1" ht="15" hidden="1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hidden="1" customHeight="1">
      <c r="A47" s="6" t="s">
        <v>1057</v>
      </c>
      <c r="B47" s="7" t="s">
        <v>119</v>
      </c>
      <c r="C47" s="6" t="s">
        <v>1058</v>
      </c>
      <c r="D47" s="6" t="s">
        <v>97</v>
      </c>
      <c r="E47" s="8">
        <v>86683</v>
      </c>
      <c r="F47" s="9">
        <v>39873</v>
      </c>
      <c r="G47" s="9">
        <v>46904</v>
      </c>
      <c r="H47" s="10">
        <v>231</v>
      </c>
      <c r="I47" s="10">
        <v>15.08</v>
      </c>
      <c r="J47" s="8">
        <v>31801.47</v>
      </c>
      <c r="K47" s="8">
        <v>0.37</v>
      </c>
      <c r="L47" s="8">
        <v>381617.64</v>
      </c>
      <c r="M47" s="8">
        <v>4.4000000000000004</v>
      </c>
      <c r="N47" s="8">
        <v>2.09</v>
      </c>
      <c r="O47" s="8">
        <v>0</v>
      </c>
      <c r="P47" s="8">
        <v>25000</v>
      </c>
      <c r="Q47" s="8">
        <v>0</v>
      </c>
    </row>
    <row r="48" spans="1:17" s="3" customFormat="1" ht="15" hidden="1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hidden="1" customHeight="1">
      <c r="A49" s="6" t="s">
        <v>1057</v>
      </c>
      <c r="B49" s="7" t="s">
        <v>766</v>
      </c>
      <c r="C49" s="6" t="s">
        <v>1059</v>
      </c>
      <c r="D49" s="6" t="s">
        <v>97</v>
      </c>
      <c r="E49" s="8">
        <v>28776</v>
      </c>
      <c r="F49" s="9">
        <v>41518</v>
      </c>
      <c r="G49" s="9">
        <v>46721</v>
      </c>
      <c r="H49" s="10">
        <v>171</v>
      </c>
      <c r="I49" s="10">
        <v>10.58</v>
      </c>
      <c r="J49" s="8">
        <v>20450.14</v>
      </c>
      <c r="K49" s="8">
        <v>0.71</v>
      </c>
      <c r="L49" s="8">
        <v>245401.68</v>
      </c>
      <c r="M49" s="8">
        <v>8.5299999999999994</v>
      </c>
      <c r="N49" s="8">
        <v>2.36</v>
      </c>
      <c r="O49" s="8">
        <v>0</v>
      </c>
      <c r="P49" s="8">
        <v>11990</v>
      </c>
      <c r="Q49" s="8">
        <v>0</v>
      </c>
    </row>
    <row r="50" spans="1:17" s="3" customFormat="1" ht="15" hidden="1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hidden="1" customHeight="1">
      <c r="A51" s="6" t="s">
        <v>1060</v>
      </c>
      <c r="B51" s="7" t="s">
        <v>119</v>
      </c>
      <c r="C51" s="6" t="s">
        <v>1061</v>
      </c>
      <c r="D51" s="6" t="s">
        <v>97</v>
      </c>
      <c r="E51" s="8">
        <v>28341</v>
      </c>
      <c r="F51" s="9">
        <v>44774</v>
      </c>
      <c r="G51" s="9">
        <v>46599</v>
      </c>
      <c r="H51" s="10">
        <v>60</v>
      </c>
      <c r="I51" s="10">
        <v>1.67</v>
      </c>
      <c r="J51" s="8">
        <v>20677.12</v>
      </c>
      <c r="K51" s="8">
        <v>0.73</v>
      </c>
      <c r="L51" s="8">
        <v>248125.44</v>
      </c>
      <c r="M51" s="8">
        <v>8.75</v>
      </c>
      <c r="N51" s="8">
        <v>4.97</v>
      </c>
      <c r="O51" s="8">
        <v>0</v>
      </c>
      <c r="P51" s="8">
        <v>40149.760000000002</v>
      </c>
      <c r="Q51" s="8">
        <v>0</v>
      </c>
    </row>
    <row r="52" spans="1:17" s="3" customFormat="1" ht="15" hidden="1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1068</v>
      </c>
      <c r="B53" s="7" t="s">
        <v>1069</v>
      </c>
      <c r="C53" s="77" t="s">
        <v>1567</v>
      </c>
      <c r="D53" s="6" t="s">
        <v>97</v>
      </c>
      <c r="E53" s="8">
        <v>47268</v>
      </c>
      <c r="F53" s="9">
        <v>45108</v>
      </c>
      <c r="G53" s="9">
        <v>48760</v>
      </c>
      <c r="H53" s="10">
        <v>120</v>
      </c>
      <c r="I53" s="10">
        <v>0.75</v>
      </c>
      <c r="J53" s="8">
        <v>55146</v>
      </c>
      <c r="K53" s="8">
        <v>1.17</v>
      </c>
      <c r="L53" s="8">
        <v>661752</v>
      </c>
      <c r="M53" s="8">
        <v>14</v>
      </c>
      <c r="N53" s="8">
        <v>2.41</v>
      </c>
      <c r="O53" s="8">
        <v>0</v>
      </c>
      <c r="P53" s="8">
        <v>200000</v>
      </c>
      <c r="Q53" s="8">
        <v>0</v>
      </c>
    </row>
    <row r="54" spans="1:17" s="3" customFormat="1" ht="15" hidden="1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hidden="1" customHeight="1">
      <c r="A55" s="6" t="s">
        <v>1071</v>
      </c>
      <c r="B55" s="7" t="s">
        <v>1072</v>
      </c>
      <c r="C55" s="6" t="s">
        <v>1073</v>
      </c>
      <c r="D55" s="6" t="s">
        <v>97</v>
      </c>
      <c r="E55" s="8">
        <v>121068</v>
      </c>
      <c r="F55" s="9">
        <v>42644</v>
      </c>
      <c r="G55" s="9">
        <v>46295</v>
      </c>
      <c r="H55" s="10">
        <v>120</v>
      </c>
      <c r="I55" s="10">
        <v>7.5</v>
      </c>
      <c r="J55" s="8">
        <v>164450.70000000001</v>
      </c>
      <c r="K55" s="8">
        <v>1.36</v>
      </c>
      <c r="L55" s="8">
        <v>1973408.4</v>
      </c>
      <c r="M55" s="8">
        <v>16.3</v>
      </c>
      <c r="N55" s="8">
        <v>2.06</v>
      </c>
      <c r="O55" s="8">
        <v>0.77</v>
      </c>
      <c r="P55" s="8">
        <v>0</v>
      </c>
      <c r="Q55" s="8">
        <v>0</v>
      </c>
    </row>
    <row r="56" spans="1:17" s="3" customFormat="1" ht="15" hidden="1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hidden="1" customHeight="1">
      <c r="A57" s="6" t="s">
        <v>1074</v>
      </c>
      <c r="B57" s="7" t="s">
        <v>1075</v>
      </c>
      <c r="C57" s="6" t="s">
        <v>1076</v>
      </c>
      <c r="D57" s="6" t="s">
        <v>97</v>
      </c>
      <c r="E57" s="8">
        <v>25327</v>
      </c>
      <c r="F57" s="9">
        <v>44687</v>
      </c>
      <c r="G57" s="9">
        <v>45961</v>
      </c>
      <c r="H57" s="10">
        <v>42</v>
      </c>
      <c r="I57" s="10">
        <v>1.92</v>
      </c>
      <c r="J57" s="8">
        <v>21840.32</v>
      </c>
      <c r="K57" s="8">
        <v>0.86</v>
      </c>
      <c r="L57" s="8">
        <v>262083.84</v>
      </c>
      <c r="M57" s="8">
        <v>10.35</v>
      </c>
      <c r="N57" s="8">
        <v>4.83</v>
      </c>
      <c r="O57" s="8">
        <v>0</v>
      </c>
      <c r="P57" s="8">
        <v>122344.4</v>
      </c>
      <c r="Q57" s="8">
        <v>0</v>
      </c>
    </row>
    <row r="58" spans="1:17" s="3" customFormat="1" ht="15" hidden="1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hidden="1" customHeight="1">
      <c r="A59" s="6" t="s">
        <v>935</v>
      </c>
      <c r="B59" s="7" t="s">
        <v>119</v>
      </c>
      <c r="C59" s="6" t="s">
        <v>1082</v>
      </c>
      <c r="D59" s="6" t="s">
        <v>97</v>
      </c>
      <c r="E59" s="8">
        <v>18590</v>
      </c>
      <c r="F59" s="9">
        <v>44760</v>
      </c>
      <c r="G59" s="9">
        <v>45869</v>
      </c>
      <c r="H59" s="10">
        <v>37</v>
      </c>
      <c r="I59" s="10">
        <v>1.75</v>
      </c>
      <c r="J59" s="8">
        <v>12083.5</v>
      </c>
      <c r="K59" s="8">
        <v>0.65</v>
      </c>
      <c r="L59" s="8">
        <v>145002</v>
      </c>
      <c r="M59" s="8">
        <v>7.8</v>
      </c>
      <c r="N59" s="8">
        <v>6.45</v>
      </c>
      <c r="O59" s="8">
        <v>0</v>
      </c>
      <c r="P59" s="8">
        <v>17335.18</v>
      </c>
      <c r="Q59" s="8">
        <v>0</v>
      </c>
    </row>
    <row r="60" spans="1:17" s="3" customFormat="1" ht="15" hidden="1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hidden="1" customHeight="1">
      <c r="A61" s="6" t="s">
        <v>935</v>
      </c>
      <c r="B61" s="7" t="s">
        <v>766</v>
      </c>
      <c r="C61" s="6" t="s">
        <v>1588</v>
      </c>
      <c r="D61" s="6" t="s">
        <v>97</v>
      </c>
      <c r="E61" s="8">
        <v>22406</v>
      </c>
      <c r="F61" s="9">
        <v>45444</v>
      </c>
      <c r="G61" s="9">
        <v>47330</v>
      </c>
      <c r="H61" s="10">
        <v>62</v>
      </c>
      <c r="I61" s="10">
        <v>-0.17</v>
      </c>
      <c r="J61" s="8">
        <v>0</v>
      </c>
      <c r="K61" s="8">
        <v>0</v>
      </c>
      <c r="L61" s="8">
        <v>0</v>
      </c>
      <c r="M61" s="8">
        <v>0</v>
      </c>
      <c r="N61" s="8">
        <v>5.51</v>
      </c>
      <c r="O61" s="8">
        <v>0</v>
      </c>
      <c r="P61" s="8">
        <v>0</v>
      </c>
      <c r="Q61" s="8">
        <v>0</v>
      </c>
    </row>
    <row r="62" spans="1:17" s="3" customFormat="1" ht="15" hidden="1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hidden="1" customHeight="1">
      <c r="A63" s="6" t="s">
        <v>1084</v>
      </c>
      <c r="B63" s="7" t="s">
        <v>1085</v>
      </c>
      <c r="C63" s="12" t="s">
        <v>247</v>
      </c>
      <c r="D63" s="12"/>
      <c r="E63" s="13">
        <v>154923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s="3" customFormat="1" ht="15" hidden="1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hidden="1" customHeight="1">
      <c r="A65" s="15" t="s">
        <v>1087</v>
      </c>
      <c r="B65" s="16" t="s">
        <v>1088</v>
      </c>
      <c r="C65" s="15" t="s">
        <v>1589</v>
      </c>
      <c r="D65" s="15" t="s">
        <v>97</v>
      </c>
      <c r="E65" s="17">
        <v>44301</v>
      </c>
      <c r="F65" s="18">
        <v>44739</v>
      </c>
      <c r="G65" s="18">
        <v>45469</v>
      </c>
      <c r="H65" s="19">
        <v>24</v>
      </c>
      <c r="I65" s="19">
        <v>1.83</v>
      </c>
      <c r="J65" s="17">
        <v>38135.78</v>
      </c>
      <c r="K65" s="17">
        <v>0.86</v>
      </c>
      <c r="L65" s="17">
        <v>457629.36</v>
      </c>
      <c r="M65" s="17">
        <v>10.33</v>
      </c>
      <c r="N65" s="17">
        <v>1.83</v>
      </c>
      <c r="O65" s="17">
        <v>0</v>
      </c>
      <c r="P65" s="17">
        <v>36666.67</v>
      </c>
      <c r="Q65" s="17">
        <v>0</v>
      </c>
    </row>
    <row r="66" spans="1:17" s="3" customFormat="1" ht="15" hidden="1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hidden="1" customHeight="1">
      <c r="A67" s="6" t="s">
        <v>1097</v>
      </c>
      <c r="B67" s="7" t="s">
        <v>1098</v>
      </c>
      <c r="C67" s="6" t="s">
        <v>1099</v>
      </c>
      <c r="D67" s="6" t="s">
        <v>97</v>
      </c>
      <c r="E67" s="8">
        <v>108103</v>
      </c>
      <c r="F67" s="9">
        <v>45209</v>
      </c>
      <c r="G67" s="9">
        <v>48487</v>
      </c>
      <c r="H67" s="10">
        <v>108</v>
      </c>
      <c r="I67" s="10">
        <v>0.5</v>
      </c>
      <c r="J67" s="8">
        <v>106706.67</v>
      </c>
      <c r="K67" s="8">
        <v>0.99</v>
      </c>
      <c r="L67" s="8">
        <v>1280480.04</v>
      </c>
      <c r="M67" s="8">
        <v>11.85</v>
      </c>
      <c r="N67" s="8">
        <v>2.39</v>
      </c>
      <c r="O67" s="8">
        <v>1.45</v>
      </c>
      <c r="P67" s="8">
        <v>0</v>
      </c>
      <c r="Q67" s="8">
        <v>0</v>
      </c>
    </row>
    <row r="68" spans="1:17" s="3" customFormat="1" ht="15" hidden="1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hidden="1" customHeight="1">
      <c r="A69" s="6" t="s">
        <v>1100</v>
      </c>
      <c r="B69" s="7" t="s">
        <v>1101</v>
      </c>
      <c r="C69" s="6" t="s">
        <v>1102</v>
      </c>
      <c r="D69" s="6" t="s">
        <v>97</v>
      </c>
      <c r="E69" s="8">
        <v>191887</v>
      </c>
      <c r="F69" s="9">
        <v>41275</v>
      </c>
      <c r="G69" s="9">
        <v>46752</v>
      </c>
      <c r="H69" s="10">
        <v>180</v>
      </c>
      <c r="I69" s="10">
        <v>11.25</v>
      </c>
      <c r="J69" s="8">
        <v>60764.22</v>
      </c>
      <c r="K69" s="8">
        <v>0.32</v>
      </c>
      <c r="L69" s="8">
        <v>729170.64</v>
      </c>
      <c r="M69" s="8">
        <v>3.8</v>
      </c>
      <c r="N69" s="8">
        <v>1.26</v>
      </c>
      <c r="O69" s="8">
        <v>0</v>
      </c>
      <c r="P69" s="8">
        <v>70000</v>
      </c>
      <c r="Q69" s="8">
        <v>0</v>
      </c>
    </row>
    <row r="70" spans="1:17" s="3" customFormat="1" ht="15" hidden="1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hidden="1" customHeight="1">
      <c r="A71" s="6" t="s">
        <v>1103</v>
      </c>
      <c r="B71" s="7" t="s">
        <v>1104</v>
      </c>
      <c r="C71" s="6" t="s">
        <v>1105</v>
      </c>
      <c r="D71" s="6" t="s">
        <v>97</v>
      </c>
      <c r="E71" s="8">
        <v>119093</v>
      </c>
      <c r="F71" s="9">
        <v>45048</v>
      </c>
      <c r="G71" s="9">
        <v>48638</v>
      </c>
      <c r="H71" s="10">
        <v>118</v>
      </c>
      <c r="I71" s="10">
        <v>0.92</v>
      </c>
      <c r="J71" s="8">
        <v>76480.039999999994</v>
      </c>
      <c r="K71" s="8">
        <v>0.64</v>
      </c>
      <c r="L71" s="8">
        <v>917760.48</v>
      </c>
      <c r="M71" s="8">
        <v>7.71</v>
      </c>
      <c r="N71" s="8">
        <v>1.32</v>
      </c>
      <c r="O71" s="8">
        <v>0</v>
      </c>
      <c r="P71" s="8">
        <v>0</v>
      </c>
      <c r="Q71" s="8">
        <v>0</v>
      </c>
    </row>
    <row r="72" spans="1:17" s="3" customFormat="1" ht="15" hidden="1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hidden="1" customHeight="1">
      <c r="A73" s="6" t="s">
        <v>1116</v>
      </c>
      <c r="B73" s="7" t="s">
        <v>1117</v>
      </c>
      <c r="C73" s="6" t="s">
        <v>1118</v>
      </c>
      <c r="D73" s="6" t="s">
        <v>97</v>
      </c>
      <c r="E73" s="8">
        <v>24012</v>
      </c>
      <c r="F73" s="9">
        <v>42482</v>
      </c>
      <c r="G73" s="9">
        <v>46834</v>
      </c>
      <c r="H73" s="10">
        <v>143</v>
      </c>
      <c r="I73" s="10">
        <v>8</v>
      </c>
      <c r="J73" s="8">
        <v>28854.42</v>
      </c>
      <c r="K73" s="8">
        <v>1.2</v>
      </c>
      <c r="L73" s="8">
        <v>346253.04</v>
      </c>
      <c r="M73" s="8">
        <v>14.42</v>
      </c>
      <c r="N73" s="8">
        <v>0</v>
      </c>
      <c r="O73" s="8">
        <v>0</v>
      </c>
      <c r="P73" s="8">
        <v>41666.660000000003</v>
      </c>
      <c r="Q73" s="8">
        <v>0</v>
      </c>
    </row>
    <row r="74" spans="1:17" s="3" customFormat="1" ht="15" hidden="1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hidden="1" customHeight="1">
      <c r="A75" s="6" t="s">
        <v>1144</v>
      </c>
      <c r="B75" s="7" t="s">
        <v>690</v>
      </c>
      <c r="C75" s="6" t="s">
        <v>1145</v>
      </c>
      <c r="D75" s="6" t="s">
        <v>97</v>
      </c>
      <c r="E75" s="8">
        <v>18095</v>
      </c>
      <c r="F75" s="9">
        <v>44796</v>
      </c>
      <c r="G75" s="9">
        <v>46660</v>
      </c>
      <c r="H75" s="10">
        <v>62</v>
      </c>
      <c r="I75" s="10">
        <v>1.67</v>
      </c>
      <c r="J75" s="8">
        <v>11369.7</v>
      </c>
      <c r="K75" s="8">
        <v>0.63</v>
      </c>
      <c r="L75" s="8">
        <v>136436.4</v>
      </c>
      <c r="M75" s="8">
        <v>7.54</v>
      </c>
      <c r="N75" s="8">
        <v>1.92</v>
      </c>
      <c r="O75" s="8">
        <v>0</v>
      </c>
      <c r="P75" s="8">
        <v>15139.48</v>
      </c>
      <c r="Q75" s="8">
        <v>0</v>
      </c>
    </row>
    <row r="76" spans="1:17" s="3" customFormat="1" ht="15" hidden="1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hidden="1" customHeight="1">
      <c r="A77" s="6" t="s">
        <v>1144</v>
      </c>
      <c r="B77" s="7" t="s">
        <v>339</v>
      </c>
      <c r="C77" s="12" t="s">
        <v>247</v>
      </c>
      <c r="D77" s="12"/>
      <c r="E77" s="13">
        <v>17280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3" customFormat="1" ht="15" hidden="1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hidden="1" customHeight="1">
      <c r="A79" s="6" t="s">
        <v>1144</v>
      </c>
      <c r="B79" s="7" t="s">
        <v>650</v>
      </c>
      <c r="C79" s="12" t="s">
        <v>247</v>
      </c>
      <c r="D79" s="12"/>
      <c r="E79" s="13">
        <v>42795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s="3" customFormat="1" ht="15" hidden="1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hidden="1" customHeight="1">
      <c r="A81" s="6" t="s">
        <v>1144</v>
      </c>
      <c r="B81" s="7" t="s">
        <v>779</v>
      </c>
      <c r="C81" s="12" t="s">
        <v>247</v>
      </c>
      <c r="D81" s="12"/>
      <c r="E81" s="13">
        <v>4320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s="3" customFormat="1" ht="15" hidden="1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hidden="1" customHeight="1">
      <c r="A83" s="6" t="s">
        <v>1144</v>
      </c>
      <c r="B83" s="7" t="s">
        <v>1146</v>
      </c>
      <c r="C83" s="12" t="s">
        <v>247</v>
      </c>
      <c r="D83" s="12"/>
      <c r="E83" s="13">
        <v>3090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s="3" customFormat="1" ht="15" hidden="1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hidden="1" customHeight="1">
      <c r="A85" s="6" t="s">
        <v>1144</v>
      </c>
      <c r="B85" s="7" t="s">
        <v>109</v>
      </c>
      <c r="C85" s="12" t="s">
        <v>247</v>
      </c>
      <c r="D85" s="12"/>
      <c r="E85" s="13">
        <v>21000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s="3" customFormat="1" ht="15" hidden="1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hidden="1" customHeight="1">
      <c r="A87" s="6" t="s">
        <v>1163</v>
      </c>
      <c r="B87" s="7" t="s">
        <v>1164</v>
      </c>
      <c r="C87" s="6" t="s">
        <v>1165</v>
      </c>
      <c r="D87" s="6" t="s">
        <v>97</v>
      </c>
      <c r="E87" s="8">
        <v>39170</v>
      </c>
      <c r="F87" s="9">
        <v>45209</v>
      </c>
      <c r="G87" s="9">
        <v>46387</v>
      </c>
      <c r="H87" s="10">
        <v>39</v>
      </c>
      <c r="I87" s="10">
        <v>0.5</v>
      </c>
      <c r="J87" s="8">
        <v>50431.38</v>
      </c>
      <c r="K87" s="8">
        <v>1.29</v>
      </c>
      <c r="L87" s="8">
        <v>605176.56000000006</v>
      </c>
      <c r="M87" s="8">
        <v>15.45</v>
      </c>
      <c r="N87" s="8">
        <v>6.98</v>
      </c>
      <c r="O87" s="8">
        <v>0</v>
      </c>
      <c r="P87" s="8">
        <v>0</v>
      </c>
      <c r="Q87" s="8">
        <v>0</v>
      </c>
    </row>
    <row r="88" spans="1:17" s="3" customFormat="1" ht="15" hidden="1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1169</v>
      </c>
      <c r="B89" s="7" t="s">
        <v>99</v>
      </c>
      <c r="C89" s="77" t="s">
        <v>1170</v>
      </c>
      <c r="D89" s="6" t="s">
        <v>97</v>
      </c>
      <c r="E89" s="8">
        <v>15372</v>
      </c>
      <c r="F89" s="9">
        <v>45261</v>
      </c>
      <c r="G89" s="9">
        <v>46022</v>
      </c>
      <c r="H89" s="10">
        <v>25</v>
      </c>
      <c r="I89" s="10">
        <v>0.33</v>
      </c>
      <c r="J89" s="8">
        <v>16012.5</v>
      </c>
      <c r="K89" s="8">
        <v>1.04</v>
      </c>
      <c r="L89" s="8">
        <v>192150</v>
      </c>
      <c r="M89" s="8">
        <v>12.5</v>
      </c>
      <c r="N89" s="8">
        <v>3.83</v>
      </c>
      <c r="O89" s="8">
        <v>0</v>
      </c>
      <c r="P89" s="8">
        <v>19266.240000000002</v>
      </c>
      <c r="Q89" s="8">
        <v>0</v>
      </c>
    </row>
    <row r="90" spans="1:17" s="3" customFormat="1" ht="15" hidden="1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1169</v>
      </c>
      <c r="B91" s="7" t="s">
        <v>101</v>
      </c>
      <c r="C91" s="77" t="s">
        <v>1171</v>
      </c>
      <c r="D91" s="6" t="s">
        <v>97</v>
      </c>
      <c r="E91" s="8">
        <v>11828</v>
      </c>
      <c r="F91" s="9">
        <v>45261</v>
      </c>
      <c r="G91" s="9">
        <v>46022</v>
      </c>
      <c r="H91" s="10">
        <v>25</v>
      </c>
      <c r="I91" s="10">
        <v>0.33</v>
      </c>
      <c r="J91" s="8">
        <v>12320.83</v>
      </c>
      <c r="K91" s="8">
        <v>1.04</v>
      </c>
      <c r="L91" s="8">
        <v>147849.96</v>
      </c>
      <c r="M91" s="8">
        <v>12.5</v>
      </c>
      <c r="N91" s="8">
        <v>3.83</v>
      </c>
      <c r="O91" s="8">
        <v>0</v>
      </c>
      <c r="P91" s="8">
        <v>14824.43</v>
      </c>
      <c r="Q91" s="8">
        <v>0</v>
      </c>
    </row>
    <row r="92" spans="1:17" s="3" customFormat="1" ht="15" hidden="1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hidden="1" customHeight="1">
      <c r="A93" s="21" t="s">
        <v>1172</v>
      </c>
      <c r="B93" s="22" t="s">
        <v>1173</v>
      </c>
      <c r="C93" s="21" t="s">
        <v>1571</v>
      </c>
      <c r="D93" s="21" t="s">
        <v>97</v>
      </c>
      <c r="E93" s="23">
        <v>17000</v>
      </c>
      <c r="F93" s="24">
        <v>45323</v>
      </c>
      <c r="G93" s="24">
        <v>47177</v>
      </c>
      <c r="H93" s="25">
        <v>61</v>
      </c>
      <c r="I93" s="25">
        <v>0.17</v>
      </c>
      <c r="J93" s="23">
        <v>11475</v>
      </c>
      <c r="K93" s="23">
        <v>0.68</v>
      </c>
      <c r="L93" s="23">
        <v>137700</v>
      </c>
      <c r="M93" s="23">
        <v>8.1</v>
      </c>
      <c r="N93" s="23">
        <v>1.31</v>
      </c>
      <c r="O93" s="23">
        <v>0</v>
      </c>
      <c r="P93" s="23">
        <v>11475</v>
      </c>
      <c r="Q93" s="23">
        <v>0</v>
      </c>
    </row>
    <row r="94" spans="1:17" s="3" customFormat="1" ht="15" hidden="1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1172</v>
      </c>
      <c r="B95" s="7" t="s">
        <v>1177</v>
      </c>
      <c r="C95" s="77" t="s">
        <v>1572</v>
      </c>
      <c r="D95" s="6" t="s">
        <v>97</v>
      </c>
      <c r="E95" s="8">
        <v>8000</v>
      </c>
      <c r="F95" s="9">
        <v>44958</v>
      </c>
      <c r="G95" s="9">
        <v>46783</v>
      </c>
      <c r="H95" s="10">
        <v>60</v>
      </c>
      <c r="I95" s="10">
        <v>1.17</v>
      </c>
      <c r="J95" s="8">
        <v>5200</v>
      </c>
      <c r="K95" s="8">
        <v>0.65</v>
      </c>
      <c r="L95" s="8">
        <v>62400</v>
      </c>
      <c r="M95" s="8">
        <v>7.8</v>
      </c>
      <c r="N95" s="8">
        <v>1.43</v>
      </c>
      <c r="O95" s="8">
        <v>0</v>
      </c>
      <c r="P95" s="8">
        <v>7500</v>
      </c>
      <c r="Q95" s="8">
        <v>0</v>
      </c>
    </row>
    <row r="96" spans="1:17" s="3" customFormat="1" ht="15" hidden="1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hidden="1" customHeight="1">
      <c r="A97" s="6" t="s">
        <v>1172</v>
      </c>
      <c r="B97" s="7" t="s">
        <v>1179</v>
      </c>
      <c r="C97" s="6" t="s">
        <v>1180</v>
      </c>
      <c r="D97" s="6" t="s">
        <v>264</v>
      </c>
      <c r="E97" s="8">
        <v>32000</v>
      </c>
      <c r="F97" s="9">
        <v>40087</v>
      </c>
      <c r="G97" s="9">
        <v>45565</v>
      </c>
      <c r="H97" s="10">
        <v>180</v>
      </c>
      <c r="I97" s="10">
        <v>14.5</v>
      </c>
      <c r="J97" s="8">
        <v>7284.71</v>
      </c>
      <c r="K97" s="8">
        <v>0.23</v>
      </c>
      <c r="L97" s="8">
        <v>87416.52</v>
      </c>
      <c r="M97" s="8">
        <v>2.73</v>
      </c>
      <c r="N97" s="8">
        <v>0</v>
      </c>
      <c r="O97" s="8">
        <v>0</v>
      </c>
      <c r="P97" s="8">
        <v>10800</v>
      </c>
      <c r="Q97" s="8">
        <v>0</v>
      </c>
    </row>
    <row r="98" spans="1:17" s="3" customFormat="1" ht="15" hidden="1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hidden="1" customHeight="1">
      <c r="A99" s="6" t="s">
        <v>1172</v>
      </c>
      <c r="B99" s="7" t="s">
        <v>1181</v>
      </c>
      <c r="C99" s="6" t="s">
        <v>1182</v>
      </c>
      <c r="D99" s="6" t="s">
        <v>97</v>
      </c>
      <c r="E99" s="8">
        <v>17000</v>
      </c>
      <c r="F99" s="9">
        <v>41773</v>
      </c>
      <c r="G99" s="9">
        <v>46873</v>
      </c>
      <c r="H99" s="10">
        <v>168</v>
      </c>
      <c r="I99" s="10">
        <v>9.92</v>
      </c>
      <c r="J99" s="8">
        <v>9916.67</v>
      </c>
      <c r="K99" s="8">
        <v>0.57999999999999996</v>
      </c>
      <c r="L99" s="8">
        <v>119000.04</v>
      </c>
      <c r="M99" s="8">
        <v>7</v>
      </c>
      <c r="N99" s="8">
        <v>1.49</v>
      </c>
      <c r="O99" s="8">
        <v>0</v>
      </c>
      <c r="P99" s="8">
        <v>8358.34</v>
      </c>
      <c r="Q99" s="8">
        <v>0</v>
      </c>
    </row>
    <row r="100" spans="1:17" s="3" customFormat="1" ht="15" hidden="1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hidden="1" customHeight="1">
      <c r="A101" s="6" t="s">
        <v>1172</v>
      </c>
      <c r="B101" s="7" t="s">
        <v>1183</v>
      </c>
      <c r="C101" s="6" t="s">
        <v>1184</v>
      </c>
      <c r="D101" s="6" t="s">
        <v>117</v>
      </c>
      <c r="E101" s="8">
        <v>40800</v>
      </c>
      <c r="F101" s="9">
        <v>40725</v>
      </c>
      <c r="G101" s="9">
        <v>45838</v>
      </c>
      <c r="H101" s="10">
        <v>168</v>
      </c>
      <c r="I101" s="10">
        <v>12.75</v>
      </c>
      <c r="J101" s="8">
        <v>27880</v>
      </c>
      <c r="K101" s="8">
        <v>0.68</v>
      </c>
      <c r="L101" s="8">
        <v>334560</v>
      </c>
      <c r="M101" s="8">
        <v>8.1999999999999993</v>
      </c>
      <c r="N101" s="8">
        <v>0</v>
      </c>
      <c r="O101" s="8">
        <v>0.25</v>
      </c>
      <c r="P101" s="8">
        <v>0</v>
      </c>
      <c r="Q101" s="8">
        <v>0</v>
      </c>
    </row>
    <row r="102" spans="1:17" s="3" customFormat="1" ht="15" hidden="1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hidden="1" customHeight="1">
      <c r="A103" s="6" t="s">
        <v>1172</v>
      </c>
      <c r="B103" s="7" t="s">
        <v>1185</v>
      </c>
      <c r="C103" s="6" t="s">
        <v>1186</v>
      </c>
      <c r="D103" s="6" t="s">
        <v>117</v>
      </c>
      <c r="E103" s="8">
        <v>39200</v>
      </c>
      <c r="F103" s="9">
        <v>37987</v>
      </c>
      <c r="G103" s="9">
        <v>45838</v>
      </c>
      <c r="H103" s="10">
        <v>258</v>
      </c>
      <c r="I103" s="10">
        <v>20.25</v>
      </c>
      <c r="J103" s="8">
        <v>25153.33</v>
      </c>
      <c r="K103" s="8">
        <v>0.64</v>
      </c>
      <c r="L103" s="8">
        <v>301839.96000000002</v>
      </c>
      <c r="M103" s="8">
        <v>7.7</v>
      </c>
      <c r="N103" s="8">
        <v>0</v>
      </c>
      <c r="O103" s="8">
        <v>0</v>
      </c>
      <c r="P103" s="8">
        <v>0</v>
      </c>
      <c r="Q103" s="8">
        <v>0</v>
      </c>
    </row>
    <row r="104" spans="1:17" s="3" customFormat="1" ht="15" hidden="1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hidden="1" customHeight="1">
      <c r="A105" s="6" t="s">
        <v>1172</v>
      </c>
      <c r="B105" s="7" t="s">
        <v>1175</v>
      </c>
      <c r="C105" s="12" t="s">
        <v>247</v>
      </c>
      <c r="D105" s="12"/>
      <c r="E105" s="13">
        <v>8000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s="3" customFormat="1" ht="15" hidden="1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hidden="1" customHeight="1">
      <c r="A107" s="6" t="s">
        <v>1187</v>
      </c>
      <c r="B107" s="7" t="s">
        <v>350</v>
      </c>
      <c r="C107" s="6" t="s">
        <v>1188</v>
      </c>
      <c r="D107" s="6" t="s">
        <v>97</v>
      </c>
      <c r="E107" s="8">
        <v>19511</v>
      </c>
      <c r="F107" s="9">
        <v>44571</v>
      </c>
      <c r="G107" s="9">
        <v>46762</v>
      </c>
      <c r="H107" s="10">
        <v>72</v>
      </c>
      <c r="I107" s="10">
        <v>2.25</v>
      </c>
      <c r="J107" s="8">
        <v>9583.33</v>
      </c>
      <c r="K107" s="8">
        <v>0.49</v>
      </c>
      <c r="L107" s="8">
        <v>114999.96</v>
      </c>
      <c r="M107" s="8">
        <v>5.89</v>
      </c>
      <c r="N107" s="8">
        <v>3.79</v>
      </c>
      <c r="O107" s="8">
        <v>0</v>
      </c>
      <c r="P107" s="8">
        <v>0</v>
      </c>
      <c r="Q107" s="8">
        <v>0</v>
      </c>
    </row>
    <row r="108" spans="1:17" s="3" customFormat="1" ht="15" hidden="1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hidden="1" customHeight="1">
      <c r="A109" s="6" t="s">
        <v>1189</v>
      </c>
      <c r="B109" s="7" t="s">
        <v>99</v>
      </c>
      <c r="C109" s="6" t="s">
        <v>1190</v>
      </c>
      <c r="D109" s="6" t="s">
        <v>97</v>
      </c>
      <c r="E109" s="8">
        <v>80000</v>
      </c>
      <c r="F109" s="9">
        <v>45176</v>
      </c>
      <c r="G109" s="9">
        <v>45716</v>
      </c>
      <c r="H109" s="10">
        <v>18</v>
      </c>
      <c r="I109" s="10">
        <v>0.57999999999999996</v>
      </c>
      <c r="J109" s="8">
        <v>32827.339999999997</v>
      </c>
      <c r="K109" s="8">
        <v>0.41</v>
      </c>
      <c r="L109" s="8">
        <v>393928.08</v>
      </c>
      <c r="M109" s="8">
        <v>4.92</v>
      </c>
      <c r="N109" s="8">
        <v>1.02</v>
      </c>
      <c r="O109" s="8">
        <v>0</v>
      </c>
      <c r="P109" s="8">
        <v>69533.34</v>
      </c>
      <c r="Q109" s="8">
        <v>0</v>
      </c>
    </row>
    <row r="110" spans="1:17" s="3" customFormat="1" ht="15" hidden="1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hidden="1" customHeight="1">
      <c r="A111" s="6" t="s">
        <v>1189</v>
      </c>
      <c r="B111" s="7" t="s">
        <v>1191</v>
      </c>
      <c r="C111" s="6" t="s">
        <v>1192</v>
      </c>
      <c r="D111" s="6" t="s">
        <v>264</v>
      </c>
      <c r="E111" s="8">
        <v>0</v>
      </c>
      <c r="F111" s="9">
        <v>45176</v>
      </c>
      <c r="G111" s="9">
        <v>47118</v>
      </c>
      <c r="H111" s="10">
        <v>64</v>
      </c>
      <c r="I111" s="10">
        <v>0.57999999999999996</v>
      </c>
      <c r="J111" s="8">
        <v>3407.36</v>
      </c>
      <c r="K111" s="8">
        <v>0</v>
      </c>
      <c r="L111" s="8">
        <v>40888.32</v>
      </c>
      <c r="M111" s="8">
        <v>0</v>
      </c>
      <c r="N111" s="8">
        <v>0</v>
      </c>
      <c r="O111" s="8">
        <v>0</v>
      </c>
      <c r="P111" s="8">
        <v>2500</v>
      </c>
      <c r="Q111" s="8">
        <v>0</v>
      </c>
    </row>
    <row r="112" spans="1:17" s="3" customFormat="1" ht="15" hidden="1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hidden="1" customHeight="1">
      <c r="A113" s="6" t="s">
        <v>1189</v>
      </c>
      <c r="B113" s="7" t="s">
        <v>1193</v>
      </c>
      <c r="C113" s="6" t="s">
        <v>1194</v>
      </c>
      <c r="D113" s="6" t="s">
        <v>97</v>
      </c>
      <c r="E113" s="8">
        <v>120000</v>
      </c>
      <c r="F113" s="9">
        <v>45176</v>
      </c>
      <c r="G113" s="9">
        <v>46660</v>
      </c>
      <c r="H113" s="10">
        <v>49</v>
      </c>
      <c r="I113" s="10">
        <v>0.57999999999999996</v>
      </c>
      <c r="J113" s="8">
        <v>53560</v>
      </c>
      <c r="K113" s="8">
        <v>0.45</v>
      </c>
      <c r="L113" s="8">
        <v>642720</v>
      </c>
      <c r="M113" s="8">
        <v>5.36</v>
      </c>
      <c r="N113" s="8">
        <v>1.02</v>
      </c>
      <c r="O113" s="8">
        <v>0</v>
      </c>
      <c r="P113" s="8">
        <v>21546.67</v>
      </c>
      <c r="Q113" s="8">
        <v>0</v>
      </c>
    </row>
    <row r="114" spans="1:17" s="3" customFormat="1" ht="15" hidden="1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1195</v>
      </c>
      <c r="B115" s="7" t="s">
        <v>101</v>
      </c>
      <c r="C115" s="77" t="s">
        <v>1573</v>
      </c>
      <c r="D115" s="6" t="s">
        <v>97</v>
      </c>
      <c r="E115" s="8">
        <v>13950</v>
      </c>
      <c r="F115" s="9">
        <v>45047</v>
      </c>
      <c r="G115" s="9">
        <v>46934</v>
      </c>
      <c r="H115" s="10">
        <v>62</v>
      </c>
      <c r="I115" s="10">
        <v>0.92</v>
      </c>
      <c r="J115" s="8">
        <v>14531.25</v>
      </c>
      <c r="K115" s="8">
        <v>1.04</v>
      </c>
      <c r="L115" s="8">
        <v>174375</v>
      </c>
      <c r="M115" s="8">
        <v>12.5</v>
      </c>
      <c r="N115" s="8">
        <v>3.14</v>
      </c>
      <c r="O115" s="8">
        <v>0</v>
      </c>
      <c r="P115" s="8">
        <v>17051.13</v>
      </c>
      <c r="Q115" s="8">
        <v>0</v>
      </c>
    </row>
    <row r="116" spans="1:17" s="3" customFormat="1" ht="15" hidden="1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hidden="1" customHeight="1">
      <c r="A117" s="6" t="s">
        <v>1195</v>
      </c>
      <c r="B117" s="7" t="s">
        <v>99</v>
      </c>
      <c r="C117" s="12" t="s">
        <v>247</v>
      </c>
      <c r="D117" s="12"/>
      <c r="E117" s="13">
        <v>18337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s="3" customFormat="1" ht="15" hidden="1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hidden="1" customHeight="1">
      <c r="A119" s="6" t="s">
        <v>937</v>
      </c>
      <c r="B119" s="7" t="s">
        <v>119</v>
      </c>
      <c r="C119" s="6" t="s">
        <v>1590</v>
      </c>
      <c r="D119" s="6" t="s">
        <v>264</v>
      </c>
      <c r="E119" s="8">
        <v>22900</v>
      </c>
      <c r="F119" s="9">
        <v>45198</v>
      </c>
      <c r="G119" s="9">
        <v>45382</v>
      </c>
      <c r="H119" s="10">
        <v>7</v>
      </c>
      <c r="I119" s="10">
        <v>0.57999999999999996</v>
      </c>
      <c r="J119" s="8">
        <v>24121.33</v>
      </c>
      <c r="K119" s="8">
        <v>1.05</v>
      </c>
      <c r="L119" s="8">
        <v>289455.96000000002</v>
      </c>
      <c r="M119" s="8">
        <v>12.64</v>
      </c>
      <c r="N119" s="8">
        <v>0</v>
      </c>
      <c r="O119" s="8">
        <v>0</v>
      </c>
      <c r="P119" s="8">
        <v>0</v>
      </c>
      <c r="Q119" s="8">
        <v>0</v>
      </c>
    </row>
    <row r="120" spans="1:17" s="3" customFormat="1" ht="15" hidden="1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hidden="1" customHeight="1">
      <c r="A121" s="6" t="s">
        <v>937</v>
      </c>
      <c r="B121" s="7" t="s">
        <v>119</v>
      </c>
      <c r="C121" s="6" t="s">
        <v>1591</v>
      </c>
      <c r="D121" s="6" t="s">
        <v>97</v>
      </c>
      <c r="E121" s="8">
        <v>22961</v>
      </c>
      <c r="F121" s="9">
        <v>45413</v>
      </c>
      <c r="G121" s="9">
        <v>49064</v>
      </c>
      <c r="H121" s="10">
        <v>120</v>
      </c>
      <c r="I121" s="10">
        <v>-0.08</v>
      </c>
      <c r="J121" s="8">
        <v>24874.42</v>
      </c>
      <c r="K121" s="8">
        <v>1.08</v>
      </c>
      <c r="L121" s="8">
        <v>298493.03999999998</v>
      </c>
      <c r="M121" s="8">
        <v>13</v>
      </c>
      <c r="N121" s="8">
        <v>2.09</v>
      </c>
      <c r="O121" s="8">
        <v>0</v>
      </c>
      <c r="P121" s="8">
        <v>28242.03</v>
      </c>
      <c r="Q121" s="8">
        <v>0</v>
      </c>
    </row>
    <row r="122" spans="1:17" s="3" customFormat="1" ht="15" hidden="1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hidden="1" customHeight="1">
      <c r="A123" s="6" t="s">
        <v>1199</v>
      </c>
      <c r="B123" s="7" t="s">
        <v>99</v>
      </c>
      <c r="C123" s="6" t="s">
        <v>1200</v>
      </c>
      <c r="D123" s="6" t="s">
        <v>117</v>
      </c>
      <c r="E123" s="8">
        <v>22500</v>
      </c>
      <c r="F123" s="9">
        <v>45212</v>
      </c>
      <c r="G123" s="9">
        <v>46309</v>
      </c>
      <c r="H123" s="10">
        <v>36</v>
      </c>
      <c r="I123" s="10">
        <v>0.5</v>
      </c>
      <c r="J123" s="8">
        <v>16550.04</v>
      </c>
      <c r="K123" s="8">
        <v>0.74</v>
      </c>
      <c r="L123" s="8">
        <v>198600.48</v>
      </c>
      <c r="M123" s="8">
        <v>8.83</v>
      </c>
      <c r="N123" s="8">
        <v>0</v>
      </c>
      <c r="O123" s="8">
        <v>0</v>
      </c>
      <c r="P123" s="8">
        <v>0</v>
      </c>
      <c r="Q123" s="8">
        <v>0</v>
      </c>
    </row>
    <row r="124" spans="1:17" s="3" customFormat="1" ht="15" hidden="1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hidden="1" customHeight="1">
      <c r="A125" s="6" t="s">
        <v>1199</v>
      </c>
      <c r="B125" s="7" t="s">
        <v>101</v>
      </c>
      <c r="C125" s="6" t="s">
        <v>1201</v>
      </c>
      <c r="D125" s="6" t="s">
        <v>117</v>
      </c>
      <c r="E125" s="8">
        <v>7525</v>
      </c>
      <c r="F125" s="9">
        <v>45212</v>
      </c>
      <c r="G125" s="9">
        <v>45961</v>
      </c>
      <c r="H125" s="10">
        <v>25</v>
      </c>
      <c r="I125" s="10">
        <v>0.5</v>
      </c>
      <c r="J125" s="8">
        <v>3589.39</v>
      </c>
      <c r="K125" s="8">
        <v>0.48</v>
      </c>
      <c r="L125" s="8">
        <v>43072.68</v>
      </c>
      <c r="M125" s="8">
        <v>5.72</v>
      </c>
      <c r="N125" s="8">
        <v>0</v>
      </c>
      <c r="O125" s="8">
        <v>0</v>
      </c>
      <c r="P125" s="8">
        <v>4583.33</v>
      </c>
      <c r="Q125" s="8">
        <v>0</v>
      </c>
    </row>
    <row r="126" spans="1:17" s="3" customFormat="1" ht="15" hidden="1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hidden="1" customHeight="1">
      <c r="A127" s="21" t="s">
        <v>1199</v>
      </c>
      <c r="B127" s="22" t="s">
        <v>109</v>
      </c>
      <c r="C127" s="21" t="s">
        <v>1202</v>
      </c>
      <c r="D127" s="21" t="s">
        <v>97</v>
      </c>
      <c r="E127" s="23">
        <v>2674</v>
      </c>
      <c r="F127" s="24">
        <v>45323</v>
      </c>
      <c r="G127" s="24">
        <v>45869</v>
      </c>
      <c r="H127" s="25">
        <v>18</v>
      </c>
      <c r="I127" s="25">
        <v>0.17</v>
      </c>
      <c r="J127" s="23">
        <v>2451.17</v>
      </c>
      <c r="K127" s="23">
        <v>0.92</v>
      </c>
      <c r="L127" s="23">
        <v>29414.04</v>
      </c>
      <c r="M127" s="23">
        <v>11</v>
      </c>
      <c r="N127" s="23">
        <v>2.39</v>
      </c>
      <c r="O127" s="23">
        <v>0</v>
      </c>
      <c r="P127" s="23">
        <v>2841.13</v>
      </c>
      <c r="Q127" s="23">
        <v>0</v>
      </c>
    </row>
    <row r="128" spans="1:17" s="3" customFormat="1" ht="15" hidden="1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hidden="1" customHeight="1">
      <c r="A129" s="6" t="s">
        <v>1203</v>
      </c>
      <c r="B129" s="7" t="s">
        <v>766</v>
      </c>
      <c r="C129" s="6" t="s">
        <v>1204</v>
      </c>
      <c r="D129" s="6" t="s">
        <v>97</v>
      </c>
      <c r="E129" s="8">
        <v>77259</v>
      </c>
      <c r="F129" s="9">
        <v>42705</v>
      </c>
      <c r="G129" s="9">
        <v>46446</v>
      </c>
      <c r="H129" s="10">
        <v>123</v>
      </c>
      <c r="I129" s="10">
        <v>7.33</v>
      </c>
      <c r="J129" s="8">
        <v>75263.14</v>
      </c>
      <c r="K129" s="8">
        <v>0.97</v>
      </c>
      <c r="L129" s="8">
        <v>903157.68</v>
      </c>
      <c r="M129" s="8">
        <v>11.69</v>
      </c>
      <c r="N129" s="8">
        <v>4.2699999999999996</v>
      </c>
      <c r="O129" s="8">
        <v>0</v>
      </c>
      <c r="P129" s="8">
        <v>0</v>
      </c>
      <c r="Q129" s="8">
        <v>0</v>
      </c>
    </row>
    <row r="130" spans="1:17" s="3" customFormat="1" ht="15" hidden="1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hidden="1" customHeight="1">
      <c r="A131" s="6" t="s">
        <v>1203</v>
      </c>
      <c r="B131" s="7" t="s">
        <v>320</v>
      </c>
      <c r="C131" s="6" t="s">
        <v>1553</v>
      </c>
      <c r="D131" s="6" t="s">
        <v>97</v>
      </c>
      <c r="E131" s="8">
        <v>38667</v>
      </c>
      <c r="F131" s="9">
        <v>44835</v>
      </c>
      <c r="G131" s="9">
        <v>46752</v>
      </c>
      <c r="H131" s="10">
        <v>63</v>
      </c>
      <c r="I131" s="10">
        <v>1.5</v>
      </c>
      <c r="J131" s="8">
        <v>24463.33</v>
      </c>
      <c r="K131" s="8">
        <v>0.63</v>
      </c>
      <c r="L131" s="8">
        <v>293559.96000000002</v>
      </c>
      <c r="M131" s="8">
        <v>7.59</v>
      </c>
      <c r="N131" s="8">
        <v>4.41</v>
      </c>
      <c r="O131" s="8">
        <v>0</v>
      </c>
      <c r="P131" s="8">
        <v>39703.17</v>
      </c>
      <c r="Q131" s="8">
        <v>0</v>
      </c>
    </row>
    <row r="132" spans="1:17" s="3" customFormat="1" ht="15" hidden="1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hidden="1" customHeight="1">
      <c r="A133" s="6" t="s">
        <v>1214</v>
      </c>
      <c r="B133" s="7" t="s">
        <v>119</v>
      </c>
      <c r="C133" s="6" t="s">
        <v>1215</v>
      </c>
      <c r="D133" s="6" t="s">
        <v>97</v>
      </c>
      <c r="E133" s="8">
        <v>50888</v>
      </c>
      <c r="F133" s="9">
        <v>41005</v>
      </c>
      <c r="G133" s="9">
        <v>46599</v>
      </c>
      <c r="H133" s="10">
        <v>184</v>
      </c>
      <c r="I133" s="10">
        <v>12</v>
      </c>
      <c r="J133" s="8">
        <v>54773.3</v>
      </c>
      <c r="K133" s="8">
        <v>1.08</v>
      </c>
      <c r="L133" s="8">
        <v>657279.6</v>
      </c>
      <c r="M133" s="8">
        <v>12.92</v>
      </c>
      <c r="N133" s="8">
        <v>3.72</v>
      </c>
      <c r="O133" s="8">
        <v>0</v>
      </c>
      <c r="P133" s="8">
        <v>100000</v>
      </c>
      <c r="Q133" s="8">
        <v>0</v>
      </c>
    </row>
    <row r="134" spans="1:17" s="3" customFormat="1" ht="15" hidden="1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hidden="1" customHeight="1">
      <c r="A135" s="6" t="s">
        <v>1216</v>
      </c>
      <c r="B135" s="7" t="s">
        <v>119</v>
      </c>
      <c r="C135" s="6" t="s">
        <v>1217</v>
      </c>
      <c r="D135" s="6" t="s">
        <v>97</v>
      </c>
      <c r="E135" s="8">
        <v>121440</v>
      </c>
      <c r="F135" s="9">
        <v>45281</v>
      </c>
      <c r="G135" s="9">
        <v>47848</v>
      </c>
      <c r="H135" s="10">
        <v>85</v>
      </c>
      <c r="I135" s="10">
        <v>0.33</v>
      </c>
      <c r="J135" s="8">
        <v>82478</v>
      </c>
      <c r="K135" s="8">
        <v>0.68</v>
      </c>
      <c r="L135" s="8">
        <v>989736</v>
      </c>
      <c r="M135" s="8">
        <v>8.15</v>
      </c>
      <c r="N135" s="8">
        <v>0</v>
      </c>
      <c r="O135" s="8">
        <v>0</v>
      </c>
      <c r="P135" s="8">
        <v>0</v>
      </c>
      <c r="Q135" s="8">
        <v>0</v>
      </c>
    </row>
    <row r="136" spans="1:17" s="3" customFormat="1" ht="15" hidden="1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hidden="1" customHeight="1">
      <c r="A137" s="6" t="s">
        <v>1236</v>
      </c>
      <c r="B137" s="7" t="s">
        <v>119</v>
      </c>
      <c r="C137" s="6" t="s">
        <v>1574</v>
      </c>
      <c r="D137" s="6" t="s">
        <v>97</v>
      </c>
      <c r="E137" s="8">
        <v>20500</v>
      </c>
      <c r="F137" s="9">
        <v>43709</v>
      </c>
      <c r="G137" s="9">
        <v>45565</v>
      </c>
      <c r="H137" s="10">
        <v>61</v>
      </c>
      <c r="I137" s="10">
        <v>4.58</v>
      </c>
      <c r="J137" s="8">
        <v>16348.75</v>
      </c>
      <c r="K137" s="8">
        <v>0.8</v>
      </c>
      <c r="L137" s="8">
        <v>196185</v>
      </c>
      <c r="M137" s="8">
        <v>9.57</v>
      </c>
      <c r="N137" s="8">
        <v>3.1</v>
      </c>
      <c r="O137" s="8">
        <v>0</v>
      </c>
      <c r="P137" s="8">
        <v>0</v>
      </c>
      <c r="Q137" s="8">
        <v>0</v>
      </c>
    </row>
    <row r="138" spans="1:17" s="3" customFormat="1" ht="15" hidden="1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hidden="1" customHeight="1">
      <c r="A139" s="6" t="s">
        <v>1236</v>
      </c>
      <c r="B139" s="7" t="s">
        <v>320</v>
      </c>
      <c r="C139" s="6" t="s">
        <v>1238</v>
      </c>
      <c r="D139" s="6" t="s">
        <v>117</v>
      </c>
      <c r="E139" s="8">
        <v>20500</v>
      </c>
      <c r="F139" s="9">
        <v>43709</v>
      </c>
      <c r="G139" s="9">
        <v>46356</v>
      </c>
      <c r="H139" s="10">
        <v>87</v>
      </c>
      <c r="I139" s="10">
        <v>4.58</v>
      </c>
      <c r="J139" s="8">
        <v>20175.419999999998</v>
      </c>
      <c r="K139" s="8">
        <v>0.98</v>
      </c>
      <c r="L139" s="8">
        <v>242105.04</v>
      </c>
      <c r="M139" s="8">
        <v>11.81</v>
      </c>
      <c r="N139" s="8">
        <v>2.68</v>
      </c>
      <c r="O139" s="8">
        <v>0</v>
      </c>
      <c r="P139" s="8">
        <v>0</v>
      </c>
      <c r="Q139" s="8">
        <v>0</v>
      </c>
    </row>
    <row r="140" spans="1:17" s="3" customFormat="1" ht="15" hidden="1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hidden="1" customHeight="1">
      <c r="A141" s="6" t="s">
        <v>1239</v>
      </c>
      <c r="B141" s="7" t="s">
        <v>99</v>
      </c>
      <c r="C141" s="6" t="s">
        <v>1240</v>
      </c>
      <c r="D141" s="6" t="s">
        <v>97</v>
      </c>
      <c r="E141" s="8">
        <v>40212</v>
      </c>
      <c r="F141" s="9">
        <v>44818</v>
      </c>
      <c r="G141" s="9">
        <v>46643</v>
      </c>
      <c r="H141" s="10">
        <v>60</v>
      </c>
      <c r="I141" s="10">
        <v>1.58</v>
      </c>
      <c r="J141" s="8">
        <v>15833.48</v>
      </c>
      <c r="K141" s="8">
        <v>0.39</v>
      </c>
      <c r="L141" s="8">
        <v>190001.76</v>
      </c>
      <c r="M141" s="8">
        <v>4.7300000000000004</v>
      </c>
      <c r="N141" s="8">
        <v>0.79</v>
      </c>
      <c r="O141" s="8">
        <v>0</v>
      </c>
      <c r="P141" s="8">
        <v>30159</v>
      </c>
      <c r="Q141" s="8">
        <v>0</v>
      </c>
    </row>
    <row r="142" spans="1:17" s="3" customFormat="1" ht="15" hidden="1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hidden="1" customHeight="1">
      <c r="A143" s="6" t="s">
        <v>1247</v>
      </c>
      <c r="B143" s="7" t="s">
        <v>1248</v>
      </c>
      <c r="C143" s="6" t="s">
        <v>1249</v>
      </c>
      <c r="D143" s="6" t="s">
        <v>97</v>
      </c>
      <c r="E143" s="8">
        <v>21000</v>
      </c>
      <c r="F143" s="9">
        <v>45209</v>
      </c>
      <c r="G143" s="9">
        <v>48091</v>
      </c>
      <c r="H143" s="10">
        <v>95</v>
      </c>
      <c r="I143" s="10">
        <v>0.5</v>
      </c>
      <c r="J143" s="8">
        <v>16612.39</v>
      </c>
      <c r="K143" s="8">
        <v>0.79</v>
      </c>
      <c r="L143" s="8">
        <v>199348.68</v>
      </c>
      <c r="M143" s="8">
        <v>9.49</v>
      </c>
      <c r="N143" s="8">
        <v>7.05</v>
      </c>
      <c r="O143" s="8">
        <v>0</v>
      </c>
      <c r="P143" s="8">
        <v>30100</v>
      </c>
      <c r="Q143" s="8">
        <v>0</v>
      </c>
    </row>
    <row r="144" spans="1:17" s="3" customFormat="1" ht="15" hidden="1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hidden="1" customHeight="1">
      <c r="A145" s="6" t="s">
        <v>1247</v>
      </c>
      <c r="B145" s="7" t="s">
        <v>99</v>
      </c>
      <c r="C145" s="6" t="s">
        <v>1250</v>
      </c>
      <c r="D145" s="6" t="s">
        <v>97</v>
      </c>
      <c r="E145" s="8">
        <v>6500</v>
      </c>
      <c r="F145" s="9">
        <v>45209</v>
      </c>
      <c r="G145" s="9">
        <v>47026</v>
      </c>
      <c r="H145" s="10">
        <v>60</v>
      </c>
      <c r="I145" s="10">
        <v>0.5</v>
      </c>
      <c r="J145" s="8">
        <v>8937.5</v>
      </c>
      <c r="K145" s="8">
        <v>1.38</v>
      </c>
      <c r="L145" s="8">
        <v>107250</v>
      </c>
      <c r="M145" s="8">
        <v>16.5</v>
      </c>
      <c r="N145" s="8">
        <v>7.54</v>
      </c>
      <c r="O145" s="8">
        <v>0</v>
      </c>
      <c r="P145" s="8">
        <v>53625</v>
      </c>
      <c r="Q145" s="8">
        <v>0</v>
      </c>
    </row>
    <row r="146" spans="1:17" s="3" customFormat="1" ht="15" hidden="1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hidden="1" customHeight="1">
      <c r="A147" s="6" t="s">
        <v>1247</v>
      </c>
      <c r="B147" s="7" t="s">
        <v>101</v>
      </c>
      <c r="C147" s="6" t="s">
        <v>1526</v>
      </c>
      <c r="D147" s="6" t="s">
        <v>97</v>
      </c>
      <c r="E147" s="8">
        <v>9500</v>
      </c>
      <c r="F147" s="9">
        <v>45209</v>
      </c>
      <c r="G147" s="9">
        <v>45657</v>
      </c>
      <c r="H147" s="10">
        <v>15</v>
      </c>
      <c r="I147" s="10">
        <v>0.5</v>
      </c>
      <c r="J147" s="8">
        <v>10498.49</v>
      </c>
      <c r="K147" s="8">
        <v>1.1100000000000001</v>
      </c>
      <c r="L147" s="8">
        <v>125981.88</v>
      </c>
      <c r="M147" s="8">
        <v>13.26</v>
      </c>
      <c r="N147" s="8">
        <v>7.41</v>
      </c>
      <c r="O147" s="8">
        <v>0</v>
      </c>
      <c r="P147" s="8">
        <v>19791.669999999998</v>
      </c>
      <c r="Q147" s="8">
        <v>0</v>
      </c>
    </row>
    <row r="148" spans="1:17" s="3" customFormat="1" ht="15" hidden="1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hidden="1" customHeight="1">
      <c r="A149" s="6" t="s">
        <v>1247</v>
      </c>
      <c r="B149" s="7" t="s">
        <v>109</v>
      </c>
      <c r="C149" s="6" t="s">
        <v>1252</v>
      </c>
      <c r="D149" s="6" t="s">
        <v>97</v>
      </c>
      <c r="E149" s="8">
        <v>4500</v>
      </c>
      <c r="F149" s="9">
        <v>45209</v>
      </c>
      <c r="G149" s="9">
        <v>46142</v>
      </c>
      <c r="H149" s="10">
        <v>31</v>
      </c>
      <c r="I149" s="10">
        <v>0.5</v>
      </c>
      <c r="J149" s="8">
        <v>4980</v>
      </c>
      <c r="K149" s="8">
        <v>1.1100000000000001</v>
      </c>
      <c r="L149" s="8">
        <v>59760</v>
      </c>
      <c r="M149" s="8">
        <v>13.28</v>
      </c>
      <c r="N149" s="8">
        <v>7.4</v>
      </c>
      <c r="O149" s="8">
        <v>0</v>
      </c>
      <c r="P149" s="8">
        <v>9112.5</v>
      </c>
      <c r="Q149" s="8">
        <v>0</v>
      </c>
    </row>
    <row r="150" spans="1:17" s="3" customFormat="1" ht="15" hidden="1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hidden="1" customHeight="1">
      <c r="A151" s="6" t="s">
        <v>1254</v>
      </c>
      <c r="B151" s="7" t="s">
        <v>1255</v>
      </c>
      <c r="C151" s="6" t="s">
        <v>1256</v>
      </c>
      <c r="D151" s="6" t="s">
        <v>97</v>
      </c>
      <c r="E151" s="8">
        <v>151000</v>
      </c>
      <c r="F151" s="9">
        <v>35474</v>
      </c>
      <c r="G151" s="9">
        <v>46053</v>
      </c>
      <c r="H151" s="10">
        <v>348</v>
      </c>
      <c r="I151" s="10">
        <v>27.17</v>
      </c>
      <c r="J151" s="8">
        <v>141435.49</v>
      </c>
      <c r="K151" s="8">
        <v>0.94</v>
      </c>
      <c r="L151" s="8">
        <v>1697225.88</v>
      </c>
      <c r="M151" s="8">
        <v>11.24</v>
      </c>
      <c r="N151" s="8">
        <v>0</v>
      </c>
      <c r="O151" s="8">
        <v>0</v>
      </c>
      <c r="P151" s="8">
        <v>0</v>
      </c>
      <c r="Q151" s="8">
        <v>0</v>
      </c>
    </row>
    <row r="152" spans="1:17" s="3" customFormat="1" ht="15" hidden="1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hidden="1" customHeight="1">
      <c r="A153" s="6" t="s">
        <v>1257</v>
      </c>
      <c r="B153" s="7" t="s">
        <v>1258</v>
      </c>
      <c r="C153" s="6" t="s">
        <v>1259</v>
      </c>
      <c r="D153" s="6" t="s">
        <v>97</v>
      </c>
      <c r="E153" s="8">
        <v>33466</v>
      </c>
      <c r="F153" s="9">
        <v>45064</v>
      </c>
      <c r="G153" s="9">
        <v>46173</v>
      </c>
      <c r="H153" s="10">
        <v>37</v>
      </c>
      <c r="I153" s="10">
        <v>0.92</v>
      </c>
      <c r="J153" s="8">
        <v>16035.79</v>
      </c>
      <c r="K153" s="8">
        <v>0.48</v>
      </c>
      <c r="L153" s="8">
        <v>192429.48</v>
      </c>
      <c r="M153" s="8">
        <v>5.75</v>
      </c>
      <c r="N153" s="8">
        <v>1.1499999999999999</v>
      </c>
      <c r="O153" s="8">
        <v>0</v>
      </c>
      <c r="P153" s="8">
        <v>24053.68</v>
      </c>
      <c r="Q153" s="8">
        <v>0</v>
      </c>
    </row>
    <row r="154" spans="1:17" s="3" customFormat="1" ht="15" hidden="1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hidden="1" customHeight="1">
      <c r="A155" s="6" t="s">
        <v>1575</v>
      </c>
      <c r="B155" s="7" t="s">
        <v>634</v>
      </c>
      <c r="C155" s="6" t="s">
        <v>1262</v>
      </c>
      <c r="D155" s="6" t="s">
        <v>97</v>
      </c>
      <c r="E155" s="8">
        <v>220000</v>
      </c>
      <c r="F155" s="9">
        <v>41425</v>
      </c>
      <c r="G155" s="9">
        <v>48579</v>
      </c>
      <c r="H155" s="10">
        <v>236</v>
      </c>
      <c r="I155" s="10">
        <v>10.92</v>
      </c>
      <c r="J155" s="8">
        <v>47685</v>
      </c>
      <c r="K155" s="8">
        <v>0.22</v>
      </c>
      <c r="L155" s="8">
        <v>572220</v>
      </c>
      <c r="M155" s="8">
        <v>2.6</v>
      </c>
      <c r="N155" s="8">
        <v>1.55</v>
      </c>
      <c r="O155" s="8">
        <v>0</v>
      </c>
      <c r="P155" s="8">
        <v>24150</v>
      </c>
      <c r="Q155" s="8">
        <v>0</v>
      </c>
    </row>
    <row r="156" spans="1:17" s="3" customFormat="1" ht="15" hidden="1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hidden="1" customHeight="1">
      <c r="A157" s="6" t="s">
        <v>1575</v>
      </c>
      <c r="B157" s="7" t="s">
        <v>636</v>
      </c>
      <c r="C157" s="6" t="s">
        <v>1264</v>
      </c>
      <c r="D157" s="6" t="s">
        <v>97</v>
      </c>
      <c r="E157" s="8">
        <v>40000</v>
      </c>
      <c r="F157" s="9">
        <v>44470</v>
      </c>
      <c r="G157" s="9">
        <v>46477</v>
      </c>
      <c r="H157" s="10">
        <v>66</v>
      </c>
      <c r="I157" s="10">
        <v>2.5</v>
      </c>
      <c r="J157" s="8">
        <v>11100</v>
      </c>
      <c r="K157" s="8">
        <v>0.28000000000000003</v>
      </c>
      <c r="L157" s="8">
        <v>133200</v>
      </c>
      <c r="M157" s="8">
        <v>3.33</v>
      </c>
      <c r="N157" s="8">
        <v>1.59</v>
      </c>
      <c r="O157" s="8">
        <v>0</v>
      </c>
      <c r="P157" s="8">
        <v>5625</v>
      </c>
      <c r="Q157" s="8">
        <v>0</v>
      </c>
    </row>
    <row r="158" spans="1:17" s="3" customFormat="1" ht="15" hidden="1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hidden="1" customHeight="1">
      <c r="A159" s="6" t="s">
        <v>1265</v>
      </c>
      <c r="B159" s="7" t="s">
        <v>479</v>
      </c>
      <c r="C159" s="6" t="s">
        <v>1266</v>
      </c>
      <c r="D159" s="6" t="s">
        <v>97</v>
      </c>
      <c r="E159" s="8">
        <v>30000</v>
      </c>
      <c r="F159" s="9">
        <v>43055</v>
      </c>
      <c r="G159" s="9">
        <v>45626</v>
      </c>
      <c r="H159" s="10">
        <v>85</v>
      </c>
      <c r="I159" s="10">
        <v>6.42</v>
      </c>
      <c r="J159" s="8">
        <v>11250</v>
      </c>
      <c r="K159" s="8">
        <v>0.38</v>
      </c>
      <c r="L159" s="8">
        <v>135000</v>
      </c>
      <c r="M159" s="8">
        <v>4.5</v>
      </c>
      <c r="N159" s="8">
        <v>2.12</v>
      </c>
      <c r="O159" s="8">
        <v>0</v>
      </c>
      <c r="P159" s="8">
        <v>17950</v>
      </c>
      <c r="Q159" s="8">
        <v>0</v>
      </c>
    </row>
    <row r="160" spans="1:17" s="3" customFormat="1" ht="15" hidden="1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hidden="1" customHeight="1">
      <c r="A161" s="6" t="s">
        <v>1267</v>
      </c>
      <c r="B161" s="7" t="s">
        <v>479</v>
      </c>
      <c r="C161" s="6" t="s">
        <v>1268</v>
      </c>
      <c r="D161" s="6" t="s">
        <v>97</v>
      </c>
      <c r="E161" s="8">
        <v>12025</v>
      </c>
      <c r="F161" s="9">
        <v>43862</v>
      </c>
      <c r="G161" s="9">
        <v>46053</v>
      </c>
      <c r="H161" s="10">
        <v>72</v>
      </c>
      <c r="I161" s="10">
        <v>4.17</v>
      </c>
      <c r="J161" s="8">
        <v>4667.2</v>
      </c>
      <c r="K161" s="8">
        <v>0.39</v>
      </c>
      <c r="L161" s="8">
        <v>56006.400000000001</v>
      </c>
      <c r="M161" s="8">
        <v>4.66</v>
      </c>
      <c r="N161" s="8">
        <v>1.9</v>
      </c>
      <c r="O161" s="8">
        <v>0</v>
      </c>
      <c r="P161" s="8">
        <v>0</v>
      </c>
      <c r="Q161" s="8">
        <v>0</v>
      </c>
    </row>
    <row r="162" spans="1:17" s="3" customFormat="1" ht="15" hidden="1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hidden="1" customHeight="1">
      <c r="A163" s="6" t="s">
        <v>1267</v>
      </c>
      <c r="B163" s="7" t="s">
        <v>1164</v>
      </c>
      <c r="C163" s="6" t="s">
        <v>1269</v>
      </c>
      <c r="D163" s="6" t="s">
        <v>97</v>
      </c>
      <c r="E163" s="8">
        <v>22500</v>
      </c>
      <c r="F163" s="9">
        <v>44652</v>
      </c>
      <c r="G163" s="9">
        <v>47208</v>
      </c>
      <c r="H163" s="10">
        <v>84</v>
      </c>
      <c r="I163" s="10">
        <v>2</v>
      </c>
      <c r="J163" s="8">
        <v>5381.25</v>
      </c>
      <c r="K163" s="8">
        <v>0.24</v>
      </c>
      <c r="L163" s="8">
        <v>64575</v>
      </c>
      <c r="M163" s="8">
        <v>2.87</v>
      </c>
      <c r="N163" s="8">
        <v>1.53</v>
      </c>
      <c r="O163" s="8">
        <v>0</v>
      </c>
      <c r="P163" s="8">
        <v>0</v>
      </c>
      <c r="Q163" s="8">
        <v>0</v>
      </c>
    </row>
    <row r="164" spans="1:17" s="3" customFormat="1" ht="15" hidden="1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hidden="1" customHeight="1">
      <c r="A165" s="6" t="s">
        <v>1267</v>
      </c>
      <c r="B165" s="7" t="s">
        <v>636</v>
      </c>
      <c r="C165" s="6" t="s">
        <v>1270</v>
      </c>
      <c r="D165" s="6" t="s">
        <v>97</v>
      </c>
      <c r="E165" s="8">
        <v>45000</v>
      </c>
      <c r="F165" s="9">
        <v>44409</v>
      </c>
      <c r="G165" s="9">
        <v>46234</v>
      </c>
      <c r="H165" s="10">
        <v>60</v>
      </c>
      <c r="I165" s="10">
        <v>2.67</v>
      </c>
      <c r="J165" s="8">
        <v>13237.5</v>
      </c>
      <c r="K165" s="8">
        <v>0.28999999999999998</v>
      </c>
      <c r="L165" s="8">
        <v>158850</v>
      </c>
      <c r="M165" s="8">
        <v>3.53</v>
      </c>
      <c r="N165" s="8">
        <v>1.9</v>
      </c>
      <c r="O165" s="8">
        <v>0</v>
      </c>
      <c r="P165" s="8">
        <v>0</v>
      </c>
      <c r="Q165" s="8">
        <v>0</v>
      </c>
    </row>
    <row r="166" spans="1:17" s="3" customFormat="1" ht="15" hidden="1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1267</v>
      </c>
      <c r="B167" s="7" t="s">
        <v>1271</v>
      </c>
      <c r="C167" s="77" t="s">
        <v>1576</v>
      </c>
      <c r="D167" s="6" t="s">
        <v>97</v>
      </c>
      <c r="E167" s="8">
        <v>15000</v>
      </c>
      <c r="F167" s="9">
        <v>45170</v>
      </c>
      <c r="G167" s="9">
        <v>46265</v>
      </c>
      <c r="H167" s="10">
        <v>36</v>
      </c>
      <c r="I167" s="10">
        <v>0.57999999999999996</v>
      </c>
      <c r="J167" s="8">
        <v>6500</v>
      </c>
      <c r="K167" s="8">
        <v>0.43</v>
      </c>
      <c r="L167" s="8">
        <v>78000</v>
      </c>
      <c r="M167" s="8">
        <v>5.2</v>
      </c>
      <c r="N167" s="8">
        <v>1.9</v>
      </c>
      <c r="O167" s="8">
        <v>0</v>
      </c>
      <c r="P167" s="8">
        <v>16925</v>
      </c>
      <c r="Q167" s="8">
        <v>0</v>
      </c>
    </row>
    <row r="168" spans="1:17" s="3" customFormat="1" ht="15" hidden="1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hidden="1" customHeight="1">
      <c r="A169" s="6" t="s">
        <v>1267</v>
      </c>
      <c r="B169" s="7" t="s">
        <v>1273</v>
      </c>
      <c r="C169" s="6" t="s">
        <v>1274</v>
      </c>
      <c r="D169" s="6" t="s">
        <v>97</v>
      </c>
      <c r="E169" s="8">
        <v>7500</v>
      </c>
      <c r="F169" s="9">
        <v>44713</v>
      </c>
      <c r="G169" s="9">
        <v>46538</v>
      </c>
      <c r="H169" s="10">
        <v>60</v>
      </c>
      <c r="I169" s="10">
        <v>1.83</v>
      </c>
      <c r="J169" s="8">
        <v>2542.81</v>
      </c>
      <c r="K169" s="8">
        <v>0.34</v>
      </c>
      <c r="L169" s="8">
        <v>30513.72</v>
      </c>
      <c r="M169" s="8">
        <v>4.07</v>
      </c>
      <c r="N169" s="8">
        <v>1.9</v>
      </c>
      <c r="O169" s="8">
        <v>0</v>
      </c>
      <c r="P169" s="8">
        <v>0</v>
      </c>
      <c r="Q169" s="8">
        <v>0</v>
      </c>
    </row>
    <row r="170" spans="1:17" s="3" customFormat="1" ht="15" hidden="1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hidden="1" customHeight="1">
      <c r="A171" s="6" t="s">
        <v>1267</v>
      </c>
      <c r="B171" s="7" t="s">
        <v>640</v>
      </c>
      <c r="C171" s="6" t="s">
        <v>1275</v>
      </c>
      <c r="D171" s="6" t="s">
        <v>97</v>
      </c>
      <c r="E171" s="8">
        <v>22500</v>
      </c>
      <c r="F171" s="9">
        <v>43132</v>
      </c>
      <c r="G171" s="9">
        <v>46783</v>
      </c>
      <c r="H171" s="10">
        <v>120</v>
      </c>
      <c r="I171" s="10">
        <v>6.17</v>
      </c>
      <c r="J171" s="8">
        <v>8092.5</v>
      </c>
      <c r="K171" s="8">
        <v>0.36</v>
      </c>
      <c r="L171" s="8">
        <v>97110</v>
      </c>
      <c r="M171" s="8">
        <v>4.32</v>
      </c>
      <c r="N171" s="8">
        <v>1.9</v>
      </c>
      <c r="O171" s="8">
        <v>0</v>
      </c>
      <c r="P171" s="8">
        <v>15562.5</v>
      </c>
      <c r="Q171" s="8">
        <v>0</v>
      </c>
    </row>
    <row r="172" spans="1:17" s="3" customFormat="1" ht="15" hidden="1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1267</v>
      </c>
      <c r="B173" s="7" t="s">
        <v>642</v>
      </c>
      <c r="C173" s="77" t="s">
        <v>1577</v>
      </c>
      <c r="D173" s="6" t="s">
        <v>97</v>
      </c>
      <c r="E173" s="8">
        <v>22500</v>
      </c>
      <c r="F173" s="9">
        <v>45261</v>
      </c>
      <c r="G173" s="9">
        <v>47087</v>
      </c>
      <c r="H173" s="10">
        <v>60</v>
      </c>
      <c r="I173" s="10">
        <v>0.33</v>
      </c>
      <c r="J173" s="8">
        <v>10031.25</v>
      </c>
      <c r="K173" s="8">
        <v>0.45</v>
      </c>
      <c r="L173" s="8">
        <v>120375</v>
      </c>
      <c r="M173" s="8">
        <v>5.35</v>
      </c>
      <c r="N173" s="8">
        <v>0.89</v>
      </c>
      <c r="O173" s="8">
        <v>0</v>
      </c>
      <c r="P173" s="8">
        <v>26624</v>
      </c>
      <c r="Q173" s="8">
        <v>0</v>
      </c>
    </row>
    <row r="174" spans="1:17" s="3" customFormat="1" ht="15" hidden="1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hidden="1" customHeight="1">
      <c r="A175" s="6" t="s">
        <v>1278</v>
      </c>
      <c r="B175" s="7" t="s">
        <v>479</v>
      </c>
      <c r="C175" s="6" t="s">
        <v>1279</v>
      </c>
      <c r="D175" s="6" t="s">
        <v>97</v>
      </c>
      <c r="E175" s="8">
        <v>34200</v>
      </c>
      <c r="F175" s="9">
        <v>43770</v>
      </c>
      <c r="G175" s="9">
        <v>45961</v>
      </c>
      <c r="H175" s="10">
        <v>72</v>
      </c>
      <c r="I175" s="10">
        <v>4.42</v>
      </c>
      <c r="J175" s="8">
        <v>11599.5</v>
      </c>
      <c r="K175" s="8">
        <v>0.34</v>
      </c>
      <c r="L175" s="8">
        <v>139194</v>
      </c>
      <c r="M175" s="8">
        <v>4.07</v>
      </c>
      <c r="N175" s="8">
        <v>2.02</v>
      </c>
      <c r="O175" s="8">
        <v>0</v>
      </c>
      <c r="P175" s="8">
        <v>0</v>
      </c>
      <c r="Q175" s="8">
        <v>0</v>
      </c>
    </row>
    <row r="176" spans="1:17" s="3" customFormat="1" ht="15" hidden="1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hidden="1" customHeight="1">
      <c r="A177" s="6" t="s">
        <v>1280</v>
      </c>
      <c r="B177" s="7" t="s">
        <v>1281</v>
      </c>
      <c r="C177" s="6" t="s">
        <v>1282</v>
      </c>
      <c r="D177" s="6" t="s">
        <v>97</v>
      </c>
      <c r="E177" s="8">
        <v>32774</v>
      </c>
      <c r="F177" s="9">
        <v>44735</v>
      </c>
      <c r="G177" s="9">
        <v>45838</v>
      </c>
      <c r="H177" s="10">
        <v>37</v>
      </c>
      <c r="I177" s="10">
        <v>1.83</v>
      </c>
      <c r="J177" s="8">
        <v>26983.93</v>
      </c>
      <c r="K177" s="8">
        <v>0.82</v>
      </c>
      <c r="L177" s="8">
        <v>323807.15999999997</v>
      </c>
      <c r="M177" s="8">
        <v>9.8800000000000008</v>
      </c>
      <c r="N177" s="8">
        <v>6.82</v>
      </c>
      <c r="O177" s="8">
        <v>0</v>
      </c>
      <c r="P177" s="8">
        <v>35624.660000000003</v>
      </c>
      <c r="Q177" s="8">
        <v>0</v>
      </c>
    </row>
    <row r="178" spans="1:17" s="3" customFormat="1" ht="15" hidden="1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hidden="1" customHeight="1">
      <c r="A179" s="6" t="s">
        <v>939</v>
      </c>
      <c r="B179" s="7" t="s">
        <v>479</v>
      </c>
      <c r="C179" s="6" t="s">
        <v>1283</v>
      </c>
      <c r="D179" s="6" t="s">
        <v>97</v>
      </c>
      <c r="E179" s="8">
        <v>24000</v>
      </c>
      <c r="F179" s="9">
        <v>43221</v>
      </c>
      <c r="G179" s="9">
        <v>46904</v>
      </c>
      <c r="H179" s="10">
        <v>121</v>
      </c>
      <c r="I179" s="10">
        <v>5.92</v>
      </c>
      <c r="J179" s="8">
        <v>9100</v>
      </c>
      <c r="K179" s="8">
        <v>0.38</v>
      </c>
      <c r="L179" s="8">
        <v>109200</v>
      </c>
      <c r="M179" s="8">
        <v>4.55</v>
      </c>
      <c r="N179" s="8">
        <v>1.72</v>
      </c>
      <c r="O179" s="8">
        <v>0</v>
      </c>
      <c r="P179" s="8">
        <v>14200</v>
      </c>
      <c r="Q179" s="8">
        <v>0</v>
      </c>
    </row>
    <row r="180" spans="1:17" s="3" customFormat="1" ht="15" hidden="1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hidden="1" customHeight="1">
      <c r="A181" s="6" t="s">
        <v>939</v>
      </c>
      <c r="B181" s="7" t="s">
        <v>112</v>
      </c>
      <c r="C181" s="6" t="s">
        <v>1284</v>
      </c>
      <c r="D181" s="6" t="s">
        <v>97</v>
      </c>
      <c r="E181" s="8">
        <v>24000</v>
      </c>
      <c r="F181" s="9">
        <v>44317</v>
      </c>
      <c r="G181" s="9">
        <v>46507</v>
      </c>
      <c r="H181" s="10">
        <v>72</v>
      </c>
      <c r="I181" s="10">
        <v>2.92</v>
      </c>
      <c r="J181" s="8">
        <v>6180</v>
      </c>
      <c r="K181" s="8">
        <v>0.26</v>
      </c>
      <c r="L181" s="8">
        <v>74160</v>
      </c>
      <c r="M181" s="8">
        <v>3.09</v>
      </c>
      <c r="N181" s="8">
        <v>0.87</v>
      </c>
      <c r="O181" s="8">
        <v>0</v>
      </c>
      <c r="P181" s="8">
        <v>0</v>
      </c>
      <c r="Q181" s="8">
        <v>0</v>
      </c>
    </row>
    <row r="182" spans="1:17" s="3" customFormat="1" ht="15" hidden="1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hidden="1" customHeight="1">
      <c r="A183" s="6" t="s">
        <v>939</v>
      </c>
      <c r="B183" s="7" t="s">
        <v>636</v>
      </c>
      <c r="C183" s="6" t="s">
        <v>1285</v>
      </c>
      <c r="D183" s="6" t="s">
        <v>97</v>
      </c>
      <c r="E183" s="8">
        <v>12000</v>
      </c>
      <c r="F183" s="9">
        <v>43747</v>
      </c>
      <c r="G183" s="9">
        <v>45808</v>
      </c>
      <c r="H183" s="10">
        <v>68</v>
      </c>
      <c r="I183" s="10">
        <v>4.5</v>
      </c>
      <c r="J183" s="8">
        <v>3752.96</v>
      </c>
      <c r="K183" s="8">
        <v>0.31</v>
      </c>
      <c r="L183" s="8">
        <v>45035.519999999997</v>
      </c>
      <c r="M183" s="8">
        <v>3.75</v>
      </c>
      <c r="N183" s="8">
        <v>1.77</v>
      </c>
      <c r="O183" s="8">
        <v>0</v>
      </c>
      <c r="P183" s="8">
        <v>0</v>
      </c>
      <c r="Q183" s="8">
        <v>0</v>
      </c>
    </row>
    <row r="184" spans="1:17" s="3" customFormat="1" ht="15" hidden="1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hidden="1" customHeight="1">
      <c r="A185" s="6" t="s">
        <v>939</v>
      </c>
      <c r="B185" s="7" t="s">
        <v>1286</v>
      </c>
      <c r="C185" s="6" t="s">
        <v>1287</v>
      </c>
      <c r="D185" s="6" t="s">
        <v>97</v>
      </c>
      <c r="E185" s="8">
        <v>18000</v>
      </c>
      <c r="F185" s="9">
        <v>43132</v>
      </c>
      <c r="G185" s="9">
        <v>46783</v>
      </c>
      <c r="H185" s="10">
        <v>120</v>
      </c>
      <c r="I185" s="10">
        <v>6.17</v>
      </c>
      <c r="J185" s="8">
        <v>6334.5</v>
      </c>
      <c r="K185" s="8">
        <v>0.35</v>
      </c>
      <c r="L185" s="8">
        <v>76014</v>
      </c>
      <c r="M185" s="8">
        <v>4.22</v>
      </c>
      <c r="N185" s="8">
        <v>1.72</v>
      </c>
      <c r="O185" s="8">
        <v>0</v>
      </c>
      <c r="P185" s="8">
        <v>3500</v>
      </c>
      <c r="Q185" s="8">
        <v>0</v>
      </c>
    </row>
    <row r="186" spans="1:17" s="3" customFormat="1" ht="15" hidden="1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hidden="1" customHeight="1">
      <c r="A187" s="6" t="s">
        <v>939</v>
      </c>
      <c r="B187" s="7" t="s">
        <v>1288</v>
      </c>
      <c r="C187" s="6" t="s">
        <v>1289</v>
      </c>
      <c r="D187" s="6" t="s">
        <v>97</v>
      </c>
      <c r="E187" s="8">
        <v>6000</v>
      </c>
      <c r="F187" s="9">
        <v>44531</v>
      </c>
      <c r="G187" s="9">
        <v>46356</v>
      </c>
      <c r="H187" s="10">
        <v>60</v>
      </c>
      <c r="I187" s="10">
        <v>2.33</v>
      </c>
      <c r="J187" s="8">
        <v>1768.39</v>
      </c>
      <c r="K187" s="8">
        <v>0.28999999999999998</v>
      </c>
      <c r="L187" s="8">
        <v>21220.68</v>
      </c>
      <c r="M187" s="8">
        <v>3.54</v>
      </c>
      <c r="N187" s="8">
        <v>1.72</v>
      </c>
      <c r="O187" s="8">
        <v>0</v>
      </c>
      <c r="P187" s="8">
        <v>4540</v>
      </c>
      <c r="Q187" s="8">
        <v>0</v>
      </c>
    </row>
    <row r="188" spans="1:17" s="3" customFormat="1" ht="15" hidden="1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hidden="1" customHeight="1">
      <c r="A189" s="6" t="s">
        <v>939</v>
      </c>
      <c r="B189" s="7" t="s">
        <v>1273</v>
      </c>
      <c r="C189" s="6" t="s">
        <v>1290</v>
      </c>
      <c r="D189" s="6" t="s">
        <v>97</v>
      </c>
      <c r="E189" s="8">
        <v>24000</v>
      </c>
      <c r="F189" s="9">
        <v>44256</v>
      </c>
      <c r="G189" s="9">
        <v>46081</v>
      </c>
      <c r="H189" s="10">
        <v>60</v>
      </c>
      <c r="I189" s="10">
        <v>3.08</v>
      </c>
      <c r="J189" s="8">
        <v>5140</v>
      </c>
      <c r="K189" s="8">
        <v>0.21</v>
      </c>
      <c r="L189" s="8">
        <v>61680</v>
      </c>
      <c r="M189" s="8">
        <v>2.57</v>
      </c>
      <c r="N189" s="8">
        <v>1.72</v>
      </c>
      <c r="O189" s="8">
        <v>0</v>
      </c>
      <c r="P189" s="8">
        <v>0</v>
      </c>
      <c r="Q189" s="8">
        <v>0</v>
      </c>
    </row>
    <row r="190" spans="1:17" s="3" customFormat="1" ht="15" hidden="1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hidden="1" customHeight="1">
      <c r="A191" s="15" t="s">
        <v>939</v>
      </c>
      <c r="B191" s="16" t="s">
        <v>640</v>
      </c>
      <c r="C191" s="15" t="s">
        <v>1592</v>
      </c>
      <c r="D191" s="15" t="s">
        <v>97</v>
      </c>
      <c r="E191" s="17">
        <v>12000</v>
      </c>
      <c r="F191" s="18">
        <v>44682</v>
      </c>
      <c r="G191" s="18">
        <v>45412</v>
      </c>
      <c r="H191" s="19">
        <v>24</v>
      </c>
      <c r="I191" s="19">
        <v>1.92</v>
      </c>
      <c r="J191" s="17">
        <v>3090</v>
      </c>
      <c r="K191" s="17">
        <v>0.26</v>
      </c>
      <c r="L191" s="17">
        <v>37080</v>
      </c>
      <c r="M191" s="17">
        <v>3.09</v>
      </c>
      <c r="N191" s="17">
        <v>0.59</v>
      </c>
      <c r="O191" s="17">
        <v>0</v>
      </c>
      <c r="P191" s="17">
        <v>0</v>
      </c>
      <c r="Q191" s="17">
        <v>0</v>
      </c>
    </row>
    <row r="192" spans="1:17" s="3" customFormat="1" ht="15" hidden="1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hidden="1" customHeight="1">
      <c r="A193" s="6" t="s">
        <v>939</v>
      </c>
      <c r="B193" s="7" t="s">
        <v>642</v>
      </c>
      <c r="C193" s="6" t="s">
        <v>1291</v>
      </c>
      <c r="D193" s="6" t="s">
        <v>97</v>
      </c>
      <c r="E193" s="8">
        <v>24000</v>
      </c>
      <c r="F193" s="9">
        <v>43070</v>
      </c>
      <c r="G193" s="9">
        <v>46721</v>
      </c>
      <c r="H193" s="10">
        <v>120</v>
      </c>
      <c r="I193" s="10">
        <v>6.33</v>
      </c>
      <c r="J193" s="8">
        <v>8320</v>
      </c>
      <c r="K193" s="8">
        <v>0.35</v>
      </c>
      <c r="L193" s="8">
        <v>99840</v>
      </c>
      <c r="M193" s="8">
        <v>4.16</v>
      </c>
      <c r="N193" s="8">
        <v>1.67</v>
      </c>
      <c r="O193" s="8">
        <v>0</v>
      </c>
      <c r="P193" s="8">
        <v>0</v>
      </c>
      <c r="Q193" s="8">
        <v>0</v>
      </c>
    </row>
    <row r="194" spans="1:17" s="3" customFormat="1" ht="15" hidden="1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hidden="1" customHeight="1">
      <c r="A195" s="6" t="s">
        <v>939</v>
      </c>
      <c r="B195" s="7" t="s">
        <v>628</v>
      </c>
      <c r="C195" s="6" t="s">
        <v>1292</v>
      </c>
      <c r="D195" s="6" t="s">
        <v>264</v>
      </c>
      <c r="E195" s="8">
        <v>0</v>
      </c>
      <c r="F195" s="9">
        <v>42370</v>
      </c>
      <c r="G195" s="9">
        <v>46022</v>
      </c>
      <c r="H195" s="10">
        <v>120</v>
      </c>
      <c r="I195" s="10">
        <v>8.25</v>
      </c>
      <c r="J195" s="8">
        <v>155.57</v>
      </c>
      <c r="K195" s="8">
        <v>0</v>
      </c>
      <c r="L195" s="8">
        <v>1866.84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</row>
    <row r="196" spans="1:17" s="3" customFormat="1" ht="15" hidden="1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hidden="1" customHeight="1">
      <c r="A197" s="6" t="s">
        <v>939</v>
      </c>
      <c r="B197" s="7" t="s">
        <v>1164</v>
      </c>
      <c r="C197" s="12" t="s">
        <v>247</v>
      </c>
      <c r="D197" s="12"/>
      <c r="E197" s="13">
        <v>12000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s="3" customFormat="1" ht="15" hidden="1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hidden="1" customHeight="1">
      <c r="A199" s="6" t="s">
        <v>939</v>
      </c>
      <c r="B199" s="7" t="s">
        <v>640</v>
      </c>
      <c r="C199" s="6" t="s">
        <v>1593</v>
      </c>
      <c r="D199" s="6" t="s">
        <v>97</v>
      </c>
      <c r="E199" s="8">
        <v>12000</v>
      </c>
      <c r="F199" s="9">
        <v>45444</v>
      </c>
      <c r="G199" s="9">
        <v>45961</v>
      </c>
      <c r="H199" s="10">
        <v>17</v>
      </c>
      <c r="I199" s="10">
        <v>-0.17</v>
      </c>
      <c r="J199" s="8">
        <v>4070</v>
      </c>
      <c r="K199" s="8">
        <v>0.34</v>
      </c>
      <c r="L199" s="8">
        <v>48840</v>
      </c>
      <c r="M199" s="8">
        <v>4.07</v>
      </c>
      <c r="N199" s="8">
        <v>0</v>
      </c>
      <c r="O199" s="8">
        <v>0</v>
      </c>
      <c r="P199" s="8">
        <v>0</v>
      </c>
      <c r="Q199" s="8">
        <v>0</v>
      </c>
    </row>
    <row r="200" spans="1:17" s="3" customFormat="1" ht="15" hidden="1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hidden="1" customHeight="1">
      <c r="A201" s="6" t="s">
        <v>939</v>
      </c>
      <c r="B201" s="7" t="s">
        <v>640</v>
      </c>
      <c r="C201" s="6" t="s">
        <v>1578</v>
      </c>
      <c r="D201" s="6" t="s">
        <v>97</v>
      </c>
      <c r="E201" s="8">
        <v>12000</v>
      </c>
      <c r="F201" s="9">
        <v>45444</v>
      </c>
      <c r="G201" s="9">
        <v>45961</v>
      </c>
      <c r="H201" s="10">
        <v>17</v>
      </c>
      <c r="I201" s="10">
        <v>-0.17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</row>
    <row r="202" spans="1:17" s="3" customFormat="1" ht="15" hidden="1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hidden="1" customHeight="1">
      <c r="A203" s="6" t="s">
        <v>939</v>
      </c>
      <c r="B203" s="7" t="s">
        <v>1293</v>
      </c>
      <c r="C203" s="12" t="s">
        <v>247</v>
      </c>
      <c r="D203" s="12"/>
      <c r="E203" s="13">
        <v>12000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s="3" customFormat="1" ht="15" hidden="1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1294</v>
      </c>
      <c r="B205" s="7" t="s">
        <v>1295</v>
      </c>
      <c r="C205" s="77" t="s">
        <v>1579</v>
      </c>
      <c r="D205" s="6" t="s">
        <v>97</v>
      </c>
      <c r="E205" s="8">
        <v>46156</v>
      </c>
      <c r="F205" s="9">
        <v>44958</v>
      </c>
      <c r="G205" s="9">
        <v>47634</v>
      </c>
      <c r="H205" s="10">
        <v>88</v>
      </c>
      <c r="I205" s="10">
        <v>1.17</v>
      </c>
      <c r="J205" s="8">
        <v>20193.25</v>
      </c>
      <c r="K205" s="8">
        <v>0.44</v>
      </c>
      <c r="L205" s="8">
        <v>242319</v>
      </c>
      <c r="M205" s="8">
        <v>5.25</v>
      </c>
      <c r="N205" s="8">
        <v>2.09</v>
      </c>
      <c r="O205" s="8">
        <v>0</v>
      </c>
      <c r="P205" s="8">
        <v>27885.919999999998</v>
      </c>
      <c r="Q205" s="8">
        <v>0</v>
      </c>
    </row>
    <row r="206" spans="1:17" s="3" customFormat="1" ht="15" hidden="1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hidden="1" customHeight="1">
      <c r="A207" s="21" t="s">
        <v>1306</v>
      </c>
      <c r="B207" s="22" t="s">
        <v>99</v>
      </c>
      <c r="C207" s="21" t="s">
        <v>1307</v>
      </c>
      <c r="D207" s="21" t="s">
        <v>97</v>
      </c>
      <c r="E207" s="23">
        <v>30523</v>
      </c>
      <c r="F207" s="24">
        <v>45352</v>
      </c>
      <c r="G207" s="24">
        <v>47999</v>
      </c>
      <c r="H207" s="25">
        <v>87</v>
      </c>
      <c r="I207" s="25">
        <v>0.08</v>
      </c>
      <c r="J207" s="23">
        <v>18186.62</v>
      </c>
      <c r="K207" s="23">
        <v>0.6</v>
      </c>
      <c r="L207" s="23">
        <v>218239.44</v>
      </c>
      <c r="M207" s="23">
        <v>7.15</v>
      </c>
      <c r="N207" s="23">
        <v>1.41</v>
      </c>
      <c r="O207" s="23">
        <v>0</v>
      </c>
      <c r="P207" s="23">
        <v>22637.89</v>
      </c>
      <c r="Q207" s="23">
        <v>0</v>
      </c>
    </row>
    <row r="208" spans="1:17" s="3" customFormat="1" ht="15" hidden="1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hidden="1" customHeight="1">
      <c r="A209" s="6" t="s">
        <v>1317</v>
      </c>
      <c r="B209" s="7" t="s">
        <v>1237</v>
      </c>
      <c r="C209" s="6" t="s">
        <v>1318</v>
      </c>
      <c r="D209" s="6" t="s">
        <v>97</v>
      </c>
      <c r="E209" s="8">
        <v>131000</v>
      </c>
      <c r="F209" s="9">
        <v>45230</v>
      </c>
      <c r="G209" s="9">
        <v>48883</v>
      </c>
      <c r="H209" s="10">
        <v>121</v>
      </c>
      <c r="I209" s="10">
        <v>0.5</v>
      </c>
      <c r="J209" s="8">
        <v>29991.67</v>
      </c>
      <c r="K209" s="8">
        <v>0.23</v>
      </c>
      <c r="L209" s="8">
        <v>359900.04</v>
      </c>
      <c r="M209" s="8">
        <v>2.75</v>
      </c>
      <c r="N209" s="8">
        <v>1.2</v>
      </c>
      <c r="O209" s="8">
        <v>0</v>
      </c>
      <c r="P209" s="8">
        <v>0</v>
      </c>
      <c r="Q209" s="8">
        <v>0</v>
      </c>
    </row>
    <row r="210" spans="1:17" s="3" customFormat="1" ht="15" hidden="1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hidden="1" customHeight="1">
      <c r="A211" s="6" t="s">
        <v>1317</v>
      </c>
      <c r="B211" s="7" t="s">
        <v>341</v>
      </c>
      <c r="C211" s="6" t="s">
        <v>1319</v>
      </c>
      <c r="D211" s="6" t="s">
        <v>97</v>
      </c>
      <c r="E211" s="8">
        <v>29900</v>
      </c>
      <c r="F211" s="9">
        <v>45230</v>
      </c>
      <c r="G211" s="9">
        <v>48548</v>
      </c>
      <c r="H211" s="10">
        <v>110</v>
      </c>
      <c r="I211" s="10">
        <v>0.5</v>
      </c>
      <c r="J211" s="8">
        <v>14664.08</v>
      </c>
      <c r="K211" s="8">
        <v>0.49</v>
      </c>
      <c r="L211" s="8">
        <v>175968.96</v>
      </c>
      <c r="M211" s="8">
        <v>5.89</v>
      </c>
      <c r="N211" s="8">
        <v>1.27</v>
      </c>
      <c r="O211" s="8">
        <v>0</v>
      </c>
      <c r="P211" s="8">
        <v>8571.34</v>
      </c>
      <c r="Q211" s="8">
        <v>0</v>
      </c>
    </row>
    <row r="212" spans="1:17" s="3" customFormat="1" ht="15" hidden="1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hidden="1" customHeight="1">
      <c r="A213" s="6" t="s">
        <v>1317</v>
      </c>
      <c r="B213" s="7" t="s">
        <v>339</v>
      </c>
      <c r="C213" s="12" t="s">
        <v>247</v>
      </c>
      <c r="D213" s="12"/>
      <c r="E213" s="13">
        <v>75000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s="3" customFormat="1" ht="15" hidden="1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hidden="1" customHeight="1">
      <c r="A215" s="6" t="s">
        <v>1330</v>
      </c>
      <c r="B215" s="7" t="s">
        <v>1331</v>
      </c>
      <c r="C215" s="6" t="s">
        <v>1332</v>
      </c>
      <c r="D215" s="6" t="s">
        <v>117</v>
      </c>
      <c r="E215" s="8">
        <v>41634</v>
      </c>
      <c r="F215" s="9">
        <v>44538</v>
      </c>
      <c r="G215" s="9">
        <v>46387</v>
      </c>
      <c r="H215" s="10">
        <v>61</v>
      </c>
      <c r="I215" s="10">
        <v>2.33</v>
      </c>
      <c r="J215" s="8">
        <v>18025</v>
      </c>
      <c r="K215" s="8">
        <v>0.43</v>
      </c>
      <c r="L215" s="8">
        <v>216300</v>
      </c>
      <c r="M215" s="8">
        <v>5.2</v>
      </c>
      <c r="N215" s="8">
        <v>0.21</v>
      </c>
      <c r="O215" s="8">
        <v>0</v>
      </c>
      <c r="P215" s="8">
        <v>17000</v>
      </c>
      <c r="Q215" s="8">
        <v>0</v>
      </c>
    </row>
    <row r="216" spans="1:17" s="3" customFormat="1" ht="15" hidden="1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hidden="1" customHeight="1">
      <c r="A217" s="6" t="s">
        <v>1335</v>
      </c>
      <c r="B217" s="7" t="s">
        <v>1336</v>
      </c>
      <c r="C217" s="6" t="s">
        <v>1337</v>
      </c>
      <c r="D217" s="6" t="s">
        <v>97</v>
      </c>
      <c r="E217" s="8">
        <v>45750</v>
      </c>
      <c r="F217" s="9">
        <v>45176</v>
      </c>
      <c r="G217" s="9">
        <v>45930</v>
      </c>
      <c r="H217" s="10">
        <v>25</v>
      </c>
      <c r="I217" s="10">
        <v>0.57999999999999996</v>
      </c>
      <c r="J217" s="8">
        <v>21505.360000000001</v>
      </c>
      <c r="K217" s="8">
        <v>0.47</v>
      </c>
      <c r="L217" s="8">
        <v>258064.32</v>
      </c>
      <c r="M217" s="8">
        <v>5.64</v>
      </c>
      <c r="N217" s="8">
        <v>0.97</v>
      </c>
      <c r="O217" s="8">
        <v>0</v>
      </c>
      <c r="P217" s="8">
        <v>12875</v>
      </c>
      <c r="Q217" s="8">
        <v>0</v>
      </c>
    </row>
    <row r="218" spans="1:17" s="3" customFormat="1" ht="15" hidden="1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hidden="1" customHeight="1">
      <c r="A219" s="6" t="s">
        <v>1357</v>
      </c>
      <c r="B219" s="7" t="s">
        <v>1020</v>
      </c>
      <c r="C219" s="6" t="s">
        <v>1358</v>
      </c>
      <c r="D219" s="6" t="s">
        <v>264</v>
      </c>
      <c r="E219" s="8">
        <v>12000</v>
      </c>
      <c r="F219" s="9">
        <v>45008</v>
      </c>
      <c r="G219" s="9">
        <v>46112</v>
      </c>
      <c r="H219" s="10">
        <v>37</v>
      </c>
      <c r="I219" s="10">
        <v>1.08</v>
      </c>
      <c r="J219" s="8">
        <v>10609</v>
      </c>
      <c r="K219" s="8">
        <v>0.88</v>
      </c>
      <c r="L219" s="8">
        <v>127308</v>
      </c>
      <c r="M219" s="8">
        <v>10.61</v>
      </c>
      <c r="N219" s="8">
        <v>0</v>
      </c>
      <c r="O219" s="8">
        <v>0</v>
      </c>
      <c r="P219" s="8">
        <v>10000</v>
      </c>
      <c r="Q219" s="8">
        <v>0</v>
      </c>
    </row>
    <row r="220" spans="1:17" s="3" customFormat="1" ht="15" hidden="1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hidden="1" customHeight="1">
      <c r="A221" s="6" t="s">
        <v>1357</v>
      </c>
      <c r="B221" s="7" t="s">
        <v>1193</v>
      </c>
      <c r="C221" s="6" t="s">
        <v>1359</v>
      </c>
      <c r="D221" s="6" t="s">
        <v>97</v>
      </c>
      <c r="E221" s="8">
        <v>17280</v>
      </c>
      <c r="F221" s="9">
        <v>45008</v>
      </c>
      <c r="G221" s="9">
        <v>46599</v>
      </c>
      <c r="H221" s="10">
        <v>53</v>
      </c>
      <c r="I221" s="10">
        <v>1.08</v>
      </c>
      <c r="J221" s="8">
        <v>20738</v>
      </c>
      <c r="K221" s="8">
        <v>1.2</v>
      </c>
      <c r="L221" s="8">
        <v>248856</v>
      </c>
      <c r="M221" s="8">
        <v>14.4</v>
      </c>
      <c r="N221" s="8">
        <v>5.84</v>
      </c>
      <c r="O221" s="8">
        <v>0</v>
      </c>
      <c r="P221" s="8">
        <v>14280</v>
      </c>
      <c r="Q221" s="8">
        <v>0</v>
      </c>
    </row>
    <row r="222" spans="1:17" s="3" customFormat="1" ht="15" hidden="1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hidden="1" customHeight="1">
      <c r="A223" s="6" t="s">
        <v>1360</v>
      </c>
      <c r="B223" s="7" t="s">
        <v>479</v>
      </c>
      <c r="C223" s="6" t="s">
        <v>1361</v>
      </c>
      <c r="D223" s="6" t="s">
        <v>97</v>
      </c>
      <c r="E223" s="8">
        <v>40324</v>
      </c>
      <c r="F223" s="9">
        <v>45077</v>
      </c>
      <c r="G223" s="9">
        <v>47999</v>
      </c>
      <c r="H223" s="10">
        <v>97</v>
      </c>
      <c r="I223" s="10">
        <v>0.92</v>
      </c>
      <c r="J223" s="8">
        <v>29567.99</v>
      </c>
      <c r="K223" s="8">
        <v>0.73</v>
      </c>
      <c r="L223" s="8">
        <v>354815.88</v>
      </c>
      <c r="M223" s="8">
        <v>8.8000000000000007</v>
      </c>
      <c r="N223" s="8">
        <v>2.06</v>
      </c>
      <c r="O223" s="8">
        <v>0</v>
      </c>
      <c r="P223" s="8">
        <v>36184.65</v>
      </c>
      <c r="Q223" s="8">
        <v>0</v>
      </c>
    </row>
    <row r="224" spans="1:17" s="3" customFormat="1" ht="15" hidden="1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hidden="1" customHeight="1">
      <c r="A225" s="6" t="s">
        <v>1360</v>
      </c>
      <c r="B225" s="7" t="s">
        <v>1164</v>
      </c>
      <c r="C225" s="6" t="s">
        <v>1362</v>
      </c>
      <c r="D225" s="6" t="s">
        <v>97</v>
      </c>
      <c r="E225" s="8">
        <v>41000</v>
      </c>
      <c r="F225" s="9">
        <v>45077</v>
      </c>
      <c r="G225" s="9">
        <v>46477</v>
      </c>
      <c r="H225" s="10">
        <v>47</v>
      </c>
      <c r="I225" s="10">
        <v>0.92</v>
      </c>
      <c r="J225" s="8">
        <v>28016.66</v>
      </c>
      <c r="K225" s="8">
        <v>0.68</v>
      </c>
      <c r="L225" s="8">
        <v>336199.92</v>
      </c>
      <c r="M225" s="8">
        <v>8.1999999999999993</v>
      </c>
      <c r="N225" s="8">
        <v>2.06</v>
      </c>
      <c r="O225" s="8">
        <v>0</v>
      </c>
      <c r="P225" s="8">
        <v>30170.880000000001</v>
      </c>
      <c r="Q225" s="8">
        <v>0</v>
      </c>
    </row>
    <row r="226" spans="1:17" s="3" customFormat="1" ht="15" hidden="1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hidden="1" customHeight="1">
      <c r="A227" s="6" t="s">
        <v>1365</v>
      </c>
      <c r="B227" s="7" t="s">
        <v>1366</v>
      </c>
      <c r="C227" s="6" t="s">
        <v>1367</v>
      </c>
      <c r="D227" s="6" t="s">
        <v>97</v>
      </c>
      <c r="E227" s="8">
        <v>21025</v>
      </c>
      <c r="F227" s="9">
        <v>45077</v>
      </c>
      <c r="G227" s="9">
        <v>45473</v>
      </c>
      <c r="H227" s="10">
        <v>14</v>
      </c>
      <c r="I227" s="10">
        <v>0.92</v>
      </c>
      <c r="J227" s="8">
        <v>10249.69</v>
      </c>
      <c r="K227" s="8">
        <v>0.49</v>
      </c>
      <c r="L227" s="8">
        <v>122996.28</v>
      </c>
      <c r="M227" s="8">
        <v>5.85</v>
      </c>
      <c r="N227" s="8">
        <v>0.76</v>
      </c>
      <c r="O227" s="8">
        <v>0</v>
      </c>
      <c r="P227" s="8">
        <v>7095.94</v>
      </c>
      <c r="Q227" s="8">
        <v>0</v>
      </c>
    </row>
    <row r="228" spans="1:17" s="3" customFormat="1" ht="15" hidden="1" customHeight="1">
      <c r="A228" s="6"/>
      <c r="B228" s="7"/>
      <c r="C228" s="6"/>
      <c r="D228" s="6"/>
      <c r="E228" s="8"/>
      <c r="F228" s="9"/>
      <c r="G228" s="9"/>
      <c r="H228" s="10"/>
      <c r="I228" s="10"/>
      <c r="J228" s="8"/>
      <c r="K228" s="8"/>
      <c r="L228" s="8"/>
      <c r="M228" s="8"/>
      <c r="N228" s="8"/>
      <c r="O228" s="8"/>
      <c r="P228" s="8"/>
      <c r="Q228" s="8"/>
    </row>
    <row r="229" spans="1:17" s="3" customFormat="1" ht="15" hidden="1" customHeight="1">
      <c r="A229" s="6" t="s">
        <v>1365</v>
      </c>
      <c r="B229" s="7" t="s">
        <v>1368</v>
      </c>
      <c r="C229" s="6" t="s">
        <v>1369</v>
      </c>
      <c r="D229" s="6" t="s">
        <v>97</v>
      </c>
      <c r="E229" s="8">
        <v>15097</v>
      </c>
      <c r="F229" s="9">
        <v>43709</v>
      </c>
      <c r="G229" s="9">
        <v>47057</v>
      </c>
      <c r="H229" s="10">
        <v>110</v>
      </c>
      <c r="I229" s="10">
        <v>4.58</v>
      </c>
      <c r="J229" s="8">
        <v>12271.58</v>
      </c>
      <c r="K229" s="8">
        <v>0.81</v>
      </c>
      <c r="L229" s="8">
        <v>147258.96</v>
      </c>
      <c r="M229" s="8">
        <v>9.75</v>
      </c>
      <c r="N229" s="8">
        <v>2.42</v>
      </c>
      <c r="O229" s="8">
        <v>0</v>
      </c>
      <c r="P229" s="8">
        <v>9441.31</v>
      </c>
      <c r="Q229" s="8">
        <v>0</v>
      </c>
    </row>
    <row r="230" spans="1:17" s="3" customFormat="1" ht="15" hidden="1" customHeight="1">
      <c r="A230" s="6"/>
      <c r="B230" s="7"/>
      <c r="C230" s="6"/>
      <c r="D230" s="6"/>
      <c r="E230" s="8"/>
      <c r="F230" s="9"/>
      <c r="G230" s="9"/>
      <c r="H230" s="10"/>
      <c r="I230" s="10"/>
      <c r="J230" s="8"/>
      <c r="K230" s="8"/>
      <c r="L230" s="8"/>
      <c r="M230" s="8"/>
      <c r="N230" s="8"/>
      <c r="O230" s="8"/>
      <c r="P230" s="8"/>
      <c r="Q230" s="8"/>
    </row>
    <row r="231" spans="1:17" s="3" customFormat="1" ht="15" hidden="1" customHeight="1">
      <c r="A231" s="15" t="s">
        <v>1371</v>
      </c>
      <c r="B231" s="16" t="s">
        <v>1373</v>
      </c>
      <c r="C231" s="15" t="s">
        <v>1580</v>
      </c>
      <c r="D231" s="15" t="s">
        <v>97</v>
      </c>
      <c r="E231" s="17">
        <v>39515</v>
      </c>
      <c r="F231" s="18">
        <v>45082</v>
      </c>
      <c r="G231" s="18">
        <v>45473</v>
      </c>
      <c r="H231" s="19">
        <v>13</v>
      </c>
      <c r="I231" s="19">
        <v>0.83</v>
      </c>
      <c r="J231" s="17">
        <v>44454.38</v>
      </c>
      <c r="K231" s="17">
        <v>1.1299999999999999</v>
      </c>
      <c r="L231" s="17">
        <v>533452.56000000006</v>
      </c>
      <c r="M231" s="17">
        <v>13.5</v>
      </c>
      <c r="N231" s="17">
        <v>6.89</v>
      </c>
      <c r="O231" s="17">
        <v>0</v>
      </c>
      <c r="P231" s="17">
        <v>59288.38</v>
      </c>
      <c r="Q231" s="17">
        <v>0</v>
      </c>
    </row>
    <row r="232" spans="1:17" s="3" customFormat="1" ht="15" hidden="1" customHeight="1">
      <c r="A232" s="6"/>
      <c r="B232" s="7"/>
      <c r="C232" s="6"/>
      <c r="D232" s="6"/>
      <c r="E232" s="8"/>
      <c r="F232" s="9"/>
      <c r="G232" s="9"/>
      <c r="H232" s="10"/>
      <c r="I232" s="10"/>
      <c r="J232" s="8"/>
      <c r="K232" s="8"/>
      <c r="L232" s="8"/>
      <c r="M232" s="8"/>
      <c r="N232" s="8"/>
      <c r="O232" s="8"/>
      <c r="P232" s="8"/>
      <c r="Q232" s="8"/>
    </row>
    <row r="233" spans="1:17" s="3" customFormat="1" ht="15" hidden="1" customHeight="1">
      <c r="A233" s="6" t="s">
        <v>1371</v>
      </c>
      <c r="B233" s="7" t="s">
        <v>493</v>
      </c>
      <c r="C233" s="6" t="s">
        <v>1372</v>
      </c>
      <c r="D233" s="6" t="s">
        <v>264</v>
      </c>
      <c r="E233" s="8">
        <v>0</v>
      </c>
      <c r="F233" s="9">
        <v>43700</v>
      </c>
      <c r="G233" s="9">
        <v>47352</v>
      </c>
      <c r="H233" s="10">
        <v>120</v>
      </c>
      <c r="I233" s="10">
        <v>4.67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</row>
    <row r="234" spans="1:17" s="3" customFormat="1" ht="15" hidden="1" customHeight="1">
      <c r="A234" s="6"/>
      <c r="B234" s="7"/>
      <c r="C234" s="6"/>
      <c r="D234" s="6"/>
      <c r="E234" s="8"/>
      <c r="F234" s="9"/>
      <c r="G234" s="9"/>
      <c r="H234" s="10"/>
      <c r="I234" s="10"/>
      <c r="J234" s="8"/>
      <c r="K234" s="8"/>
      <c r="L234" s="8"/>
      <c r="M234" s="8"/>
      <c r="N234" s="8"/>
      <c r="O234" s="8"/>
      <c r="P234" s="8"/>
      <c r="Q234" s="8"/>
    </row>
    <row r="235" spans="1:17" s="3" customFormat="1" ht="15" hidden="1" customHeight="1">
      <c r="A235" s="6" t="s">
        <v>1374</v>
      </c>
      <c r="B235" s="7" t="s">
        <v>1375</v>
      </c>
      <c r="C235" s="6" t="s">
        <v>1376</v>
      </c>
      <c r="D235" s="6" t="s">
        <v>97</v>
      </c>
      <c r="E235" s="8">
        <v>224293</v>
      </c>
      <c r="F235" s="9">
        <v>45272</v>
      </c>
      <c r="G235" s="9">
        <v>46752</v>
      </c>
      <c r="H235" s="10">
        <v>49</v>
      </c>
      <c r="I235" s="10">
        <v>0.33</v>
      </c>
      <c r="J235" s="8">
        <v>72128.789999999994</v>
      </c>
      <c r="K235" s="8">
        <v>0.32</v>
      </c>
      <c r="L235" s="8">
        <v>865545.48</v>
      </c>
      <c r="M235" s="8">
        <v>3.86</v>
      </c>
      <c r="N235" s="8">
        <v>0.88</v>
      </c>
      <c r="O235" s="8">
        <v>0</v>
      </c>
      <c r="P235" s="8">
        <v>215882.01</v>
      </c>
      <c r="Q235" s="8">
        <v>0</v>
      </c>
    </row>
    <row r="236" spans="1:17" s="3" customFormat="1" ht="15" hidden="1" customHeight="1">
      <c r="A236" s="6"/>
      <c r="B236" s="7"/>
      <c r="C236" s="6"/>
      <c r="D236" s="6"/>
      <c r="E236" s="8"/>
      <c r="F236" s="9"/>
      <c r="G236" s="9"/>
      <c r="H236" s="10"/>
      <c r="I236" s="10"/>
      <c r="J236" s="8"/>
      <c r="K236" s="8"/>
      <c r="L236" s="8"/>
      <c r="M236" s="8"/>
      <c r="N236" s="8"/>
      <c r="O236" s="8"/>
      <c r="P236" s="8"/>
      <c r="Q236" s="8"/>
    </row>
    <row r="237" spans="1:17" s="3" customFormat="1" ht="15" hidden="1" customHeight="1">
      <c r="A237" s="6" t="s">
        <v>1382</v>
      </c>
      <c r="B237" s="7" t="s">
        <v>99</v>
      </c>
      <c r="C237" s="6" t="s">
        <v>1383</v>
      </c>
      <c r="D237" s="6" t="s">
        <v>97</v>
      </c>
      <c r="E237" s="8">
        <v>6910</v>
      </c>
      <c r="F237" s="9">
        <v>45209</v>
      </c>
      <c r="G237" s="9">
        <v>46904</v>
      </c>
      <c r="H237" s="10">
        <v>56</v>
      </c>
      <c r="I237" s="10">
        <v>0.5</v>
      </c>
      <c r="J237" s="8">
        <v>8349.58</v>
      </c>
      <c r="K237" s="8">
        <v>1.21</v>
      </c>
      <c r="L237" s="8">
        <v>100194.96</v>
      </c>
      <c r="M237" s="8">
        <v>14.5</v>
      </c>
      <c r="N237" s="8">
        <v>7.56</v>
      </c>
      <c r="O237" s="8">
        <v>0</v>
      </c>
      <c r="P237" s="8">
        <v>19060.080000000002</v>
      </c>
      <c r="Q237" s="8">
        <v>0</v>
      </c>
    </row>
    <row r="238" spans="1:17" s="3" customFormat="1" ht="15" hidden="1" customHeight="1">
      <c r="A238" s="6"/>
      <c r="B238" s="7"/>
      <c r="C238" s="6"/>
      <c r="D238" s="6"/>
      <c r="E238" s="8"/>
      <c r="F238" s="9"/>
      <c r="G238" s="9"/>
      <c r="H238" s="10"/>
      <c r="I238" s="10"/>
      <c r="J238" s="8"/>
      <c r="K238" s="8"/>
      <c r="L238" s="8"/>
      <c r="M238" s="8"/>
      <c r="N238" s="8"/>
      <c r="O238" s="8"/>
      <c r="P238" s="8"/>
      <c r="Q238" s="8"/>
    </row>
    <row r="239" spans="1:17" s="3" customFormat="1" ht="15" hidden="1" customHeight="1">
      <c r="A239" s="6" t="s">
        <v>1382</v>
      </c>
      <c r="B239" s="7" t="s">
        <v>1384</v>
      </c>
      <c r="C239" s="6" t="s">
        <v>1385</v>
      </c>
      <c r="D239" s="6" t="s">
        <v>97</v>
      </c>
      <c r="E239" s="8">
        <v>17500</v>
      </c>
      <c r="F239" s="9">
        <v>45209</v>
      </c>
      <c r="G239" s="9">
        <v>47268</v>
      </c>
      <c r="H239" s="10">
        <v>67</v>
      </c>
      <c r="I239" s="10">
        <v>0.5</v>
      </c>
      <c r="J239" s="8">
        <v>20059.52</v>
      </c>
      <c r="K239" s="8">
        <v>1.1499999999999999</v>
      </c>
      <c r="L239" s="8">
        <v>240714.23999999999</v>
      </c>
      <c r="M239" s="8">
        <v>13.76</v>
      </c>
      <c r="N239" s="8">
        <v>7.33</v>
      </c>
      <c r="O239" s="8">
        <v>0</v>
      </c>
      <c r="P239" s="8">
        <v>0</v>
      </c>
      <c r="Q239" s="8">
        <v>0</v>
      </c>
    </row>
    <row r="240" spans="1:17" s="3" customFormat="1" ht="15" hidden="1" customHeight="1">
      <c r="A240" s="6"/>
      <c r="B240" s="7"/>
      <c r="C240" s="6"/>
      <c r="D240" s="6"/>
      <c r="E240" s="8"/>
      <c r="F240" s="9"/>
      <c r="G240" s="9"/>
      <c r="H240" s="10"/>
      <c r="I240" s="10"/>
      <c r="J240" s="8"/>
      <c r="K240" s="8"/>
      <c r="L240" s="8"/>
      <c r="M240" s="8"/>
      <c r="N240" s="8"/>
      <c r="O240" s="8"/>
      <c r="P240" s="8"/>
      <c r="Q240" s="8"/>
    </row>
    <row r="241" spans="1:17" s="3" customFormat="1" ht="15" hidden="1" customHeight="1">
      <c r="A241" s="6" t="s">
        <v>1382</v>
      </c>
      <c r="B241" s="7" t="s">
        <v>188</v>
      </c>
      <c r="C241" s="6" t="s">
        <v>1386</v>
      </c>
      <c r="D241" s="6" t="s">
        <v>97</v>
      </c>
      <c r="E241" s="8">
        <v>12995</v>
      </c>
      <c r="F241" s="9">
        <v>45209</v>
      </c>
      <c r="G241" s="9">
        <v>48334</v>
      </c>
      <c r="H241" s="10">
        <v>103</v>
      </c>
      <c r="I241" s="10">
        <v>0.5</v>
      </c>
      <c r="J241" s="8">
        <v>14477.21</v>
      </c>
      <c r="K241" s="8">
        <v>1.1100000000000001</v>
      </c>
      <c r="L241" s="8">
        <v>173726.52</v>
      </c>
      <c r="M241" s="8">
        <v>13.37</v>
      </c>
      <c r="N241" s="8">
        <v>7.48</v>
      </c>
      <c r="O241" s="8">
        <v>0</v>
      </c>
      <c r="P241" s="8">
        <v>0</v>
      </c>
      <c r="Q241" s="8">
        <v>39674.699999999997</v>
      </c>
    </row>
    <row r="242" spans="1:17" s="3" customFormat="1" ht="15" hidden="1" customHeight="1">
      <c r="A242" s="6"/>
      <c r="B242" s="7"/>
      <c r="C242" s="6"/>
      <c r="D242" s="6"/>
      <c r="E242" s="8"/>
      <c r="F242" s="9"/>
      <c r="G242" s="9"/>
      <c r="H242" s="10"/>
      <c r="I242" s="10"/>
      <c r="J242" s="8"/>
      <c r="K242" s="8"/>
      <c r="L242" s="8"/>
      <c r="M242" s="8"/>
      <c r="N242" s="8"/>
      <c r="O242" s="8"/>
      <c r="P242" s="8"/>
      <c r="Q242" s="8"/>
    </row>
    <row r="243" spans="1:17" s="3" customFormat="1" ht="15" hidden="1" customHeight="1">
      <c r="A243" s="6" t="s">
        <v>1397</v>
      </c>
      <c r="B243" s="7" t="s">
        <v>1398</v>
      </c>
      <c r="C243" s="6" t="s">
        <v>1399</v>
      </c>
      <c r="D243" s="6" t="s">
        <v>97</v>
      </c>
      <c r="E243" s="8">
        <v>60000</v>
      </c>
      <c r="F243" s="9">
        <v>45209</v>
      </c>
      <c r="G243" s="9">
        <v>46387</v>
      </c>
      <c r="H243" s="10">
        <v>39</v>
      </c>
      <c r="I243" s="10">
        <v>0.5</v>
      </c>
      <c r="J243" s="8">
        <v>77250</v>
      </c>
      <c r="K243" s="8">
        <v>1.29</v>
      </c>
      <c r="L243" s="8">
        <v>927000</v>
      </c>
      <c r="M243" s="8">
        <v>15.45</v>
      </c>
      <c r="N243" s="8">
        <v>6.29</v>
      </c>
      <c r="O243" s="8">
        <v>0</v>
      </c>
      <c r="P243" s="8">
        <v>0</v>
      </c>
      <c r="Q243" s="8">
        <v>0</v>
      </c>
    </row>
    <row r="244" spans="1:17" s="3" customFormat="1" ht="15" hidden="1" customHeight="1">
      <c r="A244" s="6"/>
      <c r="B244" s="7"/>
      <c r="C244" s="6"/>
      <c r="D244" s="6"/>
      <c r="E244" s="8"/>
      <c r="F244" s="9"/>
      <c r="G244" s="9"/>
      <c r="H244" s="10"/>
      <c r="I244" s="10"/>
      <c r="J244" s="8"/>
      <c r="K244" s="8"/>
      <c r="L244" s="8"/>
      <c r="M244" s="8"/>
      <c r="N244" s="8"/>
      <c r="O244" s="8"/>
      <c r="P244" s="8"/>
      <c r="Q244" s="8"/>
    </row>
    <row r="245" spans="1:17" s="3" customFormat="1" ht="15" hidden="1" customHeight="1">
      <c r="A245" s="6" t="s">
        <v>941</v>
      </c>
      <c r="B245" s="7" t="s">
        <v>99</v>
      </c>
      <c r="C245" s="6" t="s">
        <v>1403</v>
      </c>
      <c r="D245" s="6" t="s">
        <v>97</v>
      </c>
      <c r="E245" s="8">
        <v>5219</v>
      </c>
      <c r="F245" s="9">
        <v>45209</v>
      </c>
      <c r="G245" s="9">
        <v>47177</v>
      </c>
      <c r="H245" s="10">
        <v>65</v>
      </c>
      <c r="I245" s="10">
        <v>0.5</v>
      </c>
      <c r="J245" s="8">
        <v>7176.13</v>
      </c>
      <c r="K245" s="8">
        <v>1.38</v>
      </c>
      <c r="L245" s="8">
        <v>86113.56</v>
      </c>
      <c r="M245" s="8">
        <v>16.5</v>
      </c>
      <c r="N245" s="8">
        <v>6.99</v>
      </c>
      <c r="O245" s="8">
        <v>0</v>
      </c>
      <c r="P245" s="8">
        <v>10000</v>
      </c>
      <c r="Q245" s="8">
        <v>0</v>
      </c>
    </row>
    <row r="246" spans="1:17" s="3" customFormat="1" ht="15" hidden="1" customHeight="1">
      <c r="A246" s="6"/>
      <c r="B246" s="7"/>
      <c r="C246" s="6"/>
      <c r="D246" s="6"/>
      <c r="E246" s="8"/>
      <c r="F246" s="9"/>
      <c r="G246" s="9"/>
      <c r="H246" s="10"/>
      <c r="I246" s="10"/>
      <c r="J246" s="8"/>
      <c r="K246" s="8"/>
      <c r="L246" s="8"/>
      <c r="M246" s="8"/>
      <c r="N246" s="8"/>
      <c r="O246" s="8"/>
      <c r="P246" s="8"/>
      <c r="Q246" s="8"/>
    </row>
    <row r="247" spans="1:17" s="3" customFormat="1" ht="15" hidden="1" customHeight="1">
      <c r="A247" s="6" t="s">
        <v>941</v>
      </c>
      <c r="B247" s="7" t="s">
        <v>101</v>
      </c>
      <c r="C247" s="6" t="s">
        <v>1404</v>
      </c>
      <c r="D247" s="6" t="s">
        <v>97</v>
      </c>
      <c r="E247" s="8">
        <v>5000</v>
      </c>
      <c r="F247" s="9">
        <v>45209</v>
      </c>
      <c r="G247" s="9">
        <v>47269</v>
      </c>
      <c r="H247" s="10">
        <v>68</v>
      </c>
      <c r="I247" s="10">
        <v>0.5</v>
      </c>
      <c r="J247" s="8">
        <v>6541.67</v>
      </c>
      <c r="K247" s="8">
        <v>1.31</v>
      </c>
      <c r="L247" s="8">
        <v>78500.039999999994</v>
      </c>
      <c r="M247" s="8">
        <v>15.7</v>
      </c>
      <c r="N247" s="8">
        <v>6.58</v>
      </c>
      <c r="O247" s="8">
        <v>0</v>
      </c>
      <c r="P247" s="8">
        <v>10208.33</v>
      </c>
      <c r="Q247" s="8">
        <v>0</v>
      </c>
    </row>
    <row r="248" spans="1:17" s="3" customFormat="1" ht="15" hidden="1" customHeight="1">
      <c r="A248" s="6"/>
      <c r="B248" s="7"/>
      <c r="C248" s="6"/>
      <c r="D248" s="6"/>
      <c r="E248" s="8"/>
      <c r="F248" s="9"/>
      <c r="G248" s="9"/>
      <c r="H248" s="10"/>
      <c r="I248" s="10"/>
      <c r="J248" s="8"/>
      <c r="K248" s="8"/>
      <c r="L248" s="8"/>
      <c r="M248" s="8"/>
      <c r="N248" s="8"/>
      <c r="O248" s="8"/>
      <c r="P248" s="8"/>
      <c r="Q248" s="8"/>
    </row>
    <row r="249" spans="1:17" s="3" customFormat="1" ht="15" hidden="1" customHeight="1">
      <c r="A249" s="6" t="s">
        <v>941</v>
      </c>
      <c r="B249" s="7" t="s">
        <v>109</v>
      </c>
      <c r="C249" s="6" t="s">
        <v>1405</v>
      </c>
      <c r="D249" s="6" t="s">
        <v>97</v>
      </c>
      <c r="E249" s="8">
        <v>5000</v>
      </c>
      <c r="F249" s="9">
        <v>45209</v>
      </c>
      <c r="G249" s="9">
        <v>47361</v>
      </c>
      <c r="H249" s="10">
        <v>71</v>
      </c>
      <c r="I249" s="10">
        <v>0.5</v>
      </c>
      <c r="J249" s="8">
        <v>5954.17</v>
      </c>
      <c r="K249" s="8">
        <v>1.19</v>
      </c>
      <c r="L249" s="8">
        <v>71450.039999999994</v>
      </c>
      <c r="M249" s="8">
        <v>14.29</v>
      </c>
      <c r="N249" s="8">
        <v>6.53</v>
      </c>
      <c r="O249" s="8">
        <v>0</v>
      </c>
      <c r="P249" s="8">
        <v>0</v>
      </c>
      <c r="Q249" s="8">
        <v>32375</v>
      </c>
    </row>
    <row r="250" spans="1:17" s="3" customFormat="1" ht="15" hidden="1" customHeight="1">
      <c r="A250" s="6"/>
      <c r="B250" s="7"/>
      <c r="C250" s="6"/>
      <c r="D250" s="6"/>
      <c r="E250" s="8"/>
      <c r="F250" s="9"/>
      <c r="G250" s="9"/>
      <c r="H250" s="10"/>
      <c r="I250" s="10"/>
      <c r="J250" s="8"/>
      <c r="K250" s="8"/>
      <c r="L250" s="8"/>
      <c r="M250" s="8"/>
      <c r="N250" s="8"/>
      <c r="O250" s="8"/>
      <c r="P250" s="8"/>
      <c r="Q250" s="8"/>
    </row>
    <row r="251" spans="1:17" s="3" customFormat="1" ht="15" hidden="1" customHeight="1">
      <c r="A251" s="6" t="s">
        <v>941</v>
      </c>
      <c r="B251" s="7" t="s">
        <v>1406</v>
      </c>
      <c r="C251" s="6" t="s">
        <v>1407</v>
      </c>
      <c r="D251" s="6" t="s">
        <v>97</v>
      </c>
      <c r="E251" s="8">
        <v>30000</v>
      </c>
      <c r="F251" s="9">
        <v>45209</v>
      </c>
      <c r="G251" s="9">
        <v>47087</v>
      </c>
      <c r="H251" s="10">
        <v>62</v>
      </c>
      <c r="I251" s="10">
        <v>0.5</v>
      </c>
      <c r="J251" s="8">
        <v>33123</v>
      </c>
      <c r="K251" s="8">
        <v>1.1000000000000001</v>
      </c>
      <c r="L251" s="8">
        <v>397476</v>
      </c>
      <c r="M251" s="8">
        <v>13.25</v>
      </c>
      <c r="N251" s="8">
        <v>6.45</v>
      </c>
      <c r="O251" s="8">
        <v>0</v>
      </c>
      <c r="P251" s="8">
        <v>0</v>
      </c>
      <c r="Q251" s="8">
        <v>0</v>
      </c>
    </row>
    <row r="252" spans="1:17" s="3" customFormat="1" ht="15" hidden="1" customHeight="1">
      <c r="A252" s="6"/>
      <c r="B252" s="7"/>
      <c r="C252" s="6"/>
      <c r="D252" s="6"/>
      <c r="E252" s="8"/>
      <c r="F252" s="9"/>
      <c r="G252" s="9"/>
      <c r="H252" s="10"/>
      <c r="I252" s="10"/>
      <c r="J252" s="8"/>
      <c r="K252" s="8"/>
      <c r="L252" s="8"/>
      <c r="M252" s="8"/>
      <c r="N252" s="8"/>
      <c r="O252" s="8"/>
      <c r="P252" s="8"/>
      <c r="Q252" s="8"/>
    </row>
    <row r="253" spans="1:17" s="3" customFormat="1" ht="15" hidden="1" customHeight="1">
      <c r="A253" s="6" t="s">
        <v>941</v>
      </c>
      <c r="B253" s="7" t="s">
        <v>1408</v>
      </c>
      <c r="C253" s="6" t="s">
        <v>1594</v>
      </c>
      <c r="D253" s="6" t="s">
        <v>97</v>
      </c>
      <c r="E253" s="8">
        <v>10000</v>
      </c>
      <c r="F253" s="9">
        <v>45383</v>
      </c>
      <c r="G253" s="9">
        <v>49125</v>
      </c>
      <c r="H253" s="10">
        <v>123</v>
      </c>
      <c r="I253" s="10">
        <v>0</v>
      </c>
      <c r="J253" s="8">
        <v>0</v>
      </c>
      <c r="K253" s="8">
        <v>0</v>
      </c>
      <c r="L253" s="8">
        <v>0</v>
      </c>
      <c r="M253" s="8">
        <v>0</v>
      </c>
      <c r="N253" s="8">
        <v>7.63</v>
      </c>
      <c r="O253" s="8">
        <v>0</v>
      </c>
      <c r="P253" s="8">
        <v>37866.660000000003</v>
      </c>
      <c r="Q253" s="8">
        <v>0</v>
      </c>
    </row>
    <row r="254" spans="1:17" s="3" customFormat="1" ht="15" hidden="1" customHeight="1">
      <c r="A254" s="6"/>
      <c r="B254" s="7"/>
      <c r="C254" s="6"/>
      <c r="D254" s="6"/>
      <c r="E254" s="8"/>
      <c r="F254" s="9"/>
      <c r="G254" s="9"/>
      <c r="H254" s="10"/>
      <c r="I254" s="10"/>
      <c r="J254" s="8"/>
      <c r="K254" s="8"/>
      <c r="L254" s="8"/>
      <c r="M254" s="8"/>
      <c r="N254" s="8"/>
      <c r="O254" s="8"/>
      <c r="P254" s="8"/>
      <c r="Q254" s="8"/>
    </row>
    <row r="255" spans="1:17" s="3" customFormat="1" ht="15" hidden="1" customHeight="1">
      <c r="A255" s="6" t="s">
        <v>941</v>
      </c>
      <c r="B255" s="7" t="s">
        <v>1023</v>
      </c>
      <c r="C255" s="6" t="s">
        <v>1409</v>
      </c>
      <c r="D255" s="6" t="s">
        <v>97</v>
      </c>
      <c r="E255" s="8">
        <v>7200</v>
      </c>
      <c r="F255" s="9">
        <v>45209</v>
      </c>
      <c r="G255" s="9">
        <v>45930</v>
      </c>
      <c r="H255" s="10">
        <v>24</v>
      </c>
      <c r="I255" s="10">
        <v>0.5</v>
      </c>
      <c r="J255" s="8">
        <v>8202</v>
      </c>
      <c r="K255" s="8">
        <v>1.1399999999999999</v>
      </c>
      <c r="L255" s="8">
        <v>98424</v>
      </c>
      <c r="M255" s="8">
        <v>13.67</v>
      </c>
      <c r="N255" s="8">
        <v>6.49</v>
      </c>
      <c r="O255" s="8">
        <v>0</v>
      </c>
      <c r="P255" s="8">
        <v>0</v>
      </c>
      <c r="Q255" s="8">
        <v>0</v>
      </c>
    </row>
    <row r="256" spans="1:17" s="3" customFormat="1" ht="15" hidden="1" customHeight="1">
      <c r="A256" s="6"/>
      <c r="B256" s="7"/>
      <c r="C256" s="6"/>
      <c r="D256" s="6"/>
      <c r="E256" s="8"/>
      <c r="F256" s="9"/>
      <c r="G256" s="9"/>
      <c r="H256" s="10"/>
      <c r="I256" s="10"/>
      <c r="J256" s="8"/>
      <c r="K256" s="8"/>
      <c r="L256" s="8"/>
      <c r="M256" s="8"/>
      <c r="N256" s="8"/>
      <c r="O256" s="8"/>
      <c r="P256" s="8"/>
      <c r="Q256" s="8"/>
    </row>
    <row r="257" spans="1:17" s="3" customFormat="1" ht="15" hidden="1" customHeight="1">
      <c r="A257" s="6" t="s">
        <v>941</v>
      </c>
      <c r="B257" s="7" t="s">
        <v>1024</v>
      </c>
      <c r="C257" s="6" t="s">
        <v>1410</v>
      </c>
      <c r="D257" s="6" t="s">
        <v>97</v>
      </c>
      <c r="E257" s="8">
        <v>15000</v>
      </c>
      <c r="F257" s="9">
        <v>45209</v>
      </c>
      <c r="G257" s="9">
        <v>47149</v>
      </c>
      <c r="H257" s="10">
        <v>64</v>
      </c>
      <c r="I257" s="10">
        <v>0.5</v>
      </c>
      <c r="J257" s="8">
        <v>20000</v>
      </c>
      <c r="K257" s="8">
        <v>1.33</v>
      </c>
      <c r="L257" s="8">
        <v>240000</v>
      </c>
      <c r="M257" s="8">
        <v>16</v>
      </c>
      <c r="N257" s="8">
        <v>6.74</v>
      </c>
      <c r="O257" s="8">
        <v>0</v>
      </c>
      <c r="P257" s="8">
        <v>82500</v>
      </c>
      <c r="Q257" s="8">
        <v>0</v>
      </c>
    </row>
    <row r="258" spans="1:17" s="3" customFormat="1" ht="15" hidden="1" customHeight="1">
      <c r="A258" s="6"/>
      <c r="B258" s="7"/>
      <c r="C258" s="6"/>
      <c r="D258" s="6"/>
      <c r="E258" s="8"/>
      <c r="F258" s="9"/>
      <c r="G258" s="9"/>
      <c r="H258" s="10"/>
      <c r="I258" s="10"/>
      <c r="J258" s="8"/>
      <c r="K258" s="8"/>
      <c r="L258" s="8"/>
      <c r="M258" s="8"/>
      <c r="N258" s="8"/>
      <c r="O258" s="8"/>
      <c r="P258" s="8"/>
      <c r="Q258" s="8"/>
    </row>
    <row r="259" spans="1:17" s="3" customFormat="1" ht="15" hidden="1" customHeight="1">
      <c r="A259" s="6" t="s">
        <v>941</v>
      </c>
      <c r="B259" s="7" t="s">
        <v>1411</v>
      </c>
      <c r="C259" s="6" t="s">
        <v>1412</v>
      </c>
      <c r="D259" s="6" t="s">
        <v>97</v>
      </c>
      <c r="E259" s="8">
        <v>22500</v>
      </c>
      <c r="F259" s="9">
        <v>45209</v>
      </c>
      <c r="G259" s="9">
        <v>47087</v>
      </c>
      <c r="H259" s="10">
        <v>62</v>
      </c>
      <c r="I259" s="10">
        <v>0.5</v>
      </c>
      <c r="J259" s="8">
        <v>26250</v>
      </c>
      <c r="K259" s="8">
        <v>1.17</v>
      </c>
      <c r="L259" s="8">
        <v>315000</v>
      </c>
      <c r="M259" s="8">
        <v>14</v>
      </c>
      <c r="N259" s="8">
        <v>6.72</v>
      </c>
      <c r="O259" s="8">
        <v>0</v>
      </c>
      <c r="P259" s="8">
        <v>10312.5</v>
      </c>
      <c r="Q259" s="8">
        <v>0</v>
      </c>
    </row>
    <row r="260" spans="1:17" s="3" customFormat="1" ht="15" hidden="1" customHeight="1">
      <c r="A260" s="6"/>
      <c r="B260" s="7"/>
      <c r="C260" s="6"/>
      <c r="D260" s="6"/>
      <c r="E260" s="8"/>
      <c r="F260" s="9"/>
      <c r="G260" s="9"/>
      <c r="H260" s="10"/>
      <c r="I260" s="10"/>
      <c r="J260" s="8"/>
      <c r="K260" s="8"/>
      <c r="L260" s="8"/>
      <c r="M260" s="8"/>
      <c r="N260" s="8"/>
      <c r="O260" s="8"/>
      <c r="P260" s="8"/>
      <c r="Q260" s="8"/>
    </row>
    <row r="261" spans="1:17" s="3" customFormat="1" ht="15" hidden="1" customHeight="1">
      <c r="A261" s="6" t="s">
        <v>1431</v>
      </c>
      <c r="B261" s="7" t="s">
        <v>119</v>
      </c>
      <c r="C261" s="6" t="s">
        <v>1539</v>
      </c>
      <c r="D261" s="6" t="s">
        <v>97</v>
      </c>
      <c r="E261" s="8">
        <v>40000</v>
      </c>
      <c r="F261" s="9">
        <v>43350</v>
      </c>
      <c r="G261" s="9">
        <v>46173</v>
      </c>
      <c r="H261" s="10">
        <v>93</v>
      </c>
      <c r="I261" s="10">
        <v>5.58</v>
      </c>
      <c r="J261" s="8">
        <v>52800</v>
      </c>
      <c r="K261" s="8">
        <v>1.32</v>
      </c>
      <c r="L261" s="8">
        <v>633600</v>
      </c>
      <c r="M261" s="8">
        <v>15.84</v>
      </c>
      <c r="N261" s="8">
        <v>4.72</v>
      </c>
      <c r="O261" s="8">
        <v>0</v>
      </c>
      <c r="P261" s="8">
        <v>65699.990000000005</v>
      </c>
      <c r="Q261" s="8">
        <v>0</v>
      </c>
    </row>
    <row r="262" spans="1:17" s="3" customFormat="1" ht="15" hidden="1" customHeight="1">
      <c r="A262" s="6"/>
      <c r="B262" s="7"/>
      <c r="C262" s="6"/>
      <c r="D262" s="6"/>
      <c r="E262" s="8"/>
      <c r="F262" s="9"/>
      <c r="G262" s="9"/>
      <c r="H262" s="10"/>
      <c r="I262" s="10"/>
      <c r="J262" s="8"/>
      <c r="K262" s="8"/>
      <c r="L262" s="8"/>
      <c r="M262" s="8"/>
      <c r="N262" s="8"/>
      <c r="O262" s="8"/>
      <c r="P262" s="8"/>
      <c r="Q262" s="8"/>
    </row>
    <row r="263" spans="1:17" s="3" customFormat="1" ht="15" hidden="1" customHeight="1">
      <c r="A263" s="6" t="s">
        <v>1431</v>
      </c>
      <c r="B263" s="7" t="s">
        <v>320</v>
      </c>
      <c r="C263" s="6" t="s">
        <v>1540</v>
      </c>
      <c r="D263" s="6" t="s">
        <v>97</v>
      </c>
      <c r="E263" s="8">
        <v>11360</v>
      </c>
      <c r="F263" s="9">
        <v>42736</v>
      </c>
      <c r="G263" s="9">
        <v>46630</v>
      </c>
      <c r="H263" s="10">
        <v>128</v>
      </c>
      <c r="I263" s="10">
        <v>7.25</v>
      </c>
      <c r="J263" s="8">
        <v>18038.73</v>
      </c>
      <c r="K263" s="8">
        <v>1.59</v>
      </c>
      <c r="L263" s="8">
        <v>216464.76</v>
      </c>
      <c r="M263" s="8">
        <v>19.05</v>
      </c>
      <c r="N263" s="8">
        <v>4.92</v>
      </c>
      <c r="O263" s="8">
        <v>0</v>
      </c>
      <c r="P263" s="8">
        <v>21886.94</v>
      </c>
      <c r="Q263" s="8">
        <v>0</v>
      </c>
    </row>
    <row r="264" spans="1:17" s="3" customFormat="1" ht="15" hidden="1" customHeight="1">
      <c r="A264" s="6"/>
      <c r="B264" s="7"/>
      <c r="C264" s="6"/>
      <c r="D264" s="6"/>
      <c r="E264" s="8"/>
      <c r="F264" s="9"/>
      <c r="G264" s="9"/>
      <c r="H264" s="10"/>
      <c r="I264" s="10"/>
      <c r="J264" s="8"/>
      <c r="K264" s="8"/>
      <c r="L264" s="8"/>
      <c r="M264" s="8"/>
      <c r="N264" s="8"/>
      <c r="O264" s="8"/>
      <c r="P264" s="8"/>
      <c r="Q264" s="8"/>
    </row>
    <row r="265" spans="1:17" s="3" customFormat="1" ht="15" hidden="1" customHeight="1">
      <c r="A265" s="6" t="s">
        <v>1432</v>
      </c>
      <c r="B265" s="7" t="s">
        <v>99</v>
      </c>
      <c r="C265" s="6" t="s">
        <v>1433</v>
      </c>
      <c r="D265" s="6" t="s">
        <v>97</v>
      </c>
      <c r="E265" s="8">
        <v>48083</v>
      </c>
      <c r="F265" s="9">
        <v>44256</v>
      </c>
      <c r="G265" s="9">
        <v>47299</v>
      </c>
      <c r="H265" s="10">
        <v>100</v>
      </c>
      <c r="I265" s="10">
        <v>3.08</v>
      </c>
      <c r="J265" s="8">
        <v>46415.42</v>
      </c>
      <c r="K265" s="8">
        <v>0.97</v>
      </c>
      <c r="L265" s="8">
        <v>556985.04</v>
      </c>
      <c r="M265" s="8">
        <v>11.58</v>
      </c>
      <c r="N265" s="8">
        <v>1.88</v>
      </c>
      <c r="O265" s="8">
        <v>0</v>
      </c>
      <c r="P265" s="8">
        <v>0</v>
      </c>
      <c r="Q265" s="8">
        <v>0</v>
      </c>
    </row>
    <row r="266" spans="1:17" s="3" customFormat="1" ht="15" hidden="1" customHeight="1">
      <c r="A266" s="6"/>
      <c r="B266" s="7"/>
      <c r="C266" s="6"/>
      <c r="D266" s="6"/>
      <c r="E266" s="8"/>
      <c r="F266" s="9"/>
      <c r="G266" s="9"/>
      <c r="H266" s="10"/>
      <c r="I266" s="10"/>
      <c r="J266" s="8"/>
      <c r="K266" s="8"/>
      <c r="L266" s="8"/>
      <c r="M266" s="8"/>
      <c r="N266" s="8"/>
      <c r="O266" s="8"/>
      <c r="P266" s="8"/>
      <c r="Q266" s="8"/>
    </row>
    <row r="267" spans="1:17" s="3" customFormat="1" ht="15" hidden="1" customHeight="1">
      <c r="A267" s="6" t="s">
        <v>1432</v>
      </c>
      <c r="B267" s="7" t="s">
        <v>101</v>
      </c>
      <c r="C267" s="6" t="s">
        <v>1434</v>
      </c>
      <c r="D267" s="6" t="s">
        <v>97</v>
      </c>
      <c r="E267" s="8">
        <v>11369</v>
      </c>
      <c r="F267" s="9">
        <v>45275</v>
      </c>
      <c r="G267" s="9">
        <v>47101</v>
      </c>
      <c r="H267" s="10">
        <v>60</v>
      </c>
      <c r="I267" s="10">
        <v>0.33</v>
      </c>
      <c r="J267" s="8">
        <v>11842.71</v>
      </c>
      <c r="K267" s="8">
        <v>1.04</v>
      </c>
      <c r="L267" s="8">
        <v>142112.51999999999</v>
      </c>
      <c r="M267" s="8">
        <v>12.5</v>
      </c>
      <c r="N267" s="8">
        <v>2.37</v>
      </c>
      <c r="O267" s="8">
        <v>0</v>
      </c>
      <c r="P267" s="8">
        <v>11842.71</v>
      </c>
      <c r="Q267" s="8">
        <v>0</v>
      </c>
    </row>
    <row r="268" spans="1:17" s="3" customFormat="1" ht="15" hidden="1" customHeight="1">
      <c r="A268" s="6"/>
      <c r="B268" s="7"/>
      <c r="C268" s="6"/>
      <c r="D268" s="6"/>
      <c r="E268" s="8"/>
      <c r="F268" s="9"/>
      <c r="G268" s="9"/>
      <c r="H268" s="10"/>
      <c r="I268" s="10"/>
      <c r="J268" s="8"/>
      <c r="K268" s="8"/>
      <c r="L268" s="8"/>
      <c r="M268" s="8"/>
      <c r="N268" s="8"/>
      <c r="O268" s="8"/>
      <c r="P268" s="8"/>
      <c r="Q268" s="8"/>
    </row>
    <row r="269" spans="1:17" s="3" customFormat="1" ht="15" hidden="1" customHeight="1">
      <c r="A269" s="6" t="s">
        <v>1435</v>
      </c>
      <c r="B269" s="7" t="s">
        <v>1436</v>
      </c>
      <c r="C269" s="6" t="s">
        <v>1437</v>
      </c>
      <c r="D269" s="6" t="s">
        <v>97</v>
      </c>
      <c r="E269" s="8">
        <v>19740</v>
      </c>
      <c r="F269" s="9">
        <v>45209</v>
      </c>
      <c r="G269" s="9">
        <v>47087</v>
      </c>
      <c r="H269" s="10">
        <v>62</v>
      </c>
      <c r="I269" s="10">
        <v>0.5</v>
      </c>
      <c r="J269" s="8">
        <v>21798.25</v>
      </c>
      <c r="K269" s="8">
        <v>1.1000000000000001</v>
      </c>
      <c r="L269" s="8">
        <v>261579</v>
      </c>
      <c r="M269" s="8">
        <v>13.25</v>
      </c>
      <c r="N269" s="8">
        <v>6.72</v>
      </c>
      <c r="O269" s="8">
        <v>0</v>
      </c>
      <c r="P269" s="8">
        <v>0</v>
      </c>
      <c r="Q269" s="8">
        <v>0</v>
      </c>
    </row>
    <row r="270" spans="1:17" s="3" customFormat="1" ht="15" hidden="1" customHeight="1">
      <c r="A270" s="6"/>
      <c r="B270" s="7"/>
      <c r="C270" s="6"/>
      <c r="D270" s="6"/>
      <c r="E270" s="8"/>
      <c r="F270" s="9"/>
      <c r="G270" s="9"/>
      <c r="H270" s="10"/>
      <c r="I270" s="10"/>
      <c r="J270" s="8"/>
      <c r="K270" s="8"/>
      <c r="L270" s="8"/>
      <c r="M270" s="8"/>
      <c r="N270" s="8"/>
      <c r="O270" s="8"/>
      <c r="P270" s="8"/>
      <c r="Q270" s="8"/>
    </row>
    <row r="271" spans="1:17" s="3" customFormat="1" ht="15" hidden="1" customHeight="1">
      <c r="A271" s="6" t="s">
        <v>1435</v>
      </c>
      <c r="B271" s="7" t="s">
        <v>1438</v>
      </c>
      <c r="C271" s="6" t="s">
        <v>1439</v>
      </c>
      <c r="D271" s="6" t="s">
        <v>97</v>
      </c>
      <c r="E271" s="8">
        <v>24550</v>
      </c>
      <c r="F271" s="9">
        <v>45209</v>
      </c>
      <c r="G271" s="9">
        <v>47817</v>
      </c>
      <c r="H271" s="10">
        <v>86</v>
      </c>
      <c r="I271" s="10">
        <v>0.5</v>
      </c>
      <c r="J271" s="8">
        <v>26084.38</v>
      </c>
      <c r="K271" s="8">
        <v>1.06</v>
      </c>
      <c r="L271" s="8">
        <v>313012.56</v>
      </c>
      <c r="M271" s="8">
        <v>12.75</v>
      </c>
      <c r="N271" s="8">
        <v>6.65</v>
      </c>
      <c r="O271" s="8">
        <v>0</v>
      </c>
      <c r="P271" s="8">
        <v>7850</v>
      </c>
      <c r="Q271" s="8">
        <v>0</v>
      </c>
    </row>
    <row r="272" spans="1:17" s="3" customFormat="1" ht="15" hidden="1" customHeight="1">
      <c r="A272" s="6"/>
      <c r="B272" s="7"/>
      <c r="C272" s="6"/>
      <c r="D272" s="6"/>
      <c r="E272" s="8"/>
      <c r="F272" s="9"/>
      <c r="G272" s="9"/>
      <c r="H272" s="10"/>
      <c r="I272" s="10"/>
      <c r="J272" s="8"/>
      <c r="K272" s="8"/>
      <c r="L272" s="8"/>
      <c r="M272" s="8"/>
      <c r="N272" s="8"/>
      <c r="O272" s="8"/>
      <c r="P272" s="8"/>
      <c r="Q272" s="8"/>
    </row>
    <row r="273" spans="1:17" s="3" customFormat="1" ht="15" hidden="1" customHeight="1">
      <c r="A273" s="6" t="s">
        <v>1440</v>
      </c>
      <c r="B273" s="7" t="s">
        <v>1441</v>
      </c>
      <c r="C273" s="6" t="s">
        <v>1442</v>
      </c>
      <c r="D273" s="6" t="s">
        <v>97</v>
      </c>
      <c r="E273" s="8">
        <v>79200</v>
      </c>
      <c r="F273" s="9">
        <v>45209</v>
      </c>
      <c r="G273" s="9">
        <v>47938</v>
      </c>
      <c r="H273" s="10">
        <v>90</v>
      </c>
      <c r="I273" s="10">
        <v>0.5</v>
      </c>
      <c r="J273" s="8">
        <v>68574</v>
      </c>
      <c r="K273" s="8">
        <v>0.87</v>
      </c>
      <c r="L273" s="8">
        <v>822888</v>
      </c>
      <c r="M273" s="8">
        <v>10.39</v>
      </c>
      <c r="N273" s="8">
        <v>2.59</v>
      </c>
      <c r="O273" s="8">
        <v>0</v>
      </c>
      <c r="P273" s="8">
        <v>26472</v>
      </c>
      <c r="Q273" s="8">
        <v>0</v>
      </c>
    </row>
    <row r="274" spans="1:17" s="3" customFormat="1" ht="15" hidden="1" customHeight="1">
      <c r="A274" s="6"/>
      <c r="B274" s="7"/>
      <c r="C274" s="6"/>
      <c r="D274" s="6"/>
      <c r="E274" s="8"/>
      <c r="F274" s="9"/>
      <c r="G274" s="9"/>
      <c r="H274" s="10"/>
      <c r="I274" s="10"/>
      <c r="J274" s="8"/>
      <c r="K274" s="8"/>
      <c r="L274" s="8"/>
      <c r="M274" s="8"/>
      <c r="N274" s="8"/>
      <c r="O274" s="8"/>
      <c r="P274" s="8"/>
      <c r="Q274" s="8"/>
    </row>
    <row r="275" spans="1:17" s="3" customFormat="1" ht="15" hidden="1" customHeight="1">
      <c r="A275" s="6" t="s">
        <v>1440</v>
      </c>
      <c r="B275" s="7" t="s">
        <v>1443</v>
      </c>
      <c r="C275" s="6" t="s">
        <v>1444</v>
      </c>
      <c r="D275" s="6" t="s">
        <v>97</v>
      </c>
      <c r="E275" s="8">
        <v>27539</v>
      </c>
      <c r="F275" s="9">
        <v>45209</v>
      </c>
      <c r="G275" s="9">
        <v>47391</v>
      </c>
      <c r="H275" s="10">
        <v>72</v>
      </c>
      <c r="I275" s="10">
        <v>0.5</v>
      </c>
      <c r="J275" s="8">
        <v>21870.560000000001</v>
      </c>
      <c r="K275" s="8">
        <v>0.79</v>
      </c>
      <c r="L275" s="8">
        <v>262446.71999999997</v>
      </c>
      <c r="M275" s="8">
        <v>9.5299999999999994</v>
      </c>
      <c r="N275" s="8">
        <v>3.5</v>
      </c>
      <c r="O275" s="8">
        <v>0</v>
      </c>
      <c r="P275" s="8">
        <v>14574.68</v>
      </c>
      <c r="Q275" s="8">
        <v>0</v>
      </c>
    </row>
    <row r="276" spans="1:17" s="3" customFormat="1" ht="15" hidden="1" customHeight="1">
      <c r="A276" s="6"/>
      <c r="B276" s="7"/>
      <c r="C276" s="6"/>
      <c r="D276" s="6"/>
      <c r="E276" s="8"/>
      <c r="F276" s="9"/>
      <c r="G276" s="9"/>
      <c r="H276" s="10"/>
      <c r="I276" s="10"/>
      <c r="J276" s="8"/>
      <c r="K276" s="8"/>
      <c r="L276" s="8"/>
      <c r="M276" s="8"/>
      <c r="N276" s="8"/>
      <c r="O276" s="8"/>
      <c r="P276" s="8"/>
      <c r="Q276" s="8"/>
    </row>
    <row r="277" spans="1:17" s="3" customFormat="1" ht="15" hidden="1" customHeight="1">
      <c r="A277" s="6" t="s">
        <v>1440</v>
      </c>
      <c r="B277" s="7" t="s">
        <v>1445</v>
      </c>
      <c r="C277" s="6" t="s">
        <v>1446</v>
      </c>
      <c r="D277" s="6" t="s">
        <v>97</v>
      </c>
      <c r="E277" s="8">
        <v>63261</v>
      </c>
      <c r="F277" s="9">
        <v>45209</v>
      </c>
      <c r="G277" s="9">
        <v>48944</v>
      </c>
      <c r="H277" s="10">
        <v>123</v>
      </c>
      <c r="I277" s="10">
        <v>0.5</v>
      </c>
      <c r="J277" s="8">
        <v>63261</v>
      </c>
      <c r="K277" s="8">
        <v>1</v>
      </c>
      <c r="L277" s="8">
        <v>759132</v>
      </c>
      <c r="M277" s="8">
        <v>12</v>
      </c>
      <c r="N277" s="8">
        <v>3.33</v>
      </c>
      <c r="O277" s="8">
        <v>0</v>
      </c>
      <c r="P277" s="8">
        <v>0</v>
      </c>
      <c r="Q277" s="8">
        <v>145186.9</v>
      </c>
    </row>
    <row r="278" spans="1:17" s="3" customFormat="1" ht="15" hidden="1" customHeight="1">
      <c r="A278" s="6"/>
      <c r="B278" s="7"/>
      <c r="C278" s="6"/>
      <c r="D278" s="6"/>
      <c r="E278" s="8"/>
      <c r="F278" s="9"/>
      <c r="G278" s="9"/>
      <c r="H278" s="10"/>
      <c r="I278" s="10"/>
      <c r="J278" s="8"/>
      <c r="K278" s="8"/>
      <c r="L278" s="8"/>
      <c r="M278" s="8"/>
      <c r="N278" s="8"/>
      <c r="O278" s="8"/>
      <c r="P278" s="8"/>
      <c r="Q278" s="8"/>
    </row>
    <row r="279" spans="1:17" s="3" customFormat="1" ht="15" hidden="1" customHeight="1">
      <c r="A279" s="6" t="s">
        <v>1449</v>
      </c>
      <c r="B279" s="7" t="s">
        <v>1450</v>
      </c>
      <c r="C279" s="6" t="s">
        <v>1451</v>
      </c>
      <c r="D279" s="6" t="s">
        <v>117</v>
      </c>
      <c r="E279" s="8">
        <v>6700</v>
      </c>
      <c r="F279" s="9">
        <v>42863</v>
      </c>
      <c r="G279" s="9">
        <v>46660</v>
      </c>
      <c r="H279" s="10">
        <v>125</v>
      </c>
      <c r="I279" s="10">
        <v>6.92</v>
      </c>
      <c r="J279" s="8">
        <v>6867.5</v>
      </c>
      <c r="K279" s="8">
        <v>1.02</v>
      </c>
      <c r="L279" s="8">
        <v>82410</v>
      </c>
      <c r="M279" s="8">
        <v>12.3</v>
      </c>
      <c r="N279" s="8">
        <v>0</v>
      </c>
      <c r="O279" s="8">
        <v>0</v>
      </c>
      <c r="P279" s="8">
        <v>0</v>
      </c>
      <c r="Q279" s="8">
        <v>0</v>
      </c>
    </row>
    <row r="280" spans="1:17" s="3" customFormat="1" ht="15" hidden="1" customHeight="1">
      <c r="A280" s="6"/>
      <c r="B280" s="7"/>
      <c r="C280" s="6"/>
      <c r="D280" s="6"/>
      <c r="E280" s="8"/>
      <c r="F280" s="9"/>
      <c r="G280" s="9"/>
      <c r="H280" s="10"/>
      <c r="I280" s="10"/>
      <c r="J280" s="8"/>
      <c r="K280" s="8"/>
      <c r="L280" s="8"/>
      <c r="M280" s="8"/>
      <c r="N280" s="8"/>
      <c r="O280" s="8"/>
      <c r="P280" s="8"/>
      <c r="Q280" s="8"/>
    </row>
    <row r="281" spans="1:17" s="3" customFormat="1" ht="15" hidden="1" customHeight="1">
      <c r="A281" s="6" t="s">
        <v>1449</v>
      </c>
      <c r="B281" s="7" t="s">
        <v>1456</v>
      </c>
      <c r="C281" s="6" t="s">
        <v>1457</v>
      </c>
      <c r="D281" s="6" t="s">
        <v>97</v>
      </c>
      <c r="E281" s="8">
        <v>4234</v>
      </c>
      <c r="F281" s="9">
        <v>43922</v>
      </c>
      <c r="G281" s="9">
        <v>46081</v>
      </c>
      <c r="H281" s="10">
        <v>71</v>
      </c>
      <c r="I281" s="10">
        <v>4</v>
      </c>
      <c r="J281" s="8">
        <v>3704.75</v>
      </c>
      <c r="K281" s="8">
        <v>0.88</v>
      </c>
      <c r="L281" s="8">
        <v>44457</v>
      </c>
      <c r="M281" s="8">
        <v>10.5</v>
      </c>
      <c r="N281" s="8">
        <v>2.4700000000000002</v>
      </c>
      <c r="O281" s="8">
        <v>0</v>
      </c>
      <c r="P281" s="8">
        <v>4025.84</v>
      </c>
      <c r="Q281" s="8">
        <v>0</v>
      </c>
    </row>
    <row r="282" spans="1:17" s="3" customFormat="1" ht="15" hidden="1" customHeight="1">
      <c r="A282" s="6"/>
      <c r="B282" s="7"/>
      <c r="C282" s="6"/>
      <c r="D282" s="6"/>
      <c r="E282" s="8"/>
      <c r="F282" s="9"/>
      <c r="G282" s="9"/>
      <c r="H282" s="10"/>
      <c r="I282" s="10"/>
      <c r="J282" s="8"/>
      <c r="K282" s="8"/>
      <c r="L282" s="8"/>
      <c r="M282" s="8"/>
      <c r="N282" s="8"/>
      <c r="O282" s="8"/>
      <c r="P282" s="8"/>
      <c r="Q282" s="8"/>
    </row>
    <row r="283" spans="1:17" s="3" customFormat="1" ht="15" hidden="1" customHeight="1">
      <c r="A283" s="6" t="s">
        <v>1449</v>
      </c>
      <c r="B283" s="7" t="s">
        <v>1458</v>
      </c>
      <c r="C283" s="6" t="s">
        <v>1459</v>
      </c>
      <c r="D283" s="6" t="s">
        <v>97</v>
      </c>
      <c r="E283" s="8">
        <v>4145</v>
      </c>
      <c r="F283" s="9">
        <v>42736</v>
      </c>
      <c r="G283" s="9">
        <v>46081</v>
      </c>
      <c r="H283" s="10">
        <v>110</v>
      </c>
      <c r="I283" s="10">
        <v>7.25</v>
      </c>
      <c r="J283" s="8">
        <v>4285.83</v>
      </c>
      <c r="K283" s="8">
        <v>1.03</v>
      </c>
      <c r="L283" s="8">
        <v>51429.96</v>
      </c>
      <c r="M283" s="8">
        <v>12.41</v>
      </c>
      <c r="N283" s="8">
        <v>2.54</v>
      </c>
      <c r="O283" s="8">
        <v>0</v>
      </c>
      <c r="P283" s="8">
        <v>3068.74</v>
      </c>
      <c r="Q283" s="8">
        <v>0</v>
      </c>
    </row>
    <row r="284" spans="1:17" s="3" customFormat="1" ht="15" hidden="1" customHeight="1">
      <c r="A284" s="6"/>
      <c r="B284" s="7"/>
      <c r="C284" s="6"/>
      <c r="D284" s="6"/>
      <c r="E284" s="8"/>
      <c r="F284" s="9"/>
      <c r="G284" s="9"/>
      <c r="H284" s="10"/>
      <c r="I284" s="10"/>
      <c r="J284" s="8"/>
      <c r="K284" s="8"/>
      <c r="L284" s="8"/>
      <c r="M284" s="8"/>
      <c r="N284" s="8"/>
      <c r="O284" s="8"/>
      <c r="P284" s="8"/>
      <c r="Q284" s="8"/>
    </row>
    <row r="285" spans="1:17" s="3" customFormat="1" ht="15" hidden="1" customHeight="1">
      <c r="A285" s="6" t="s">
        <v>1449</v>
      </c>
      <c r="B285" s="7" t="s">
        <v>190</v>
      </c>
      <c r="C285" s="6" t="s">
        <v>1460</v>
      </c>
      <c r="D285" s="6" t="s">
        <v>294</v>
      </c>
      <c r="E285" s="8">
        <v>0</v>
      </c>
      <c r="F285" s="9">
        <v>45047</v>
      </c>
      <c r="G285" s="9">
        <v>45777</v>
      </c>
      <c r="H285" s="10">
        <v>24</v>
      </c>
      <c r="I285" s="10">
        <v>0.92</v>
      </c>
      <c r="J285" s="8">
        <v>4000</v>
      </c>
      <c r="K285" s="8">
        <v>0</v>
      </c>
      <c r="L285" s="8">
        <v>48000</v>
      </c>
      <c r="M285" s="8">
        <v>0</v>
      </c>
      <c r="N285" s="8">
        <v>0</v>
      </c>
      <c r="O285" s="8">
        <v>0</v>
      </c>
      <c r="P285" s="8">
        <v>8000</v>
      </c>
      <c r="Q285" s="8">
        <v>0</v>
      </c>
    </row>
    <row r="286" spans="1:17" s="3" customFormat="1" ht="15" hidden="1" customHeight="1">
      <c r="A286" s="6"/>
      <c r="B286" s="7"/>
      <c r="C286" s="6"/>
      <c r="D286" s="6"/>
      <c r="E286" s="8"/>
      <c r="F286" s="9"/>
      <c r="G286" s="9"/>
      <c r="H286" s="10"/>
      <c r="I286" s="10"/>
      <c r="J286" s="8"/>
      <c r="K286" s="8"/>
      <c r="L286" s="8"/>
      <c r="M286" s="8"/>
      <c r="N286" s="8"/>
      <c r="O286" s="8"/>
      <c r="P286" s="8"/>
      <c r="Q286" s="8"/>
    </row>
    <row r="287" spans="1:17" s="3" customFormat="1" ht="15" hidden="1" customHeight="1">
      <c r="A287" s="6" t="s">
        <v>1449</v>
      </c>
      <c r="B287" s="7" t="s">
        <v>1559</v>
      </c>
      <c r="C287" s="6" t="s">
        <v>247</v>
      </c>
      <c r="D287" s="6"/>
      <c r="E287" s="8">
        <v>9562</v>
      </c>
      <c r="F287" s="9"/>
      <c r="G287" s="9"/>
      <c r="H287" s="10"/>
      <c r="I287" s="10"/>
      <c r="J287" s="8"/>
      <c r="K287" s="8"/>
      <c r="L287" s="8"/>
      <c r="M287" s="8"/>
      <c r="N287" s="8"/>
      <c r="O287" s="8"/>
      <c r="P287" s="8"/>
      <c r="Q287" s="8"/>
    </row>
    <row r="288" spans="1:17" s="3" customFormat="1" ht="15" hidden="1" customHeight="1">
      <c r="A288" s="6"/>
      <c r="B288" s="7"/>
      <c r="C288" s="6"/>
      <c r="D288" s="6"/>
      <c r="E288" s="8"/>
      <c r="F288" s="9"/>
      <c r="G288" s="9"/>
      <c r="H288" s="10"/>
      <c r="I288" s="10"/>
      <c r="J288" s="8"/>
      <c r="K288" s="8"/>
      <c r="L288" s="8"/>
      <c r="M288" s="8"/>
      <c r="N288" s="8"/>
      <c r="O288" s="8"/>
      <c r="P288" s="8"/>
      <c r="Q288" s="8"/>
    </row>
    <row r="289" spans="1:17" s="3" customFormat="1" ht="15" hidden="1" customHeight="1">
      <c r="A289" s="6" t="s">
        <v>1449</v>
      </c>
      <c r="B289" s="7" t="s">
        <v>1452</v>
      </c>
      <c r="C289" s="6" t="s">
        <v>247</v>
      </c>
      <c r="D289" s="6"/>
      <c r="E289" s="8">
        <v>6451</v>
      </c>
      <c r="F289" s="9"/>
      <c r="G289" s="9"/>
      <c r="H289" s="10"/>
      <c r="I289" s="10"/>
      <c r="J289" s="8"/>
      <c r="K289" s="8"/>
      <c r="L289" s="8"/>
      <c r="M289" s="8"/>
      <c r="N289" s="8"/>
      <c r="O289" s="8"/>
      <c r="P289" s="8"/>
      <c r="Q289" s="8"/>
    </row>
    <row r="290" spans="1:17" s="3" customFormat="1" ht="15" hidden="1" customHeight="1">
      <c r="A290" s="6"/>
      <c r="B290" s="7"/>
      <c r="C290" s="6"/>
      <c r="D290" s="6"/>
      <c r="E290" s="8"/>
      <c r="F290" s="9"/>
      <c r="G290" s="9"/>
      <c r="H290" s="10"/>
      <c r="I290" s="10"/>
      <c r="J290" s="8"/>
      <c r="K290" s="8"/>
      <c r="L290" s="8"/>
      <c r="M290" s="8"/>
      <c r="N290" s="8"/>
      <c r="O290" s="8"/>
      <c r="P290" s="8"/>
      <c r="Q290" s="8"/>
    </row>
    <row r="291" spans="1:17" s="3" customFormat="1" ht="15" hidden="1" customHeight="1">
      <c r="A291" s="6" t="s">
        <v>1449</v>
      </c>
      <c r="B291" s="7" t="s">
        <v>1454</v>
      </c>
      <c r="C291" s="6" t="s">
        <v>247</v>
      </c>
      <c r="D291" s="6"/>
      <c r="E291" s="8">
        <v>15970</v>
      </c>
      <c r="F291" s="9"/>
      <c r="G291" s="9"/>
      <c r="H291" s="10"/>
      <c r="I291" s="10"/>
      <c r="J291" s="8"/>
      <c r="K291" s="8"/>
      <c r="L291" s="8"/>
      <c r="M291" s="8"/>
      <c r="N291" s="8"/>
      <c r="O291" s="8"/>
      <c r="P291" s="8"/>
      <c r="Q291" s="8"/>
    </row>
    <row r="292" spans="1:17" s="3" customFormat="1" ht="15" hidden="1" customHeight="1">
      <c r="A292" s="6"/>
      <c r="B292" s="7"/>
      <c r="C292" s="6"/>
      <c r="D292" s="6"/>
      <c r="E292" s="8"/>
      <c r="F292" s="9"/>
      <c r="G292" s="9"/>
      <c r="H292" s="10"/>
      <c r="I292" s="10"/>
      <c r="J292" s="8"/>
      <c r="K292" s="8"/>
      <c r="L292" s="8"/>
      <c r="M292" s="8"/>
      <c r="N292" s="8"/>
      <c r="O292" s="8"/>
      <c r="P292" s="8"/>
      <c r="Q292" s="8"/>
    </row>
    <row r="293" spans="1:17" s="3" customFormat="1" ht="15" hidden="1" customHeight="1">
      <c r="A293" s="6" t="s">
        <v>1462</v>
      </c>
      <c r="B293" s="7" t="s">
        <v>479</v>
      </c>
      <c r="C293" s="6" t="s">
        <v>1581</v>
      </c>
      <c r="D293" s="6" t="s">
        <v>97</v>
      </c>
      <c r="E293" s="8">
        <v>39972</v>
      </c>
      <c r="F293" s="9">
        <v>44835</v>
      </c>
      <c r="G293" s="9">
        <v>47879</v>
      </c>
      <c r="H293" s="10">
        <v>100</v>
      </c>
      <c r="I293" s="10">
        <v>1.5</v>
      </c>
      <c r="J293" s="8">
        <v>45035.12</v>
      </c>
      <c r="K293" s="8">
        <v>1.1299999999999999</v>
      </c>
      <c r="L293" s="8">
        <v>540421.43999999994</v>
      </c>
      <c r="M293" s="8">
        <v>13.52</v>
      </c>
      <c r="N293" s="8">
        <v>5.1100000000000003</v>
      </c>
      <c r="O293" s="8">
        <v>0</v>
      </c>
      <c r="P293" s="8">
        <v>118450.36</v>
      </c>
      <c r="Q293" s="8">
        <v>0</v>
      </c>
    </row>
    <row r="294" spans="1:17" s="3" customFormat="1" ht="15" hidden="1" customHeight="1">
      <c r="A294" s="6"/>
      <c r="B294" s="7"/>
      <c r="C294" s="6"/>
      <c r="D294" s="6"/>
      <c r="E294" s="8"/>
      <c r="F294" s="9"/>
      <c r="G294" s="9"/>
      <c r="H294" s="10"/>
      <c r="I294" s="10"/>
      <c r="J294" s="8"/>
      <c r="K294" s="8"/>
      <c r="L294" s="8"/>
      <c r="M294" s="8"/>
      <c r="N294" s="8"/>
      <c r="O294" s="8"/>
      <c r="P294" s="8"/>
      <c r="Q294" s="8"/>
    </row>
    <row r="295" spans="1:17" s="3" customFormat="1" ht="15" hidden="1" customHeight="1">
      <c r="A295" s="6" t="s">
        <v>1462</v>
      </c>
      <c r="B295" s="7" t="s">
        <v>190</v>
      </c>
      <c r="C295" s="6" t="s">
        <v>247</v>
      </c>
      <c r="D295" s="6"/>
      <c r="E295" s="8">
        <v>0</v>
      </c>
      <c r="F295" s="9"/>
      <c r="G295" s="9"/>
      <c r="H295" s="10"/>
      <c r="I295" s="10"/>
      <c r="J295" s="8"/>
      <c r="K295" s="8"/>
      <c r="L295" s="8"/>
      <c r="M295" s="8"/>
      <c r="N295" s="8"/>
      <c r="O295" s="8"/>
      <c r="P295" s="8"/>
      <c r="Q295" s="8"/>
    </row>
    <row r="296" spans="1:17" s="3" customFormat="1" ht="15" hidden="1" customHeight="1">
      <c r="A296" s="6"/>
      <c r="B296" s="7"/>
      <c r="C296" s="6"/>
      <c r="D296" s="6"/>
      <c r="E296" s="8"/>
      <c r="F296" s="9"/>
      <c r="G296" s="9"/>
      <c r="H296" s="10"/>
      <c r="I296" s="10"/>
      <c r="J296" s="8"/>
      <c r="K296" s="8"/>
      <c r="L296" s="8"/>
      <c r="M296" s="8"/>
      <c r="N296" s="8"/>
      <c r="O296" s="8"/>
      <c r="P296" s="8"/>
      <c r="Q296" s="8"/>
    </row>
    <row r="297" spans="1:17" s="3" customFormat="1" ht="15" hidden="1" customHeight="1">
      <c r="A297" s="6" t="s">
        <v>1464</v>
      </c>
      <c r="B297" s="7" t="s">
        <v>1146</v>
      </c>
      <c r="C297" s="6" t="s">
        <v>1465</v>
      </c>
      <c r="D297" s="6" t="s">
        <v>97</v>
      </c>
      <c r="E297" s="8">
        <v>9250</v>
      </c>
      <c r="F297" s="9">
        <v>43997</v>
      </c>
      <c r="G297" s="9">
        <v>46265</v>
      </c>
      <c r="H297" s="10">
        <v>75</v>
      </c>
      <c r="I297" s="10">
        <v>3.83</v>
      </c>
      <c r="J297" s="8">
        <v>6937.5</v>
      </c>
      <c r="K297" s="8">
        <v>0.75</v>
      </c>
      <c r="L297" s="8">
        <v>83250</v>
      </c>
      <c r="M297" s="8">
        <v>9</v>
      </c>
      <c r="N297" s="8">
        <v>4.63</v>
      </c>
      <c r="O297" s="8">
        <v>0</v>
      </c>
      <c r="P297" s="8">
        <v>30604.560000000001</v>
      </c>
      <c r="Q297" s="8">
        <v>0</v>
      </c>
    </row>
    <row r="298" spans="1:17" s="3" customFormat="1" ht="15" hidden="1" customHeight="1">
      <c r="A298" s="6"/>
      <c r="B298" s="7"/>
      <c r="C298" s="6"/>
      <c r="D298" s="6"/>
      <c r="E298" s="8"/>
      <c r="F298" s="9"/>
      <c r="G298" s="9"/>
      <c r="H298" s="10"/>
      <c r="I298" s="10"/>
      <c r="J298" s="8"/>
      <c r="K298" s="8"/>
      <c r="L298" s="8"/>
      <c r="M298" s="8"/>
      <c r="N298" s="8"/>
      <c r="O298" s="8"/>
      <c r="P298" s="8"/>
      <c r="Q298" s="8"/>
    </row>
    <row r="299" spans="1:17" s="3" customFormat="1" ht="15" hidden="1" customHeight="1">
      <c r="A299" s="6" t="s">
        <v>1464</v>
      </c>
      <c r="B299" s="7" t="s">
        <v>1466</v>
      </c>
      <c r="C299" s="6" t="s">
        <v>1467</v>
      </c>
      <c r="D299" s="6" t="s">
        <v>97</v>
      </c>
      <c r="E299" s="8">
        <v>9250</v>
      </c>
      <c r="F299" s="9">
        <v>44044</v>
      </c>
      <c r="G299" s="9">
        <v>46295</v>
      </c>
      <c r="H299" s="10">
        <v>74</v>
      </c>
      <c r="I299" s="10">
        <v>3.67</v>
      </c>
      <c r="J299" s="8">
        <v>6937.5</v>
      </c>
      <c r="K299" s="8">
        <v>0.75</v>
      </c>
      <c r="L299" s="8">
        <v>83250</v>
      </c>
      <c r="M299" s="8">
        <v>9</v>
      </c>
      <c r="N299" s="8">
        <v>4.63</v>
      </c>
      <c r="O299" s="8">
        <v>0</v>
      </c>
      <c r="P299" s="8">
        <v>11177</v>
      </c>
      <c r="Q299" s="8">
        <v>0</v>
      </c>
    </row>
    <row r="300" spans="1:17" s="3" customFormat="1" ht="15" hidden="1" customHeight="1">
      <c r="A300" s="6"/>
      <c r="B300" s="7"/>
      <c r="C300" s="6"/>
      <c r="D300" s="6"/>
      <c r="E300" s="8"/>
      <c r="F300" s="9"/>
      <c r="G300" s="9"/>
      <c r="H300" s="10"/>
      <c r="I300" s="10"/>
      <c r="J300" s="8"/>
      <c r="K300" s="8"/>
      <c r="L300" s="8"/>
      <c r="M300" s="8"/>
      <c r="N300" s="8"/>
      <c r="O300" s="8"/>
      <c r="P300" s="8"/>
      <c r="Q300" s="8"/>
    </row>
    <row r="301" spans="1:17" s="3" customFormat="1" ht="15" hidden="1" customHeight="1">
      <c r="A301" s="6" t="s">
        <v>1464</v>
      </c>
      <c r="B301" s="7" t="s">
        <v>1468</v>
      </c>
      <c r="C301" s="6" t="s">
        <v>1469</v>
      </c>
      <c r="D301" s="6" t="s">
        <v>117</v>
      </c>
      <c r="E301" s="8">
        <v>9250</v>
      </c>
      <c r="F301" s="9">
        <v>41000</v>
      </c>
      <c r="G301" s="9">
        <v>46568</v>
      </c>
      <c r="H301" s="10">
        <v>183</v>
      </c>
      <c r="I301" s="10">
        <v>12</v>
      </c>
      <c r="J301" s="8">
        <v>5373.94</v>
      </c>
      <c r="K301" s="8">
        <v>0.57999999999999996</v>
      </c>
      <c r="L301" s="8">
        <v>64487.28</v>
      </c>
      <c r="M301" s="8">
        <v>6.97</v>
      </c>
      <c r="N301" s="8">
        <v>2.72</v>
      </c>
      <c r="O301" s="8">
        <v>0</v>
      </c>
      <c r="P301" s="8">
        <v>6510.46</v>
      </c>
      <c r="Q301" s="8">
        <v>0</v>
      </c>
    </row>
    <row r="302" spans="1:17" s="3" customFormat="1" ht="15" hidden="1" customHeight="1">
      <c r="A302" s="6"/>
      <c r="B302" s="7"/>
      <c r="C302" s="6"/>
      <c r="D302" s="6"/>
      <c r="E302" s="8"/>
      <c r="F302" s="9"/>
      <c r="G302" s="9"/>
      <c r="H302" s="10"/>
      <c r="I302" s="10"/>
      <c r="J302" s="8"/>
      <c r="K302" s="8"/>
      <c r="L302" s="8"/>
      <c r="M302" s="8"/>
      <c r="N302" s="8"/>
      <c r="O302" s="8"/>
      <c r="P302" s="8"/>
      <c r="Q302" s="8"/>
    </row>
    <row r="303" spans="1:17" s="3" customFormat="1" ht="15" hidden="1" customHeight="1">
      <c r="A303" s="6" t="s">
        <v>1464</v>
      </c>
      <c r="B303" s="7" t="s">
        <v>1470</v>
      </c>
      <c r="C303" s="6" t="s">
        <v>1582</v>
      </c>
      <c r="D303" s="6" t="s">
        <v>97</v>
      </c>
      <c r="E303" s="8">
        <v>9250</v>
      </c>
      <c r="F303" s="9">
        <v>44921</v>
      </c>
      <c r="G303" s="9">
        <v>46783</v>
      </c>
      <c r="H303" s="10">
        <v>62</v>
      </c>
      <c r="I303" s="10">
        <v>1.33</v>
      </c>
      <c r="J303" s="8">
        <v>6351.67</v>
      </c>
      <c r="K303" s="8">
        <v>0.69</v>
      </c>
      <c r="L303" s="8">
        <v>76220.039999999994</v>
      </c>
      <c r="M303" s="8">
        <v>8.24</v>
      </c>
      <c r="N303" s="8">
        <v>4.63</v>
      </c>
      <c r="O303" s="8">
        <v>0</v>
      </c>
      <c r="P303" s="8">
        <v>6166.67</v>
      </c>
      <c r="Q303" s="8">
        <v>0</v>
      </c>
    </row>
    <row r="304" spans="1:17" s="3" customFormat="1" ht="15" hidden="1" customHeight="1">
      <c r="A304" s="6"/>
      <c r="B304" s="7"/>
      <c r="C304" s="6"/>
      <c r="D304" s="6"/>
      <c r="E304" s="8"/>
      <c r="F304" s="9"/>
      <c r="G304" s="9"/>
      <c r="H304" s="10"/>
      <c r="I304" s="10"/>
      <c r="J304" s="8"/>
      <c r="K304" s="8"/>
      <c r="L304" s="8"/>
      <c r="M304" s="8"/>
      <c r="N304" s="8"/>
      <c r="O304" s="8"/>
      <c r="P304" s="8"/>
      <c r="Q304" s="8"/>
    </row>
    <row r="305" spans="1:17" s="3" customFormat="1" ht="15" hidden="1" customHeight="1">
      <c r="A305" s="6" t="s">
        <v>1472</v>
      </c>
      <c r="B305" s="7" t="s">
        <v>479</v>
      </c>
      <c r="C305" s="6" t="s">
        <v>1473</v>
      </c>
      <c r="D305" s="6" t="s">
        <v>97</v>
      </c>
      <c r="E305" s="8">
        <v>19660</v>
      </c>
      <c r="F305" s="9">
        <v>44770</v>
      </c>
      <c r="G305" s="9">
        <v>45808</v>
      </c>
      <c r="H305" s="10">
        <v>35</v>
      </c>
      <c r="I305" s="10">
        <v>1.75</v>
      </c>
      <c r="J305" s="8">
        <v>10649.17</v>
      </c>
      <c r="K305" s="8">
        <v>0.54</v>
      </c>
      <c r="L305" s="8">
        <v>127790.04</v>
      </c>
      <c r="M305" s="8">
        <v>6.5</v>
      </c>
      <c r="N305" s="8">
        <v>2.46</v>
      </c>
      <c r="O305" s="8">
        <v>0</v>
      </c>
      <c r="P305" s="8">
        <v>11517.48</v>
      </c>
      <c r="Q305" s="8">
        <v>0</v>
      </c>
    </row>
    <row r="306" spans="1:17" s="3" customFormat="1" ht="15" hidden="1" customHeight="1">
      <c r="A306" s="6"/>
      <c r="B306" s="7"/>
      <c r="C306" s="6"/>
      <c r="D306" s="6"/>
      <c r="E306" s="8"/>
      <c r="F306" s="9"/>
      <c r="G306" s="9"/>
      <c r="H306" s="10"/>
      <c r="I306" s="10"/>
      <c r="J306" s="8"/>
      <c r="K306" s="8"/>
      <c r="L306" s="8"/>
      <c r="M306" s="8"/>
      <c r="N306" s="8"/>
      <c r="O306" s="8"/>
      <c r="P306" s="8"/>
      <c r="Q306" s="8"/>
    </row>
    <row r="307" spans="1:17" s="3" customFormat="1" ht="15" hidden="1" customHeight="1">
      <c r="A307" s="6" t="s">
        <v>1472</v>
      </c>
      <c r="B307" s="7" t="s">
        <v>1474</v>
      </c>
      <c r="C307" s="6" t="s">
        <v>1475</v>
      </c>
      <c r="D307" s="6" t="s">
        <v>97</v>
      </c>
      <c r="E307" s="8">
        <v>53497</v>
      </c>
      <c r="F307" s="9">
        <v>43101</v>
      </c>
      <c r="G307" s="9">
        <v>47483</v>
      </c>
      <c r="H307" s="10">
        <v>144</v>
      </c>
      <c r="I307" s="10">
        <v>6.25</v>
      </c>
      <c r="J307" s="8">
        <v>25277.34</v>
      </c>
      <c r="K307" s="8">
        <v>0.47</v>
      </c>
      <c r="L307" s="8">
        <v>303328.08</v>
      </c>
      <c r="M307" s="8">
        <v>5.67</v>
      </c>
      <c r="N307" s="8">
        <v>2.4500000000000002</v>
      </c>
      <c r="O307" s="8">
        <v>0</v>
      </c>
      <c r="P307" s="8">
        <v>9347</v>
      </c>
      <c r="Q307" s="8">
        <v>0</v>
      </c>
    </row>
    <row r="308" spans="1:17" s="3" customFormat="1" ht="15" hidden="1" customHeight="1">
      <c r="A308" s="6"/>
      <c r="B308" s="7"/>
      <c r="C308" s="6"/>
      <c r="D308" s="6"/>
      <c r="E308" s="8"/>
      <c r="F308" s="9"/>
      <c r="G308" s="9"/>
      <c r="H308" s="10"/>
      <c r="I308" s="10"/>
      <c r="J308" s="8"/>
      <c r="K308" s="8"/>
      <c r="L308" s="8"/>
      <c r="M308" s="8"/>
      <c r="N308" s="8"/>
      <c r="O308" s="8"/>
      <c r="P308" s="8"/>
      <c r="Q308" s="8"/>
    </row>
    <row r="309" spans="1:17" s="3" customFormat="1" ht="15" hidden="1" customHeight="1">
      <c r="A309" s="6" t="s">
        <v>1472</v>
      </c>
      <c r="B309" s="7" t="s">
        <v>1476</v>
      </c>
      <c r="C309" s="6" t="s">
        <v>1477</v>
      </c>
      <c r="D309" s="6" t="s">
        <v>97</v>
      </c>
      <c r="E309" s="8">
        <v>38383</v>
      </c>
      <c r="F309" s="9">
        <v>44770</v>
      </c>
      <c r="G309" s="9">
        <v>47087</v>
      </c>
      <c r="H309" s="10">
        <v>77</v>
      </c>
      <c r="I309" s="10">
        <v>1.75</v>
      </c>
      <c r="J309" s="8">
        <v>18167.95</v>
      </c>
      <c r="K309" s="8">
        <v>0.47</v>
      </c>
      <c r="L309" s="8">
        <v>218015.4</v>
      </c>
      <c r="M309" s="8">
        <v>5.68</v>
      </c>
      <c r="N309" s="8">
        <v>2.29</v>
      </c>
      <c r="O309" s="8">
        <v>0</v>
      </c>
      <c r="P309" s="8">
        <v>13559.38</v>
      </c>
      <c r="Q309" s="8">
        <v>0</v>
      </c>
    </row>
    <row r="310" spans="1:17" s="3" customFormat="1" ht="15" hidden="1" customHeight="1">
      <c r="A310" s="6"/>
      <c r="B310" s="7"/>
      <c r="C310" s="6"/>
      <c r="D310" s="6"/>
      <c r="E310" s="8"/>
      <c r="F310" s="9"/>
      <c r="G310" s="9"/>
      <c r="H310" s="10"/>
      <c r="I310" s="10"/>
      <c r="J310" s="8"/>
      <c r="K310" s="8"/>
      <c r="L310" s="8"/>
      <c r="M310" s="8"/>
      <c r="N310" s="8"/>
      <c r="O310" s="8"/>
      <c r="P310" s="8"/>
      <c r="Q310" s="8"/>
    </row>
    <row r="311" spans="1:17" s="3" customFormat="1" ht="15" hidden="1" customHeight="1">
      <c r="A311" s="6" t="s">
        <v>1482</v>
      </c>
      <c r="B311" s="7" t="s">
        <v>119</v>
      </c>
      <c r="C311" s="6" t="s">
        <v>1583</v>
      </c>
      <c r="D311" s="6" t="s">
        <v>97</v>
      </c>
      <c r="E311" s="8">
        <v>30333</v>
      </c>
      <c r="F311" s="9">
        <v>44896</v>
      </c>
      <c r="G311" s="9">
        <v>46783</v>
      </c>
      <c r="H311" s="10">
        <v>62</v>
      </c>
      <c r="I311" s="10">
        <v>1.33</v>
      </c>
      <c r="J311" s="8">
        <v>23659.74</v>
      </c>
      <c r="K311" s="8">
        <v>0.78</v>
      </c>
      <c r="L311" s="8">
        <v>283916.88</v>
      </c>
      <c r="M311" s="8">
        <v>9.36</v>
      </c>
      <c r="N311" s="8">
        <v>2.91</v>
      </c>
      <c r="O311" s="8">
        <v>0</v>
      </c>
      <c r="P311" s="8">
        <v>30080.23</v>
      </c>
      <c r="Q311" s="8">
        <v>0</v>
      </c>
    </row>
    <row r="312" spans="1:17" s="3" customFormat="1" ht="15" hidden="1" customHeight="1">
      <c r="A312" s="6"/>
      <c r="B312" s="7"/>
      <c r="C312" s="6"/>
      <c r="D312" s="6"/>
      <c r="E312" s="8"/>
      <c r="F312" s="9"/>
      <c r="G312" s="9"/>
      <c r="H312" s="10"/>
      <c r="I312" s="10"/>
      <c r="J312" s="8"/>
      <c r="K312" s="8"/>
      <c r="L312" s="8"/>
      <c r="M312" s="8"/>
      <c r="N312" s="8"/>
      <c r="O312" s="8"/>
      <c r="P312" s="8"/>
      <c r="Q312" s="8"/>
    </row>
    <row r="313" spans="1:17" s="3" customFormat="1" ht="15" hidden="1" customHeight="1">
      <c r="A313" s="6" t="s">
        <v>1486</v>
      </c>
      <c r="B313" s="7" t="s">
        <v>119</v>
      </c>
      <c r="C313" s="6" t="s">
        <v>1487</v>
      </c>
      <c r="D313" s="6" t="s">
        <v>97</v>
      </c>
      <c r="E313" s="8">
        <v>29620</v>
      </c>
      <c r="F313" s="9">
        <v>44736</v>
      </c>
      <c r="G313" s="9">
        <v>45657</v>
      </c>
      <c r="H313" s="10">
        <v>31</v>
      </c>
      <c r="I313" s="10">
        <v>1.83</v>
      </c>
      <c r="J313" s="8">
        <v>18973.810000000001</v>
      </c>
      <c r="K313" s="8">
        <v>0.64</v>
      </c>
      <c r="L313" s="8">
        <v>227685.72</v>
      </c>
      <c r="M313" s="8">
        <v>7.69</v>
      </c>
      <c r="N313" s="8">
        <v>2.87</v>
      </c>
      <c r="O313" s="8">
        <v>0</v>
      </c>
      <c r="P313" s="8">
        <v>0</v>
      </c>
      <c r="Q313" s="8">
        <v>0</v>
      </c>
    </row>
    <row r="314" spans="1:17" s="3" customFormat="1" ht="15" hidden="1" customHeight="1">
      <c r="A314" s="6"/>
      <c r="B314" s="7"/>
      <c r="C314" s="6"/>
      <c r="D314" s="6"/>
      <c r="E314" s="8"/>
      <c r="F314" s="9"/>
      <c r="G314" s="9"/>
      <c r="H314" s="10"/>
      <c r="I314" s="10"/>
      <c r="J314" s="8"/>
      <c r="K314" s="8"/>
      <c r="L314" s="8"/>
      <c r="M314" s="8"/>
      <c r="N314" s="8"/>
      <c r="O314" s="8"/>
      <c r="P314" s="8"/>
      <c r="Q314" s="8"/>
    </row>
    <row r="315" spans="1:17" s="3" customFormat="1" ht="15" hidden="1" customHeight="1">
      <c r="A315" s="6" t="s">
        <v>1486</v>
      </c>
      <c r="B315" s="7" t="s">
        <v>320</v>
      </c>
      <c r="C315" s="6" t="s">
        <v>1488</v>
      </c>
      <c r="D315" s="6" t="s">
        <v>97</v>
      </c>
      <c r="E315" s="8">
        <v>13939</v>
      </c>
      <c r="F315" s="9">
        <v>43070</v>
      </c>
      <c r="G315" s="9">
        <v>46356</v>
      </c>
      <c r="H315" s="10">
        <v>108</v>
      </c>
      <c r="I315" s="10">
        <v>6.33</v>
      </c>
      <c r="J315" s="8">
        <v>11615.83</v>
      </c>
      <c r="K315" s="8">
        <v>0.83</v>
      </c>
      <c r="L315" s="8">
        <v>139389.96</v>
      </c>
      <c r="M315" s="8">
        <v>10</v>
      </c>
      <c r="N315" s="8">
        <v>2.97</v>
      </c>
      <c r="O315" s="8">
        <v>0</v>
      </c>
      <c r="P315" s="8">
        <v>0</v>
      </c>
      <c r="Q315" s="8">
        <v>0</v>
      </c>
    </row>
    <row r="316" spans="1:17" s="3" customFormat="1" ht="15" hidden="1" customHeight="1">
      <c r="A316" s="6"/>
      <c r="B316" s="7"/>
      <c r="C316" s="6"/>
      <c r="D316" s="6"/>
      <c r="E316" s="8"/>
      <c r="F316" s="9"/>
      <c r="G316" s="9"/>
      <c r="H316" s="10"/>
      <c r="I316" s="10"/>
      <c r="J316" s="8"/>
      <c r="K316" s="8"/>
      <c r="L316" s="8"/>
      <c r="M316" s="8"/>
      <c r="N316" s="8"/>
      <c r="O316" s="8"/>
      <c r="P316" s="8"/>
      <c r="Q316" s="8"/>
    </row>
    <row r="317" spans="1:17" s="3" customFormat="1" ht="15" hidden="1" customHeight="1">
      <c r="A317" s="6" t="s">
        <v>1486</v>
      </c>
      <c r="B317" s="7" t="s">
        <v>339</v>
      </c>
      <c r="C317" s="6" t="s">
        <v>1584</v>
      </c>
      <c r="D317" s="6" t="s">
        <v>117</v>
      </c>
      <c r="E317" s="8">
        <v>6380</v>
      </c>
      <c r="F317" s="9">
        <v>44378</v>
      </c>
      <c r="G317" s="9">
        <v>45473</v>
      </c>
      <c r="H317" s="10">
        <v>36</v>
      </c>
      <c r="I317" s="10">
        <v>2.75</v>
      </c>
      <c r="J317" s="8">
        <v>5690</v>
      </c>
      <c r="K317" s="8">
        <v>0.89</v>
      </c>
      <c r="L317" s="8">
        <v>68280</v>
      </c>
      <c r="M317" s="8">
        <v>10.7</v>
      </c>
      <c r="N317" s="8">
        <v>0</v>
      </c>
      <c r="O317" s="8">
        <v>0</v>
      </c>
      <c r="P317" s="8">
        <v>0</v>
      </c>
      <c r="Q317" s="8">
        <v>0</v>
      </c>
    </row>
    <row r="318" spans="1:17" s="3" customFormat="1" ht="15" hidden="1" customHeight="1">
      <c r="A318" s="6"/>
      <c r="B318" s="7"/>
      <c r="C318" s="6"/>
      <c r="D318" s="6"/>
      <c r="E318" s="8"/>
      <c r="F318" s="9"/>
      <c r="G318" s="9"/>
      <c r="H318" s="10"/>
      <c r="I318" s="10"/>
      <c r="J318" s="8"/>
      <c r="K318" s="8"/>
      <c r="L318" s="8"/>
      <c r="M318" s="8"/>
      <c r="N318" s="8"/>
      <c r="O318" s="8"/>
      <c r="P318" s="8"/>
      <c r="Q318" s="8"/>
    </row>
    <row r="319" spans="1:17" s="3" customFormat="1" ht="15" hidden="1" customHeight="1">
      <c r="A319" s="6" t="s">
        <v>1489</v>
      </c>
      <c r="B319" s="7" t="s">
        <v>1286</v>
      </c>
      <c r="C319" s="6" t="s">
        <v>1490</v>
      </c>
      <c r="D319" s="6" t="s">
        <v>97</v>
      </c>
      <c r="E319" s="8">
        <v>35800</v>
      </c>
      <c r="F319" s="9">
        <v>45208</v>
      </c>
      <c r="G319" s="9">
        <v>47087</v>
      </c>
      <c r="H319" s="10">
        <v>62</v>
      </c>
      <c r="I319" s="10">
        <v>0.5</v>
      </c>
      <c r="J319" s="8">
        <v>46241.67</v>
      </c>
      <c r="K319" s="8">
        <v>1.29</v>
      </c>
      <c r="L319" s="8">
        <v>554900.04</v>
      </c>
      <c r="M319" s="8">
        <v>15.5</v>
      </c>
      <c r="N319" s="8">
        <v>3.35</v>
      </c>
      <c r="O319" s="8">
        <v>0</v>
      </c>
      <c r="P319" s="8">
        <v>318380.28000000003</v>
      </c>
      <c r="Q319" s="8">
        <v>0</v>
      </c>
    </row>
    <row r="320" spans="1:17" s="3" customFormat="1" ht="15" hidden="1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hidden="1" customHeight="1">
      <c r="A321" s="6" t="s">
        <v>1489</v>
      </c>
      <c r="B321" s="7" t="s">
        <v>1491</v>
      </c>
      <c r="C321" s="6" t="s">
        <v>1492</v>
      </c>
      <c r="D321" s="6" t="s">
        <v>97</v>
      </c>
      <c r="E321" s="8">
        <v>39800</v>
      </c>
      <c r="F321" s="9">
        <v>45209</v>
      </c>
      <c r="G321" s="9">
        <v>48395</v>
      </c>
      <c r="H321" s="10">
        <v>105</v>
      </c>
      <c r="I321" s="10">
        <v>0.5</v>
      </c>
      <c r="J321" s="8">
        <v>31667.87</v>
      </c>
      <c r="K321" s="8">
        <v>0.8</v>
      </c>
      <c r="L321" s="8">
        <v>380014.44</v>
      </c>
      <c r="M321" s="8">
        <v>9.5500000000000007</v>
      </c>
      <c r="N321" s="8">
        <v>3.24</v>
      </c>
      <c r="O321" s="8">
        <v>0</v>
      </c>
      <c r="P321" s="8">
        <v>89550</v>
      </c>
      <c r="Q321" s="8">
        <v>0</v>
      </c>
    </row>
    <row r="322" spans="1:17" s="3" customFormat="1" ht="15" hidden="1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hidden="1" customHeight="1">
      <c r="A323" s="6" t="s">
        <v>1489</v>
      </c>
      <c r="B323" s="7" t="s">
        <v>1493</v>
      </c>
      <c r="C323" s="6" t="s">
        <v>1494</v>
      </c>
      <c r="D323" s="6" t="s">
        <v>264</v>
      </c>
      <c r="E323" s="8">
        <v>0</v>
      </c>
      <c r="F323" s="9">
        <v>45209</v>
      </c>
      <c r="G323" s="9">
        <v>46081</v>
      </c>
      <c r="H323" s="10">
        <v>29</v>
      </c>
      <c r="I323" s="10">
        <v>0.5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</row>
    <row r="324" spans="1:17" s="3" customFormat="1" ht="15" hidden="1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hidden="1" customHeight="1">
      <c r="A325" s="6" t="s">
        <v>1489</v>
      </c>
      <c r="B325" s="7" t="s">
        <v>188</v>
      </c>
      <c r="C325" s="6" t="s">
        <v>1495</v>
      </c>
      <c r="D325" s="6" t="s">
        <v>97</v>
      </c>
      <c r="E325" s="8">
        <v>23256</v>
      </c>
      <c r="F325" s="9">
        <v>45209</v>
      </c>
      <c r="G325" s="9">
        <v>47514</v>
      </c>
      <c r="H325" s="10">
        <v>76</v>
      </c>
      <c r="I325" s="10">
        <v>0.5</v>
      </c>
      <c r="J325" s="8">
        <v>18507.900000000001</v>
      </c>
      <c r="K325" s="8">
        <v>0.8</v>
      </c>
      <c r="L325" s="8">
        <v>222094.8</v>
      </c>
      <c r="M325" s="8">
        <v>9.5500000000000007</v>
      </c>
      <c r="N325" s="8">
        <v>2.99</v>
      </c>
      <c r="O325" s="8">
        <v>0</v>
      </c>
      <c r="P325" s="8">
        <v>34884</v>
      </c>
      <c r="Q325" s="8">
        <v>0</v>
      </c>
    </row>
    <row r="326" spans="1:17" s="3" customFormat="1" ht="15" hidden="1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hidden="1" customHeight="1">
      <c r="A327" s="6" t="s">
        <v>1489</v>
      </c>
      <c r="B327" s="7" t="s">
        <v>1034</v>
      </c>
      <c r="C327" s="6" t="s">
        <v>1496</v>
      </c>
      <c r="D327" s="6" t="s">
        <v>97</v>
      </c>
      <c r="E327" s="8">
        <v>23040</v>
      </c>
      <c r="F327" s="9">
        <v>45209</v>
      </c>
      <c r="G327" s="9">
        <v>46507</v>
      </c>
      <c r="H327" s="10">
        <v>43</v>
      </c>
      <c r="I327" s="10">
        <v>0.5</v>
      </c>
      <c r="J327" s="8">
        <v>18249.79</v>
      </c>
      <c r="K327" s="8">
        <v>0.79</v>
      </c>
      <c r="L327" s="8">
        <v>218997.48</v>
      </c>
      <c r="M327" s="8">
        <v>9.51</v>
      </c>
      <c r="N327" s="8">
        <v>3.24</v>
      </c>
      <c r="O327" s="8">
        <v>0</v>
      </c>
      <c r="P327" s="8">
        <v>33068.39</v>
      </c>
      <c r="Q327" s="8">
        <v>0</v>
      </c>
    </row>
    <row r="328" spans="1:17" s="3" customFormat="1" ht="15" hidden="1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hidden="1" customHeight="1">
      <c r="A329" s="6" t="s">
        <v>1489</v>
      </c>
      <c r="B329" s="7" t="s">
        <v>1210</v>
      </c>
      <c r="C329" s="6" t="s">
        <v>1497</v>
      </c>
      <c r="D329" s="6" t="s">
        <v>117</v>
      </c>
      <c r="E329" s="8">
        <v>0</v>
      </c>
      <c r="F329" s="9">
        <v>45209</v>
      </c>
      <c r="G329" s="9">
        <v>46904</v>
      </c>
      <c r="H329" s="10">
        <v>56</v>
      </c>
      <c r="I329" s="10">
        <v>0.5</v>
      </c>
      <c r="J329" s="8">
        <v>4637.1000000000004</v>
      </c>
      <c r="K329" s="8">
        <v>0</v>
      </c>
      <c r="L329" s="8">
        <v>55645.2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</row>
    <row r="330" spans="1:17" s="3" customFormat="1" ht="15" hidden="1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hidden="1" customHeight="1">
      <c r="A331" s="6" t="s">
        <v>943</v>
      </c>
      <c r="B331" s="7" t="s">
        <v>1498</v>
      </c>
      <c r="C331" s="6" t="s">
        <v>1499</v>
      </c>
      <c r="D331" s="6" t="s">
        <v>97</v>
      </c>
      <c r="E331" s="8">
        <v>19689</v>
      </c>
      <c r="F331" s="9">
        <v>44715</v>
      </c>
      <c r="G331" s="9">
        <v>46418</v>
      </c>
      <c r="H331" s="10">
        <v>56</v>
      </c>
      <c r="I331" s="10">
        <v>1.83</v>
      </c>
      <c r="J331" s="8">
        <v>16216.85</v>
      </c>
      <c r="K331" s="8">
        <v>0.82</v>
      </c>
      <c r="L331" s="8">
        <v>194602.2</v>
      </c>
      <c r="M331" s="8">
        <v>9.8800000000000008</v>
      </c>
      <c r="N331" s="8">
        <v>2.95</v>
      </c>
      <c r="O331" s="8">
        <v>0</v>
      </c>
      <c r="P331" s="8">
        <v>0</v>
      </c>
      <c r="Q331" s="8">
        <v>0</v>
      </c>
    </row>
    <row r="332" spans="1:17" s="3" customFormat="1" ht="15" hidden="1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hidden="1" customHeight="1">
      <c r="A333" s="6" t="s">
        <v>943</v>
      </c>
      <c r="B333" s="7" t="s">
        <v>1210</v>
      </c>
      <c r="C333" s="6" t="s">
        <v>1500</v>
      </c>
      <c r="D333" s="6" t="s">
        <v>97</v>
      </c>
      <c r="E333" s="8">
        <v>4646</v>
      </c>
      <c r="F333" s="9">
        <v>44715</v>
      </c>
      <c r="G333" s="9">
        <v>46022</v>
      </c>
      <c r="H333" s="10">
        <v>43</v>
      </c>
      <c r="I333" s="10">
        <v>1.83</v>
      </c>
      <c r="J333" s="8">
        <v>5226.75</v>
      </c>
      <c r="K333" s="8">
        <v>1.1200000000000001</v>
      </c>
      <c r="L333" s="8">
        <v>62721</v>
      </c>
      <c r="M333" s="8">
        <v>13.5</v>
      </c>
      <c r="N333" s="8">
        <v>3.09</v>
      </c>
      <c r="O333" s="8">
        <v>0</v>
      </c>
      <c r="P333" s="8">
        <v>4710.42</v>
      </c>
      <c r="Q333" s="8">
        <v>0</v>
      </c>
    </row>
    <row r="334" spans="1:17" s="3" customFormat="1" ht="15" hidden="1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hidden="1" customHeight="1">
      <c r="A335" s="6" t="s">
        <v>943</v>
      </c>
      <c r="B335" s="7" t="s">
        <v>1408</v>
      </c>
      <c r="C335" s="6" t="s">
        <v>1501</v>
      </c>
      <c r="D335" s="6" t="s">
        <v>97</v>
      </c>
      <c r="E335" s="8">
        <v>4606</v>
      </c>
      <c r="F335" s="9">
        <v>44715</v>
      </c>
      <c r="G335" s="9">
        <v>45535</v>
      </c>
      <c r="H335" s="10">
        <v>27</v>
      </c>
      <c r="I335" s="10">
        <v>1.83</v>
      </c>
      <c r="J335" s="8">
        <v>4701.96</v>
      </c>
      <c r="K335" s="8">
        <v>1.02</v>
      </c>
      <c r="L335" s="8">
        <v>56423.519999999997</v>
      </c>
      <c r="M335" s="8">
        <v>12.25</v>
      </c>
      <c r="N335" s="8">
        <v>3.04</v>
      </c>
      <c r="O335" s="8">
        <v>0</v>
      </c>
      <c r="P335" s="8">
        <v>5250</v>
      </c>
      <c r="Q335" s="8">
        <v>0</v>
      </c>
    </row>
    <row r="336" spans="1:17" s="3" customFormat="1" ht="15" hidden="1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hidden="1" customHeight="1">
      <c r="A337" s="6" t="s">
        <v>943</v>
      </c>
      <c r="B337" s="7" t="s">
        <v>1504</v>
      </c>
      <c r="C337" s="6" t="s">
        <v>1505</v>
      </c>
      <c r="D337" s="6" t="s">
        <v>97</v>
      </c>
      <c r="E337" s="8">
        <v>3760</v>
      </c>
      <c r="F337" s="9">
        <v>44715</v>
      </c>
      <c r="G337" s="9">
        <v>46203</v>
      </c>
      <c r="H337" s="10">
        <v>49</v>
      </c>
      <c r="I337" s="10">
        <v>1.83</v>
      </c>
      <c r="J337" s="8">
        <v>4248.76</v>
      </c>
      <c r="K337" s="8">
        <v>1.1299999999999999</v>
      </c>
      <c r="L337" s="8">
        <v>50985.120000000003</v>
      </c>
      <c r="M337" s="8">
        <v>13.56</v>
      </c>
      <c r="N337" s="8">
        <v>3.1</v>
      </c>
      <c r="O337" s="8">
        <v>0</v>
      </c>
      <c r="P337" s="8">
        <v>4935</v>
      </c>
      <c r="Q337" s="8">
        <v>0</v>
      </c>
    </row>
    <row r="338" spans="1:17" s="3" customFormat="1" ht="15" hidden="1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hidden="1" customHeight="1">
      <c r="A339" s="6" t="s">
        <v>943</v>
      </c>
      <c r="B339" s="7" t="s">
        <v>1506</v>
      </c>
      <c r="C339" s="6" t="s">
        <v>1507</v>
      </c>
      <c r="D339" s="6" t="s">
        <v>97</v>
      </c>
      <c r="E339" s="8">
        <v>17901</v>
      </c>
      <c r="F339" s="9">
        <v>44715</v>
      </c>
      <c r="G339" s="9">
        <v>45716</v>
      </c>
      <c r="H339" s="10">
        <v>33</v>
      </c>
      <c r="I339" s="10">
        <v>1.83</v>
      </c>
      <c r="J339" s="8">
        <v>14826.63</v>
      </c>
      <c r="K339" s="8">
        <v>0.83</v>
      </c>
      <c r="L339" s="8">
        <v>177919.56</v>
      </c>
      <c r="M339" s="8">
        <v>9.94</v>
      </c>
      <c r="N339" s="8">
        <v>2.95</v>
      </c>
      <c r="O339" s="8">
        <v>0</v>
      </c>
      <c r="P339" s="8">
        <v>13506.2</v>
      </c>
      <c r="Q339" s="8">
        <v>0</v>
      </c>
    </row>
    <row r="340" spans="1:17" s="3" customFormat="1" ht="15" hidden="1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hidden="1" customHeight="1">
      <c r="A341" s="6" t="s">
        <v>943</v>
      </c>
      <c r="B341" s="7" t="s">
        <v>1508</v>
      </c>
      <c r="C341" s="6" t="s">
        <v>1509</v>
      </c>
      <c r="D341" s="6" t="s">
        <v>97</v>
      </c>
      <c r="E341" s="8">
        <v>4210</v>
      </c>
      <c r="F341" s="9">
        <v>44715</v>
      </c>
      <c r="G341" s="9">
        <v>45716</v>
      </c>
      <c r="H341" s="10">
        <v>33</v>
      </c>
      <c r="I341" s="10">
        <v>1.83</v>
      </c>
      <c r="J341" s="8">
        <v>4084.41</v>
      </c>
      <c r="K341" s="8">
        <v>0.97</v>
      </c>
      <c r="L341" s="8">
        <v>49012.92</v>
      </c>
      <c r="M341" s="8">
        <v>11.64</v>
      </c>
      <c r="N341" s="8">
        <v>3.01</v>
      </c>
      <c r="O341" s="8">
        <v>0</v>
      </c>
      <c r="P341" s="8">
        <v>6491.12</v>
      </c>
      <c r="Q341" s="8">
        <v>0</v>
      </c>
    </row>
    <row r="342" spans="1:17" s="3" customFormat="1" ht="15" hidden="1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hidden="1" customHeight="1">
      <c r="A343" s="6" t="s">
        <v>943</v>
      </c>
      <c r="B343" s="7" t="s">
        <v>1510</v>
      </c>
      <c r="C343" s="6" t="s">
        <v>1595</v>
      </c>
      <c r="D343" s="6" t="s">
        <v>97</v>
      </c>
      <c r="E343" s="8">
        <v>7571</v>
      </c>
      <c r="F343" s="9">
        <v>45383</v>
      </c>
      <c r="G343" s="9">
        <v>47208</v>
      </c>
      <c r="H343" s="10">
        <v>60</v>
      </c>
      <c r="I343" s="10">
        <v>0</v>
      </c>
      <c r="J343" s="8">
        <v>8201.92</v>
      </c>
      <c r="K343" s="8">
        <v>1.08</v>
      </c>
      <c r="L343" s="8">
        <v>98423.039999999994</v>
      </c>
      <c r="M343" s="8">
        <v>13</v>
      </c>
      <c r="N343" s="8">
        <v>2.75</v>
      </c>
      <c r="O343" s="8">
        <v>0</v>
      </c>
      <c r="P343" s="8">
        <v>16403.84</v>
      </c>
      <c r="Q343" s="8">
        <v>0</v>
      </c>
    </row>
    <row r="344" spans="1:17" s="3" customFormat="1" ht="15" hidden="1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hidden="1" customHeight="1">
      <c r="A345" s="6" t="s">
        <v>943</v>
      </c>
      <c r="B345" s="7" t="s">
        <v>1511</v>
      </c>
      <c r="C345" s="6" t="s">
        <v>1512</v>
      </c>
      <c r="D345" s="6" t="s">
        <v>97</v>
      </c>
      <c r="E345" s="8">
        <v>3408</v>
      </c>
      <c r="F345" s="9">
        <v>44715</v>
      </c>
      <c r="G345" s="9">
        <v>45535</v>
      </c>
      <c r="H345" s="10">
        <v>27</v>
      </c>
      <c r="I345" s="10">
        <v>1.83</v>
      </c>
      <c r="J345" s="8">
        <v>3053.38</v>
      </c>
      <c r="K345" s="8">
        <v>0.9</v>
      </c>
      <c r="L345" s="8">
        <v>36640.559999999998</v>
      </c>
      <c r="M345" s="8">
        <v>10.75</v>
      </c>
      <c r="N345" s="8">
        <v>2.98</v>
      </c>
      <c r="O345" s="8">
        <v>0</v>
      </c>
      <c r="P345" s="8">
        <v>2077.69</v>
      </c>
      <c r="Q345" s="8">
        <v>0</v>
      </c>
    </row>
    <row r="346" spans="1:17" s="3" customFormat="1" ht="15" hidden="1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hidden="1" customHeight="1">
      <c r="A347" s="6" t="s">
        <v>943</v>
      </c>
      <c r="B347" s="7" t="s">
        <v>1023</v>
      </c>
      <c r="C347" s="12" t="s">
        <v>247</v>
      </c>
      <c r="D347" s="12"/>
      <c r="E347" s="13">
        <v>4510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s="3" customFormat="1" ht="15" hidden="1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hidden="1" customHeight="1">
      <c r="A349" s="6" t="s">
        <v>943</v>
      </c>
      <c r="B349" s="7" t="s">
        <v>1502</v>
      </c>
      <c r="C349" s="12" t="s">
        <v>247</v>
      </c>
      <c r="D349" s="12"/>
      <c r="E349" s="13">
        <v>11010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 s="3" customFormat="1" ht="15" hidden="1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1513</v>
      </c>
      <c r="B351" s="7" t="s">
        <v>99</v>
      </c>
      <c r="C351" s="77" t="s">
        <v>1514</v>
      </c>
      <c r="D351" s="6" t="s">
        <v>97</v>
      </c>
      <c r="E351" s="8">
        <v>32082</v>
      </c>
      <c r="F351" s="9">
        <v>45282</v>
      </c>
      <c r="G351" s="9">
        <v>50829</v>
      </c>
      <c r="H351" s="10">
        <v>183</v>
      </c>
      <c r="I351" s="10">
        <v>0.33</v>
      </c>
      <c r="J351" s="8">
        <v>40102.5</v>
      </c>
      <c r="K351" s="8">
        <v>1.25</v>
      </c>
      <c r="L351" s="8">
        <v>481230</v>
      </c>
      <c r="M351" s="8">
        <v>15</v>
      </c>
      <c r="N351" s="8">
        <v>4.1900000000000004</v>
      </c>
      <c r="O351" s="8">
        <v>0</v>
      </c>
      <c r="P351" s="8">
        <v>51304.47</v>
      </c>
      <c r="Q351" s="8">
        <v>0</v>
      </c>
    </row>
    <row r="352" spans="1:17" s="3" customFormat="1" ht="15" hidden="1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1515</v>
      </c>
      <c r="B353" s="7" t="s">
        <v>119</v>
      </c>
      <c r="C353" s="77" t="s">
        <v>1585</v>
      </c>
      <c r="D353" s="6" t="s">
        <v>97</v>
      </c>
      <c r="E353" s="8">
        <v>45236</v>
      </c>
      <c r="F353" s="9">
        <v>44986</v>
      </c>
      <c r="G353" s="9">
        <v>47634</v>
      </c>
      <c r="H353" s="10">
        <v>87</v>
      </c>
      <c r="I353" s="10">
        <v>1.08</v>
      </c>
      <c r="J353" s="8">
        <v>34492.449999999997</v>
      </c>
      <c r="K353" s="8">
        <v>0.76</v>
      </c>
      <c r="L353" s="8">
        <v>413909.4</v>
      </c>
      <c r="M353" s="8">
        <v>9.15</v>
      </c>
      <c r="N353" s="8">
        <v>2.79</v>
      </c>
      <c r="O353" s="8">
        <v>0</v>
      </c>
      <c r="P353" s="8">
        <v>45643</v>
      </c>
      <c r="Q353" s="8">
        <v>0</v>
      </c>
    </row>
    <row r="354" spans="1:17" s="3" customFormat="1" ht="15" hidden="1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hidden="1" customHeight="1">
      <c r="A355" s="6" t="s">
        <v>1517</v>
      </c>
      <c r="B355" s="7" t="s">
        <v>107</v>
      </c>
      <c r="C355" s="6" t="s">
        <v>1518</v>
      </c>
      <c r="D355" s="6" t="s">
        <v>97</v>
      </c>
      <c r="E355" s="8">
        <v>67200</v>
      </c>
      <c r="F355" s="9">
        <v>45176</v>
      </c>
      <c r="G355" s="9">
        <v>46996</v>
      </c>
      <c r="H355" s="10">
        <v>60</v>
      </c>
      <c r="I355" s="10">
        <v>0.57999999999999996</v>
      </c>
      <c r="J355" s="8">
        <v>32200</v>
      </c>
      <c r="K355" s="8">
        <v>0.48</v>
      </c>
      <c r="L355" s="8">
        <v>386400</v>
      </c>
      <c r="M355" s="8">
        <v>5.75</v>
      </c>
      <c r="N355" s="8">
        <v>1.1100000000000001</v>
      </c>
      <c r="O355" s="8">
        <v>0</v>
      </c>
      <c r="P355" s="8">
        <v>26040</v>
      </c>
      <c r="Q355" s="8">
        <v>0</v>
      </c>
    </row>
    <row r="358" spans="1:17">
      <c r="C358" s="6"/>
      <c r="E358" s="20"/>
    </row>
  </sheetData>
  <autoFilter ref="A3:Q355" xr:uid="{00000000-0001-0000-0000-000000000000}">
    <filterColumn colId="2">
      <colorFilter dxfId="0"/>
    </filterColumn>
    <filterColumn colId="5">
      <filters>
        <dateGroupItem year="2023" dateTimeGrouping="year"/>
      </filters>
    </filterColumn>
  </autoFilter>
  <mergeCells count="2">
    <mergeCell ref="A1:Q1"/>
    <mergeCell ref="A2:Q2"/>
  </mergeCells>
  <pageMargins left="0.7" right="0.7" top="0.7" bottom="0.7" header="0.5" footer="0.5"/>
  <pageSetup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Q6 A7:D8 E8:Q8 A9:D10 E10:Q10 A11:D12 E12:Q12 A13:D14 E14:Q14 A15:D16 E16:Q16 A17:D17 F17:Q17 A18:Q18 A19:D20 E20:Q20 A21:D22 E22:Q22 A23:D24 E24:Q24 A25:D26 E26:Q26 A27:D27 F27:Q27 A28:Q28 A29:D30 E30:Q30 A31:D32 E32:Q32 A33:D34 E34:Q34 A35:D35 F35:Q35 A36:Q36 A37:D38 E38:Q38 A39:D40 E40:Q40 A41:D42 E42:Q42 A43:D44 E44:Q44 A45:D46 E46:Q46 A47:D48 E48:Q48 A49:D50 E50:Q50 A51:D52 E52:Q52 A53:D54 E54:Q54 A55:D56 E56:Q56 A57:D58 E58:Q58 A59:D60 E60:Q60 A61:D62 E62:Q62 A63:D63 F63:Q63 A64:Q64 A65:D66 E66:Q66 A67:D68 E68:Q68 A69:D70 E70:Q70 A71:D72 E72:Q72 A73:D74 E74:Q74 A75:D76 E76:Q76 A77:D77 F77:Q77 A78:Q78 A79:D79 F79:Q79 A80:Q80 A81:D81 F81:Q81 A82:Q82 A83:D83 F83:Q83 A84:Q84 A85:D85 F85:Q85 A86:Q86 A87:D88 E88:Q88 A89:D90 E90:Q90 A91:D92 E92:Q92 A93:D94 E94:Q94 A95:D96 E96:Q96 A97:D98 E98:Q98 A99:D100 E100:Q100 A101:D102 E102:Q102 A103:D104 E104:Q104 A105:D105 F105:Q105 A106:Q106 A107:D108 E108:Q108 A109:D110 E110:Q110 A111:D112 E112:Q112 A113:D114 E114:Q114 A115:D116 E116:Q116 A117:D117 F117:Q117 A118:Q118 A119:D120 E120:Q120 A121:D122 E122:Q122 A123:D124 E124:Q124 A125:D126 E126:Q126 A127:D128 E128:Q128 A129:D130 E130:Q130 A131:D132 E132:Q132 A133:D134 E134:Q134 A135:D136 E136:Q136 A137:D138 E138:Q138 A139:D140 E140:Q140 A141:D142 E142:Q142 A143:D144 E144:Q144 A145:D146 E146:Q146 A147:D148 E148:Q148 A149:D150 E150:Q150 A151:D152 E152:Q152 A153:D154 E154:Q154 A155:D156 E156:Q156 A157:D158 E158:Q158 A159:D160 E160:Q160 A161:D162 E162:Q162 A163:D164 E164:Q164 A165:D166 E166:Q166 A167:D168 E168:Q168 A169:D170 E170:Q170 A171:D172 E172:Q172 A173:D174 E174:Q174 A175:D176 E176:Q176 A177:D178 E178:Q178 A179:D180 E180:Q180 A181:D182 E182:Q182 A183:D184 E184:Q184 A185:D186 E186:Q186 A187:D188 E188:Q188 A189:D190 E190:Q190 A191:D192 E192:Q192 A193:D194 E194:Q194 A195:D196 E196:Q196 A197:D197 F197:Q197 A198:Q198 A199:D200 E200:Q200 A201:D202 E202:Q202 A203:D203 F203:Q203 A204:Q204 A205:D206 E206:Q206 A207:D208 E208:Q208 A209:D210 E210:Q210 A211:D212 E212:Q212 A213:D213 F213:Q213 A214:Q214 A215:D216 E216:Q216 A217:D218 E218:Q218 A219:D220 E220:Q220 A221:D222 E222:Q222 A223:D224 E224:Q224 A225:D226 E226:Q226 A227:D228 E228:Q228 A229:D230 E230:Q230 A231:D232 E232:Q232 A233:D234 E234:Q234 A235:D236 E236:Q236 A237:D238 E238:Q238 A239:D240 E240:Q240 A241:D242 E242:Q242 A243:D244 E244:Q244 A245:D246 E246:Q246 A247:D248 E248:Q248 A249:D250 E250:Q250 A251:D252 E252:Q252 A253:D254 E254:Q254 A255:D256 E256:Q256 A257:D258 E258:Q258 A259:D260 E260:Q260 A261:D262 E262:Q262 A263:D264 E264:Q264 A265:D266 E266:Q266 A267:D268 E268:Q268 A269:D270 E270:Q270 A271:D272 E272:Q272 A273:D274 E274:Q274 A275:D276 E276:Q276 A277:D278 E278:Q278 A279:D280 E280:Q280 A281:D282 E282:Q282 A283:D284 E284:Q284 A285:D286 E286:Q286 A287:D287 F287:Q287 A288:Q288 A289:D289 F289:Q289 A290:Q290 A291:D291 F291:Q291 A292:Q292 A293:D294 E294:Q294 A295:D295 F295:Q295 A296:Q296 A297:D298 E298:Q298 A299:D300 E300:Q300 A301:D302 E302:Q302 A303:D304 E304:Q304 A305:D306 E306:Q306 A307:D308 E308:Q308 A309:D310 E310:Q310 A311:D312 E312:Q312 A313:D314 E314:Q314 A315:D316 E316:Q316 A317:D318 E318:Q318 A319:D320 E320:Q320 A321:D322 E322:Q322 A323:D324 E324:Q324 A325:D326 E326:Q326 A327:D328 E328:Q328 A329:D330 E330:Q330 A331:D332 E332:Q332 A333:D334 E334:Q334 A335:D336 E336:Q336 A337:D338 E338:Q338 A339:D340 E340:Q340 A341:D342 E342:Q342 A343:D344 E344:Q344 A345:D346 E346:Q346 A347:D347 F347:Q347 A348:Q348 A349:D349 F349:Q349 A350:Q350 A351:D352 E352:Q352 A353:D354 E354:Q354 A355:D355" numberStoredAsText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D6A1-BF23-4A3D-A3F7-5E3B8E9AC862}">
  <sheetPr>
    <tabColor theme="2" tint="-9.9978637043366805E-2"/>
  </sheetPr>
  <dimension ref="A1:Q595"/>
  <sheetViews>
    <sheetView workbookViewId="0">
      <selection sqref="A1:XFD1048576"/>
    </sheetView>
  </sheetViews>
  <sheetFormatPr defaultRowHeight="12.6"/>
  <cols>
    <col min="1" max="1" width="31.5703125" bestFit="1" customWidth="1"/>
    <col min="2" max="2" width="11.5703125" bestFit="1" customWidth="1"/>
    <col min="3" max="3" width="49" bestFit="1" customWidth="1"/>
    <col min="4" max="4" width="15.140625" bestFit="1" customWidth="1"/>
    <col min="5" max="5" width="10" bestFit="1" customWidth="1"/>
    <col min="6" max="6" width="15.42578125" bestFit="1" customWidth="1"/>
    <col min="7" max="7" width="13.42578125" bestFit="1" customWidth="1"/>
    <col min="8" max="8" width="10.42578125" bestFit="1" customWidth="1"/>
    <col min="9" max="9" width="12.85546875" bestFit="1" customWidth="1"/>
    <col min="10" max="11" width="12.5703125" bestFit="1" customWidth="1"/>
    <col min="12" max="15" width="11.5703125" bestFit="1" customWidth="1"/>
    <col min="16" max="16" width="12.5703125" bestFit="1" customWidth="1"/>
    <col min="17" max="17" width="16.5703125" bestFit="1" customWidth="1"/>
  </cols>
  <sheetData>
    <row r="1" spans="1:17" ht="15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>
      <c r="A2" s="157" t="s">
        <v>1596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0.25</v>
      </c>
      <c r="J7" s="8">
        <v>40430.01</v>
      </c>
      <c r="K7" s="8">
        <v>1.23</v>
      </c>
      <c r="L7" s="8">
        <v>485160.12</v>
      </c>
      <c r="M7" s="8">
        <v>14.75</v>
      </c>
      <c r="N7" s="8">
        <v>5.77</v>
      </c>
      <c r="O7" s="8">
        <v>0</v>
      </c>
      <c r="P7" s="8">
        <v>78125.62</v>
      </c>
      <c r="Q7" s="8">
        <v>0</v>
      </c>
    </row>
    <row r="8" spans="1:17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0.25</v>
      </c>
      <c r="J9" s="8">
        <v>16148.67</v>
      </c>
      <c r="K9" s="8">
        <v>1.1000000000000001</v>
      </c>
      <c r="L9" s="8">
        <v>193784.04</v>
      </c>
      <c r="M9" s="8">
        <v>13.2</v>
      </c>
      <c r="N9" s="8">
        <v>6.92</v>
      </c>
      <c r="O9" s="8">
        <v>0</v>
      </c>
      <c r="P9" s="8">
        <v>14378.09</v>
      </c>
      <c r="Q9" s="8">
        <v>0</v>
      </c>
    </row>
    <row r="10" spans="1:17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2</v>
      </c>
      <c r="J11" s="8">
        <v>31736.36</v>
      </c>
      <c r="K11" s="8">
        <v>1.03</v>
      </c>
      <c r="L11" s="8">
        <v>380836.32</v>
      </c>
      <c r="M11" s="8">
        <v>12.36</v>
      </c>
      <c r="N11" s="8">
        <v>2.92</v>
      </c>
      <c r="O11" s="8">
        <v>0</v>
      </c>
      <c r="P11" s="8">
        <v>30812</v>
      </c>
      <c r="Q11" s="8">
        <v>0</v>
      </c>
    </row>
    <row r="12" spans="1:17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2</v>
      </c>
      <c r="J13" s="8">
        <v>22501.94</v>
      </c>
      <c r="K13" s="8">
        <v>0.4</v>
      </c>
      <c r="L13" s="8">
        <v>270023.28000000003</v>
      </c>
      <c r="M13" s="8">
        <v>4.75</v>
      </c>
      <c r="N13" s="8">
        <v>0.61</v>
      </c>
      <c r="O13" s="8">
        <v>0</v>
      </c>
      <c r="P13" s="8">
        <v>21317.63</v>
      </c>
      <c r="Q13" s="8">
        <v>0</v>
      </c>
    </row>
    <row r="14" spans="1:17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>
      <c r="A15" s="6" t="s">
        <v>979</v>
      </c>
      <c r="B15" s="7" t="s">
        <v>479</v>
      </c>
      <c r="C15" s="12" t="s">
        <v>247</v>
      </c>
      <c r="D15" s="12"/>
      <c r="E15" s="13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>
      <c r="A17" s="6" t="s">
        <v>981</v>
      </c>
      <c r="B17" s="7"/>
      <c r="C17" s="6" t="s">
        <v>982</v>
      </c>
      <c r="D17" s="6" t="s">
        <v>97</v>
      </c>
      <c r="E17" s="8">
        <v>0</v>
      </c>
      <c r="F17" s="9">
        <v>45539</v>
      </c>
      <c r="G17" s="9">
        <v>46112</v>
      </c>
      <c r="H17" s="10">
        <v>19</v>
      </c>
      <c r="I17" s="10">
        <v>-0.67</v>
      </c>
      <c r="J17" s="8">
        <v>5485</v>
      </c>
      <c r="K17" s="8">
        <v>0</v>
      </c>
      <c r="L17" s="8">
        <v>65820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>
      <c r="A19" s="6" t="s">
        <v>981</v>
      </c>
      <c r="B19" s="7" t="s">
        <v>325</v>
      </c>
      <c r="C19" s="12" t="s">
        <v>247</v>
      </c>
      <c r="D19" s="12"/>
      <c r="E19" s="13">
        <v>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>
      <c r="A21" s="6" t="s">
        <v>981</v>
      </c>
      <c r="B21" s="7" t="s">
        <v>984</v>
      </c>
      <c r="C21" s="12" t="s">
        <v>247</v>
      </c>
      <c r="D21" s="12"/>
      <c r="E21" s="13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>
      <c r="A23" s="6" t="s">
        <v>981</v>
      </c>
      <c r="B23" s="7" t="s">
        <v>986</v>
      </c>
      <c r="C23" s="12" t="s">
        <v>247</v>
      </c>
      <c r="D23" s="12"/>
      <c r="E23" s="13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6" t="s">
        <v>981</v>
      </c>
      <c r="B25" s="7" t="s">
        <v>988</v>
      </c>
      <c r="C25" s="12" t="s">
        <v>247</v>
      </c>
      <c r="D25" s="12"/>
      <c r="E25" s="13">
        <v>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6" t="s">
        <v>981</v>
      </c>
      <c r="B27" s="7" t="s">
        <v>327</v>
      </c>
      <c r="C27" s="12" t="s">
        <v>247</v>
      </c>
      <c r="D27" s="12"/>
      <c r="E27" s="13"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6" t="s">
        <v>981</v>
      </c>
      <c r="B29" s="7" t="s">
        <v>991</v>
      </c>
      <c r="C29" s="12" t="s">
        <v>247</v>
      </c>
      <c r="D29" s="12"/>
      <c r="E29" s="13">
        <v>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>
      <c r="A31" s="6" t="s">
        <v>993</v>
      </c>
      <c r="B31" s="7" t="s">
        <v>119</v>
      </c>
      <c r="C31" s="12" t="s">
        <v>247</v>
      </c>
      <c r="D31" s="12"/>
      <c r="E31" s="13">
        <v>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>
      <c r="A33" s="6" t="s">
        <v>993</v>
      </c>
      <c r="B33" s="7" t="s">
        <v>320</v>
      </c>
      <c r="C33" s="12" t="s">
        <v>247</v>
      </c>
      <c r="D33" s="12"/>
      <c r="E33" s="13">
        <v>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>
      <c r="A35" s="6" t="s">
        <v>993</v>
      </c>
      <c r="B35" s="7" t="s">
        <v>339</v>
      </c>
      <c r="C35" s="12" t="s">
        <v>247</v>
      </c>
      <c r="D35" s="12"/>
      <c r="E35" s="13">
        <v>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>
      <c r="A37" s="6" t="s">
        <v>997</v>
      </c>
      <c r="B37" s="7" t="s">
        <v>152</v>
      </c>
      <c r="C37" s="6" t="s">
        <v>998</v>
      </c>
      <c r="D37" s="6" t="s">
        <v>97</v>
      </c>
      <c r="E37" s="8">
        <v>101334</v>
      </c>
      <c r="F37" s="9">
        <v>44775</v>
      </c>
      <c r="G37" s="9">
        <v>45900</v>
      </c>
      <c r="H37" s="10">
        <v>37</v>
      </c>
      <c r="I37" s="10">
        <v>1.42</v>
      </c>
      <c r="J37" s="8">
        <v>50667</v>
      </c>
      <c r="K37" s="8">
        <v>0.5</v>
      </c>
      <c r="L37" s="8">
        <v>608004</v>
      </c>
      <c r="M37" s="8">
        <v>6</v>
      </c>
      <c r="N37" s="8">
        <v>0.78</v>
      </c>
      <c r="O37" s="8">
        <v>0</v>
      </c>
      <c r="P37" s="8">
        <v>57423.28</v>
      </c>
      <c r="Q37" s="8">
        <v>0</v>
      </c>
    </row>
    <row r="38" spans="1:17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>
      <c r="A39" s="6" t="s">
        <v>999</v>
      </c>
      <c r="B39" s="7" t="s">
        <v>1001</v>
      </c>
      <c r="C39" s="6" t="s">
        <v>1597</v>
      </c>
      <c r="D39" s="6" t="s">
        <v>97</v>
      </c>
      <c r="E39" s="8">
        <v>23903</v>
      </c>
      <c r="F39" s="9">
        <v>45077</v>
      </c>
      <c r="G39" s="9">
        <v>45322</v>
      </c>
      <c r="H39" s="10">
        <v>9</v>
      </c>
      <c r="I39" s="10">
        <v>0.67</v>
      </c>
      <c r="J39" s="8">
        <v>16931.29</v>
      </c>
      <c r="K39" s="8">
        <v>0.71</v>
      </c>
      <c r="L39" s="8">
        <v>203175.48</v>
      </c>
      <c r="M39" s="8">
        <v>8.5</v>
      </c>
      <c r="N39" s="8">
        <v>2.21</v>
      </c>
      <c r="O39" s="8">
        <v>0</v>
      </c>
      <c r="P39" s="8">
        <v>0</v>
      </c>
      <c r="Q39" s="8">
        <v>0</v>
      </c>
    </row>
    <row r="40" spans="1:17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6" t="s">
        <v>999</v>
      </c>
      <c r="B41" s="7" t="s">
        <v>205</v>
      </c>
      <c r="C41" s="6" t="s">
        <v>1598</v>
      </c>
      <c r="D41" s="6" t="s">
        <v>97</v>
      </c>
      <c r="E41" s="8">
        <v>22407</v>
      </c>
      <c r="F41" s="9">
        <v>45077</v>
      </c>
      <c r="G41" s="9">
        <v>45350</v>
      </c>
      <c r="H41" s="10">
        <v>9</v>
      </c>
      <c r="I41" s="10">
        <v>0.67</v>
      </c>
      <c r="J41" s="8">
        <v>8850.76</v>
      </c>
      <c r="K41" s="8">
        <v>0.39</v>
      </c>
      <c r="L41" s="8">
        <v>106209.12</v>
      </c>
      <c r="M41" s="8">
        <v>4.74</v>
      </c>
      <c r="N41" s="8">
        <v>2.1</v>
      </c>
      <c r="O41" s="8">
        <v>0</v>
      </c>
      <c r="P41" s="8">
        <v>0</v>
      </c>
      <c r="Q41" s="8">
        <v>0</v>
      </c>
    </row>
    <row r="42" spans="1:17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20.100000000000001">
      <c r="A43" s="6" t="s">
        <v>1003</v>
      </c>
      <c r="B43" s="7" t="s">
        <v>479</v>
      </c>
      <c r="C43" s="12" t="s">
        <v>247</v>
      </c>
      <c r="D43" s="12"/>
      <c r="E43" s="13">
        <v>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20.100000000000001">
      <c r="A45" s="6" t="s">
        <v>1003</v>
      </c>
      <c r="B45" s="7" t="s">
        <v>1164</v>
      </c>
      <c r="C45" s="12" t="s">
        <v>247</v>
      </c>
      <c r="D45" s="12"/>
      <c r="E45" s="13">
        <v>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20.100000000000001">
      <c r="A47" s="6" t="s">
        <v>1005</v>
      </c>
      <c r="B47" s="7" t="s">
        <v>1006</v>
      </c>
      <c r="C47" s="12" t="s">
        <v>247</v>
      </c>
      <c r="D47" s="12"/>
      <c r="E47" s="13">
        <v>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20.100000000000001">
      <c r="A49" s="6" t="s">
        <v>1005</v>
      </c>
      <c r="B49" s="7" t="s">
        <v>320</v>
      </c>
      <c r="C49" s="12" t="s">
        <v>247</v>
      </c>
      <c r="D49" s="12"/>
      <c r="E49" s="13">
        <v>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6" t="s">
        <v>1009</v>
      </c>
      <c r="B51" s="7" t="s">
        <v>1010</v>
      </c>
      <c r="C51" s="6" t="s">
        <v>1011</v>
      </c>
      <c r="D51" s="6" t="s">
        <v>97</v>
      </c>
      <c r="E51" s="8">
        <v>126596</v>
      </c>
      <c r="F51" s="9">
        <v>44805</v>
      </c>
      <c r="G51" s="9">
        <v>49187</v>
      </c>
      <c r="H51" s="10">
        <v>144</v>
      </c>
      <c r="I51" s="10">
        <v>1.33</v>
      </c>
      <c r="J51" s="8">
        <v>108721.2</v>
      </c>
      <c r="K51" s="8">
        <v>0.86</v>
      </c>
      <c r="L51" s="8">
        <v>1304654.3999999999</v>
      </c>
      <c r="M51" s="8">
        <v>10.31</v>
      </c>
      <c r="N51" s="8">
        <v>4.5</v>
      </c>
      <c r="O51" s="8">
        <v>0</v>
      </c>
      <c r="P51" s="8">
        <v>225764.28</v>
      </c>
      <c r="Q51" s="8">
        <v>0</v>
      </c>
    </row>
    <row r="52" spans="1:17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6" t="s">
        <v>1012</v>
      </c>
      <c r="B53" s="7" t="s">
        <v>1013</v>
      </c>
      <c r="C53" s="6" t="s">
        <v>1014</v>
      </c>
      <c r="D53" s="6" t="s">
        <v>97</v>
      </c>
      <c r="E53" s="8">
        <v>56629</v>
      </c>
      <c r="F53" s="9">
        <v>45026</v>
      </c>
      <c r="G53" s="9">
        <v>49765</v>
      </c>
      <c r="H53" s="10">
        <v>156</v>
      </c>
      <c r="I53" s="10">
        <v>0.75</v>
      </c>
      <c r="J53" s="8">
        <v>90833.34</v>
      </c>
      <c r="K53" s="8">
        <v>1.6</v>
      </c>
      <c r="L53" s="8">
        <v>1090000.08</v>
      </c>
      <c r="M53" s="8">
        <v>19.25</v>
      </c>
      <c r="N53" s="8">
        <v>1.76</v>
      </c>
      <c r="O53" s="8">
        <v>0</v>
      </c>
      <c r="P53" s="8">
        <v>272500.02</v>
      </c>
      <c r="Q53" s="8">
        <v>0</v>
      </c>
    </row>
    <row r="54" spans="1:17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6" t="s">
        <v>1015</v>
      </c>
      <c r="B55" s="7" t="s">
        <v>167</v>
      </c>
      <c r="C55" s="6" t="s">
        <v>1016</v>
      </c>
      <c r="D55" s="6" t="s">
        <v>97</v>
      </c>
      <c r="E55" s="8">
        <v>56628</v>
      </c>
      <c r="F55" s="9">
        <v>45026</v>
      </c>
      <c r="G55" s="9">
        <v>49765</v>
      </c>
      <c r="H55" s="10">
        <v>156</v>
      </c>
      <c r="I55" s="10">
        <v>0.75</v>
      </c>
      <c r="J55" s="8">
        <v>90833.34</v>
      </c>
      <c r="K55" s="8">
        <v>1.6</v>
      </c>
      <c r="L55" s="8">
        <v>1090000.08</v>
      </c>
      <c r="M55" s="8">
        <v>19.25</v>
      </c>
      <c r="N55" s="8">
        <v>1.94</v>
      </c>
      <c r="O55" s="8">
        <v>0</v>
      </c>
      <c r="P55" s="8">
        <v>272500.02</v>
      </c>
      <c r="Q55" s="8">
        <v>0</v>
      </c>
    </row>
    <row r="56" spans="1:17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6" t="s">
        <v>1017</v>
      </c>
      <c r="B57" s="7" t="s">
        <v>119</v>
      </c>
      <c r="C57" s="12" t="s">
        <v>247</v>
      </c>
      <c r="D57" s="12"/>
      <c r="E57" s="1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6" t="s">
        <v>1017</v>
      </c>
      <c r="B59" s="7" t="s">
        <v>281</v>
      </c>
      <c r="C59" s="12" t="s">
        <v>247</v>
      </c>
      <c r="D59" s="12"/>
      <c r="E59" s="13">
        <v>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6" t="s">
        <v>1019</v>
      </c>
      <c r="B61" s="7" t="s">
        <v>1020</v>
      </c>
      <c r="C61" s="12" t="s">
        <v>247</v>
      </c>
      <c r="D61" s="12"/>
      <c r="E61" s="13">
        <v>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6" t="s">
        <v>1019</v>
      </c>
      <c r="B63" s="7" t="s">
        <v>1022</v>
      </c>
      <c r="C63" s="12" t="s">
        <v>247</v>
      </c>
      <c r="D63" s="12"/>
      <c r="E63" s="13">
        <v>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6" t="s">
        <v>1019</v>
      </c>
      <c r="B65" s="7" t="s">
        <v>1023</v>
      </c>
      <c r="C65" s="12" t="s">
        <v>247</v>
      </c>
      <c r="D65" s="12"/>
      <c r="E65" s="13">
        <v>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>
      <c r="A67" s="6" t="s">
        <v>1019</v>
      </c>
      <c r="B67" s="7" t="s">
        <v>1024</v>
      </c>
      <c r="C67" s="12" t="s">
        <v>247</v>
      </c>
      <c r="D67" s="12"/>
      <c r="E67" s="13">
        <v>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>
      <c r="A69" s="6" t="s">
        <v>1019</v>
      </c>
      <c r="B69" s="7" t="s">
        <v>190</v>
      </c>
      <c r="C69" s="12" t="s">
        <v>247</v>
      </c>
      <c r="D69" s="12"/>
      <c r="E69" s="13">
        <v>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6" t="s">
        <v>1025</v>
      </c>
      <c r="B71" s="7" t="s">
        <v>119</v>
      </c>
      <c r="C71" s="12" t="s">
        <v>247</v>
      </c>
      <c r="D71" s="12"/>
      <c r="E71" s="13">
        <v>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>
      <c r="A73" s="6" t="s">
        <v>1027</v>
      </c>
      <c r="B73" s="7" t="s">
        <v>119</v>
      </c>
      <c r="C73" s="6" t="s">
        <v>1599</v>
      </c>
      <c r="D73" s="6" t="s">
        <v>97</v>
      </c>
      <c r="E73" s="8">
        <v>66380</v>
      </c>
      <c r="F73" s="9">
        <v>45278</v>
      </c>
      <c r="G73" s="9">
        <v>45310</v>
      </c>
      <c r="H73" s="10">
        <v>1</v>
      </c>
      <c r="I73" s="10">
        <v>0.08</v>
      </c>
      <c r="J73" s="8">
        <v>33260.17</v>
      </c>
      <c r="K73" s="8">
        <v>0.5</v>
      </c>
      <c r="L73" s="8">
        <v>399122.04</v>
      </c>
      <c r="M73" s="8">
        <v>6.01</v>
      </c>
      <c r="N73" s="8">
        <v>1.67</v>
      </c>
      <c r="O73" s="8">
        <v>0</v>
      </c>
      <c r="P73" s="8">
        <v>0</v>
      </c>
      <c r="Q73" s="8">
        <v>0</v>
      </c>
    </row>
    <row r="74" spans="1:17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>
      <c r="A75" s="6" t="s">
        <v>1029</v>
      </c>
      <c r="B75" s="7" t="s">
        <v>1030</v>
      </c>
      <c r="C75" s="6" t="s">
        <v>1031</v>
      </c>
      <c r="D75" s="6" t="s">
        <v>97</v>
      </c>
      <c r="E75" s="8">
        <v>119700</v>
      </c>
      <c r="F75" s="9">
        <v>42125</v>
      </c>
      <c r="G75" s="9">
        <v>46752</v>
      </c>
      <c r="H75" s="10">
        <v>152</v>
      </c>
      <c r="I75" s="10">
        <v>8.67</v>
      </c>
      <c r="J75" s="8">
        <v>53274.6</v>
      </c>
      <c r="K75" s="8">
        <v>0.45</v>
      </c>
      <c r="L75" s="8">
        <v>639295.19999999995</v>
      </c>
      <c r="M75" s="8">
        <v>5.34</v>
      </c>
      <c r="N75" s="8">
        <v>0</v>
      </c>
      <c r="O75" s="8">
        <v>0</v>
      </c>
      <c r="P75" s="8">
        <v>10000</v>
      </c>
      <c r="Q75" s="8">
        <v>0</v>
      </c>
    </row>
    <row r="76" spans="1:17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>
      <c r="A77" s="6" t="s">
        <v>1032</v>
      </c>
      <c r="B77" s="7" t="s">
        <v>99</v>
      </c>
      <c r="C77" s="6" t="s">
        <v>1033</v>
      </c>
      <c r="D77" s="6" t="s">
        <v>97</v>
      </c>
      <c r="E77" s="8">
        <v>66649</v>
      </c>
      <c r="F77" s="9">
        <v>45278</v>
      </c>
      <c r="G77" s="9">
        <v>50464</v>
      </c>
      <c r="H77" s="10">
        <v>171</v>
      </c>
      <c r="I77" s="10">
        <v>0.08</v>
      </c>
      <c r="J77" s="8">
        <v>42488.74</v>
      </c>
      <c r="K77" s="8">
        <v>0.64</v>
      </c>
      <c r="L77" s="8">
        <v>509864.88</v>
      </c>
      <c r="M77" s="8">
        <v>7.65</v>
      </c>
      <c r="N77" s="8">
        <v>1.48</v>
      </c>
      <c r="O77" s="8">
        <v>0</v>
      </c>
      <c r="P77" s="8">
        <v>49542.42</v>
      </c>
      <c r="Q77" s="8">
        <v>0</v>
      </c>
    </row>
    <row r="78" spans="1:17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>
      <c r="A79" s="6" t="s">
        <v>1032</v>
      </c>
      <c r="B79" s="7" t="s">
        <v>1034</v>
      </c>
      <c r="C79" s="6" t="s">
        <v>1035</v>
      </c>
      <c r="D79" s="6" t="s">
        <v>97</v>
      </c>
      <c r="E79" s="8">
        <v>28858</v>
      </c>
      <c r="F79" s="9">
        <v>45278</v>
      </c>
      <c r="G79" s="9">
        <v>47026</v>
      </c>
      <c r="H79" s="10">
        <v>58</v>
      </c>
      <c r="I79" s="10">
        <v>0.08</v>
      </c>
      <c r="J79" s="8">
        <v>24168.58</v>
      </c>
      <c r="K79" s="8">
        <v>0.84</v>
      </c>
      <c r="L79" s="8">
        <v>290022.96000000002</v>
      </c>
      <c r="M79" s="8">
        <v>10.050000000000001</v>
      </c>
      <c r="N79" s="8">
        <v>1.28</v>
      </c>
      <c r="O79" s="8">
        <v>0</v>
      </c>
      <c r="P79" s="8">
        <v>27246.76</v>
      </c>
      <c r="Q79" s="8">
        <v>0</v>
      </c>
    </row>
    <row r="80" spans="1:17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>
      <c r="A81" s="6" t="s">
        <v>1036</v>
      </c>
      <c r="B81" s="7" t="s">
        <v>1037</v>
      </c>
      <c r="C81" s="12" t="s">
        <v>247</v>
      </c>
      <c r="D81" s="12"/>
      <c r="E81" s="13">
        <v>31994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20.100000000000001">
      <c r="A83" s="6" t="s">
        <v>1039</v>
      </c>
      <c r="B83" s="7" t="s">
        <v>1040</v>
      </c>
      <c r="C83" s="6" t="s">
        <v>1566</v>
      </c>
      <c r="D83" s="6" t="s">
        <v>97</v>
      </c>
      <c r="E83" s="8">
        <v>54920</v>
      </c>
      <c r="F83" s="9">
        <v>44795</v>
      </c>
      <c r="G83" s="9">
        <v>45625</v>
      </c>
      <c r="H83" s="10">
        <v>27</v>
      </c>
      <c r="I83" s="10">
        <v>1.42</v>
      </c>
      <c r="J83" s="8">
        <v>39542.400000000001</v>
      </c>
      <c r="K83" s="8">
        <v>0.72</v>
      </c>
      <c r="L83" s="8">
        <v>474508.79999999999</v>
      </c>
      <c r="M83" s="8">
        <v>8.64</v>
      </c>
      <c r="N83" s="8">
        <v>1.48</v>
      </c>
      <c r="O83" s="8">
        <v>0</v>
      </c>
      <c r="P83" s="8">
        <v>45995.5</v>
      </c>
      <c r="Q83" s="8">
        <v>0</v>
      </c>
    </row>
    <row r="84" spans="1:17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20.100000000000001">
      <c r="A85" s="6" t="s">
        <v>1043</v>
      </c>
      <c r="B85" s="7" t="s">
        <v>479</v>
      </c>
      <c r="C85" s="12" t="s">
        <v>247</v>
      </c>
      <c r="D85" s="12"/>
      <c r="E85" s="13"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20.100000000000001">
      <c r="A87" s="6" t="s">
        <v>1043</v>
      </c>
      <c r="B87" s="7" t="s">
        <v>119</v>
      </c>
      <c r="C87" s="12" t="s">
        <v>247</v>
      </c>
      <c r="D87" s="12"/>
      <c r="E87" s="13">
        <v>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20.100000000000001">
      <c r="A89" s="6" t="s">
        <v>1043</v>
      </c>
      <c r="B89" s="7" t="s">
        <v>1046</v>
      </c>
      <c r="C89" s="12" t="s">
        <v>247</v>
      </c>
      <c r="D89" s="12"/>
      <c r="E89" s="13">
        <v>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>
      <c r="A91" s="6" t="s">
        <v>1048</v>
      </c>
      <c r="B91" s="7" t="s">
        <v>119</v>
      </c>
      <c r="C91" s="6" t="s">
        <v>1049</v>
      </c>
      <c r="D91" s="6" t="s">
        <v>97</v>
      </c>
      <c r="E91" s="8">
        <v>25050</v>
      </c>
      <c r="F91" s="9">
        <v>45279</v>
      </c>
      <c r="G91" s="9">
        <v>46785</v>
      </c>
      <c r="H91" s="10">
        <v>50</v>
      </c>
      <c r="I91" s="10">
        <v>0.08</v>
      </c>
      <c r="J91" s="8">
        <v>24528.13</v>
      </c>
      <c r="K91" s="8">
        <v>0.98</v>
      </c>
      <c r="L91" s="8">
        <v>294337.56</v>
      </c>
      <c r="M91" s="8">
        <v>11.75</v>
      </c>
      <c r="N91" s="8">
        <v>8.14</v>
      </c>
      <c r="O91" s="8">
        <v>0</v>
      </c>
      <c r="P91" s="8">
        <v>49056.25</v>
      </c>
      <c r="Q91" s="8">
        <v>0</v>
      </c>
    </row>
    <row r="92" spans="1:17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>
      <c r="A93" s="6" t="s">
        <v>1052</v>
      </c>
      <c r="B93" s="7" t="s">
        <v>119</v>
      </c>
      <c r="C93" s="6" t="s">
        <v>1053</v>
      </c>
      <c r="D93" s="6" t="s">
        <v>97</v>
      </c>
      <c r="E93" s="8">
        <v>58585</v>
      </c>
      <c r="F93" s="9">
        <v>45279</v>
      </c>
      <c r="G93" s="9">
        <v>46637</v>
      </c>
      <c r="H93" s="10">
        <v>45</v>
      </c>
      <c r="I93" s="10">
        <v>0.08</v>
      </c>
      <c r="J93" s="8">
        <v>43588.31</v>
      </c>
      <c r="K93" s="8">
        <v>0.74</v>
      </c>
      <c r="L93" s="8">
        <v>523059.72</v>
      </c>
      <c r="M93" s="8">
        <v>8.93</v>
      </c>
      <c r="N93" s="8">
        <v>7.24</v>
      </c>
      <c r="O93" s="8">
        <v>0</v>
      </c>
      <c r="P93" s="8">
        <v>42318.75</v>
      </c>
      <c r="Q93" s="8">
        <v>0</v>
      </c>
    </row>
    <row r="94" spans="1:17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>
      <c r="A95" s="6" t="s">
        <v>1054</v>
      </c>
      <c r="B95" s="7" t="s">
        <v>99</v>
      </c>
      <c r="C95" s="6" t="s">
        <v>1055</v>
      </c>
      <c r="D95" s="6" t="s">
        <v>97</v>
      </c>
      <c r="E95" s="8">
        <v>27000</v>
      </c>
      <c r="F95" s="9">
        <v>45279</v>
      </c>
      <c r="G95" s="9">
        <v>46645</v>
      </c>
      <c r="H95" s="10">
        <v>45</v>
      </c>
      <c r="I95" s="10">
        <v>0.08</v>
      </c>
      <c r="J95" s="8">
        <v>27495</v>
      </c>
      <c r="K95" s="8">
        <v>1.02</v>
      </c>
      <c r="L95" s="8">
        <v>329940</v>
      </c>
      <c r="M95" s="8">
        <v>12.22</v>
      </c>
      <c r="N95" s="8">
        <v>7.63</v>
      </c>
      <c r="O95" s="8">
        <v>0</v>
      </c>
      <c r="P95" s="8">
        <v>52875</v>
      </c>
      <c r="Q95" s="8">
        <v>0</v>
      </c>
    </row>
    <row r="96" spans="1:17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>
      <c r="A97" s="6" t="s">
        <v>1054</v>
      </c>
      <c r="B97" s="7" t="s">
        <v>101</v>
      </c>
      <c r="C97" s="6" t="s">
        <v>1056</v>
      </c>
      <c r="D97" s="6" t="s">
        <v>97</v>
      </c>
      <c r="E97" s="8">
        <v>31780</v>
      </c>
      <c r="F97" s="9">
        <v>45279</v>
      </c>
      <c r="G97" s="9">
        <v>46160</v>
      </c>
      <c r="H97" s="10">
        <v>29</v>
      </c>
      <c r="I97" s="10">
        <v>0.08</v>
      </c>
      <c r="J97" s="8">
        <v>29131.67</v>
      </c>
      <c r="K97" s="8">
        <v>0.92</v>
      </c>
      <c r="L97" s="8">
        <v>349580.04</v>
      </c>
      <c r="M97" s="8">
        <v>11</v>
      </c>
      <c r="N97" s="8">
        <v>7.59</v>
      </c>
      <c r="O97" s="8">
        <v>0</v>
      </c>
      <c r="P97" s="8">
        <v>43074.25</v>
      </c>
      <c r="Q97" s="8">
        <v>0</v>
      </c>
    </row>
    <row r="98" spans="1:17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>
      <c r="A99" s="6" t="s">
        <v>1057</v>
      </c>
      <c r="B99" s="7" t="s">
        <v>119</v>
      </c>
      <c r="C99" s="6" t="s">
        <v>1058</v>
      </c>
      <c r="D99" s="6" t="s">
        <v>97</v>
      </c>
      <c r="E99" s="8">
        <v>86683</v>
      </c>
      <c r="F99" s="9">
        <v>39873</v>
      </c>
      <c r="G99" s="9">
        <v>46904</v>
      </c>
      <c r="H99" s="10">
        <v>231</v>
      </c>
      <c r="I99" s="10">
        <v>14.83</v>
      </c>
      <c r="J99" s="8">
        <v>31801.47</v>
      </c>
      <c r="K99" s="8">
        <v>0.37</v>
      </c>
      <c r="L99" s="8">
        <v>381617.64</v>
      </c>
      <c r="M99" s="8">
        <v>4.4000000000000004</v>
      </c>
      <c r="N99" s="8">
        <v>1.92</v>
      </c>
      <c r="O99" s="8">
        <v>0</v>
      </c>
      <c r="P99" s="8">
        <v>25000</v>
      </c>
      <c r="Q99" s="8">
        <v>0</v>
      </c>
    </row>
    <row r="100" spans="1:17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>
      <c r="A101" s="6" t="s">
        <v>1057</v>
      </c>
      <c r="B101" s="7" t="s">
        <v>766</v>
      </c>
      <c r="C101" s="6" t="s">
        <v>1059</v>
      </c>
      <c r="D101" s="6" t="s">
        <v>97</v>
      </c>
      <c r="E101" s="8">
        <v>28776</v>
      </c>
      <c r="F101" s="9">
        <v>41518</v>
      </c>
      <c r="G101" s="9">
        <v>46721</v>
      </c>
      <c r="H101" s="10">
        <v>171</v>
      </c>
      <c r="I101" s="10">
        <v>10.33</v>
      </c>
      <c r="J101" s="8">
        <v>20450.14</v>
      </c>
      <c r="K101" s="8">
        <v>0.71</v>
      </c>
      <c r="L101" s="8">
        <v>245401.68</v>
      </c>
      <c r="M101" s="8">
        <v>8.5299999999999994</v>
      </c>
      <c r="N101" s="8">
        <v>2.58</v>
      </c>
      <c r="O101" s="8">
        <v>0</v>
      </c>
      <c r="P101" s="8">
        <v>11990</v>
      </c>
      <c r="Q101" s="8">
        <v>0</v>
      </c>
    </row>
    <row r="102" spans="1:17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>
      <c r="A103" s="6" t="s">
        <v>1060</v>
      </c>
      <c r="B103" s="7" t="s">
        <v>119</v>
      </c>
      <c r="C103" s="6" t="s">
        <v>1061</v>
      </c>
      <c r="D103" s="6" t="s">
        <v>97</v>
      </c>
      <c r="E103" s="8">
        <v>28341</v>
      </c>
      <c r="F103" s="9">
        <v>44774</v>
      </c>
      <c r="G103" s="9">
        <v>46599</v>
      </c>
      <c r="H103" s="10">
        <v>60</v>
      </c>
      <c r="I103" s="10">
        <v>1.42</v>
      </c>
      <c r="J103" s="8">
        <v>20677.12</v>
      </c>
      <c r="K103" s="8">
        <v>0.73</v>
      </c>
      <c r="L103" s="8">
        <v>248125.44</v>
      </c>
      <c r="M103" s="8">
        <v>8.75</v>
      </c>
      <c r="N103" s="8">
        <v>4.8099999999999996</v>
      </c>
      <c r="O103" s="8">
        <v>0</v>
      </c>
      <c r="P103" s="8">
        <v>40149.760000000002</v>
      </c>
      <c r="Q103" s="8">
        <v>0</v>
      </c>
    </row>
    <row r="104" spans="1:17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>
      <c r="A105" s="6" t="s">
        <v>1062</v>
      </c>
      <c r="B105" s="7" t="s">
        <v>119</v>
      </c>
      <c r="C105" s="12" t="s">
        <v>247</v>
      </c>
      <c r="D105" s="12"/>
      <c r="E105" s="13">
        <v>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>
      <c r="A107" s="6" t="s">
        <v>1068</v>
      </c>
      <c r="B107" s="7" t="s">
        <v>1069</v>
      </c>
      <c r="C107" s="6" t="s">
        <v>1070</v>
      </c>
      <c r="D107" s="6" t="s">
        <v>97</v>
      </c>
      <c r="E107" s="8">
        <v>47268</v>
      </c>
      <c r="F107" s="9">
        <v>45108</v>
      </c>
      <c r="G107" s="9">
        <v>48760</v>
      </c>
      <c r="H107" s="10">
        <v>120</v>
      </c>
      <c r="I107" s="10">
        <v>0.5</v>
      </c>
      <c r="J107" s="8">
        <v>55146</v>
      </c>
      <c r="K107" s="8">
        <v>1.17</v>
      </c>
      <c r="L107" s="8">
        <v>661752</v>
      </c>
      <c r="M107" s="8">
        <v>14</v>
      </c>
      <c r="N107" s="8">
        <v>2.21</v>
      </c>
      <c r="O107" s="8">
        <v>0</v>
      </c>
      <c r="P107" s="8">
        <v>200000</v>
      </c>
      <c r="Q107" s="8">
        <v>0</v>
      </c>
    </row>
    <row r="108" spans="1:17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>
      <c r="A109" s="6" t="s">
        <v>1071</v>
      </c>
      <c r="B109" s="7" t="s">
        <v>1072</v>
      </c>
      <c r="C109" s="6" t="s">
        <v>1073</v>
      </c>
      <c r="D109" s="6" t="s">
        <v>97</v>
      </c>
      <c r="E109" s="8">
        <v>121068</v>
      </c>
      <c r="F109" s="9">
        <v>42644</v>
      </c>
      <c r="G109" s="9">
        <v>46295</v>
      </c>
      <c r="H109" s="10">
        <v>120</v>
      </c>
      <c r="I109" s="10">
        <v>7.25</v>
      </c>
      <c r="J109" s="8">
        <v>164450.70000000001</v>
      </c>
      <c r="K109" s="8">
        <v>1.36</v>
      </c>
      <c r="L109" s="8">
        <v>1973408.4</v>
      </c>
      <c r="M109" s="8">
        <v>16.3</v>
      </c>
      <c r="N109" s="8">
        <v>0.14000000000000001</v>
      </c>
      <c r="O109" s="8">
        <v>0.77</v>
      </c>
      <c r="P109" s="8">
        <v>0</v>
      </c>
      <c r="Q109" s="8">
        <v>0</v>
      </c>
    </row>
    <row r="110" spans="1:17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>
      <c r="A111" s="6" t="s">
        <v>1074</v>
      </c>
      <c r="B111" s="7" t="s">
        <v>1075</v>
      </c>
      <c r="C111" s="6" t="s">
        <v>1076</v>
      </c>
      <c r="D111" s="6" t="s">
        <v>97</v>
      </c>
      <c r="E111" s="8">
        <v>25327</v>
      </c>
      <c r="F111" s="9">
        <v>44687</v>
      </c>
      <c r="G111" s="9">
        <v>45961</v>
      </c>
      <c r="H111" s="10">
        <v>42</v>
      </c>
      <c r="I111" s="10">
        <v>1.67</v>
      </c>
      <c r="J111" s="8">
        <v>21840.32</v>
      </c>
      <c r="K111" s="8">
        <v>0.86</v>
      </c>
      <c r="L111" s="8">
        <v>262083.84</v>
      </c>
      <c r="M111" s="8">
        <v>10.35</v>
      </c>
      <c r="N111" s="8">
        <v>2.71</v>
      </c>
      <c r="O111" s="8">
        <v>0</v>
      </c>
      <c r="P111" s="8">
        <v>122344.4</v>
      </c>
      <c r="Q111" s="8">
        <v>0</v>
      </c>
    </row>
    <row r="112" spans="1:17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>
      <c r="A113" s="6" t="s">
        <v>1077</v>
      </c>
      <c r="B113" s="7" t="s">
        <v>119</v>
      </c>
      <c r="C113" s="6" t="s">
        <v>1522</v>
      </c>
      <c r="D113" s="6" t="s">
        <v>117</v>
      </c>
      <c r="E113" s="8">
        <v>8135</v>
      </c>
      <c r="F113" s="9">
        <v>45643</v>
      </c>
      <c r="G113" s="9">
        <v>45946</v>
      </c>
      <c r="H113" s="10">
        <v>10</v>
      </c>
      <c r="I113" s="10">
        <v>-0.92</v>
      </c>
      <c r="J113" s="8">
        <v>9000</v>
      </c>
      <c r="K113" s="8">
        <v>1.1100000000000001</v>
      </c>
      <c r="L113" s="8">
        <v>108000</v>
      </c>
      <c r="M113" s="8">
        <v>13.28</v>
      </c>
      <c r="N113" s="8">
        <v>3.02</v>
      </c>
      <c r="O113" s="8">
        <v>0</v>
      </c>
      <c r="P113" s="8">
        <v>0</v>
      </c>
      <c r="Q113" s="8">
        <v>0</v>
      </c>
    </row>
    <row r="114" spans="1:17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>
      <c r="A115" s="6" t="s">
        <v>1077</v>
      </c>
      <c r="B115" s="7" t="s">
        <v>320</v>
      </c>
      <c r="C115" s="6" t="s">
        <v>1523</v>
      </c>
      <c r="D115" s="6" t="s">
        <v>97</v>
      </c>
      <c r="E115" s="8">
        <v>9600</v>
      </c>
      <c r="F115" s="9">
        <v>45643</v>
      </c>
      <c r="G115" s="9">
        <v>46554</v>
      </c>
      <c r="H115" s="10">
        <v>30</v>
      </c>
      <c r="I115" s="10">
        <v>-0.92</v>
      </c>
      <c r="J115" s="8">
        <v>10400</v>
      </c>
      <c r="K115" s="8">
        <v>1.08</v>
      </c>
      <c r="L115" s="8">
        <v>124800</v>
      </c>
      <c r="M115" s="8">
        <v>13</v>
      </c>
      <c r="N115" s="8">
        <v>2.97</v>
      </c>
      <c r="O115" s="8">
        <v>0</v>
      </c>
      <c r="P115" s="8">
        <v>0</v>
      </c>
      <c r="Q115" s="8">
        <v>0</v>
      </c>
    </row>
    <row r="116" spans="1:17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>
      <c r="A117" s="6" t="s">
        <v>1077</v>
      </c>
      <c r="B117" s="7" t="s">
        <v>339</v>
      </c>
      <c r="C117" s="6" t="s">
        <v>1524</v>
      </c>
      <c r="D117" s="6" t="s">
        <v>97</v>
      </c>
      <c r="E117" s="8">
        <v>9000</v>
      </c>
      <c r="F117" s="9">
        <v>45643</v>
      </c>
      <c r="G117" s="9">
        <v>46584</v>
      </c>
      <c r="H117" s="10">
        <v>31</v>
      </c>
      <c r="I117" s="10">
        <v>-0.92</v>
      </c>
      <c r="J117" s="8">
        <v>11139.45</v>
      </c>
      <c r="K117" s="8">
        <v>1.24</v>
      </c>
      <c r="L117" s="8">
        <v>133673.4</v>
      </c>
      <c r="M117" s="8">
        <v>14.85</v>
      </c>
      <c r="N117" s="8">
        <v>3.04</v>
      </c>
      <c r="O117" s="8">
        <v>0</v>
      </c>
      <c r="P117" s="8">
        <v>0</v>
      </c>
      <c r="Q117" s="8">
        <v>0</v>
      </c>
    </row>
    <row r="118" spans="1:17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6" t="s">
        <v>935</v>
      </c>
      <c r="B119" s="7" t="s">
        <v>119</v>
      </c>
      <c r="C119" s="6" t="s">
        <v>1082</v>
      </c>
      <c r="D119" s="6" t="s">
        <v>97</v>
      </c>
      <c r="E119" s="8">
        <v>18590</v>
      </c>
      <c r="F119" s="9">
        <v>44760</v>
      </c>
      <c r="G119" s="9">
        <v>45869</v>
      </c>
      <c r="H119" s="10">
        <v>37</v>
      </c>
      <c r="I119" s="10">
        <v>1.5</v>
      </c>
      <c r="J119" s="8">
        <v>12083.5</v>
      </c>
      <c r="K119" s="8">
        <v>0.65</v>
      </c>
      <c r="L119" s="8">
        <v>145002</v>
      </c>
      <c r="M119" s="8">
        <v>7.8</v>
      </c>
      <c r="N119" s="8">
        <v>6.19</v>
      </c>
      <c r="O119" s="8">
        <v>0</v>
      </c>
      <c r="P119" s="8">
        <v>17335.18</v>
      </c>
      <c r="Q119" s="8">
        <v>0</v>
      </c>
    </row>
    <row r="120" spans="1:17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6" t="s">
        <v>935</v>
      </c>
      <c r="B121" s="7" t="s">
        <v>766</v>
      </c>
      <c r="C121" s="12" t="s">
        <v>247</v>
      </c>
      <c r="D121" s="12"/>
      <c r="E121" s="13">
        <v>22406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>
      <c r="A123" s="6" t="s">
        <v>1084</v>
      </c>
      <c r="B123" s="7" t="s">
        <v>1085</v>
      </c>
      <c r="C123" s="12" t="s">
        <v>247</v>
      </c>
      <c r="D123" s="12"/>
      <c r="E123" s="13">
        <v>154923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1:17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>
      <c r="A125" s="6" t="s">
        <v>1087</v>
      </c>
      <c r="B125" s="7" t="s">
        <v>1088</v>
      </c>
      <c r="C125" s="6" t="s">
        <v>1589</v>
      </c>
      <c r="D125" s="6" t="s">
        <v>97</v>
      </c>
      <c r="E125" s="8">
        <v>44301</v>
      </c>
      <c r="F125" s="9">
        <v>44739</v>
      </c>
      <c r="G125" s="9">
        <v>45469</v>
      </c>
      <c r="H125" s="10">
        <v>24</v>
      </c>
      <c r="I125" s="10">
        <v>1.58</v>
      </c>
      <c r="J125" s="8">
        <v>38135.78</v>
      </c>
      <c r="K125" s="8">
        <v>0.86</v>
      </c>
      <c r="L125" s="8">
        <v>457629.36</v>
      </c>
      <c r="M125" s="8">
        <v>10.33</v>
      </c>
      <c r="N125" s="8">
        <v>3.67</v>
      </c>
      <c r="O125" s="8">
        <v>0</v>
      </c>
      <c r="P125" s="8">
        <v>36666.67</v>
      </c>
      <c r="Q125" s="8">
        <v>0</v>
      </c>
    </row>
    <row r="126" spans="1:17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>
      <c r="A127" s="6" t="s">
        <v>1097</v>
      </c>
      <c r="B127" s="7" t="s">
        <v>1098</v>
      </c>
      <c r="C127" s="6" t="s">
        <v>1099</v>
      </c>
      <c r="D127" s="6" t="s">
        <v>97</v>
      </c>
      <c r="E127" s="8">
        <v>108103</v>
      </c>
      <c r="F127" s="9">
        <v>45209</v>
      </c>
      <c r="G127" s="9">
        <v>48487</v>
      </c>
      <c r="H127" s="10">
        <v>108</v>
      </c>
      <c r="I127" s="10">
        <v>0.25</v>
      </c>
      <c r="J127" s="8">
        <v>80706.67</v>
      </c>
      <c r="K127" s="8">
        <v>0.75</v>
      </c>
      <c r="L127" s="8">
        <v>968480.04</v>
      </c>
      <c r="M127" s="8">
        <v>8.9600000000000009</v>
      </c>
      <c r="N127" s="8">
        <v>1.72</v>
      </c>
      <c r="O127" s="8">
        <v>1.45</v>
      </c>
      <c r="P127" s="8">
        <v>0</v>
      </c>
      <c r="Q127" s="8">
        <v>0</v>
      </c>
    </row>
    <row r="128" spans="1:17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>
      <c r="A129" s="6" t="s">
        <v>1100</v>
      </c>
      <c r="B129" s="7" t="s">
        <v>1101</v>
      </c>
      <c r="C129" s="6" t="s">
        <v>1102</v>
      </c>
      <c r="D129" s="6" t="s">
        <v>97</v>
      </c>
      <c r="E129" s="8">
        <v>191887</v>
      </c>
      <c r="F129" s="9">
        <v>41275</v>
      </c>
      <c r="G129" s="9">
        <v>46752</v>
      </c>
      <c r="H129" s="10">
        <v>180</v>
      </c>
      <c r="I129" s="10">
        <v>11</v>
      </c>
      <c r="J129" s="8">
        <v>57566.1</v>
      </c>
      <c r="K129" s="8">
        <v>0.3</v>
      </c>
      <c r="L129" s="8">
        <v>690793.2</v>
      </c>
      <c r="M129" s="8">
        <v>3.6</v>
      </c>
      <c r="N129" s="8">
        <v>1.34</v>
      </c>
      <c r="O129" s="8">
        <v>0</v>
      </c>
      <c r="P129" s="8">
        <v>70000</v>
      </c>
      <c r="Q129" s="8">
        <v>0</v>
      </c>
    </row>
    <row r="130" spans="1:17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6" t="s">
        <v>1103</v>
      </c>
      <c r="B131" s="7" t="s">
        <v>1104</v>
      </c>
      <c r="C131" s="6" t="s">
        <v>1105</v>
      </c>
      <c r="D131" s="6" t="s">
        <v>97</v>
      </c>
      <c r="E131" s="8">
        <v>119093</v>
      </c>
      <c r="F131" s="9">
        <v>45048</v>
      </c>
      <c r="G131" s="9">
        <v>48638</v>
      </c>
      <c r="H131" s="10">
        <v>118</v>
      </c>
      <c r="I131" s="10">
        <v>0.67</v>
      </c>
      <c r="J131" s="8">
        <v>76480.039999999994</v>
      </c>
      <c r="K131" s="8">
        <v>0.64</v>
      </c>
      <c r="L131" s="8">
        <v>917760.48</v>
      </c>
      <c r="M131" s="8">
        <v>7.71</v>
      </c>
      <c r="N131" s="8">
        <v>1.38</v>
      </c>
      <c r="O131" s="8">
        <v>0</v>
      </c>
      <c r="P131" s="8">
        <v>0</v>
      </c>
      <c r="Q131" s="8">
        <v>0</v>
      </c>
    </row>
    <row r="132" spans="1:17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6" t="s">
        <v>1106</v>
      </c>
      <c r="B133" s="7" t="s">
        <v>119</v>
      </c>
      <c r="C133" s="12" t="s">
        <v>247</v>
      </c>
      <c r="D133" s="12"/>
      <c r="E133" s="13">
        <v>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6" t="s">
        <v>1108</v>
      </c>
      <c r="B135" s="7" t="s">
        <v>119</v>
      </c>
      <c r="C135" s="12" t="s">
        <v>247</v>
      </c>
      <c r="D135" s="12"/>
      <c r="E135" s="13">
        <v>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6" t="s">
        <v>1110</v>
      </c>
      <c r="B137" s="7" t="s">
        <v>119</v>
      </c>
      <c r="C137" s="12" t="s">
        <v>247</v>
      </c>
      <c r="D137" s="12"/>
      <c r="E137" s="13">
        <v>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>
      <c r="A139" s="6" t="s">
        <v>1110</v>
      </c>
      <c r="B139" s="7" t="s">
        <v>320</v>
      </c>
      <c r="C139" s="12" t="s">
        <v>247</v>
      </c>
      <c r="D139" s="12"/>
      <c r="E139" s="13">
        <v>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ht="20.100000000000001">
      <c r="A141" s="6" t="s">
        <v>1116</v>
      </c>
      <c r="B141" s="7" t="s">
        <v>1117</v>
      </c>
      <c r="C141" s="6" t="s">
        <v>1118</v>
      </c>
      <c r="D141" s="6" t="s">
        <v>97</v>
      </c>
      <c r="E141" s="8">
        <v>24012</v>
      </c>
      <c r="F141" s="9">
        <v>42482</v>
      </c>
      <c r="G141" s="9">
        <v>46834</v>
      </c>
      <c r="H141" s="10">
        <v>143</v>
      </c>
      <c r="I141" s="10">
        <v>7.75</v>
      </c>
      <c r="J141" s="8">
        <v>28014</v>
      </c>
      <c r="K141" s="8">
        <v>1.17</v>
      </c>
      <c r="L141" s="8">
        <v>336168</v>
      </c>
      <c r="M141" s="8">
        <v>14</v>
      </c>
      <c r="N141" s="8">
        <v>0</v>
      </c>
      <c r="O141" s="8">
        <v>0</v>
      </c>
      <c r="P141" s="8">
        <v>41666.660000000003</v>
      </c>
      <c r="Q141" s="8">
        <v>0</v>
      </c>
    </row>
    <row r="142" spans="1:17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>
      <c r="A143" s="6" t="s">
        <v>1119</v>
      </c>
      <c r="B143" s="7" t="s">
        <v>119</v>
      </c>
      <c r="C143" s="12" t="s">
        <v>247</v>
      </c>
      <c r="D143" s="12"/>
      <c r="E143" s="13">
        <v>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6" t="s">
        <v>1121</v>
      </c>
      <c r="B145" s="7" t="s">
        <v>119</v>
      </c>
      <c r="C145" s="12" t="s">
        <v>247</v>
      </c>
      <c r="D145" s="12"/>
      <c r="E145" s="13">
        <v>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6" t="s">
        <v>1121</v>
      </c>
      <c r="B147" s="7" t="s">
        <v>1600</v>
      </c>
      <c r="C147" s="12" t="s">
        <v>247</v>
      </c>
      <c r="D147" s="12"/>
      <c r="E147" s="13">
        <v>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6" t="s">
        <v>1121</v>
      </c>
      <c r="B149" s="7" t="s">
        <v>1155</v>
      </c>
      <c r="C149" s="12" t="s">
        <v>247</v>
      </c>
      <c r="D149" s="12"/>
      <c r="E149" s="13">
        <v>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6" t="s">
        <v>1121</v>
      </c>
      <c r="B151" s="7" t="s">
        <v>1125</v>
      </c>
      <c r="C151" s="12" t="s">
        <v>247</v>
      </c>
      <c r="D151" s="12"/>
      <c r="E151" s="13">
        <v>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>
      <c r="A153" s="6" t="s">
        <v>1121</v>
      </c>
      <c r="B153" s="7" t="s">
        <v>149</v>
      </c>
      <c r="C153" s="12" t="s">
        <v>247</v>
      </c>
      <c r="D153" s="12"/>
      <c r="E153" s="13">
        <v>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>
      <c r="A155" s="6" t="s">
        <v>1121</v>
      </c>
      <c r="B155" s="7" t="s">
        <v>1128</v>
      </c>
      <c r="C155" s="12" t="s">
        <v>247</v>
      </c>
      <c r="D155" s="12"/>
      <c r="E155" s="13">
        <v>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>
      <c r="A157" s="6" t="s">
        <v>1121</v>
      </c>
      <c r="B157" s="7" t="s">
        <v>1130</v>
      </c>
      <c r="C157" s="12" t="s">
        <v>247</v>
      </c>
      <c r="D157" s="12"/>
      <c r="E157" s="13">
        <v>7500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>
      <c r="A159" s="6" t="s">
        <v>1121</v>
      </c>
      <c r="B159" s="7" t="s">
        <v>1132</v>
      </c>
      <c r="C159" s="12" t="s">
        <v>247</v>
      </c>
      <c r="D159" s="12"/>
      <c r="E159" s="13">
        <v>6790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>
      <c r="A161" s="6" t="s">
        <v>1121</v>
      </c>
      <c r="B161" s="7" t="s">
        <v>1601</v>
      </c>
      <c r="C161" s="12" t="s">
        <v>247</v>
      </c>
      <c r="D161" s="12"/>
      <c r="E161" s="13">
        <v>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>
      <c r="A163" s="6" t="s">
        <v>1121</v>
      </c>
      <c r="B163" s="7" t="s">
        <v>205</v>
      </c>
      <c r="C163" s="12" t="s">
        <v>247</v>
      </c>
      <c r="D163" s="12"/>
      <c r="E163" s="13">
        <v>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6" t="s">
        <v>1121</v>
      </c>
      <c r="B165" s="7" t="s">
        <v>1602</v>
      </c>
      <c r="C165" s="12" t="s">
        <v>247</v>
      </c>
      <c r="D165" s="12"/>
      <c r="E165" s="13">
        <v>1242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>
      <c r="A167" s="6" t="s">
        <v>1121</v>
      </c>
      <c r="B167" s="7" t="s">
        <v>1603</v>
      </c>
      <c r="C167" s="12" t="s">
        <v>247</v>
      </c>
      <c r="D167" s="12"/>
      <c r="E167" s="13">
        <v>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>
      <c r="A169" s="6" t="s">
        <v>1121</v>
      </c>
      <c r="B169" s="7" t="s">
        <v>1604</v>
      </c>
      <c r="C169" s="12" t="s">
        <v>247</v>
      </c>
      <c r="D169" s="12"/>
      <c r="E169" s="13">
        <v>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>
      <c r="A171" s="6" t="s">
        <v>1121</v>
      </c>
      <c r="B171" s="7" t="s">
        <v>1138</v>
      </c>
      <c r="C171" s="12" t="s">
        <v>247</v>
      </c>
      <c r="D171" s="12"/>
      <c r="E171" s="13">
        <v>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>
      <c r="A173" s="6" t="s">
        <v>1121</v>
      </c>
      <c r="B173" s="7" t="s">
        <v>1140</v>
      </c>
      <c r="C173" s="12" t="s">
        <v>247</v>
      </c>
      <c r="D173" s="12"/>
      <c r="E173" s="13">
        <v>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>
      <c r="A175" s="6" t="s">
        <v>1121</v>
      </c>
      <c r="B175" s="7" t="s">
        <v>1142</v>
      </c>
      <c r="C175" s="12" t="s">
        <v>247</v>
      </c>
      <c r="D175" s="12"/>
      <c r="E175" s="13">
        <v>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>
      <c r="A177" s="6" t="s">
        <v>1121</v>
      </c>
      <c r="B177" s="7" t="s">
        <v>1605</v>
      </c>
      <c r="C177" s="12" t="s">
        <v>247</v>
      </c>
      <c r="D177" s="12"/>
      <c r="E177" s="13">
        <v>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>
      <c r="A179" s="6" t="s">
        <v>1121</v>
      </c>
      <c r="B179" s="7" t="s">
        <v>1606</v>
      </c>
      <c r="C179" s="12" t="s">
        <v>247</v>
      </c>
      <c r="D179" s="12"/>
      <c r="E179" s="13">
        <v>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>
      <c r="A181" s="6" t="s">
        <v>1144</v>
      </c>
      <c r="B181" s="7" t="s">
        <v>1607</v>
      </c>
      <c r="C181" s="6" t="s">
        <v>1608</v>
      </c>
      <c r="D181" s="6" t="s">
        <v>97</v>
      </c>
      <c r="E181" s="8">
        <v>60075</v>
      </c>
      <c r="F181" s="9">
        <v>44796</v>
      </c>
      <c r="G181" s="9">
        <v>45322</v>
      </c>
      <c r="H181" s="10">
        <v>18</v>
      </c>
      <c r="I181" s="10">
        <v>1.42</v>
      </c>
      <c r="J181" s="8">
        <v>35043.75</v>
      </c>
      <c r="K181" s="8">
        <v>0.57999999999999996</v>
      </c>
      <c r="L181" s="8">
        <v>420525</v>
      </c>
      <c r="M181" s="8">
        <v>7</v>
      </c>
      <c r="N181" s="8">
        <v>1.44</v>
      </c>
      <c r="O181" s="8">
        <v>0</v>
      </c>
      <c r="P181" s="8">
        <v>0</v>
      </c>
      <c r="Q181" s="8">
        <v>0</v>
      </c>
    </row>
    <row r="182" spans="1:17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ht="20.100000000000001">
      <c r="A183" s="6" t="s">
        <v>1144</v>
      </c>
      <c r="B183" s="7" t="s">
        <v>690</v>
      </c>
      <c r="C183" s="6" t="s">
        <v>1145</v>
      </c>
      <c r="D183" s="6" t="s">
        <v>97</v>
      </c>
      <c r="E183" s="8">
        <v>18095</v>
      </c>
      <c r="F183" s="9">
        <v>44796</v>
      </c>
      <c r="G183" s="9">
        <v>46660</v>
      </c>
      <c r="H183" s="10">
        <v>62</v>
      </c>
      <c r="I183" s="10">
        <v>1.42</v>
      </c>
      <c r="J183" s="8">
        <v>11369.7</v>
      </c>
      <c r="K183" s="8">
        <v>0.63</v>
      </c>
      <c r="L183" s="8">
        <v>136436.4</v>
      </c>
      <c r="M183" s="8">
        <v>7.54</v>
      </c>
      <c r="N183" s="8">
        <v>2.04</v>
      </c>
      <c r="O183" s="8">
        <v>0</v>
      </c>
      <c r="P183" s="8">
        <v>15139.48</v>
      </c>
      <c r="Q183" s="8">
        <v>0</v>
      </c>
    </row>
    <row r="184" spans="1:17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>
      <c r="A185" s="6" t="s">
        <v>1144</v>
      </c>
      <c r="B185" s="7" t="s">
        <v>119</v>
      </c>
      <c r="C185" s="12" t="s">
        <v>247</v>
      </c>
      <c r="D185" s="12"/>
      <c r="E185" s="13">
        <v>0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>
      <c r="A187" s="6" t="s">
        <v>1144</v>
      </c>
      <c r="B187" s="7" t="s">
        <v>779</v>
      </c>
      <c r="C187" s="12" t="s">
        <v>247</v>
      </c>
      <c r="D187" s="12"/>
      <c r="E187" s="13">
        <v>4320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>
      <c r="A189" s="6" t="s">
        <v>1144</v>
      </c>
      <c r="B189" s="7" t="s">
        <v>1146</v>
      </c>
      <c r="C189" s="12" t="s">
        <v>247</v>
      </c>
      <c r="D189" s="12"/>
      <c r="E189" s="13">
        <v>3090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>
      <c r="A191" s="6" t="s">
        <v>1144</v>
      </c>
      <c r="B191" s="7" t="s">
        <v>109</v>
      </c>
      <c r="C191" s="12" t="s">
        <v>247</v>
      </c>
      <c r="D191" s="12"/>
      <c r="E191" s="13">
        <v>21000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6" t="s">
        <v>1163</v>
      </c>
      <c r="B193" s="7" t="s">
        <v>1164</v>
      </c>
      <c r="C193" s="6" t="s">
        <v>1165</v>
      </c>
      <c r="D193" s="6" t="s">
        <v>97</v>
      </c>
      <c r="E193" s="8">
        <v>39170</v>
      </c>
      <c r="F193" s="9">
        <v>45209</v>
      </c>
      <c r="G193" s="9">
        <v>46387</v>
      </c>
      <c r="H193" s="10">
        <v>39</v>
      </c>
      <c r="I193" s="10">
        <v>0.25</v>
      </c>
      <c r="J193" s="8">
        <v>48962.5</v>
      </c>
      <c r="K193" s="8">
        <v>1.25</v>
      </c>
      <c r="L193" s="8">
        <v>587550</v>
      </c>
      <c r="M193" s="8">
        <v>15</v>
      </c>
      <c r="N193" s="8">
        <v>6.51</v>
      </c>
      <c r="O193" s="8">
        <v>0</v>
      </c>
      <c r="P193" s="8">
        <v>0</v>
      </c>
      <c r="Q193" s="8">
        <v>0</v>
      </c>
    </row>
    <row r="194" spans="1:17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6" t="s">
        <v>1166</v>
      </c>
      <c r="B195" s="7" t="s">
        <v>99</v>
      </c>
      <c r="C195" s="12" t="s">
        <v>247</v>
      </c>
      <c r="D195" s="12"/>
      <c r="E195" s="13">
        <v>0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6" t="s">
        <v>1166</v>
      </c>
      <c r="B197" s="7" t="s">
        <v>101</v>
      </c>
      <c r="C197" s="12" t="s">
        <v>247</v>
      </c>
      <c r="D197" s="12"/>
      <c r="E197" s="13">
        <v>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>
      <c r="A199" s="6" t="s">
        <v>1169</v>
      </c>
      <c r="B199" s="7" t="s">
        <v>99</v>
      </c>
      <c r="C199" s="6" t="s">
        <v>1170</v>
      </c>
      <c r="D199" s="6" t="s">
        <v>97</v>
      </c>
      <c r="E199" s="8">
        <v>15372</v>
      </c>
      <c r="F199" s="9">
        <v>45261</v>
      </c>
      <c r="G199" s="9">
        <v>46022</v>
      </c>
      <c r="H199" s="10">
        <v>25</v>
      </c>
      <c r="I199" s="10">
        <v>0.08</v>
      </c>
      <c r="J199" s="8">
        <v>16012.5</v>
      </c>
      <c r="K199" s="8">
        <v>1.04</v>
      </c>
      <c r="L199" s="8">
        <v>192150</v>
      </c>
      <c r="M199" s="8">
        <v>12.5</v>
      </c>
      <c r="N199" s="8">
        <v>2.54</v>
      </c>
      <c r="O199" s="8">
        <v>0</v>
      </c>
      <c r="P199" s="8">
        <v>19266.240000000002</v>
      </c>
      <c r="Q199" s="8">
        <v>0</v>
      </c>
    </row>
    <row r="200" spans="1:17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6" t="s">
        <v>1169</v>
      </c>
      <c r="B201" s="7" t="s">
        <v>101</v>
      </c>
      <c r="C201" s="6" t="s">
        <v>1171</v>
      </c>
      <c r="D201" s="6" t="s">
        <v>97</v>
      </c>
      <c r="E201" s="8">
        <v>11828</v>
      </c>
      <c r="F201" s="9">
        <v>45261</v>
      </c>
      <c r="G201" s="9">
        <v>46022</v>
      </c>
      <c r="H201" s="10">
        <v>25</v>
      </c>
      <c r="I201" s="10">
        <v>0.08</v>
      </c>
      <c r="J201" s="8">
        <v>12320.83</v>
      </c>
      <c r="K201" s="8">
        <v>1.04</v>
      </c>
      <c r="L201" s="8">
        <v>147849.96</v>
      </c>
      <c r="M201" s="8">
        <v>12.5</v>
      </c>
      <c r="N201" s="8">
        <v>2.54</v>
      </c>
      <c r="O201" s="8">
        <v>0</v>
      </c>
      <c r="P201" s="8">
        <v>14824.43</v>
      </c>
      <c r="Q201" s="8">
        <v>0</v>
      </c>
    </row>
    <row r="202" spans="1:17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>
      <c r="A203" s="6" t="s">
        <v>1172</v>
      </c>
      <c r="B203" s="7" t="s">
        <v>1173</v>
      </c>
      <c r="C203" s="6" t="s">
        <v>1609</v>
      </c>
      <c r="D203" s="6" t="s">
        <v>117</v>
      </c>
      <c r="E203" s="8">
        <v>16400</v>
      </c>
      <c r="F203" s="9">
        <v>44197</v>
      </c>
      <c r="G203" s="9">
        <v>45291</v>
      </c>
      <c r="H203" s="10">
        <v>36</v>
      </c>
      <c r="I203" s="10">
        <v>3</v>
      </c>
      <c r="J203" s="8">
        <v>6174</v>
      </c>
      <c r="K203" s="8">
        <v>0.38</v>
      </c>
      <c r="L203" s="8">
        <v>74088</v>
      </c>
      <c r="M203" s="8">
        <v>4.5199999999999996</v>
      </c>
      <c r="N203" s="8">
        <v>0</v>
      </c>
      <c r="O203" s="8">
        <v>0</v>
      </c>
      <c r="P203" s="8">
        <v>0</v>
      </c>
      <c r="Q203" s="8">
        <v>0</v>
      </c>
    </row>
    <row r="204" spans="1:17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>
      <c r="A205" s="6" t="s">
        <v>1172</v>
      </c>
      <c r="B205" s="7" t="s">
        <v>1177</v>
      </c>
      <c r="C205" s="6" t="s">
        <v>1178</v>
      </c>
      <c r="D205" s="6" t="s">
        <v>97</v>
      </c>
      <c r="E205" s="8">
        <v>8000</v>
      </c>
      <c r="F205" s="9">
        <v>44958</v>
      </c>
      <c r="G205" s="9">
        <v>46783</v>
      </c>
      <c r="H205" s="10">
        <v>60</v>
      </c>
      <c r="I205" s="10">
        <v>0.92</v>
      </c>
      <c r="J205" s="8">
        <v>5000</v>
      </c>
      <c r="K205" s="8">
        <v>0.62</v>
      </c>
      <c r="L205" s="8">
        <v>60000</v>
      </c>
      <c r="M205" s="8">
        <v>7.5</v>
      </c>
      <c r="N205" s="8">
        <v>1.75</v>
      </c>
      <c r="O205" s="8">
        <v>0</v>
      </c>
      <c r="P205" s="8">
        <v>7500</v>
      </c>
      <c r="Q205" s="8">
        <v>0</v>
      </c>
    </row>
    <row r="206" spans="1:17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6" t="s">
        <v>1172</v>
      </c>
      <c r="B207" s="7" t="s">
        <v>1179</v>
      </c>
      <c r="C207" s="6" t="s">
        <v>1180</v>
      </c>
      <c r="D207" s="6" t="s">
        <v>97</v>
      </c>
      <c r="E207" s="8">
        <v>32000</v>
      </c>
      <c r="F207" s="9">
        <v>40087</v>
      </c>
      <c r="G207" s="9">
        <v>47391</v>
      </c>
      <c r="H207" s="10">
        <v>240</v>
      </c>
      <c r="I207" s="10">
        <v>14.25</v>
      </c>
      <c r="J207" s="8">
        <v>7284.71</v>
      </c>
      <c r="K207" s="8">
        <v>0.23</v>
      </c>
      <c r="L207" s="8">
        <v>87416.52</v>
      </c>
      <c r="M207" s="8">
        <v>2.73</v>
      </c>
      <c r="N207" s="8">
        <v>0</v>
      </c>
      <c r="O207" s="8">
        <v>0</v>
      </c>
      <c r="P207" s="8">
        <v>0</v>
      </c>
      <c r="Q207" s="8">
        <v>0</v>
      </c>
    </row>
    <row r="208" spans="1:17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6" t="s">
        <v>1172</v>
      </c>
      <c r="B209" s="7" t="s">
        <v>1181</v>
      </c>
      <c r="C209" s="6" t="s">
        <v>1182</v>
      </c>
      <c r="D209" s="6" t="s">
        <v>97</v>
      </c>
      <c r="E209" s="8">
        <v>17000</v>
      </c>
      <c r="F209" s="9">
        <v>41773</v>
      </c>
      <c r="G209" s="9">
        <v>46873</v>
      </c>
      <c r="H209" s="10">
        <v>168</v>
      </c>
      <c r="I209" s="10">
        <v>9.67</v>
      </c>
      <c r="J209" s="8">
        <v>9916.67</v>
      </c>
      <c r="K209" s="8">
        <v>0.57999999999999996</v>
      </c>
      <c r="L209" s="8">
        <v>119000.04</v>
      </c>
      <c r="M209" s="8">
        <v>7</v>
      </c>
      <c r="N209" s="8">
        <v>1.75</v>
      </c>
      <c r="O209" s="8">
        <v>0</v>
      </c>
      <c r="P209" s="8">
        <v>0</v>
      </c>
      <c r="Q209" s="8">
        <v>0</v>
      </c>
    </row>
    <row r="210" spans="1:17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>
      <c r="A211" s="6" t="s">
        <v>1172</v>
      </c>
      <c r="B211" s="7" t="s">
        <v>1183</v>
      </c>
      <c r="C211" s="6" t="s">
        <v>1184</v>
      </c>
      <c r="D211" s="6" t="s">
        <v>117</v>
      </c>
      <c r="E211" s="8">
        <v>40800</v>
      </c>
      <c r="F211" s="9">
        <v>40725</v>
      </c>
      <c r="G211" s="9">
        <v>45838</v>
      </c>
      <c r="H211" s="10">
        <v>168</v>
      </c>
      <c r="I211" s="10">
        <v>12.5</v>
      </c>
      <c r="J211" s="8">
        <v>27880</v>
      </c>
      <c r="K211" s="8">
        <v>0.68</v>
      </c>
      <c r="L211" s="8">
        <v>334560</v>
      </c>
      <c r="M211" s="8">
        <v>8.1999999999999993</v>
      </c>
      <c r="N211" s="8">
        <v>0</v>
      </c>
      <c r="O211" s="8">
        <v>0.25</v>
      </c>
      <c r="P211" s="8">
        <v>0</v>
      </c>
      <c r="Q211" s="8">
        <v>0</v>
      </c>
    </row>
    <row r="212" spans="1:17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>
      <c r="A213" s="6" t="s">
        <v>1172</v>
      </c>
      <c r="B213" s="7" t="s">
        <v>1185</v>
      </c>
      <c r="C213" s="6" t="s">
        <v>1186</v>
      </c>
      <c r="D213" s="6" t="s">
        <v>117</v>
      </c>
      <c r="E213" s="8">
        <v>39200</v>
      </c>
      <c r="F213" s="9">
        <v>37987</v>
      </c>
      <c r="G213" s="9">
        <v>45838</v>
      </c>
      <c r="H213" s="10">
        <v>258</v>
      </c>
      <c r="I213" s="10">
        <v>20</v>
      </c>
      <c r="J213" s="8">
        <v>25153.33</v>
      </c>
      <c r="K213" s="8">
        <v>0.64</v>
      </c>
      <c r="L213" s="8">
        <v>301839.96000000002</v>
      </c>
      <c r="M213" s="8">
        <v>7.7</v>
      </c>
      <c r="N213" s="8">
        <v>0</v>
      </c>
      <c r="O213" s="8">
        <v>0</v>
      </c>
      <c r="P213" s="8">
        <v>0</v>
      </c>
      <c r="Q213" s="8">
        <v>0</v>
      </c>
    </row>
    <row r="214" spans="1:17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>
      <c r="A215" s="6" t="s">
        <v>1172</v>
      </c>
      <c r="B215" s="7" t="s">
        <v>1175</v>
      </c>
      <c r="C215" s="12" t="s">
        <v>247</v>
      </c>
      <c r="D215" s="12"/>
      <c r="E215" s="13">
        <v>8000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>
      <c r="A217" s="6" t="s">
        <v>1187</v>
      </c>
      <c r="B217" s="7" t="s">
        <v>350</v>
      </c>
      <c r="C217" s="6" t="s">
        <v>1188</v>
      </c>
      <c r="D217" s="6" t="s">
        <v>97</v>
      </c>
      <c r="E217" s="8">
        <v>19511</v>
      </c>
      <c r="F217" s="9">
        <v>44571</v>
      </c>
      <c r="G217" s="9">
        <v>46762</v>
      </c>
      <c r="H217" s="10">
        <v>72</v>
      </c>
      <c r="I217" s="10">
        <v>2</v>
      </c>
      <c r="J217" s="8">
        <v>9583.33</v>
      </c>
      <c r="K217" s="8">
        <v>0.49</v>
      </c>
      <c r="L217" s="8">
        <v>114999.96</v>
      </c>
      <c r="M217" s="8">
        <v>5.89</v>
      </c>
      <c r="N217" s="8">
        <v>3.28</v>
      </c>
      <c r="O217" s="8">
        <v>0</v>
      </c>
      <c r="P217" s="8">
        <v>0</v>
      </c>
      <c r="Q217" s="8">
        <v>0</v>
      </c>
    </row>
    <row r="218" spans="1:17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ht="20.100000000000001">
      <c r="A219" s="6" t="s">
        <v>1189</v>
      </c>
      <c r="B219" s="7" t="s">
        <v>99</v>
      </c>
      <c r="C219" s="6" t="s">
        <v>1190</v>
      </c>
      <c r="D219" s="6" t="s">
        <v>97</v>
      </c>
      <c r="E219" s="8">
        <v>80000</v>
      </c>
      <c r="F219" s="9">
        <v>45176</v>
      </c>
      <c r="G219" s="9">
        <v>46295</v>
      </c>
      <c r="H219" s="10">
        <v>37</v>
      </c>
      <c r="I219" s="10">
        <v>0.33</v>
      </c>
      <c r="J219" s="8">
        <v>31871.200000000001</v>
      </c>
      <c r="K219" s="8">
        <v>0.4</v>
      </c>
      <c r="L219" s="8">
        <v>382454.4</v>
      </c>
      <c r="M219" s="8">
        <v>4.78</v>
      </c>
      <c r="N219" s="8">
        <v>1.1000000000000001</v>
      </c>
      <c r="O219" s="8">
        <v>0</v>
      </c>
      <c r="P219" s="8">
        <v>69533.34</v>
      </c>
      <c r="Q219" s="8">
        <v>0</v>
      </c>
    </row>
    <row r="220" spans="1:17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ht="20.100000000000001">
      <c r="A221" s="6" t="s">
        <v>1189</v>
      </c>
      <c r="B221" s="7" t="s">
        <v>1191</v>
      </c>
      <c r="C221" s="6" t="s">
        <v>1192</v>
      </c>
      <c r="D221" s="6" t="s">
        <v>264</v>
      </c>
      <c r="E221" s="8">
        <v>0</v>
      </c>
      <c r="F221" s="9">
        <v>45176</v>
      </c>
      <c r="G221" s="9">
        <v>47118</v>
      </c>
      <c r="H221" s="10">
        <v>64</v>
      </c>
      <c r="I221" s="10">
        <v>0.33</v>
      </c>
      <c r="J221" s="8">
        <v>3097.6</v>
      </c>
      <c r="K221" s="8">
        <v>0</v>
      </c>
      <c r="L221" s="8">
        <v>37171.199999999997</v>
      </c>
      <c r="M221" s="8">
        <v>0</v>
      </c>
      <c r="N221" s="8">
        <v>0</v>
      </c>
      <c r="O221" s="8">
        <v>0</v>
      </c>
      <c r="P221" s="8">
        <v>2500</v>
      </c>
      <c r="Q221" s="8">
        <v>0</v>
      </c>
    </row>
    <row r="222" spans="1:17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ht="20.100000000000001">
      <c r="A223" s="6" t="s">
        <v>1189</v>
      </c>
      <c r="B223" s="7" t="s">
        <v>1193</v>
      </c>
      <c r="C223" s="6" t="s">
        <v>1194</v>
      </c>
      <c r="D223" s="6" t="s">
        <v>97</v>
      </c>
      <c r="E223" s="8">
        <v>120000</v>
      </c>
      <c r="F223" s="9">
        <v>45176</v>
      </c>
      <c r="G223" s="9">
        <v>46660</v>
      </c>
      <c r="H223" s="10">
        <v>49</v>
      </c>
      <c r="I223" s="10">
        <v>0.33</v>
      </c>
      <c r="J223" s="8">
        <v>53560</v>
      </c>
      <c r="K223" s="8">
        <v>0.45</v>
      </c>
      <c r="L223" s="8">
        <v>642720</v>
      </c>
      <c r="M223" s="8">
        <v>5.36</v>
      </c>
      <c r="N223" s="8">
        <v>1.1299999999999999</v>
      </c>
      <c r="O223" s="8">
        <v>0</v>
      </c>
      <c r="P223" s="8">
        <v>21546.67</v>
      </c>
      <c r="Q223" s="8">
        <v>0</v>
      </c>
    </row>
    <row r="224" spans="1:17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6" t="s">
        <v>1195</v>
      </c>
      <c r="B225" s="7" t="s">
        <v>99</v>
      </c>
      <c r="C225" s="6" t="s">
        <v>1610</v>
      </c>
      <c r="D225" s="6" t="s">
        <v>97</v>
      </c>
      <c r="E225" s="8">
        <v>18337</v>
      </c>
      <c r="F225" s="9">
        <v>44727</v>
      </c>
      <c r="G225" s="9">
        <v>45291</v>
      </c>
      <c r="H225" s="10">
        <v>19</v>
      </c>
      <c r="I225" s="10">
        <v>1.58</v>
      </c>
      <c r="J225" s="8">
        <v>16044.88</v>
      </c>
      <c r="K225" s="8">
        <v>0.88</v>
      </c>
      <c r="L225" s="8">
        <v>192538.56</v>
      </c>
      <c r="M225" s="8">
        <v>10.5</v>
      </c>
      <c r="N225" s="8">
        <v>2.34</v>
      </c>
      <c r="O225" s="8">
        <v>0</v>
      </c>
      <c r="P225" s="8">
        <v>0</v>
      </c>
      <c r="Q225" s="8">
        <v>0</v>
      </c>
    </row>
    <row r="226" spans="1:17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>
      <c r="A227" s="6" t="s">
        <v>1195</v>
      </c>
      <c r="B227" s="7" t="s">
        <v>101</v>
      </c>
      <c r="C227" s="6" t="s">
        <v>1197</v>
      </c>
      <c r="D227" s="6" t="s">
        <v>97</v>
      </c>
      <c r="E227" s="8">
        <v>13950</v>
      </c>
      <c r="F227" s="9">
        <v>45047</v>
      </c>
      <c r="G227" s="9">
        <v>46934</v>
      </c>
      <c r="H227" s="10">
        <v>62</v>
      </c>
      <c r="I227" s="10">
        <v>0.67</v>
      </c>
      <c r="J227" s="8">
        <v>14531.25</v>
      </c>
      <c r="K227" s="8">
        <v>1.04</v>
      </c>
      <c r="L227" s="8">
        <v>174375</v>
      </c>
      <c r="M227" s="8">
        <v>12.5</v>
      </c>
      <c r="N227" s="8">
        <v>2.08</v>
      </c>
      <c r="O227" s="8">
        <v>0</v>
      </c>
      <c r="P227" s="8">
        <v>17051.13</v>
      </c>
      <c r="Q227" s="8">
        <v>0</v>
      </c>
    </row>
    <row r="228" spans="1:17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>
      <c r="A229" s="6" t="s">
        <v>1195</v>
      </c>
      <c r="B229" s="7" t="s">
        <v>109</v>
      </c>
      <c r="C229" s="12" t="s">
        <v>247</v>
      </c>
      <c r="D229" s="12"/>
      <c r="E229" s="13">
        <v>0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>
      <c r="A231" s="6" t="s">
        <v>937</v>
      </c>
      <c r="B231" s="7" t="s">
        <v>119</v>
      </c>
      <c r="C231" s="6" t="s">
        <v>1590</v>
      </c>
      <c r="D231" s="6" t="s">
        <v>264</v>
      </c>
      <c r="E231" s="8">
        <v>22900</v>
      </c>
      <c r="F231" s="9">
        <v>45198</v>
      </c>
      <c r="G231" s="9">
        <v>45382</v>
      </c>
      <c r="H231" s="10">
        <v>7</v>
      </c>
      <c r="I231" s="10">
        <v>0.33</v>
      </c>
      <c r="J231" s="8">
        <v>24121.33</v>
      </c>
      <c r="K231" s="8">
        <v>1.05</v>
      </c>
      <c r="L231" s="8">
        <v>289455.96000000002</v>
      </c>
      <c r="M231" s="8">
        <v>12.64</v>
      </c>
      <c r="N231" s="8">
        <v>0</v>
      </c>
      <c r="O231" s="8">
        <v>0</v>
      </c>
      <c r="P231" s="8">
        <v>0</v>
      </c>
      <c r="Q231" s="8">
        <v>0</v>
      </c>
    </row>
    <row r="232" spans="1:17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>
      <c r="A233" s="6" t="s">
        <v>1199</v>
      </c>
      <c r="B233" s="7" t="s">
        <v>99</v>
      </c>
      <c r="C233" s="6" t="s">
        <v>1200</v>
      </c>
      <c r="D233" s="6" t="s">
        <v>117</v>
      </c>
      <c r="E233" s="8">
        <v>22500</v>
      </c>
      <c r="F233" s="9">
        <v>45212</v>
      </c>
      <c r="G233" s="9">
        <v>46309</v>
      </c>
      <c r="H233" s="10">
        <v>36</v>
      </c>
      <c r="I233" s="10">
        <v>0.25</v>
      </c>
      <c r="J233" s="8">
        <v>16550.04</v>
      </c>
      <c r="K233" s="8">
        <v>0.74</v>
      </c>
      <c r="L233" s="8">
        <v>198600.48</v>
      </c>
      <c r="M233" s="8">
        <v>8.83</v>
      </c>
      <c r="N233" s="8">
        <v>0</v>
      </c>
      <c r="O233" s="8">
        <v>0</v>
      </c>
      <c r="P233" s="8">
        <v>0</v>
      </c>
      <c r="Q233" s="8">
        <v>0</v>
      </c>
    </row>
    <row r="234" spans="1:17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>
      <c r="A235" s="6" t="s">
        <v>1199</v>
      </c>
      <c r="B235" s="7" t="s">
        <v>101</v>
      </c>
      <c r="C235" s="6" t="s">
        <v>1201</v>
      </c>
      <c r="D235" s="6" t="s">
        <v>117</v>
      </c>
      <c r="E235" s="8">
        <v>7525</v>
      </c>
      <c r="F235" s="9">
        <v>45212</v>
      </c>
      <c r="G235" s="9">
        <v>45961</v>
      </c>
      <c r="H235" s="10">
        <v>25</v>
      </c>
      <c r="I235" s="10">
        <v>0.25</v>
      </c>
      <c r="J235" s="8">
        <v>3589.39</v>
      </c>
      <c r="K235" s="8">
        <v>0.48</v>
      </c>
      <c r="L235" s="8">
        <v>43072.68</v>
      </c>
      <c r="M235" s="8">
        <v>5.72</v>
      </c>
      <c r="N235" s="8">
        <v>0</v>
      </c>
      <c r="O235" s="8">
        <v>0</v>
      </c>
      <c r="P235" s="8">
        <v>4583.33</v>
      </c>
      <c r="Q235" s="8">
        <v>0</v>
      </c>
    </row>
    <row r="236" spans="1:17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>
      <c r="A237" s="6" t="s">
        <v>1199</v>
      </c>
      <c r="B237" s="7" t="s">
        <v>109</v>
      </c>
      <c r="C237" s="12" t="s">
        <v>247</v>
      </c>
      <c r="D237" s="12"/>
      <c r="E237" s="13">
        <v>2674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6" t="s">
        <v>1203</v>
      </c>
      <c r="B239" s="7" t="s">
        <v>766</v>
      </c>
      <c r="C239" s="6" t="s">
        <v>1204</v>
      </c>
      <c r="D239" s="6" t="s">
        <v>97</v>
      </c>
      <c r="E239" s="8">
        <v>77259</v>
      </c>
      <c r="F239" s="9">
        <v>42705</v>
      </c>
      <c r="G239" s="9">
        <v>46446</v>
      </c>
      <c r="H239" s="10">
        <v>123</v>
      </c>
      <c r="I239" s="10">
        <v>7.08</v>
      </c>
      <c r="J239" s="8">
        <v>73589.2</v>
      </c>
      <c r="K239" s="8">
        <v>0.95</v>
      </c>
      <c r="L239" s="8">
        <v>883070.4</v>
      </c>
      <c r="M239" s="8">
        <v>11.43</v>
      </c>
      <c r="N239" s="8">
        <v>5.89</v>
      </c>
      <c r="O239" s="8">
        <v>0</v>
      </c>
      <c r="P239" s="8">
        <v>0</v>
      </c>
      <c r="Q239" s="8">
        <v>0</v>
      </c>
    </row>
    <row r="240" spans="1:17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6" t="s">
        <v>1203</v>
      </c>
      <c r="B241" s="7" t="s">
        <v>320</v>
      </c>
      <c r="C241" s="6" t="s">
        <v>1553</v>
      </c>
      <c r="D241" s="6" t="s">
        <v>97</v>
      </c>
      <c r="E241" s="8">
        <v>38667</v>
      </c>
      <c r="F241" s="9">
        <v>44835</v>
      </c>
      <c r="G241" s="9">
        <v>45609</v>
      </c>
      <c r="H241" s="10">
        <v>25</v>
      </c>
      <c r="I241" s="10">
        <v>1.25</v>
      </c>
      <c r="J241" s="8">
        <v>24463.33</v>
      </c>
      <c r="K241" s="8">
        <v>0.63</v>
      </c>
      <c r="L241" s="8">
        <v>293559.96000000002</v>
      </c>
      <c r="M241" s="8">
        <v>7.59</v>
      </c>
      <c r="N241" s="8">
        <v>3.44</v>
      </c>
      <c r="O241" s="8">
        <v>0</v>
      </c>
      <c r="P241" s="8">
        <v>39703.17</v>
      </c>
      <c r="Q241" s="8">
        <v>0</v>
      </c>
    </row>
    <row r="242" spans="1:17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>
      <c r="A243" s="6" t="s">
        <v>1212</v>
      </c>
      <c r="B243" s="7" t="s">
        <v>119</v>
      </c>
      <c r="C243" s="12" t="s">
        <v>247</v>
      </c>
      <c r="D243" s="12"/>
      <c r="E243" s="13">
        <v>0</v>
      </c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>
      <c r="A245" s="6" t="s">
        <v>1212</v>
      </c>
      <c r="B245" s="7" t="s">
        <v>320</v>
      </c>
      <c r="C245" s="12" t="s">
        <v>247</v>
      </c>
      <c r="D245" s="12"/>
      <c r="E245" s="13">
        <v>0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>
      <c r="A247" s="6" t="s">
        <v>1214</v>
      </c>
      <c r="B247" s="7" t="s">
        <v>119</v>
      </c>
      <c r="C247" s="6" t="s">
        <v>1215</v>
      </c>
      <c r="D247" s="6" t="s">
        <v>97</v>
      </c>
      <c r="E247" s="8">
        <v>50888</v>
      </c>
      <c r="F247" s="9">
        <v>41005</v>
      </c>
      <c r="G247" s="9">
        <v>46599</v>
      </c>
      <c r="H247" s="10">
        <v>184</v>
      </c>
      <c r="I247" s="10">
        <v>11.75</v>
      </c>
      <c r="J247" s="8">
        <v>54773.3</v>
      </c>
      <c r="K247" s="8">
        <v>1.08</v>
      </c>
      <c r="L247" s="8">
        <v>657279.6</v>
      </c>
      <c r="M247" s="8">
        <v>12.92</v>
      </c>
      <c r="N247" s="8">
        <v>3.27</v>
      </c>
      <c r="O247" s="8">
        <v>0</v>
      </c>
      <c r="P247" s="8">
        <v>100000</v>
      </c>
      <c r="Q247" s="8">
        <v>0</v>
      </c>
    </row>
    <row r="248" spans="1:17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>
      <c r="A249" s="6" t="s">
        <v>1216</v>
      </c>
      <c r="B249" s="7" t="s">
        <v>119</v>
      </c>
      <c r="C249" s="6" t="s">
        <v>1217</v>
      </c>
      <c r="D249" s="6" t="s">
        <v>97</v>
      </c>
      <c r="E249" s="8">
        <v>121440</v>
      </c>
      <c r="F249" s="9">
        <v>45281</v>
      </c>
      <c r="G249" s="9">
        <v>47848</v>
      </c>
      <c r="H249" s="10">
        <v>85</v>
      </c>
      <c r="I249" s="10">
        <v>0.08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</row>
    <row r="250" spans="1:17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>
      <c r="A251" s="6" t="s">
        <v>1218</v>
      </c>
      <c r="B251" s="7" t="s">
        <v>1219</v>
      </c>
      <c r="C251" s="12" t="s">
        <v>247</v>
      </c>
      <c r="D251" s="12"/>
      <c r="E251" s="13">
        <v>0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>
      <c r="A253" s="6" t="s">
        <v>1218</v>
      </c>
      <c r="B253" s="7" t="s">
        <v>1221</v>
      </c>
      <c r="C253" s="12" t="s">
        <v>247</v>
      </c>
      <c r="D253" s="12"/>
      <c r="E253" s="13">
        <v>0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>
      <c r="A255" s="6" t="s">
        <v>1218</v>
      </c>
      <c r="B255" s="7" t="s">
        <v>341</v>
      </c>
      <c r="C255" s="12" t="s">
        <v>247</v>
      </c>
      <c r="D255" s="12"/>
      <c r="E255" s="13">
        <v>0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>
      <c r="A257" s="6" t="s">
        <v>1218</v>
      </c>
      <c r="B257" s="7" t="s">
        <v>779</v>
      </c>
      <c r="C257" s="12" t="s">
        <v>247</v>
      </c>
      <c r="D257" s="12"/>
      <c r="E257" s="13">
        <v>0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>
      <c r="A259" s="6" t="s">
        <v>1225</v>
      </c>
      <c r="B259" s="7" t="s">
        <v>479</v>
      </c>
      <c r="C259" s="12" t="s">
        <v>247</v>
      </c>
      <c r="D259" s="12"/>
      <c r="E259" s="13">
        <v>0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>
      <c r="A261" s="6" t="s">
        <v>1236</v>
      </c>
      <c r="B261" s="7" t="s">
        <v>119</v>
      </c>
      <c r="C261" s="6" t="s">
        <v>1574</v>
      </c>
      <c r="D261" s="6" t="s">
        <v>97</v>
      </c>
      <c r="E261" s="8">
        <v>20500</v>
      </c>
      <c r="F261" s="9">
        <v>43709</v>
      </c>
      <c r="G261" s="9">
        <v>45458</v>
      </c>
      <c r="H261" s="10">
        <v>57</v>
      </c>
      <c r="I261" s="10">
        <v>4.33</v>
      </c>
      <c r="J261" s="8">
        <v>16348.75</v>
      </c>
      <c r="K261" s="8">
        <v>0.8</v>
      </c>
      <c r="L261" s="8">
        <v>196185</v>
      </c>
      <c r="M261" s="8">
        <v>9.57</v>
      </c>
      <c r="N261" s="8">
        <v>3.25</v>
      </c>
      <c r="O261" s="8">
        <v>0</v>
      </c>
      <c r="P261" s="8">
        <v>0</v>
      </c>
      <c r="Q261" s="8">
        <v>0</v>
      </c>
    </row>
    <row r="262" spans="1:17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>
      <c r="A263" s="6" t="s">
        <v>1236</v>
      </c>
      <c r="B263" s="7" t="s">
        <v>320</v>
      </c>
      <c r="C263" s="6" t="s">
        <v>1238</v>
      </c>
      <c r="D263" s="6" t="s">
        <v>97</v>
      </c>
      <c r="E263" s="8">
        <v>20500</v>
      </c>
      <c r="F263" s="9">
        <v>43709</v>
      </c>
      <c r="G263" s="9">
        <v>48182</v>
      </c>
      <c r="H263" s="10">
        <v>147</v>
      </c>
      <c r="I263" s="10">
        <v>4.33</v>
      </c>
      <c r="J263" s="8">
        <v>20175.419999999998</v>
      </c>
      <c r="K263" s="8">
        <v>0.98</v>
      </c>
      <c r="L263" s="8">
        <v>242105.04</v>
      </c>
      <c r="M263" s="8">
        <v>11.81</v>
      </c>
      <c r="N263" s="8">
        <v>2.85</v>
      </c>
      <c r="O263" s="8">
        <v>0</v>
      </c>
      <c r="P263" s="8">
        <v>35875</v>
      </c>
      <c r="Q263" s="8">
        <v>0</v>
      </c>
    </row>
    <row r="264" spans="1:17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>
      <c r="A265" s="6" t="s">
        <v>1239</v>
      </c>
      <c r="B265" s="7" t="s">
        <v>99</v>
      </c>
      <c r="C265" s="6" t="s">
        <v>1240</v>
      </c>
      <c r="D265" s="6" t="s">
        <v>97</v>
      </c>
      <c r="E265" s="8">
        <v>40212</v>
      </c>
      <c r="F265" s="9">
        <v>44818</v>
      </c>
      <c r="G265" s="9">
        <v>46643</v>
      </c>
      <c r="H265" s="10">
        <v>60</v>
      </c>
      <c r="I265" s="10">
        <v>1.33</v>
      </c>
      <c r="J265" s="8">
        <v>15833.48</v>
      </c>
      <c r="K265" s="8">
        <v>0.39</v>
      </c>
      <c r="L265" s="8">
        <v>190001.76</v>
      </c>
      <c r="M265" s="8">
        <v>4.7300000000000004</v>
      </c>
      <c r="N265" s="8">
        <v>0.74</v>
      </c>
      <c r="O265" s="8">
        <v>0</v>
      </c>
      <c r="P265" s="8">
        <v>30159</v>
      </c>
      <c r="Q265" s="8">
        <v>0</v>
      </c>
    </row>
    <row r="266" spans="1:17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6" t="s">
        <v>1241</v>
      </c>
      <c r="B267" s="7" t="s">
        <v>119</v>
      </c>
      <c r="C267" s="12" t="s">
        <v>247</v>
      </c>
      <c r="D267" s="12"/>
      <c r="E267" s="13">
        <v>0</v>
      </c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6" t="s">
        <v>1243</v>
      </c>
      <c r="B269" s="7" t="s">
        <v>119</v>
      </c>
      <c r="C269" s="12" t="s">
        <v>247</v>
      </c>
      <c r="D269" s="12"/>
      <c r="E269" s="13">
        <v>0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1:17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6" t="s">
        <v>1245</v>
      </c>
      <c r="B271" s="7" t="s">
        <v>119</v>
      </c>
      <c r="C271" s="12" t="s">
        <v>247</v>
      </c>
      <c r="D271" s="12"/>
      <c r="E271" s="13">
        <v>0</v>
      </c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1:17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>
      <c r="A273" s="6" t="s">
        <v>1247</v>
      </c>
      <c r="B273" s="7" t="s">
        <v>1248</v>
      </c>
      <c r="C273" s="6" t="s">
        <v>1249</v>
      </c>
      <c r="D273" s="6" t="s">
        <v>97</v>
      </c>
      <c r="E273" s="8">
        <v>21000</v>
      </c>
      <c r="F273" s="9">
        <v>45209</v>
      </c>
      <c r="G273" s="9">
        <v>48091</v>
      </c>
      <c r="H273" s="10">
        <v>95</v>
      </c>
      <c r="I273" s="10">
        <v>0.25</v>
      </c>
      <c r="J273" s="8">
        <v>16612.39</v>
      </c>
      <c r="K273" s="8">
        <v>0.79</v>
      </c>
      <c r="L273" s="8">
        <v>199348.68</v>
      </c>
      <c r="M273" s="8">
        <v>9.49</v>
      </c>
      <c r="N273" s="8">
        <v>6.91</v>
      </c>
      <c r="O273" s="8">
        <v>0</v>
      </c>
      <c r="P273" s="8">
        <v>30100</v>
      </c>
      <c r="Q273" s="8">
        <v>0</v>
      </c>
    </row>
    <row r="274" spans="1:17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>
      <c r="A275" s="6" t="s">
        <v>1247</v>
      </c>
      <c r="B275" s="7" t="s">
        <v>99</v>
      </c>
      <c r="C275" s="6" t="s">
        <v>1250</v>
      </c>
      <c r="D275" s="6" t="s">
        <v>97</v>
      </c>
      <c r="E275" s="8">
        <v>6500</v>
      </c>
      <c r="F275" s="9">
        <v>45209</v>
      </c>
      <c r="G275" s="9">
        <v>47026</v>
      </c>
      <c r="H275" s="10">
        <v>60</v>
      </c>
      <c r="I275" s="10">
        <v>0.25</v>
      </c>
      <c r="J275" s="8">
        <v>8937.5</v>
      </c>
      <c r="K275" s="8">
        <v>1.38</v>
      </c>
      <c r="L275" s="8">
        <v>107250</v>
      </c>
      <c r="M275" s="8">
        <v>16.5</v>
      </c>
      <c r="N275" s="8">
        <v>6.77</v>
      </c>
      <c r="O275" s="8">
        <v>0</v>
      </c>
      <c r="P275" s="8">
        <v>53625</v>
      </c>
      <c r="Q275" s="8">
        <v>0</v>
      </c>
    </row>
    <row r="276" spans="1:17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A277" s="6" t="s">
        <v>1247</v>
      </c>
      <c r="B277" s="7" t="s">
        <v>101</v>
      </c>
      <c r="C277" s="6" t="s">
        <v>1526</v>
      </c>
      <c r="D277" s="6" t="s">
        <v>97</v>
      </c>
      <c r="E277" s="8">
        <v>9500</v>
      </c>
      <c r="F277" s="9">
        <v>45209</v>
      </c>
      <c r="G277" s="9">
        <v>45657</v>
      </c>
      <c r="H277" s="10">
        <v>15</v>
      </c>
      <c r="I277" s="10">
        <v>0.25</v>
      </c>
      <c r="J277" s="8">
        <v>10192.709999999999</v>
      </c>
      <c r="K277" s="8">
        <v>1.07</v>
      </c>
      <c r="L277" s="8">
        <v>122312.52</v>
      </c>
      <c r="M277" s="8">
        <v>12.88</v>
      </c>
      <c r="N277" s="8">
        <v>6.91</v>
      </c>
      <c r="O277" s="8">
        <v>0</v>
      </c>
      <c r="P277" s="8">
        <v>19791.669999999998</v>
      </c>
      <c r="Q277" s="8">
        <v>0</v>
      </c>
    </row>
    <row r="278" spans="1:17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A279" s="6" t="s">
        <v>1247</v>
      </c>
      <c r="B279" s="7" t="s">
        <v>109</v>
      </c>
      <c r="C279" s="6" t="s">
        <v>1252</v>
      </c>
      <c r="D279" s="6" t="s">
        <v>97</v>
      </c>
      <c r="E279" s="8">
        <v>4500</v>
      </c>
      <c r="F279" s="9">
        <v>45209</v>
      </c>
      <c r="G279" s="9">
        <v>46142</v>
      </c>
      <c r="H279" s="10">
        <v>31</v>
      </c>
      <c r="I279" s="10">
        <v>0.25</v>
      </c>
      <c r="J279" s="8">
        <v>4833.75</v>
      </c>
      <c r="K279" s="8">
        <v>1.07</v>
      </c>
      <c r="L279" s="8">
        <v>58005</v>
      </c>
      <c r="M279" s="8">
        <v>12.89</v>
      </c>
      <c r="N279" s="8">
        <v>6.9</v>
      </c>
      <c r="O279" s="8">
        <v>0</v>
      </c>
      <c r="P279" s="8">
        <v>9112.5</v>
      </c>
      <c r="Q279" s="8">
        <v>0</v>
      </c>
    </row>
    <row r="280" spans="1:17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A281" s="6" t="s">
        <v>1254</v>
      </c>
      <c r="B281" s="7" t="s">
        <v>1255</v>
      </c>
      <c r="C281" s="6" t="s">
        <v>1256</v>
      </c>
      <c r="D281" s="6" t="s">
        <v>97</v>
      </c>
      <c r="E281" s="8">
        <v>151000</v>
      </c>
      <c r="F281" s="9">
        <v>35474</v>
      </c>
      <c r="G281" s="9">
        <v>46053</v>
      </c>
      <c r="H281" s="10">
        <v>348</v>
      </c>
      <c r="I281" s="10">
        <v>26.92</v>
      </c>
      <c r="J281" s="8">
        <v>137316.01</v>
      </c>
      <c r="K281" s="8">
        <v>0.91</v>
      </c>
      <c r="L281" s="8">
        <v>1647792.12</v>
      </c>
      <c r="M281" s="8">
        <v>10.91</v>
      </c>
      <c r="N281" s="8">
        <v>0</v>
      </c>
      <c r="O281" s="8">
        <v>0</v>
      </c>
      <c r="P281" s="8">
        <v>0</v>
      </c>
      <c r="Q281" s="8">
        <v>0</v>
      </c>
    </row>
    <row r="282" spans="1:17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A283" s="6" t="s">
        <v>1257</v>
      </c>
      <c r="B283" s="7" t="s">
        <v>1258</v>
      </c>
      <c r="C283" s="6" t="s">
        <v>1259</v>
      </c>
      <c r="D283" s="6" t="s">
        <v>97</v>
      </c>
      <c r="E283" s="8">
        <v>33466</v>
      </c>
      <c r="F283" s="9">
        <v>45064</v>
      </c>
      <c r="G283" s="9">
        <v>46173</v>
      </c>
      <c r="H283" s="10">
        <v>37</v>
      </c>
      <c r="I283" s="10">
        <v>0.67</v>
      </c>
      <c r="J283" s="8">
        <v>16035.79</v>
      </c>
      <c r="K283" s="8">
        <v>0.48</v>
      </c>
      <c r="L283" s="8">
        <v>192429.48</v>
      </c>
      <c r="M283" s="8">
        <v>5.75</v>
      </c>
      <c r="N283" s="8">
        <v>1.05</v>
      </c>
      <c r="O283" s="8">
        <v>0</v>
      </c>
      <c r="P283" s="8">
        <v>24053.68</v>
      </c>
      <c r="Q283" s="8">
        <v>0</v>
      </c>
    </row>
    <row r="284" spans="1:17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ht="20.100000000000001">
      <c r="A285" s="6" t="s">
        <v>1260</v>
      </c>
      <c r="B285" s="7" t="s">
        <v>1261</v>
      </c>
      <c r="C285" s="6" t="s">
        <v>1262</v>
      </c>
      <c r="D285" s="6" t="s">
        <v>97</v>
      </c>
      <c r="E285" s="8">
        <v>220000</v>
      </c>
      <c r="F285" s="9">
        <v>41425</v>
      </c>
      <c r="G285" s="9">
        <v>48334</v>
      </c>
      <c r="H285" s="10">
        <v>228</v>
      </c>
      <c r="I285" s="10">
        <v>10.67</v>
      </c>
      <c r="J285" s="8">
        <v>47685</v>
      </c>
      <c r="K285" s="8">
        <v>0.22</v>
      </c>
      <c r="L285" s="8">
        <v>572220</v>
      </c>
      <c r="M285" s="8">
        <v>2.6</v>
      </c>
      <c r="N285" s="8">
        <v>1.1599999999999999</v>
      </c>
      <c r="O285" s="8">
        <v>0</v>
      </c>
      <c r="P285" s="8">
        <v>24150</v>
      </c>
      <c r="Q285" s="8">
        <v>0</v>
      </c>
    </row>
    <row r="286" spans="1:17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A287" s="6" t="s">
        <v>1260</v>
      </c>
      <c r="B287" s="7" t="s">
        <v>1263</v>
      </c>
      <c r="C287" s="6" t="s">
        <v>1264</v>
      </c>
      <c r="D287" s="6" t="s">
        <v>97</v>
      </c>
      <c r="E287" s="8">
        <v>40000</v>
      </c>
      <c r="F287" s="9">
        <v>44470</v>
      </c>
      <c r="G287" s="9">
        <v>46477</v>
      </c>
      <c r="H287" s="10">
        <v>66</v>
      </c>
      <c r="I287" s="10">
        <v>2.25</v>
      </c>
      <c r="J287" s="8">
        <v>11100</v>
      </c>
      <c r="K287" s="8">
        <v>0.28000000000000003</v>
      </c>
      <c r="L287" s="8">
        <v>133200</v>
      </c>
      <c r="M287" s="8">
        <v>3.33</v>
      </c>
      <c r="N287" s="8">
        <v>1.22</v>
      </c>
      <c r="O287" s="8">
        <v>0</v>
      </c>
      <c r="P287" s="8">
        <v>5625</v>
      </c>
      <c r="Q287" s="8">
        <v>0</v>
      </c>
    </row>
    <row r="288" spans="1:17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>
      <c r="A289" s="6" t="s">
        <v>1265</v>
      </c>
      <c r="B289" s="7" t="s">
        <v>479</v>
      </c>
      <c r="C289" s="6" t="s">
        <v>1266</v>
      </c>
      <c r="D289" s="6" t="s">
        <v>97</v>
      </c>
      <c r="E289" s="8">
        <v>30000</v>
      </c>
      <c r="F289" s="9">
        <v>43055</v>
      </c>
      <c r="G289" s="9">
        <v>46721</v>
      </c>
      <c r="H289" s="10">
        <v>121</v>
      </c>
      <c r="I289" s="10">
        <v>6.17</v>
      </c>
      <c r="J289" s="8">
        <v>11250</v>
      </c>
      <c r="K289" s="8">
        <v>0.38</v>
      </c>
      <c r="L289" s="8">
        <v>135000</v>
      </c>
      <c r="M289" s="8">
        <v>4.5</v>
      </c>
      <c r="N289" s="8">
        <v>1.7</v>
      </c>
      <c r="O289" s="8">
        <v>0</v>
      </c>
      <c r="P289" s="8">
        <v>17950</v>
      </c>
      <c r="Q289" s="8">
        <v>0</v>
      </c>
    </row>
    <row r="290" spans="1:17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6" t="s">
        <v>1267</v>
      </c>
      <c r="B291" s="7" t="s">
        <v>479</v>
      </c>
      <c r="C291" s="6" t="s">
        <v>1268</v>
      </c>
      <c r="D291" s="6" t="s">
        <v>97</v>
      </c>
      <c r="E291" s="8">
        <v>12025</v>
      </c>
      <c r="F291" s="9">
        <v>43862</v>
      </c>
      <c r="G291" s="9">
        <v>46053</v>
      </c>
      <c r="H291" s="10">
        <v>72</v>
      </c>
      <c r="I291" s="10">
        <v>3.92</v>
      </c>
      <c r="J291" s="8">
        <v>4509.38</v>
      </c>
      <c r="K291" s="8">
        <v>0.38</v>
      </c>
      <c r="L291" s="8">
        <v>54112.56</v>
      </c>
      <c r="M291" s="8">
        <v>4.5</v>
      </c>
      <c r="N291" s="8">
        <v>1.58</v>
      </c>
      <c r="O291" s="8">
        <v>0</v>
      </c>
      <c r="P291" s="8">
        <v>4208.76</v>
      </c>
      <c r="Q291" s="8">
        <v>0</v>
      </c>
    </row>
    <row r="292" spans="1:17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6" t="s">
        <v>1267</v>
      </c>
      <c r="B293" s="7" t="s">
        <v>1164</v>
      </c>
      <c r="C293" s="6" t="s">
        <v>1269</v>
      </c>
      <c r="D293" s="6" t="s">
        <v>97</v>
      </c>
      <c r="E293" s="8">
        <v>22500</v>
      </c>
      <c r="F293" s="9">
        <v>44652</v>
      </c>
      <c r="G293" s="9">
        <v>47208</v>
      </c>
      <c r="H293" s="10">
        <v>84</v>
      </c>
      <c r="I293" s="10">
        <v>1.75</v>
      </c>
      <c r="J293" s="8">
        <v>5381.25</v>
      </c>
      <c r="K293" s="8">
        <v>0.24</v>
      </c>
      <c r="L293" s="8">
        <v>64575</v>
      </c>
      <c r="M293" s="8">
        <v>2.87</v>
      </c>
      <c r="N293" s="8">
        <v>1.53</v>
      </c>
      <c r="O293" s="8">
        <v>0</v>
      </c>
      <c r="P293" s="8">
        <v>0</v>
      </c>
      <c r="Q293" s="8">
        <v>0</v>
      </c>
    </row>
    <row r="294" spans="1:17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6" t="s">
        <v>1267</v>
      </c>
      <c r="B295" s="7" t="s">
        <v>636</v>
      </c>
      <c r="C295" s="6" t="s">
        <v>1270</v>
      </c>
      <c r="D295" s="6" t="s">
        <v>97</v>
      </c>
      <c r="E295" s="8">
        <v>45000</v>
      </c>
      <c r="F295" s="9">
        <v>44409</v>
      </c>
      <c r="G295" s="9">
        <v>46234</v>
      </c>
      <c r="H295" s="10">
        <v>60</v>
      </c>
      <c r="I295" s="10">
        <v>2.42</v>
      </c>
      <c r="J295" s="8">
        <v>13237.5</v>
      </c>
      <c r="K295" s="8">
        <v>0.28999999999999998</v>
      </c>
      <c r="L295" s="8">
        <v>158850</v>
      </c>
      <c r="M295" s="8">
        <v>3.53</v>
      </c>
      <c r="N295" s="8">
        <v>1.58</v>
      </c>
      <c r="O295" s="8">
        <v>0</v>
      </c>
      <c r="P295" s="8">
        <v>4540</v>
      </c>
      <c r="Q295" s="8">
        <v>0</v>
      </c>
    </row>
    <row r="296" spans="1:17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6" t="s">
        <v>1267</v>
      </c>
      <c r="B297" s="7" t="s">
        <v>1271</v>
      </c>
      <c r="C297" s="6" t="s">
        <v>1272</v>
      </c>
      <c r="D297" s="6" t="s">
        <v>97</v>
      </c>
      <c r="E297" s="8">
        <v>15000</v>
      </c>
      <c r="F297" s="9">
        <v>45170</v>
      </c>
      <c r="G297" s="9">
        <v>46265</v>
      </c>
      <c r="H297" s="10">
        <v>36</v>
      </c>
      <c r="I297" s="10">
        <v>0.33</v>
      </c>
      <c r="J297" s="8">
        <v>6500</v>
      </c>
      <c r="K297" s="8">
        <v>0.43</v>
      </c>
      <c r="L297" s="8">
        <v>78000</v>
      </c>
      <c r="M297" s="8">
        <v>5.2</v>
      </c>
      <c r="N297" s="8">
        <v>1.57</v>
      </c>
      <c r="O297" s="8">
        <v>0</v>
      </c>
      <c r="P297" s="8">
        <v>0</v>
      </c>
      <c r="Q297" s="8">
        <v>0</v>
      </c>
    </row>
    <row r="298" spans="1:17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6" t="s">
        <v>1267</v>
      </c>
      <c r="B299" s="7" t="s">
        <v>1273</v>
      </c>
      <c r="C299" s="6" t="s">
        <v>1274</v>
      </c>
      <c r="D299" s="6" t="s">
        <v>97</v>
      </c>
      <c r="E299" s="8">
        <v>7500</v>
      </c>
      <c r="F299" s="9">
        <v>44713</v>
      </c>
      <c r="G299" s="9">
        <v>46538</v>
      </c>
      <c r="H299" s="10">
        <v>60</v>
      </c>
      <c r="I299" s="10">
        <v>1.58</v>
      </c>
      <c r="J299" s="8">
        <v>2542.81</v>
      </c>
      <c r="K299" s="8">
        <v>0.34</v>
      </c>
      <c r="L299" s="8">
        <v>30513.72</v>
      </c>
      <c r="M299" s="8">
        <v>4.07</v>
      </c>
      <c r="N299" s="8">
        <v>1.58</v>
      </c>
      <c r="O299" s="8">
        <v>0</v>
      </c>
      <c r="P299" s="8">
        <v>0</v>
      </c>
      <c r="Q299" s="8">
        <v>0</v>
      </c>
    </row>
    <row r="300" spans="1:17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>
      <c r="A301" s="6" t="s">
        <v>1267</v>
      </c>
      <c r="B301" s="7" t="s">
        <v>640</v>
      </c>
      <c r="C301" s="6" t="s">
        <v>1275</v>
      </c>
      <c r="D301" s="6" t="s">
        <v>97</v>
      </c>
      <c r="E301" s="8">
        <v>22500</v>
      </c>
      <c r="F301" s="9">
        <v>43132</v>
      </c>
      <c r="G301" s="9">
        <v>46783</v>
      </c>
      <c r="H301" s="10">
        <v>120</v>
      </c>
      <c r="I301" s="10">
        <v>5.92</v>
      </c>
      <c r="J301" s="8">
        <v>7781.25</v>
      </c>
      <c r="K301" s="8">
        <v>0.35</v>
      </c>
      <c r="L301" s="8">
        <v>93375</v>
      </c>
      <c r="M301" s="8">
        <v>4.1500000000000004</v>
      </c>
      <c r="N301" s="8">
        <v>1.37</v>
      </c>
      <c r="O301" s="8">
        <v>0</v>
      </c>
      <c r="P301" s="8">
        <v>0</v>
      </c>
      <c r="Q301" s="8">
        <v>0</v>
      </c>
    </row>
    <row r="302" spans="1:17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>
      <c r="A303" s="6" t="s">
        <v>1267</v>
      </c>
      <c r="B303" s="7" t="s">
        <v>642</v>
      </c>
      <c r="C303" s="6" t="s">
        <v>1276</v>
      </c>
      <c r="D303" s="6" t="s">
        <v>97</v>
      </c>
      <c r="E303" s="8">
        <v>22500</v>
      </c>
      <c r="F303" s="9">
        <v>45261</v>
      </c>
      <c r="G303" s="9">
        <v>47087</v>
      </c>
      <c r="H303" s="10">
        <v>60</v>
      </c>
      <c r="I303" s="10">
        <v>0.08</v>
      </c>
      <c r="J303" s="8">
        <v>10031.25</v>
      </c>
      <c r="K303" s="8">
        <v>0.45</v>
      </c>
      <c r="L303" s="8">
        <v>120375</v>
      </c>
      <c r="M303" s="8">
        <v>5.35</v>
      </c>
      <c r="N303" s="8">
        <v>1.75</v>
      </c>
      <c r="O303" s="8">
        <v>0</v>
      </c>
      <c r="P303" s="8">
        <v>0</v>
      </c>
      <c r="Q303" s="8">
        <v>0</v>
      </c>
    </row>
    <row r="304" spans="1:17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>
      <c r="A305" s="6" t="s">
        <v>1277</v>
      </c>
      <c r="B305" s="7" t="s">
        <v>479</v>
      </c>
      <c r="C305" s="12" t="s">
        <v>247</v>
      </c>
      <c r="D305" s="12"/>
      <c r="E305" s="13"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>
      <c r="A307" s="6" t="s">
        <v>1278</v>
      </c>
      <c r="B307" s="7" t="s">
        <v>479</v>
      </c>
      <c r="C307" s="6" t="s">
        <v>1279</v>
      </c>
      <c r="D307" s="6" t="s">
        <v>97</v>
      </c>
      <c r="E307" s="8">
        <v>34200</v>
      </c>
      <c r="F307" s="9">
        <v>43770</v>
      </c>
      <c r="G307" s="9">
        <v>45961</v>
      </c>
      <c r="H307" s="10">
        <v>72</v>
      </c>
      <c r="I307" s="10">
        <v>4.17</v>
      </c>
      <c r="J307" s="8">
        <v>11599.5</v>
      </c>
      <c r="K307" s="8">
        <v>0.34</v>
      </c>
      <c r="L307" s="8">
        <v>139194</v>
      </c>
      <c r="M307" s="8">
        <v>4.07</v>
      </c>
      <c r="N307" s="8">
        <v>1.32</v>
      </c>
      <c r="O307" s="8">
        <v>0</v>
      </c>
      <c r="P307" s="8">
        <v>0</v>
      </c>
      <c r="Q307" s="8">
        <v>0</v>
      </c>
    </row>
    <row r="308" spans="1:17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>
      <c r="A309" s="6" t="s">
        <v>1280</v>
      </c>
      <c r="B309" s="7" t="s">
        <v>1281</v>
      </c>
      <c r="C309" s="6" t="s">
        <v>1282</v>
      </c>
      <c r="D309" s="6" t="s">
        <v>97</v>
      </c>
      <c r="E309" s="8">
        <v>32774</v>
      </c>
      <c r="F309" s="9">
        <v>44735</v>
      </c>
      <c r="G309" s="9">
        <v>45838</v>
      </c>
      <c r="H309" s="10">
        <v>37</v>
      </c>
      <c r="I309" s="10">
        <v>1.58</v>
      </c>
      <c r="J309" s="8">
        <v>26983.93</v>
      </c>
      <c r="K309" s="8">
        <v>0.82</v>
      </c>
      <c r="L309" s="8">
        <v>323807.15999999997</v>
      </c>
      <c r="M309" s="8">
        <v>9.8800000000000008</v>
      </c>
      <c r="N309" s="8">
        <v>5.95</v>
      </c>
      <c r="O309" s="8">
        <v>0</v>
      </c>
      <c r="P309" s="8">
        <v>35624.660000000003</v>
      </c>
      <c r="Q309" s="8">
        <v>0</v>
      </c>
    </row>
    <row r="310" spans="1:17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>
      <c r="A311" s="6" t="s">
        <v>939</v>
      </c>
      <c r="B311" s="7" t="s">
        <v>479</v>
      </c>
      <c r="C311" s="6" t="s">
        <v>1283</v>
      </c>
      <c r="D311" s="6" t="s">
        <v>97</v>
      </c>
      <c r="E311" s="8">
        <v>24000</v>
      </c>
      <c r="F311" s="9">
        <v>43221</v>
      </c>
      <c r="G311" s="9">
        <v>46904</v>
      </c>
      <c r="H311" s="10">
        <v>121</v>
      </c>
      <c r="I311" s="10">
        <v>5.67</v>
      </c>
      <c r="J311" s="8">
        <v>9100</v>
      </c>
      <c r="K311" s="8">
        <v>0.38</v>
      </c>
      <c r="L311" s="8">
        <v>109200</v>
      </c>
      <c r="M311" s="8">
        <v>4.55</v>
      </c>
      <c r="N311" s="8">
        <v>1.43</v>
      </c>
      <c r="O311" s="8">
        <v>0</v>
      </c>
      <c r="P311" s="8">
        <v>14200</v>
      </c>
      <c r="Q311" s="8">
        <v>0</v>
      </c>
    </row>
    <row r="312" spans="1:17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>
      <c r="A313" s="6" t="s">
        <v>939</v>
      </c>
      <c r="B313" s="7" t="s">
        <v>112</v>
      </c>
      <c r="C313" s="6" t="s">
        <v>1284</v>
      </c>
      <c r="D313" s="6" t="s">
        <v>97</v>
      </c>
      <c r="E313" s="8">
        <v>24000</v>
      </c>
      <c r="F313" s="9">
        <v>44317</v>
      </c>
      <c r="G313" s="9">
        <v>46507</v>
      </c>
      <c r="H313" s="10">
        <v>72</v>
      </c>
      <c r="I313" s="10">
        <v>2.67</v>
      </c>
      <c r="J313" s="8">
        <v>6180</v>
      </c>
      <c r="K313" s="8">
        <v>0.26</v>
      </c>
      <c r="L313" s="8">
        <v>74160</v>
      </c>
      <c r="M313" s="8">
        <v>3.09</v>
      </c>
      <c r="N313" s="8">
        <v>1.44</v>
      </c>
      <c r="O313" s="8">
        <v>0</v>
      </c>
      <c r="P313" s="8">
        <v>0</v>
      </c>
      <c r="Q313" s="8">
        <v>0</v>
      </c>
    </row>
    <row r="314" spans="1:17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>
      <c r="A315" s="6" t="s">
        <v>939</v>
      </c>
      <c r="B315" s="7" t="s">
        <v>1164</v>
      </c>
      <c r="C315" s="6" t="s">
        <v>1611</v>
      </c>
      <c r="D315" s="6" t="s">
        <v>97</v>
      </c>
      <c r="E315" s="8">
        <v>12000</v>
      </c>
      <c r="F315" s="9">
        <v>43466</v>
      </c>
      <c r="G315" s="9">
        <v>45291</v>
      </c>
      <c r="H315" s="10">
        <v>60</v>
      </c>
      <c r="I315" s="10">
        <v>5</v>
      </c>
      <c r="J315" s="8">
        <v>3270</v>
      </c>
      <c r="K315" s="8">
        <v>0.27</v>
      </c>
      <c r="L315" s="8">
        <v>39240</v>
      </c>
      <c r="M315" s="8">
        <v>3.27</v>
      </c>
      <c r="N315" s="8">
        <v>1.52</v>
      </c>
      <c r="O315" s="8">
        <v>0</v>
      </c>
      <c r="P315" s="8">
        <v>0</v>
      </c>
      <c r="Q315" s="8">
        <v>0</v>
      </c>
    </row>
    <row r="316" spans="1:17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>
      <c r="A317" s="6" t="s">
        <v>939</v>
      </c>
      <c r="B317" s="7" t="s">
        <v>636</v>
      </c>
      <c r="C317" s="6" t="s">
        <v>1285</v>
      </c>
      <c r="D317" s="6" t="s">
        <v>97</v>
      </c>
      <c r="E317" s="8">
        <v>12000</v>
      </c>
      <c r="F317" s="9">
        <v>43747</v>
      </c>
      <c r="G317" s="9">
        <v>45808</v>
      </c>
      <c r="H317" s="10">
        <v>68</v>
      </c>
      <c r="I317" s="10">
        <v>4.25</v>
      </c>
      <c r="J317" s="8">
        <v>3752.96</v>
      </c>
      <c r="K317" s="8">
        <v>0.31</v>
      </c>
      <c r="L317" s="8">
        <v>45035.519999999997</v>
      </c>
      <c r="M317" s="8">
        <v>3.75</v>
      </c>
      <c r="N317" s="8">
        <v>1.57</v>
      </c>
      <c r="O317" s="8">
        <v>0</v>
      </c>
      <c r="P317" s="8">
        <v>0</v>
      </c>
      <c r="Q317" s="8">
        <v>0</v>
      </c>
    </row>
    <row r="318" spans="1:17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>
      <c r="A319" s="6" t="s">
        <v>939</v>
      </c>
      <c r="B319" s="7" t="s">
        <v>1286</v>
      </c>
      <c r="C319" s="6" t="s">
        <v>1287</v>
      </c>
      <c r="D319" s="6" t="s">
        <v>97</v>
      </c>
      <c r="E319" s="8">
        <v>18000</v>
      </c>
      <c r="F319" s="9">
        <v>43132</v>
      </c>
      <c r="G319" s="9">
        <v>46783</v>
      </c>
      <c r="H319" s="10">
        <v>120</v>
      </c>
      <c r="I319" s="10">
        <v>5.92</v>
      </c>
      <c r="J319" s="8">
        <v>6150</v>
      </c>
      <c r="K319" s="8">
        <v>0.34</v>
      </c>
      <c r="L319" s="8">
        <v>73800</v>
      </c>
      <c r="M319" s="8">
        <v>4.0999999999999996</v>
      </c>
      <c r="N319" s="8">
        <v>1.52</v>
      </c>
      <c r="O319" s="8">
        <v>0</v>
      </c>
      <c r="P319" s="8">
        <v>3500</v>
      </c>
      <c r="Q319" s="8">
        <v>0</v>
      </c>
    </row>
    <row r="320" spans="1:17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>
      <c r="A321" s="6" t="s">
        <v>939</v>
      </c>
      <c r="B321" s="7" t="s">
        <v>1288</v>
      </c>
      <c r="C321" s="6" t="s">
        <v>1289</v>
      </c>
      <c r="D321" s="6" t="s">
        <v>97</v>
      </c>
      <c r="E321" s="8">
        <v>6000</v>
      </c>
      <c r="F321" s="9">
        <v>44531</v>
      </c>
      <c r="G321" s="9">
        <v>46356</v>
      </c>
      <c r="H321" s="10">
        <v>60</v>
      </c>
      <c r="I321" s="10">
        <v>2.08</v>
      </c>
      <c r="J321" s="8">
        <v>1768.39</v>
      </c>
      <c r="K321" s="8">
        <v>0.28999999999999998</v>
      </c>
      <c r="L321" s="8">
        <v>21220.68</v>
      </c>
      <c r="M321" s="8">
        <v>3.54</v>
      </c>
      <c r="N321" s="8">
        <v>1.52</v>
      </c>
      <c r="O321" s="8">
        <v>0</v>
      </c>
      <c r="P321" s="8">
        <v>4540</v>
      </c>
      <c r="Q321" s="8">
        <v>0</v>
      </c>
    </row>
    <row r="322" spans="1:17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>
      <c r="A323" s="6" t="s">
        <v>939</v>
      </c>
      <c r="B323" s="7" t="s">
        <v>1273</v>
      </c>
      <c r="C323" s="6" t="s">
        <v>1290</v>
      </c>
      <c r="D323" s="6" t="s">
        <v>97</v>
      </c>
      <c r="E323" s="8">
        <v>24000</v>
      </c>
      <c r="F323" s="9">
        <v>44256</v>
      </c>
      <c r="G323" s="9">
        <v>46081</v>
      </c>
      <c r="H323" s="10">
        <v>60</v>
      </c>
      <c r="I323" s="10">
        <v>2.83</v>
      </c>
      <c r="J323" s="8">
        <v>5020</v>
      </c>
      <c r="K323" s="8">
        <v>0.21</v>
      </c>
      <c r="L323" s="8">
        <v>60240</v>
      </c>
      <c r="M323" s="8">
        <v>2.5099999999999998</v>
      </c>
      <c r="N323" s="8">
        <v>1.52</v>
      </c>
      <c r="O323" s="8">
        <v>0</v>
      </c>
      <c r="P323" s="8">
        <v>0</v>
      </c>
      <c r="Q323" s="8">
        <v>0</v>
      </c>
    </row>
    <row r="324" spans="1:17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>
      <c r="A325" s="6" t="s">
        <v>939</v>
      </c>
      <c r="B325" s="7" t="s">
        <v>640</v>
      </c>
      <c r="C325" s="6" t="s">
        <v>1592</v>
      </c>
      <c r="D325" s="6" t="s">
        <v>97</v>
      </c>
      <c r="E325" s="8">
        <v>12000</v>
      </c>
      <c r="F325" s="9">
        <v>44682</v>
      </c>
      <c r="G325" s="9">
        <v>45412</v>
      </c>
      <c r="H325" s="10">
        <v>24</v>
      </c>
      <c r="I325" s="10">
        <v>1.67</v>
      </c>
      <c r="J325" s="8">
        <v>3090</v>
      </c>
      <c r="K325" s="8">
        <v>0.26</v>
      </c>
      <c r="L325" s="8">
        <v>37080</v>
      </c>
      <c r="M325" s="8">
        <v>3.09</v>
      </c>
      <c r="N325" s="8">
        <v>1.57</v>
      </c>
      <c r="O325" s="8">
        <v>0</v>
      </c>
      <c r="P325" s="8">
        <v>0</v>
      </c>
      <c r="Q325" s="8">
        <v>0</v>
      </c>
    </row>
    <row r="326" spans="1:17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>
      <c r="A327" s="6" t="s">
        <v>939</v>
      </c>
      <c r="B327" s="7" t="s">
        <v>642</v>
      </c>
      <c r="C327" s="6" t="s">
        <v>1291</v>
      </c>
      <c r="D327" s="6" t="s">
        <v>97</v>
      </c>
      <c r="E327" s="8">
        <v>24000</v>
      </c>
      <c r="F327" s="9">
        <v>43070</v>
      </c>
      <c r="G327" s="9">
        <v>46721</v>
      </c>
      <c r="H327" s="10">
        <v>120</v>
      </c>
      <c r="I327" s="10">
        <v>6.08</v>
      </c>
      <c r="J327" s="8">
        <v>8320</v>
      </c>
      <c r="K327" s="8">
        <v>0.35</v>
      </c>
      <c r="L327" s="8">
        <v>99840</v>
      </c>
      <c r="M327" s="8">
        <v>4.16</v>
      </c>
      <c r="N327" s="8">
        <v>1.48</v>
      </c>
      <c r="O327" s="8">
        <v>0</v>
      </c>
      <c r="P327" s="8">
        <v>0</v>
      </c>
      <c r="Q327" s="8">
        <v>0</v>
      </c>
    </row>
    <row r="328" spans="1:17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>
      <c r="A329" s="6" t="s">
        <v>939</v>
      </c>
      <c r="B329" s="7" t="s">
        <v>1293</v>
      </c>
      <c r="C329" s="6" t="s">
        <v>1612</v>
      </c>
      <c r="D329" s="6" t="s">
        <v>97</v>
      </c>
      <c r="E329" s="8">
        <v>12000</v>
      </c>
      <c r="F329" s="9">
        <v>44165</v>
      </c>
      <c r="G329" s="9">
        <v>45351</v>
      </c>
      <c r="H329" s="10">
        <v>40</v>
      </c>
      <c r="I329" s="10">
        <v>3.17</v>
      </c>
      <c r="J329" s="8">
        <v>3551.37</v>
      </c>
      <c r="K329" s="8">
        <v>0.3</v>
      </c>
      <c r="L329" s="8">
        <v>42616.44</v>
      </c>
      <c r="M329" s="8">
        <v>3.55</v>
      </c>
      <c r="N329" s="8">
        <v>1.52</v>
      </c>
      <c r="O329" s="8">
        <v>0</v>
      </c>
      <c r="P329" s="8">
        <v>0</v>
      </c>
      <c r="Q329" s="8">
        <v>0</v>
      </c>
    </row>
    <row r="330" spans="1:17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>
      <c r="A331" s="6" t="s">
        <v>939</v>
      </c>
      <c r="B331" s="7" t="s">
        <v>628</v>
      </c>
      <c r="C331" s="6" t="s">
        <v>1292</v>
      </c>
      <c r="D331" s="6" t="s">
        <v>264</v>
      </c>
      <c r="E331" s="8">
        <v>0</v>
      </c>
      <c r="F331" s="9">
        <v>42370</v>
      </c>
      <c r="G331" s="9">
        <v>46022</v>
      </c>
      <c r="H331" s="10">
        <v>120</v>
      </c>
      <c r="I331" s="10">
        <v>8</v>
      </c>
      <c r="J331" s="8">
        <v>154.03</v>
      </c>
      <c r="K331" s="8">
        <v>0</v>
      </c>
      <c r="L331" s="8">
        <v>1848.36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</row>
    <row r="332" spans="1:17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>
      <c r="A333" s="6" t="s">
        <v>1294</v>
      </c>
      <c r="B333" s="7" t="s">
        <v>1295</v>
      </c>
      <c r="C333" s="6" t="s">
        <v>1296</v>
      </c>
      <c r="D333" s="6" t="s">
        <v>97</v>
      </c>
      <c r="E333" s="8">
        <v>46156</v>
      </c>
      <c r="F333" s="9">
        <v>44958</v>
      </c>
      <c r="G333" s="9">
        <v>47634</v>
      </c>
      <c r="H333" s="10">
        <v>88</v>
      </c>
      <c r="I333" s="10">
        <v>0.92</v>
      </c>
      <c r="J333" s="8">
        <v>20193.25</v>
      </c>
      <c r="K333" s="8">
        <v>0.44</v>
      </c>
      <c r="L333" s="8">
        <v>242319</v>
      </c>
      <c r="M333" s="8">
        <v>5.25</v>
      </c>
      <c r="N333" s="8">
        <v>2.12</v>
      </c>
      <c r="O333" s="8">
        <v>0</v>
      </c>
      <c r="P333" s="8">
        <v>27885.919999999998</v>
      </c>
      <c r="Q333" s="8">
        <v>0</v>
      </c>
    </row>
    <row r="334" spans="1:17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>
      <c r="A335" s="6" t="s">
        <v>1297</v>
      </c>
      <c r="B335" s="7" t="s">
        <v>119</v>
      </c>
      <c r="C335" s="12" t="s">
        <v>247</v>
      </c>
      <c r="D335" s="12"/>
      <c r="E335" s="13">
        <v>0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>
      <c r="A337" s="6" t="s">
        <v>1297</v>
      </c>
      <c r="B337" s="7" t="s">
        <v>1299</v>
      </c>
      <c r="C337" s="12" t="s">
        <v>247</v>
      </c>
      <c r="D337" s="12"/>
      <c r="E337" s="13"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1:17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>
      <c r="A339" s="6" t="s">
        <v>1297</v>
      </c>
      <c r="B339" s="7" t="s">
        <v>1301</v>
      </c>
      <c r="C339" s="12" t="s">
        <v>247</v>
      </c>
      <c r="D339" s="12"/>
      <c r="E339" s="13"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>
      <c r="A341" s="6" t="s">
        <v>1303</v>
      </c>
      <c r="B341" s="7" t="s">
        <v>371</v>
      </c>
      <c r="C341" s="12" t="s">
        <v>247</v>
      </c>
      <c r="D341" s="12"/>
      <c r="E341" s="13"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>
      <c r="A343" s="6" t="s">
        <v>1303</v>
      </c>
      <c r="B343" s="7" t="s">
        <v>320</v>
      </c>
      <c r="C343" s="12" t="s">
        <v>247</v>
      </c>
      <c r="D343" s="12"/>
      <c r="E343" s="13"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17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>
      <c r="A345" s="6" t="s">
        <v>1306</v>
      </c>
      <c r="B345" s="7" t="s">
        <v>99</v>
      </c>
      <c r="C345" s="12" t="s">
        <v>247</v>
      </c>
      <c r="D345" s="12"/>
      <c r="E345" s="13">
        <v>30523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>
      <c r="A347" s="6" t="s">
        <v>1308</v>
      </c>
      <c r="B347" s="7" t="s">
        <v>119</v>
      </c>
      <c r="C347" s="12" t="s">
        <v>247</v>
      </c>
      <c r="D347" s="12"/>
      <c r="E347" s="13"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>
      <c r="A349" s="6" t="s">
        <v>1310</v>
      </c>
      <c r="B349" s="7" t="s">
        <v>119</v>
      </c>
      <c r="C349" s="12" t="s">
        <v>247</v>
      </c>
      <c r="D349" s="12"/>
      <c r="E349" s="13"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>
      <c r="A351" s="6" t="s">
        <v>1312</v>
      </c>
      <c r="B351" s="7" t="s">
        <v>119</v>
      </c>
      <c r="C351" s="12" t="s">
        <v>247</v>
      </c>
      <c r="D351" s="12"/>
      <c r="E351" s="13"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1:17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>
      <c r="A353" s="6" t="s">
        <v>1312</v>
      </c>
      <c r="B353" s="7" t="s">
        <v>205</v>
      </c>
      <c r="C353" s="12" t="s">
        <v>247</v>
      </c>
      <c r="D353" s="12"/>
      <c r="E353" s="13"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>
      <c r="A355" s="6" t="s">
        <v>1312</v>
      </c>
      <c r="B355" s="7" t="s">
        <v>1315</v>
      </c>
      <c r="C355" s="12" t="s">
        <v>247</v>
      </c>
      <c r="D355" s="12"/>
      <c r="E355" s="13">
        <v>0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ht="20.100000000000001">
      <c r="A357" s="6" t="s">
        <v>1317</v>
      </c>
      <c r="B357" s="7" t="s">
        <v>1613</v>
      </c>
      <c r="C357" s="6" t="s">
        <v>1318</v>
      </c>
      <c r="D357" s="6" t="s">
        <v>97</v>
      </c>
      <c r="E357" s="8">
        <v>206000</v>
      </c>
      <c r="F357" s="9">
        <v>45230</v>
      </c>
      <c r="G357" s="9">
        <v>48883</v>
      </c>
      <c r="H357" s="10">
        <v>121</v>
      </c>
      <c r="I357" s="10">
        <v>0.25</v>
      </c>
      <c r="J357" s="8">
        <v>29991.67</v>
      </c>
      <c r="K357" s="8">
        <v>0.15</v>
      </c>
      <c r="L357" s="8">
        <v>359900.04</v>
      </c>
      <c r="M357" s="8">
        <v>1.75</v>
      </c>
      <c r="N357" s="8">
        <v>0.41</v>
      </c>
      <c r="O357" s="8">
        <v>0</v>
      </c>
      <c r="P357" s="8">
        <v>0</v>
      </c>
      <c r="Q357" s="8">
        <v>0</v>
      </c>
    </row>
    <row r="358" spans="1:17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>
      <c r="A359" s="6" t="s">
        <v>1317</v>
      </c>
      <c r="B359" s="7" t="s">
        <v>341</v>
      </c>
      <c r="C359" s="6" t="s">
        <v>1319</v>
      </c>
      <c r="D359" s="6" t="s">
        <v>97</v>
      </c>
      <c r="E359" s="8">
        <v>29900</v>
      </c>
      <c r="F359" s="9">
        <v>45230</v>
      </c>
      <c r="G359" s="9">
        <v>48548</v>
      </c>
      <c r="H359" s="10">
        <v>110</v>
      </c>
      <c r="I359" s="10">
        <v>0.25</v>
      </c>
      <c r="J359" s="8">
        <v>14664.08</v>
      </c>
      <c r="K359" s="8">
        <v>0.49</v>
      </c>
      <c r="L359" s="8">
        <v>175968.96</v>
      </c>
      <c r="M359" s="8">
        <v>5.89</v>
      </c>
      <c r="N359" s="8">
        <v>0.86</v>
      </c>
      <c r="O359" s="8">
        <v>0</v>
      </c>
      <c r="P359" s="8">
        <v>8571.34</v>
      </c>
      <c r="Q359" s="8">
        <v>0</v>
      </c>
    </row>
    <row r="360" spans="1:17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>
      <c r="A361" s="6" t="s">
        <v>1320</v>
      </c>
      <c r="B361" s="7" t="s">
        <v>119</v>
      </c>
      <c r="C361" s="12" t="s">
        <v>247</v>
      </c>
      <c r="D361" s="12"/>
      <c r="E361" s="13"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>
      <c r="A363" s="6" t="s">
        <v>1320</v>
      </c>
      <c r="B363" s="7" t="s">
        <v>1323</v>
      </c>
      <c r="C363" s="12" t="s">
        <v>247</v>
      </c>
      <c r="D363" s="12"/>
      <c r="E363" s="13"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1:17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>
      <c r="A365" s="6" t="s">
        <v>1320</v>
      </c>
      <c r="B365" s="7" t="s">
        <v>1130</v>
      </c>
      <c r="C365" s="12" t="s">
        <v>247</v>
      </c>
      <c r="D365" s="12"/>
      <c r="E365" s="13"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1:17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>
      <c r="A367" s="6" t="s">
        <v>1320</v>
      </c>
      <c r="B367" s="7" t="s">
        <v>205</v>
      </c>
      <c r="C367" s="12" t="s">
        <v>247</v>
      </c>
      <c r="D367" s="12"/>
      <c r="E367" s="13"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1:17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>
      <c r="A369" s="6" t="s">
        <v>1327</v>
      </c>
      <c r="B369" s="7" t="s">
        <v>479</v>
      </c>
      <c r="C369" s="12" t="s">
        <v>247</v>
      </c>
      <c r="D369" s="12"/>
      <c r="E369" s="13"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>
      <c r="A371" s="6" t="s">
        <v>1327</v>
      </c>
      <c r="B371" s="7" t="s">
        <v>1164</v>
      </c>
      <c r="C371" s="12" t="s">
        <v>247</v>
      </c>
      <c r="D371" s="12"/>
      <c r="E371" s="13">
        <v>0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1:17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>
      <c r="A373" s="6" t="s">
        <v>1327</v>
      </c>
      <c r="B373" s="7" t="s">
        <v>636</v>
      </c>
      <c r="C373" s="12" t="s">
        <v>247</v>
      </c>
      <c r="D373" s="12"/>
      <c r="E373" s="13"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>
      <c r="A375" s="6" t="s">
        <v>1330</v>
      </c>
      <c r="B375" s="7" t="s">
        <v>1331</v>
      </c>
      <c r="C375" s="6" t="s">
        <v>1332</v>
      </c>
      <c r="D375" s="6" t="s">
        <v>117</v>
      </c>
      <c r="E375" s="8">
        <v>41634</v>
      </c>
      <c r="F375" s="9">
        <v>44538</v>
      </c>
      <c r="G375" s="9">
        <v>46387</v>
      </c>
      <c r="H375" s="10">
        <v>61</v>
      </c>
      <c r="I375" s="10">
        <v>2.08</v>
      </c>
      <c r="J375" s="8">
        <v>17510</v>
      </c>
      <c r="K375" s="8">
        <v>0.42</v>
      </c>
      <c r="L375" s="8">
        <v>210120</v>
      </c>
      <c r="M375" s="8">
        <v>5.05</v>
      </c>
      <c r="N375" s="8">
        <v>0.2</v>
      </c>
      <c r="O375" s="8">
        <v>0</v>
      </c>
      <c r="P375" s="8">
        <v>17000</v>
      </c>
      <c r="Q375" s="8">
        <v>0</v>
      </c>
    </row>
    <row r="376" spans="1:17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>
      <c r="A377" s="6" t="s">
        <v>1333</v>
      </c>
      <c r="B377" s="7" t="s">
        <v>119</v>
      </c>
      <c r="C377" s="12" t="s">
        <v>247</v>
      </c>
      <c r="D377" s="12"/>
      <c r="E377" s="13"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>
      <c r="A379" s="6" t="s">
        <v>1335</v>
      </c>
      <c r="B379" s="7" t="s">
        <v>1336</v>
      </c>
      <c r="C379" s="6" t="s">
        <v>1337</v>
      </c>
      <c r="D379" s="6" t="s">
        <v>97</v>
      </c>
      <c r="E379" s="8">
        <v>45750</v>
      </c>
      <c r="F379" s="9">
        <v>45176</v>
      </c>
      <c r="G379" s="9">
        <v>45930</v>
      </c>
      <c r="H379" s="10">
        <v>25</v>
      </c>
      <c r="I379" s="10">
        <v>0.33</v>
      </c>
      <c r="J379" s="8">
        <v>21505.360000000001</v>
      </c>
      <c r="K379" s="8">
        <v>0.47</v>
      </c>
      <c r="L379" s="8">
        <v>258064.32</v>
      </c>
      <c r="M379" s="8">
        <v>5.64</v>
      </c>
      <c r="N379" s="8">
        <v>0.76</v>
      </c>
      <c r="O379" s="8">
        <v>0</v>
      </c>
      <c r="P379" s="8">
        <v>12875</v>
      </c>
      <c r="Q379" s="8">
        <v>0</v>
      </c>
    </row>
    <row r="380" spans="1:17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>
      <c r="A381" s="6" t="s">
        <v>1338</v>
      </c>
      <c r="B381" s="7" t="s">
        <v>479</v>
      </c>
      <c r="C381" s="12" t="s">
        <v>247</v>
      </c>
      <c r="D381" s="12"/>
      <c r="E381" s="13"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1:17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>
      <c r="A383" s="6" t="s">
        <v>1338</v>
      </c>
      <c r="B383" s="7" t="s">
        <v>1340</v>
      </c>
      <c r="C383" s="12" t="s">
        <v>247</v>
      </c>
      <c r="D383" s="12"/>
      <c r="E383" s="13"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>
      <c r="A385" s="6" t="s">
        <v>1338</v>
      </c>
      <c r="B385" s="7" t="s">
        <v>1342</v>
      </c>
      <c r="C385" s="12" t="s">
        <v>247</v>
      </c>
      <c r="D385" s="12"/>
      <c r="E385" s="13"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1:17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>
      <c r="A387" s="6" t="s">
        <v>1338</v>
      </c>
      <c r="B387" s="7" t="s">
        <v>1164</v>
      </c>
      <c r="C387" s="12" t="s">
        <v>247</v>
      </c>
      <c r="D387" s="12"/>
      <c r="E387" s="13"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>
      <c r="A389" s="6" t="s">
        <v>1338</v>
      </c>
      <c r="B389" s="7" t="s">
        <v>1345</v>
      </c>
      <c r="C389" s="12" t="s">
        <v>247</v>
      </c>
      <c r="D389" s="12"/>
      <c r="E389" s="13"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spans="1:17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>
      <c r="A391" s="6" t="s">
        <v>1338</v>
      </c>
      <c r="B391" s="7" t="s">
        <v>1288</v>
      </c>
      <c r="C391" s="12" t="s">
        <v>247</v>
      </c>
      <c r="D391" s="12"/>
      <c r="E391" s="13"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>
      <c r="A393" s="6" t="s">
        <v>1338</v>
      </c>
      <c r="B393" s="7" t="s">
        <v>1273</v>
      </c>
      <c r="C393" s="12" t="s">
        <v>247</v>
      </c>
      <c r="D393" s="12"/>
      <c r="E393" s="13"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>
      <c r="A395" s="6" t="s">
        <v>1338</v>
      </c>
      <c r="B395" s="7" t="s">
        <v>642</v>
      </c>
      <c r="C395" s="12" t="s">
        <v>247</v>
      </c>
      <c r="D395" s="12"/>
      <c r="E395" s="13"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>
      <c r="A397" s="6" t="s">
        <v>1338</v>
      </c>
      <c r="B397" s="7" t="s">
        <v>1293</v>
      </c>
      <c r="C397" s="12" t="s">
        <v>247</v>
      </c>
      <c r="D397" s="12"/>
      <c r="E397" s="13">
        <v>0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>
      <c r="A399" s="6" t="s">
        <v>1351</v>
      </c>
      <c r="B399" s="7" t="s">
        <v>1164</v>
      </c>
      <c r="C399" s="12" t="s">
        <v>247</v>
      </c>
      <c r="D399" s="12"/>
      <c r="E399" s="13"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>
      <c r="A401" s="6" t="s">
        <v>1351</v>
      </c>
      <c r="B401" s="7" t="s">
        <v>1353</v>
      </c>
      <c r="C401" s="12" t="s">
        <v>247</v>
      </c>
      <c r="D401" s="12"/>
      <c r="E401" s="13"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>
      <c r="A403" s="6" t="s">
        <v>1351</v>
      </c>
      <c r="B403" s="7" t="s">
        <v>636</v>
      </c>
      <c r="C403" s="12" t="s">
        <v>247</v>
      </c>
      <c r="D403" s="12"/>
      <c r="E403" s="13"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>
      <c r="A405" s="6" t="s">
        <v>1351</v>
      </c>
      <c r="B405" s="7" t="s">
        <v>1286</v>
      </c>
      <c r="C405" s="12" t="s">
        <v>247</v>
      </c>
      <c r="D405" s="12"/>
      <c r="E405" s="13"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>
      <c r="A407" s="6" t="s">
        <v>1351</v>
      </c>
      <c r="B407" s="7" t="s">
        <v>1288</v>
      </c>
      <c r="C407" s="12" t="s">
        <v>247</v>
      </c>
      <c r="D407" s="12"/>
      <c r="E407" s="13">
        <v>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>
      <c r="A409" s="6" t="s">
        <v>1355</v>
      </c>
      <c r="B409" s="7" t="s">
        <v>119</v>
      </c>
      <c r="C409" s="12" t="s">
        <v>247</v>
      </c>
      <c r="D409" s="12"/>
      <c r="E409" s="13">
        <v>0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>
      <c r="A411" s="6" t="s">
        <v>1357</v>
      </c>
      <c r="B411" s="7" t="s">
        <v>1020</v>
      </c>
      <c r="C411" s="6" t="s">
        <v>1358</v>
      </c>
      <c r="D411" s="6" t="s">
        <v>264</v>
      </c>
      <c r="E411" s="8">
        <v>12000</v>
      </c>
      <c r="F411" s="9">
        <v>45008</v>
      </c>
      <c r="G411" s="9">
        <v>46112</v>
      </c>
      <c r="H411" s="10">
        <v>37</v>
      </c>
      <c r="I411" s="10">
        <v>0.83</v>
      </c>
      <c r="J411" s="8">
        <v>10609</v>
      </c>
      <c r="K411" s="8">
        <v>0.88</v>
      </c>
      <c r="L411" s="8">
        <v>127308</v>
      </c>
      <c r="M411" s="8">
        <v>10.61</v>
      </c>
      <c r="N411" s="8">
        <v>0</v>
      </c>
      <c r="O411" s="8">
        <v>0</v>
      </c>
      <c r="P411" s="8">
        <v>10000</v>
      </c>
      <c r="Q411" s="8">
        <v>0</v>
      </c>
    </row>
    <row r="412" spans="1:17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>
      <c r="A413" s="6" t="s">
        <v>1357</v>
      </c>
      <c r="B413" s="7" t="s">
        <v>1193</v>
      </c>
      <c r="C413" s="6" t="s">
        <v>1359</v>
      </c>
      <c r="D413" s="6" t="s">
        <v>97</v>
      </c>
      <c r="E413" s="8">
        <v>17280</v>
      </c>
      <c r="F413" s="9">
        <v>45008</v>
      </c>
      <c r="G413" s="9">
        <v>46599</v>
      </c>
      <c r="H413" s="10">
        <v>53</v>
      </c>
      <c r="I413" s="10">
        <v>0.83</v>
      </c>
      <c r="J413" s="8">
        <v>20738</v>
      </c>
      <c r="K413" s="8">
        <v>1.2</v>
      </c>
      <c r="L413" s="8">
        <v>248856</v>
      </c>
      <c r="M413" s="8">
        <v>14.4</v>
      </c>
      <c r="N413" s="8">
        <v>2.99</v>
      </c>
      <c r="O413" s="8">
        <v>0</v>
      </c>
      <c r="P413" s="8">
        <v>14280</v>
      </c>
      <c r="Q413" s="8">
        <v>0</v>
      </c>
    </row>
    <row r="414" spans="1:17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>
      <c r="A415" s="6" t="s">
        <v>1360</v>
      </c>
      <c r="B415" s="7" t="s">
        <v>479</v>
      </c>
      <c r="C415" s="6" t="s">
        <v>1361</v>
      </c>
      <c r="D415" s="6" t="s">
        <v>97</v>
      </c>
      <c r="E415" s="8">
        <v>40324</v>
      </c>
      <c r="F415" s="9">
        <v>45077</v>
      </c>
      <c r="G415" s="9">
        <v>47999</v>
      </c>
      <c r="H415" s="10">
        <v>97</v>
      </c>
      <c r="I415" s="10">
        <v>0.67</v>
      </c>
      <c r="J415" s="8">
        <v>29567.99</v>
      </c>
      <c r="K415" s="8">
        <v>0.73</v>
      </c>
      <c r="L415" s="8">
        <v>354815.88</v>
      </c>
      <c r="M415" s="8">
        <v>8.8000000000000007</v>
      </c>
      <c r="N415" s="8">
        <v>1.75</v>
      </c>
      <c r="O415" s="8">
        <v>0</v>
      </c>
      <c r="P415" s="8">
        <v>36184.65</v>
      </c>
      <c r="Q415" s="8">
        <v>0</v>
      </c>
    </row>
    <row r="416" spans="1:17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>
      <c r="A417" s="6" t="s">
        <v>1360</v>
      </c>
      <c r="B417" s="7" t="s">
        <v>1164</v>
      </c>
      <c r="C417" s="6" t="s">
        <v>1362</v>
      </c>
      <c r="D417" s="6" t="s">
        <v>97</v>
      </c>
      <c r="E417" s="8">
        <v>41000</v>
      </c>
      <c r="F417" s="9">
        <v>45077</v>
      </c>
      <c r="G417" s="9">
        <v>46477</v>
      </c>
      <c r="H417" s="10">
        <v>47</v>
      </c>
      <c r="I417" s="10">
        <v>0.67</v>
      </c>
      <c r="J417" s="8">
        <v>28016.66</v>
      </c>
      <c r="K417" s="8">
        <v>0.68</v>
      </c>
      <c r="L417" s="8">
        <v>336199.92</v>
      </c>
      <c r="M417" s="8">
        <v>8.1999999999999993</v>
      </c>
      <c r="N417" s="8">
        <v>1.75</v>
      </c>
      <c r="O417" s="8">
        <v>0</v>
      </c>
      <c r="P417" s="8">
        <v>30170.880000000001</v>
      </c>
      <c r="Q417" s="8">
        <v>0</v>
      </c>
    </row>
    <row r="418" spans="1:17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>
      <c r="A419" s="6" t="s">
        <v>1363</v>
      </c>
      <c r="B419" s="7" t="s">
        <v>479</v>
      </c>
      <c r="C419" s="12" t="s">
        <v>247</v>
      </c>
      <c r="D419" s="12"/>
      <c r="E419" s="13"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1:17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>
      <c r="A421" s="6" t="s">
        <v>1365</v>
      </c>
      <c r="B421" s="7" t="s">
        <v>1366</v>
      </c>
      <c r="C421" s="6" t="s">
        <v>1367</v>
      </c>
      <c r="D421" s="6" t="s">
        <v>97</v>
      </c>
      <c r="E421" s="8">
        <v>21025</v>
      </c>
      <c r="F421" s="9">
        <v>45077</v>
      </c>
      <c r="G421" s="9">
        <v>47299</v>
      </c>
      <c r="H421" s="10">
        <v>74</v>
      </c>
      <c r="I421" s="10">
        <v>0.67</v>
      </c>
      <c r="J421" s="8">
        <v>10249.69</v>
      </c>
      <c r="K421" s="8">
        <v>0.49</v>
      </c>
      <c r="L421" s="8">
        <v>122996.28</v>
      </c>
      <c r="M421" s="8">
        <v>5.85</v>
      </c>
      <c r="N421" s="8">
        <v>2.0699999999999998</v>
      </c>
      <c r="O421" s="8">
        <v>0</v>
      </c>
      <c r="P421" s="8">
        <v>7095.94</v>
      </c>
      <c r="Q421" s="8">
        <v>0</v>
      </c>
    </row>
    <row r="422" spans="1:17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>
      <c r="A423" s="6" t="s">
        <v>1365</v>
      </c>
      <c r="B423" s="7" t="s">
        <v>1368</v>
      </c>
      <c r="C423" s="6" t="s">
        <v>1369</v>
      </c>
      <c r="D423" s="6" t="s">
        <v>97</v>
      </c>
      <c r="E423" s="8">
        <v>15097</v>
      </c>
      <c r="F423" s="9">
        <v>43709</v>
      </c>
      <c r="G423" s="9">
        <v>47057</v>
      </c>
      <c r="H423" s="10">
        <v>110</v>
      </c>
      <c r="I423" s="10">
        <v>4.33</v>
      </c>
      <c r="J423" s="8">
        <v>12271.58</v>
      </c>
      <c r="K423" s="8">
        <v>0.81</v>
      </c>
      <c r="L423" s="8">
        <v>147258.96</v>
      </c>
      <c r="M423" s="8">
        <v>9.75</v>
      </c>
      <c r="N423" s="8">
        <v>2.02</v>
      </c>
      <c r="O423" s="8">
        <v>0</v>
      </c>
      <c r="P423" s="8">
        <v>9441.31</v>
      </c>
      <c r="Q423" s="8">
        <v>0</v>
      </c>
    </row>
    <row r="424" spans="1:17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>
      <c r="A425" s="6" t="s">
        <v>1370</v>
      </c>
      <c r="B425" s="7" t="s">
        <v>119</v>
      </c>
      <c r="C425" s="12" t="s">
        <v>247</v>
      </c>
      <c r="D425" s="12"/>
      <c r="E425" s="13"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>
      <c r="A427" s="6" t="s">
        <v>1371</v>
      </c>
      <c r="B427" s="7" t="s">
        <v>1373</v>
      </c>
      <c r="C427" s="6" t="s">
        <v>1580</v>
      </c>
      <c r="D427" s="6" t="s">
        <v>97</v>
      </c>
      <c r="E427" s="8">
        <v>39515</v>
      </c>
      <c r="F427" s="9">
        <v>45082</v>
      </c>
      <c r="G427" s="9">
        <v>45473</v>
      </c>
      <c r="H427" s="10">
        <v>13</v>
      </c>
      <c r="I427" s="10">
        <v>0.57999999999999996</v>
      </c>
      <c r="J427" s="8">
        <v>44454.38</v>
      </c>
      <c r="K427" s="8">
        <v>1.1299999999999999</v>
      </c>
      <c r="L427" s="8">
        <v>533452.56000000006</v>
      </c>
      <c r="M427" s="8">
        <v>13.5</v>
      </c>
      <c r="N427" s="8">
        <v>6.13</v>
      </c>
      <c r="O427" s="8">
        <v>0</v>
      </c>
      <c r="P427" s="8">
        <v>0</v>
      </c>
      <c r="Q427" s="8">
        <v>0</v>
      </c>
    </row>
    <row r="428" spans="1:17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>
      <c r="A429" s="6" t="s">
        <v>1371</v>
      </c>
      <c r="B429" s="7" t="s">
        <v>493</v>
      </c>
      <c r="C429" s="6" t="s">
        <v>1372</v>
      </c>
      <c r="D429" s="6" t="s">
        <v>264</v>
      </c>
      <c r="E429" s="8">
        <v>0</v>
      </c>
      <c r="F429" s="9">
        <v>43700</v>
      </c>
      <c r="G429" s="9">
        <v>47352</v>
      </c>
      <c r="H429" s="10">
        <v>120</v>
      </c>
      <c r="I429" s="10">
        <v>4.42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</row>
    <row r="430" spans="1:17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>
      <c r="A431" s="6" t="s">
        <v>1374</v>
      </c>
      <c r="B431" s="7" t="s">
        <v>1375</v>
      </c>
      <c r="C431" s="6" t="s">
        <v>1376</v>
      </c>
      <c r="D431" s="6" t="s">
        <v>97</v>
      </c>
      <c r="E431" s="8">
        <v>224293</v>
      </c>
      <c r="F431" s="9">
        <v>45272</v>
      </c>
      <c r="G431" s="9">
        <v>46752</v>
      </c>
      <c r="H431" s="10">
        <v>49</v>
      </c>
      <c r="I431" s="10">
        <v>0.08</v>
      </c>
      <c r="J431" s="8">
        <v>72128.789999999994</v>
      </c>
      <c r="K431" s="8">
        <v>0.32</v>
      </c>
      <c r="L431" s="8">
        <v>865545.48</v>
      </c>
      <c r="M431" s="8">
        <v>3.86</v>
      </c>
      <c r="N431" s="8">
        <v>1.26</v>
      </c>
      <c r="O431" s="8">
        <v>0</v>
      </c>
      <c r="P431" s="8">
        <v>215882.01</v>
      </c>
      <c r="Q431" s="8">
        <v>0</v>
      </c>
    </row>
    <row r="432" spans="1:17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>
      <c r="A433" s="6" t="s">
        <v>1377</v>
      </c>
      <c r="B433" s="7" t="s">
        <v>479</v>
      </c>
      <c r="C433" s="12" t="s">
        <v>247</v>
      </c>
      <c r="D433" s="12"/>
      <c r="E433" s="13">
        <v>0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spans="1:17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>
      <c r="A435" s="6" t="s">
        <v>1379</v>
      </c>
      <c r="B435" s="7" t="s">
        <v>119</v>
      </c>
      <c r="C435" s="12" t="s">
        <v>247</v>
      </c>
      <c r="D435" s="12"/>
      <c r="E435" s="13">
        <v>0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>
      <c r="A437" s="6" t="s">
        <v>1379</v>
      </c>
      <c r="B437" s="7" t="s">
        <v>320</v>
      </c>
      <c r="C437" s="12" t="s">
        <v>247</v>
      </c>
      <c r="D437" s="12"/>
      <c r="E437" s="13">
        <v>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1:17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>
      <c r="A439" s="6" t="s">
        <v>1382</v>
      </c>
      <c r="B439" s="7" t="s">
        <v>99</v>
      </c>
      <c r="C439" s="6" t="s">
        <v>1383</v>
      </c>
      <c r="D439" s="6" t="s">
        <v>97</v>
      </c>
      <c r="E439" s="8">
        <v>6910</v>
      </c>
      <c r="F439" s="9">
        <v>45209</v>
      </c>
      <c r="G439" s="9">
        <v>46904</v>
      </c>
      <c r="H439" s="10">
        <v>56</v>
      </c>
      <c r="I439" s="10">
        <v>0.25</v>
      </c>
      <c r="J439" s="8">
        <v>8349.58</v>
      </c>
      <c r="K439" s="8">
        <v>1.21</v>
      </c>
      <c r="L439" s="8">
        <v>100194.96</v>
      </c>
      <c r="M439" s="8">
        <v>14.5</v>
      </c>
      <c r="N439" s="8">
        <v>6.87</v>
      </c>
      <c r="O439" s="8">
        <v>0</v>
      </c>
      <c r="P439" s="8">
        <v>19060.080000000002</v>
      </c>
      <c r="Q439" s="8">
        <v>0</v>
      </c>
    </row>
    <row r="440" spans="1:17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>
      <c r="A441" s="6" t="s">
        <v>1382</v>
      </c>
      <c r="B441" s="7" t="s">
        <v>1384</v>
      </c>
      <c r="C441" s="6" t="s">
        <v>1385</v>
      </c>
      <c r="D441" s="6" t="s">
        <v>97</v>
      </c>
      <c r="E441" s="8">
        <v>17500</v>
      </c>
      <c r="F441" s="9">
        <v>45209</v>
      </c>
      <c r="G441" s="9">
        <v>47268</v>
      </c>
      <c r="H441" s="10">
        <v>67</v>
      </c>
      <c r="I441" s="10">
        <v>0.25</v>
      </c>
      <c r="J441" s="8">
        <v>20059.52</v>
      </c>
      <c r="K441" s="8">
        <v>1.1499999999999999</v>
      </c>
      <c r="L441" s="8">
        <v>240714.23999999999</v>
      </c>
      <c r="M441" s="8">
        <v>13.76</v>
      </c>
      <c r="N441" s="8">
        <v>6.86</v>
      </c>
      <c r="O441" s="8">
        <v>0</v>
      </c>
      <c r="P441" s="8">
        <v>0</v>
      </c>
      <c r="Q441" s="8">
        <v>0</v>
      </c>
    </row>
    <row r="442" spans="1:17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>
      <c r="A443" s="6" t="s">
        <v>1382</v>
      </c>
      <c r="B443" s="7" t="s">
        <v>188</v>
      </c>
      <c r="C443" s="6" t="s">
        <v>1386</v>
      </c>
      <c r="D443" s="6" t="s">
        <v>97</v>
      </c>
      <c r="E443" s="8">
        <v>12995</v>
      </c>
      <c r="F443" s="9">
        <v>45209</v>
      </c>
      <c r="G443" s="9">
        <v>48334</v>
      </c>
      <c r="H443" s="10">
        <v>103</v>
      </c>
      <c r="I443" s="10">
        <v>0.25</v>
      </c>
      <c r="J443" s="8">
        <v>14088.56</v>
      </c>
      <c r="K443" s="8">
        <v>1.08</v>
      </c>
      <c r="L443" s="8">
        <v>169062.72</v>
      </c>
      <c r="M443" s="8">
        <v>13.01</v>
      </c>
      <c r="N443" s="8">
        <v>6.85</v>
      </c>
      <c r="O443" s="8">
        <v>0</v>
      </c>
      <c r="P443" s="8">
        <v>0</v>
      </c>
      <c r="Q443" s="8">
        <v>39674.699999999997</v>
      </c>
    </row>
    <row r="444" spans="1:17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>
      <c r="A445" s="6" t="s">
        <v>1387</v>
      </c>
      <c r="B445" s="7" t="s">
        <v>479</v>
      </c>
      <c r="C445" s="12" t="s">
        <v>247</v>
      </c>
      <c r="D445" s="12"/>
      <c r="E445" s="13">
        <v>0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spans="1:17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>
      <c r="A447" s="6" t="s">
        <v>1387</v>
      </c>
      <c r="B447" s="7" t="s">
        <v>1340</v>
      </c>
      <c r="C447" s="12" t="s">
        <v>247</v>
      </c>
      <c r="D447" s="12"/>
      <c r="E447" s="13">
        <v>0</v>
      </c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spans="1:17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>
      <c r="A449" s="6" t="s">
        <v>1387</v>
      </c>
      <c r="B449" s="7" t="s">
        <v>1164</v>
      </c>
      <c r="C449" s="12" t="s">
        <v>247</v>
      </c>
      <c r="D449" s="12"/>
      <c r="E449" s="13">
        <v>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spans="1:17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>
      <c r="A451" s="6" t="s">
        <v>1387</v>
      </c>
      <c r="B451" s="7" t="s">
        <v>636</v>
      </c>
      <c r="C451" s="12" t="s">
        <v>247</v>
      </c>
      <c r="D451" s="12"/>
      <c r="E451" s="13">
        <v>0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>
      <c r="A453" s="6" t="s">
        <v>1387</v>
      </c>
      <c r="B453" s="7" t="s">
        <v>1286</v>
      </c>
      <c r="C453" s="12" t="s">
        <v>247</v>
      </c>
      <c r="D453" s="12"/>
      <c r="E453" s="13">
        <v>0</v>
      </c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1:17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>
      <c r="A455" s="6" t="s">
        <v>1387</v>
      </c>
      <c r="B455" s="7" t="s">
        <v>1288</v>
      </c>
      <c r="C455" s="12" t="s">
        <v>247</v>
      </c>
      <c r="D455" s="12"/>
      <c r="E455" s="13">
        <v>0</v>
      </c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>
      <c r="A457" s="6" t="s">
        <v>1387</v>
      </c>
      <c r="B457" s="7" t="s">
        <v>640</v>
      </c>
      <c r="C457" s="12" t="s">
        <v>247</v>
      </c>
      <c r="D457" s="12"/>
      <c r="E457" s="13">
        <v>0</v>
      </c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1:17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>
      <c r="A459" s="6" t="s">
        <v>1387</v>
      </c>
      <c r="B459" s="7" t="s">
        <v>642</v>
      </c>
      <c r="C459" s="12" t="s">
        <v>247</v>
      </c>
      <c r="D459" s="12"/>
      <c r="E459" s="13">
        <v>0</v>
      </c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1:17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>
      <c r="A461" s="6" t="s">
        <v>1387</v>
      </c>
      <c r="B461" s="7" t="s">
        <v>1388</v>
      </c>
      <c r="C461" s="12" t="s">
        <v>247</v>
      </c>
      <c r="D461" s="12"/>
      <c r="E461" s="13">
        <v>0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>
      <c r="A463" s="6" t="s">
        <v>1389</v>
      </c>
      <c r="B463" s="7" t="s">
        <v>1390</v>
      </c>
      <c r="C463" s="12" t="s">
        <v>247</v>
      </c>
      <c r="D463" s="12"/>
      <c r="E463" s="13">
        <v>0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1:17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>
      <c r="A465" s="6" t="s">
        <v>1389</v>
      </c>
      <c r="B465" s="7" t="s">
        <v>1391</v>
      </c>
      <c r="C465" s="12" t="s">
        <v>247</v>
      </c>
      <c r="D465" s="12"/>
      <c r="E465" s="13">
        <v>0</v>
      </c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>
      <c r="A467" s="6" t="s">
        <v>1389</v>
      </c>
      <c r="B467" s="7" t="s">
        <v>1353</v>
      </c>
      <c r="C467" s="12" t="s">
        <v>247</v>
      </c>
      <c r="D467" s="12"/>
      <c r="E467" s="13">
        <v>0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1:17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>
      <c r="A469" s="6" t="s">
        <v>1392</v>
      </c>
      <c r="B469" s="7" t="s">
        <v>1393</v>
      </c>
      <c r="C469" s="12" t="s">
        <v>247</v>
      </c>
      <c r="D469" s="12"/>
      <c r="E469" s="13">
        <v>0</v>
      </c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spans="1:17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>
      <c r="A471" s="6" t="s">
        <v>1392</v>
      </c>
      <c r="B471" s="7" t="s">
        <v>1395</v>
      </c>
      <c r="C471" s="12" t="s">
        <v>247</v>
      </c>
      <c r="D471" s="12"/>
      <c r="E471" s="13">
        <v>0</v>
      </c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spans="1:17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>
      <c r="A473" s="6" t="s">
        <v>1397</v>
      </c>
      <c r="B473" s="7" t="s">
        <v>1398</v>
      </c>
      <c r="C473" s="6" t="s">
        <v>1399</v>
      </c>
      <c r="D473" s="6" t="s">
        <v>97</v>
      </c>
      <c r="E473" s="8">
        <v>60000</v>
      </c>
      <c r="F473" s="9">
        <v>45209</v>
      </c>
      <c r="G473" s="9">
        <v>46387</v>
      </c>
      <c r="H473" s="10">
        <v>39</v>
      </c>
      <c r="I473" s="10">
        <v>0.25</v>
      </c>
      <c r="J473" s="8">
        <v>75000</v>
      </c>
      <c r="K473" s="8">
        <v>1.25</v>
      </c>
      <c r="L473" s="8">
        <v>900000</v>
      </c>
      <c r="M473" s="8">
        <v>15</v>
      </c>
      <c r="N473" s="8">
        <v>6.51</v>
      </c>
      <c r="O473" s="8">
        <v>0</v>
      </c>
      <c r="P473" s="8">
        <v>0</v>
      </c>
      <c r="Q473" s="8">
        <v>0</v>
      </c>
    </row>
    <row r="474" spans="1:17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>
      <c r="A475" s="6" t="s">
        <v>941</v>
      </c>
      <c r="B475" s="7" t="s">
        <v>99</v>
      </c>
      <c r="C475" s="6" t="s">
        <v>1403</v>
      </c>
      <c r="D475" s="6" t="s">
        <v>97</v>
      </c>
      <c r="E475" s="8">
        <v>5000</v>
      </c>
      <c r="F475" s="9">
        <v>45209</v>
      </c>
      <c r="G475" s="9">
        <v>47177</v>
      </c>
      <c r="H475" s="10">
        <v>65</v>
      </c>
      <c r="I475" s="10">
        <v>0.25</v>
      </c>
      <c r="J475" s="8">
        <v>6102.38</v>
      </c>
      <c r="K475" s="8">
        <v>1.22</v>
      </c>
      <c r="L475" s="8">
        <v>73228.56</v>
      </c>
      <c r="M475" s="8">
        <v>14.65</v>
      </c>
      <c r="N475" s="8">
        <v>6.74</v>
      </c>
      <c r="O475" s="8">
        <v>0</v>
      </c>
      <c r="P475" s="8">
        <v>10000</v>
      </c>
      <c r="Q475" s="8">
        <v>0</v>
      </c>
    </row>
    <row r="476" spans="1:17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>
      <c r="A477" s="6" t="s">
        <v>941</v>
      </c>
      <c r="B477" s="7" t="s">
        <v>101</v>
      </c>
      <c r="C477" s="6" t="s">
        <v>1404</v>
      </c>
      <c r="D477" s="6" t="s">
        <v>97</v>
      </c>
      <c r="E477" s="8">
        <v>5000</v>
      </c>
      <c r="F477" s="9">
        <v>45209</v>
      </c>
      <c r="G477" s="9">
        <v>47269</v>
      </c>
      <c r="H477" s="10">
        <v>68</v>
      </c>
      <c r="I477" s="10">
        <v>0.25</v>
      </c>
      <c r="J477" s="8">
        <v>6541.67</v>
      </c>
      <c r="K477" s="8">
        <v>1.31</v>
      </c>
      <c r="L477" s="8">
        <v>78500.039999999994</v>
      </c>
      <c r="M477" s="8">
        <v>15.7</v>
      </c>
      <c r="N477" s="8">
        <v>6.74</v>
      </c>
      <c r="O477" s="8">
        <v>0</v>
      </c>
      <c r="P477" s="8">
        <v>10208.33</v>
      </c>
      <c r="Q477" s="8">
        <v>0</v>
      </c>
    </row>
    <row r="478" spans="1:17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>
      <c r="A479" s="6" t="s">
        <v>941</v>
      </c>
      <c r="B479" s="7" t="s">
        <v>109</v>
      </c>
      <c r="C479" s="6" t="s">
        <v>1405</v>
      </c>
      <c r="D479" s="6" t="s">
        <v>97</v>
      </c>
      <c r="E479" s="8">
        <v>5000</v>
      </c>
      <c r="F479" s="9">
        <v>45209</v>
      </c>
      <c r="G479" s="9">
        <v>47361</v>
      </c>
      <c r="H479" s="10">
        <v>71</v>
      </c>
      <c r="I479" s="10">
        <v>0.25</v>
      </c>
      <c r="J479" s="8">
        <v>5954.17</v>
      </c>
      <c r="K479" s="8">
        <v>1.19</v>
      </c>
      <c r="L479" s="8">
        <v>71450.039999999994</v>
      </c>
      <c r="M479" s="8">
        <v>14.29</v>
      </c>
      <c r="N479" s="8">
        <v>6.74</v>
      </c>
      <c r="O479" s="8">
        <v>0</v>
      </c>
      <c r="P479" s="8">
        <v>0</v>
      </c>
      <c r="Q479" s="8">
        <v>32375</v>
      </c>
    </row>
    <row r="480" spans="1:17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>
      <c r="A481" s="6" t="s">
        <v>941</v>
      </c>
      <c r="B481" s="7" t="s">
        <v>1406</v>
      </c>
      <c r="C481" s="6" t="s">
        <v>1407</v>
      </c>
      <c r="D481" s="6" t="s">
        <v>97</v>
      </c>
      <c r="E481" s="8">
        <v>30000</v>
      </c>
      <c r="F481" s="9">
        <v>45209</v>
      </c>
      <c r="G481" s="9">
        <v>47087</v>
      </c>
      <c r="H481" s="10">
        <v>62</v>
      </c>
      <c r="I481" s="10">
        <v>0.25</v>
      </c>
      <c r="J481" s="8">
        <v>33123</v>
      </c>
      <c r="K481" s="8">
        <v>1.1000000000000001</v>
      </c>
      <c r="L481" s="8">
        <v>397476</v>
      </c>
      <c r="M481" s="8">
        <v>13.25</v>
      </c>
      <c r="N481" s="8">
        <v>6.05</v>
      </c>
      <c r="O481" s="8">
        <v>0</v>
      </c>
      <c r="P481" s="8">
        <v>0</v>
      </c>
      <c r="Q481" s="8">
        <v>0</v>
      </c>
    </row>
    <row r="482" spans="1:17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>
      <c r="A483" s="6" t="s">
        <v>941</v>
      </c>
      <c r="B483" s="7" t="s">
        <v>1408</v>
      </c>
      <c r="C483" s="6" t="s">
        <v>1614</v>
      </c>
      <c r="D483" s="6" t="s">
        <v>97</v>
      </c>
      <c r="E483" s="8">
        <v>10000</v>
      </c>
      <c r="F483" s="9">
        <v>45209</v>
      </c>
      <c r="G483" s="9">
        <v>45291</v>
      </c>
      <c r="H483" s="10">
        <v>3</v>
      </c>
      <c r="I483" s="10">
        <v>0.25</v>
      </c>
      <c r="J483" s="8">
        <v>11866.67</v>
      </c>
      <c r="K483" s="8">
        <v>1.19</v>
      </c>
      <c r="L483" s="8">
        <v>142400.04</v>
      </c>
      <c r="M483" s="8">
        <v>14.24</v>
      </c>
      <c r="N483" s="8">
        <v>2.4300000000000002</v>
      </c>
      <c r="O483" s="8">
        <v>0</v>
      </c>
      <c r="P483" s="8">
        <v>0</v>
      </c>
      <c r="Q483" s="8">
        <v>0</v>
      </c>
    </row>
    <row r="484" spans="1:17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>
      <c r="A485" s="6" t="s">
        <v>941</v>
      </c>
      <c r="B485" s="7" t="s">
        <v>1023</v>
      </c>
      <c r="C485" s="6" t="s">
        <v>1409</v>
      </c>
      <c r="D485" s="6" t="s">
        <v>97</v>
      </c>
      <c r="E485" s="8">
        <v>7200</v>
      </c>
      <c r="F485" s="9">
        <v>45209</v>
      </c>
      <c r="G485" s="9">
        <v>45930</v>
      </c>
      <c r="H485" s="10">
        <v>24</v>
      </c>
      <c r="I485" s="10">
        <v>0.25</v>
      </c>
      <c r="J485" s="8">
        <v>8202</v>
      </c>
      <c r="K485" s="8">
        <v>1.1399999999999999</v>
      </c>
      <c r="L485" s="8">
        <v>98424</v>
      </c>
      <c r="M485" s="8">
        <v>13.67</v>
      </c>
      <c r="N485" s="8">
        <v>6.73</v>
      </c>
      <c r="O485" s="8">
        <v>0</v>
      </c>
      <c r="P485" s="8">
        <v>0</v>
      </c>
      <c r="Q485" s="8">
        <v>0</v>
      </c>
    </row>
    <row r="486" spans="1:17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>
      <c r="A487" s="6" t="s">
        <v>941</v>
      </c>
      <c r="B487" s="7" t="s">
        <v>1024</v>
      </c>
      <c r="C487" s="6" t="s">
        <v>1410</v>
      </c>
      <c r="D487" s="6" t="s">
        <v>97</v>
      </c>
      <c r="E487" s="8">
        <v>15000</v>
      </c>
      <c r="F487" s="9">
        <v>45209</v>
      </c>
      <c r="G487" s="9">
        <v>47149</v>
      </c>
      <c r="H487" s="10">
        <v>64</v>
      </c>
      <c r="I487" s="10">
        <v>0.25</v>
      </c>
      <c r="J487" s="8">
        <v>0</v>
      </c>
      <c r="K487" s="8">
        <v>0</v>
      </c>
      <c r="L487" s="8">
        <v>0</v>
      </c>
      <c r="M487" s="8">
        <v>0</v>
      </c>
      <c r="N487" s="8">
        <v>6.72</v>
      </c>
      <c r="O487" s="8">
        <v>0</v>
      </c>
      <c r="P487" s="8">
        <v>82500</v>
      </c>
      <c r="Q487" s="8">
        <v>0</v>
      </c>
    </row>
    <row r="488" spans="1:17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>
      <c r="A489" s="6" t="s">
        <v>941</v>
      </c>
      <c r="B489" s="7" t="s">
        <v>1411</v>
      </c>
      <c r="C489" s="6" t="s">
        <v>1412</v>
      </c>
      <c r="D489" s="6" t="s">
        <v>97</v>
      </c>
      <c r="E489" s="8">
        <v>22500</v>
      </c>
      <c r="F489" s="9">
        <v>45209</v>
      </c>
      <c r="G489" s="9">
        <v>47087</v>
      </c>
      <c r="H489" s="10">
        <v>62</v>
      </c>
      <c r="I489" s="10">
        <v>0.25</v>
      </c>
      <c r="J489" s="8">
        <v>26250</v>
      </c>
      <c r="K489" s="8">
        <v>1.17</v>
      </c>
      <c r="L489" s="8">
        <v>315000</v>
      </c>
      <c r="M489" s="8">
        <v>14</v>
      </c>
      <c r="N489" s="8">
        <v>6.72</v>
      </c>
      <c r="O489" s="8">
        <v>0</v>
      </c>
      <c r="P489" s="8">
        <v>10312.5</v>
      </c>
      <c r="Q489" s="8">
        <v>0</v>
      </c>
    </row>
    <row r="490" spans="1:17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>
      <c r="A491" s="6" t="s">
        <v>1429</v>
      </c>
      <c r="B491" s="7" t="s">
        <v>119</v>
      </c>
      <c r="C491" s="12" t="s">
        <v>247</v>
      </c>
      <c r="D491" s="12"/>
      <c r="E491" s="13">
        <v>0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1:17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>
      <c r="A493" s="6" t="s">
        <v>1431</v>
      </c>
      <c r="B493" s="7" t="s">
        <v>119</v>
      </c>
      <c r="C493" s="6" t="s">
        <v>1539</v>
      </c>
      <c r="D493" s="6" t="s">
        <v>97</v>
      </c>
      <c r="E493" s="8">
        <v>40000</v>
      </c>
      <c r="F493" s="9">
        <v>43350</v>
      </c>
      <c r="G493" s="9">
        <v>46173</v>
      </c>
      <c r="H493" s="10">
        <v>93</v>
      </c>
      <c r="I493" s="10">
        <v>5.33</v>
      </c>
      <c r="J493" s="8">
        <v>52800</v>
      </c>
      <c r="K493" s="8">
        <v>1.32</v>
      </c>
      <c r="L493" s="8">
        <v>633600</v>
      </c>
      <c r="M493" s="8">
        <v>15.84</v>
      </c>
      <c r="N493" s="8">
        <v>4.67</v>
      </c>
      <c r="O493" s="8">
        <v>0</v>
      </c>
      <c r="P493" s="8">
        <v>65699.990000000005</v>
      </c>
      <c r="Q493" s="8">
        <v>0</v>
      </c>
    </row>
    <row r="494" spans="1:17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>
      <c r="A495" s="6" t="s">
        <v>1431</v>
      </c>
      <c r="B495" s="7" t="s">
        <v>320</v>
      </c>
      <c r="C495" s="6" t="s">
        <v>1540</v>
      </c>
      <c r="D495" s="6" t="s">
        <v>97</v>
      </c>
      <c r="E495" s="8">
        <v>11360</v>
      </c>
      <c r="F495" s="9">
        <v>42736</v>
      </c>
      <c r="G495" s="9">
        <v>46630</v>
      </c>
      <c r="H495" s="10">
        <v>128</v>
      </c>
      <c r="I495" s="10">
        <v>7</v>
      </c>
      <c r="J495" s="8">
        <v>18038.73</v>
      </c>
      <c r="K495" s="8">
        <v>1.59</v>
      </c>
      <c r="L495" s="8">
        <v>216464.76</v>
      </c>
      <c r="M495" s="8">
        <v>19.05</v>
      </c>
      <c r="N495" s="8">
        <v>5.48</v>
      </c>
      <c r="O495" s="8">
        <v>0</v>
      </c>
      <c r="P495" s="8">
        <v>21886.94</v>
      </c>
      <c r="Q495" s="8">
        <v>0</v>
      </c>
    </row>
    <row r="496" spans="1:17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>
      <c r="A497" s="6" t="s">
        <v>1432</v>
      </c>
      <c r="B497" s="7" t="s">
        <v>99</v>
      </c>
      <c r="C497" s="6" t="s">
        <v>1433</v>
      </c>
      <c r="D497" s="6" t="s">
        <v>97</v>
      </c>
      <c r="E497" s="8">
        <v>48083</v>
      </c>
      <c r="F497" s="9">
        <v>44256</v>
      </c>
      <c r="G497" s="9">
        <v>47299</v>
      </c>
      <c r="H497" s="10">
        <v>100</v>
      </c>
      <c r="I497" s="10">
        <v>2.83</v>
      </c>
      <c r="J497" s="8">
        <v>45505.31</v>
      </c>
      <c r="K497" s="8">
        <v>0.95</v>
      </c>
      <c r="L497" s="8">
        <v>546063.72</v>
      </c>
      <c r="M497" s="8">
        <v>11.36</v>
      </c>
      <c r="N497" s="8">
        <v>1.56</v>
      </c>
      <c r="O497" s="8">
        <v>0</v>
      </c>
      <c r="P497" s="8">
        <v>0</v>
      </c>
      <c r="Q497" s="8">
        <v>0</v>
      </c>
    </row>
    <row r="498" spans="1:17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>
      <c r="A499" s="6" t="s">
        <v>1432</v>
      </c>
      <c r="B499" s="7" t="s">
        <v>101</v>
      </c>
      <c r="C499" s="6" t="s">
        <v>1434</v>
      </c>
      <c r="D499" s="6" t="s">
        <v>97</v>
      </c>
      <c r="E499" s="8">
        <v>11369</v>
      </c>
      <c r="F499" s="9">
        <v>45275</v>
      </c>
      <c r="G499" s="9">
        <v>47101</v>
      </c>
      <c r="H499" s="10">
        <v>60</v>
      </c>
      <c r="I499" s="10">
        <v>0.08</v>
      </c>
      <c r="J499" s="8">
        <v>0</v>
      </c>
      <c r="K499" s="8">
        <v>0</v>
      </c>
      <c r="L499" s="8">
        <v>0</v>
      </c>
      <c r="M499" s="8">
        <v>0</v>
      </c>
      <c r="N499" s="8">
        <v>1.69</v>
      </c>
      <c r="O499" s="8">
        <v>0</v>
      </c>
      <c r="P499" s="8">
        <v>11842.71</v>
      </c>
      <c r="Q499" s="8">
        <v>0</v>
      </c>
    </row>
    <row r="500" spans="1:17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>
      <c r="A501" s="6" t="s">
        <v>1435</v>
      </c>
      <c r="B501" s="7" t="s">
        <v>1436</v>
      </c>
      <c r="C501" s="6" t="s">
        <v>1437</v>
      </c>
      <c r="D501" s="6" t="s">
        <v>97</v>
      </c>
      <c r="E501" s="8">
        <v>19740</v>
      </c>
      <c r="F501" s="9">
        <v>45209</v>
      </c>
      <c r="G501" s="9">
        <v>47087</v>
      </c>
      <c r="H501" s="10">
        <v>62</v>
      </c>
      <c r="I501" s="10">
        <v>0.25</v>
      </c>
      <c r="J501" s="8">
        <v>21798.25</v>
      </c>
      <c r="K501" s="8">
        <v>1.1000000000000001</v>
      </c>
      <c r="L501" s="8">
        <v>261579</v>
      </c>
      <c r="M501" s="8">
        <v>13.25</v>
      </c>
      <c r="N501" s="8">
        <v>6.05</v>
      </c>
      <c r="O501" s="8">
        <v>0</v>
      </c>
      <c r="P501" s="8">
        <v>0</v>
      </c>
      <c r="Q501" s="8">
        <v>0</v>
      </c>
    </row>
    <row r="502" spans="1:17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>
      <c r="A503" s="6" t="s">
        <v>1435</v>
      </c>
      <c r="B503" s="7" t="s">
        <v>1438</v>
      </c>
      <c r="C503" s="6" t="s">
        <v>1439</v>
      </c>
      <c r="D503" s="6" t="s">
        <v>97</v>
      </c>
      <c r="E503" s="8">
        <v>24550</v>
      </c>
      <c r="F503" s="9">
        <v>45209</v>
      </c>
      <c r="G503" s="9">
        <v>47817</v>
      </c>
      <c r="H503" s="10">
        <v>86</v>
      </c>
      <c r="I503" s="10">
        <v>0.25</v>
      </c>
      <c r="J503" s="8">
        <v>26084.38</v>
      </c>
      <c r="K503" s="8">
        <v>1.06</v>
      </c>
      <c r="L503" s="8">
        <v>313012.56</v>
      </c>
      <c r="M503" s="8">
        <v>12.75</v>
      </c>
      <c r="N503" s="8">
        <v>6.8</v>
      </c>
      <c r="O503" s="8">
        <v>0</v>
      </c>
      <c r="P503" s="8">
        <v>7850</v>
      </c>
      <c r="Q503" s="8">
        <v>0</v>
      </c>
    </row>
    <row r="504" spans="1:17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>
      <c r="A505" s="6" t="s">
        <v>1440</v>
      </c>
      <c r="B505" s="7" t="s">
        <v>1441</v>
      </c>
      <c r="C505" s="6" t="s">
        <v>1442</v>
      </c>
      <c r="D505" s="6" t="s">
        <v>97</v>
      </c>
      <c r="E505" s="8">
        <v>79200</v>
      </c>
      <c r="F505" s="9">
        <v>45209</v>
      </c>
      <c r="G505" s="9">
        <v>47938</v>
      </c>
      <c r="H505" s="10">
        <v>90</v>
      </c>
      <c r="I505" s="10">
        <v>0.25</v>
      </c>
      <c r="J505" s="8">
        <v>68574</v>
      </c>
      <c r="K505" s="8">
        <v>0.87</v>
      </c>
      <c r="L505" s="8">
        <v>822888</v>
      </c>
      <c r="M505" s="8">
        <v>10.39</v>
      </c>
      <c r="N505" s="8">
        <v>2.3199999999999998</v>
      </c>
      <c r="O505" s="8">
        <v>0</v>
      </c>
      <c r="P505" s="8">
        <v>26472</v>
      </c>
      <c r="Q505" s="8">
        <v>0</v>
      </c>
    </row>
    <row r="506" spans="1:17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>
      <c r="A507" s="6" t="s">
        <v>1440</v>
      </c>
      <c r="B507" s="7" t="s">
        <v>1443</v>
      </c>
      <c r="C507" s="6" t="s">
        <v>1444</v>
      </c>
      <c r="D507" s="6" t="s">
        <v>97</v>
      </c>
      <c r="E507" s="8">
        <v>27539</v>
      </c>
      <c r="F507" s="9">
        <v>45209</v>
      </c>
      <c r="G507" s="9">
        <v>47391</v>
      </c>
      <c r="H507" s="10">
        <v>72</v>
      </c>
      <c r="I507" s="10">
        <v>0.25</v>
      </c>
      <c r="J507" s="8">
        <v>21870.560000000001</v>
      </c>
      <c r="K507" s="8">
        <v>0.79</v>
      </c>
      <c r="L507" s="8">
        <v>262446.71999999997</v>
      </c>
      <c r="M507" s="8">
        <v>9.5299999999999994</v>
      </c>
      <c r="N507" s="8">
        <v>3.52</v>
      </c>
      <c r="O507" s="8">
        <v>0</v>
      </c>
      <c r="P507" s="8">
        <v>14574.68</v>
      </c>
      <c r="Q507" s="8">
        <v>0</v>
      </c>
    </row>
    <row r="508" spans="1:17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>
      <c r="A509" s="6" t="s">
        <v>1440</v>
      </c>
      <c r="B509" s="7" t="s">
        <v>1445</v>
      </c>
      <c r="C509" s="6" t="s">
        <v>1446</v>
      </c>
      <c r="D509" s="6" t="s">
        <v>97</v>
      </c>
      <c r="E509" s="8">
        <v>63261</v>
      </c>
      <c r="F509" s="9">
        <v>45209</v>
      </c>
      <c r="G509" s="9">
        <v>48944</v>
      </c>
      <c r="H509" s="10">
        <v>123</v>
      </c>
      <c r="I509" s="10">
        <v>0.25</v>
      </c>
      <c r="J509" s="8">
        <v>0</v>
      </c>
      <c r="K509" s="8">
        <v>0</v>
      </c>
      <c r="L509" s="8">
        <v>0</v>
      </c>
      <c r="M509" s="8">
        <v>0</v>
      </c>
      <c r="N509" s="8">
        <v>3.52</v>
      </c>
      <c r="O509" s="8">
        <v>0</v>
      </c>
      <c r="P509" s="8">
        <v>0</v>
      </c>
      <c r="Q509" s="8">
        <v>145186.9</v>
      </c>
    </row>
    <row r="510" spans="1:17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ht="20.100000000000001">
      <c r="A511" s="6" t="s">
        <v>1447</v>
      </c>
      <c r="B511" s="7" t="s">
        <v>119</v>
      </c>
      <c r="C511" s="12" t="s">
        <v>247</v>
      </c>
      <c r="D511" s="12"/>
      <c r="E511" s="13">
        <v>0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>
      <c r="A513" s="6" t="s">
        <v>1449</v>
      </c>
      <c r="B513" s="7" t="s">
        <v>1450</v>
      </c>
      <c r="C513" s="6" t="s">
        <v>1451</v>
      </c>
      <c r="D513" s="6" t="s">
        <v>117</v>
      </c>
      <c r="E513" s="8">
        <v>6700</v>
      </c>
      <c r="F513" s="9">
        <v>42863</v>
      </c>
      <c r="G513" s="9">
        <v>46660</v>
      </c>
      <c r="H513" s="10">
        <v>125</v>
      </c>
      <c r="I513" s="10">
        <v>6.67</v>
      </c>
      <c r="J513" s="8">
        <v>6867.5</v>
      </c>
      <c r="K513" s="8">
        <v>1.02</v>
      </c>
      <c r="L513" s="8">
        <v>82410</v>
      </c>
      <c r="M513" s="8">
        <v>12.3</v>
      </c>
      <c r="N513" s="8">
        <v>0</v>
      </c>
      <c r="O513" s="8">
        <v>0</v>
      </c>
      <c r="P513" s="8">
        <v>0</v>
      </c>
      <c r="Q513" s="8">
        <v>0</v>
      </c>
    </row>
    <row r="514" spans="1:17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>
      <c r="A515" s="6" t="s">
        <v>1449</v>
      </c>
      <c r="B515" s="7" t="s">
        <v>1456</v>
      </c>
      <c r="C515" s="6" t="s">
        <v>1457</v>
      </c>
      <c r="D515" s="6" t="s">
        <v>97</v>
      </c>
      <c r="E515" s="8">
        <v>4234</v>
      </c>
      <c r="F515" s="9">
        <v>43922</v>
      </c>
      <c r="G515" s="9">
        <v>46081</v>
      </c>
      <c r="H515" s="10">
        <v>71</v>
      </c>
      <c r="I515" s="10">
        <v>3.75</v>
      </c>
      <c r="J515" s="8">
        <v>3704.75</v>
      </c>
      <c r="K515" s="8">
        <v>0.88</v>
      </c>
      <c r="L515" s="8">
        <v>44457</v>
      </c>
      <c r="M515" s="8">
        <v>10.5</v>
      </c>
      <c r="N515" s="8">
        <v>3.05</v>
      </c>
      <c r="O515" s="8">
        <v>0</v>
      </c>
      <c r="P515" s="8">
        <v>4025.84</v>
      </c>
      <c r="Q515" s="8">
        <v>0</v>
      </c>
    </row>
    <row r="516" spans="1:17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>
      <c r="A517" s="6" t="s">
        <v>1449</v>
      </c>
      <c r="B517" s="7" t="s">
        <v>1458</v>
      </c>
      <c r="C517" s="6" t="s">
        <v>1459</v>
      </c>
      <c r="D517" s="6" t="s">
        <v>97</v>
      </c>
      <c r="E517" s="8">
        <v>4145</v>
      </c>
      <c r="F517" s="9">
        <v>42736</v>
      </c>
      <c r="G517" s="9">
        <v>46081</v>
      </c>
      <c r="H517" s="10">
        <v>110</v>
      </c>
      <c r="I517" s="10">
        <v>7</v>
      </c>
      <c r="J517" s="8">
        <v>4161</v>
      </c>
      <c r="K517" s="8">
        <v>1</v>
      </c>
      <c r="L517" s="8">
        <v>49932</v>
      </c>
      <c r="M517" s="8">
        <v>12.05</v>
      </c>
      <c r="N517" s="8">
        <v>3.15</v>
      </c>
      <c r="O517" s="8">
        <v>0</v>
      </c>
      <c r="P517" s="8">
        <v>3068.74</v>
      </c>
      <c r="Q517" s="8">
        <v>0</v>
      </c>
    </row>
    <row r="518" spans="1:17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>
      <c r="A519" s="6" t="s">
        <v>1449</v>
      </c>
      <c r="B519" s="7" t="s">
        <v>190</v>
      </c>
      <c r="C519" s="6" t="s">
        <v>1460</v>
      </c>
      <c r="D519" s="6" t="s">
        <v>294</v>
      </c>
      <c r="E519" s="8">
        <v>0</v>
      </c>
      <c r="F519" s="9">
        <v>45047</v>
      </c>
      <c r="G519" s="9">
        <v>45777</v>
      </c>
      <c r="H519" s="10">
        <v>24</v>
      </c>
      <c r="I519" s="10">
        <v>0.67</v>
      </c>
      <c r="J519" s="8">
        <v>4000</v>
      </c>
      <c r="K519" s="8">
        <v>0</v>
      </c>
      <c r="L519" s="8">
        <v>48000</v>
      </c>
      <c r="M519" s="8">
        <v>0</v>
      </c>
      <c r="N519" s="8">
        <v>0</v>
      </c>
      <c r="O519" s="8">
        <v>0</v>
      </c>
      <c r="P519" s="8">
        <v>8000</v>
      </c>
      <c r="Q519" s="8">
        <v>0</v>
      </c>
    </row>
    <row r="520" spans="1:17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>
      <c r="A521" s="6" t="s">
        <v>1449</v>
      </c>
      <c r="B521" s="7" t="s">
        <v>1452</v>
      </c>
      <c r="C521" s="12" t="s">
        <v>247</v>
      </c>
      <c r="D521" s="12"/>
      <c r="E521" s="13">
        <v>6451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>
      <c r="A523" s="6" t="s">
        <v>1449</v>
      </c>
      <c r="B523" s="7" t="s">
        <v>1461</v>
      </c>
      <c r="C523" s="12" t="s">
        <v>247</v>
      </c>
      <c r="D523" s="12"/>
      <c r="E523" s="13">
        <v>0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>
      <c r="A525" s="6" t="s">
        <v>1449</v>
      </c>
      <c r="B525" s="7" t="s">
        <v>1454</v>
      </c>
      <c r="C525" s="12" t="s">
        <v>247</v>
      </c>
      <c r="D525" s="12"/>
      <c r="E525" s="13">
        <v>15970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>
      <c r="A527" s="6" t="s">
        <v>1462</v>
      </c>
      <c r="B527" s="7" t="s">
        <v>479</v>
      </c>
      <c r="C527" s="6" t="s">
        <v>1463</v>
      </c>
      <c r="D527" s="6" t="s">
        <v>97</v>
      </c>
      <c r="E527" s="8">
        <v>39972</v>
      </c>
      <c r="F527" s="9">
        <v>44835</v>
      </c>
      <c r="G527" s="9">
        <v>47879</v>
      </c>
      <c r="H527" s="10">
        <v>100</v>
      </c>
      <c r="I527" s="10">
        <v>1.25</v>
      </c>
      <c r="J527" s="8">
        <v>45035.12</v>
      </c>
      <c r="K527" s="8">
        <v>1.1299999999999999</v>
      </c>
      <c r="L527" s="8">
        <v>540421.43999999994</v>
      </c>
      <c r="M527" s="8">
        <v>13.52</v>
      </c>
      <c r="N527" s="8">
        <v>5.46</v>
      </c>
      <c r="O527" s="8">
        <v>0</v>
      </c>
      <c r="P527" s="8">
        <v>118450.36</v>
      </c>
      <c r="Q527" s="8">
        <v>0</v>
      </c>
    </row>
    <row r="528" spans="1:17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>
      <c r="A529" s="6" t="s">
        <v>1462</v>
      </c>
      <c r="B529" s="7" t="s">
        <v>190</v>
      </c>
      <c r="C529" s="12" t="s">
        <v>247</v>
      </c>
      <c r="D529" s="12"/>
      <c r="E529" s="13">
        <v>0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1:17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>
      <c r="A531" s="6" t="s">
        <v>1464</v>
      </c>
      <c r="B531" s="7" t="s">
        <v>1146</v>
      </c>
      <c r="C531" s="6" t="s">
        <v>1465</v>
      </c>
      <c r="D531" s="6" t="s">
        <v>97</v>
      </c>
      <c r="E531" s="8">
        <v>9250</v>
      </c>
      <c r="F531" s="9">
        <v>43997</v>
      </c>
      <c r="G531" s="9">
        <v>46265</v>
      </c>
      <c r="H531" s="10">
        <v>75</v>
      </c>
      <c r="I531" s="10">
        <v>3.58</v>
      </c>
      <c r="J531" s="8">
        <v>6937.5</v>
      </c>
      <c r="K531" s="8">
        <v>0.75</v>
      </c>
      <c r="L531" s="8">
        <v>83250</v>
      </c>
      <c r="M531" s="8">
        <v>9</v>
      </c>
      <c r="N531" s="8">
        <v>3.5</v>
      </c>
      <c r="O531" s="8">
        <v>0</v>
      </c>
      <c r="P531" s="8">
        <v>30604.560000000001</v>
      </c>
      <c r="Q531" s="8">
        <v>0</v>
      </c>
    </row>
    <row r="532" spans="1:17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>
      <c r="A533" s="6" t="s">
        <v>1464</v>
      </c>
      <c r="B533" s="7" t="s">
        <v>1466</v>
      </c>
      <c r="C533" s="6" t="s">
        <v>1467</v>
      </c>
      <c r="D533" s="6" t="s">
        <v>97</v>
      </c>
      <c r="E533" s="8">
        <v>9250</v>
      </c>
      <c r="F533" s="9">
        <v>44044</v>
      </c>
      <c r="G533" s="9">
        <v>46295</v>
      </c>
      <c r="H533" s="10">
        <v>74</v>
      </c>
      <c r="I533" s="10">
        <v>3.42</v>
      </c>
      <c r="J533" s="8">
        <v>6937.5</v>
      </c>
      <c r="K533" s="8">
        <v>0.75</v>
      </c>
      <c r="L533" s="8">
        <v>83250</v>
      </c>
      <c r="M533" s="8">
        <v>9</v>
      </c>
      <c r="N533" s="8">
        <v>4</v>
      </c>
      <c r="O533" s="8">
        <v>0</v>
      </c>
      <c r="P533" s="8">
        <v>11177</v>
      </c>
      <c r="Q533" s="8">
        <v>0</v>
      </c>
    </row>
    <row r="534" spans="1:17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>
      <c r="A535" s="6" t="s">
        <v>1464</v>
      </c>
      <c r="B535" s="7" t="s">
        <v>1468</v>
      </c>
      <c r="C535" s="6" t="s">
        <v>1469</v>
      </c>
      <c r="D535" s="6" t="s">
        <v>117</v>
      </c>
      <c r="E535" s="8">
        <v>9250</v>
      </c>
      <c r="F535" s="9">
        <v>41000</v>
      </c>
      <c r="G535" s="9">
        <v>46568</v>
      </c>
      <c r="H535" s="10">
        <v>183</v>
      </c>
      <c r="I535" s="10">
        <v>11.75</v>
      </c>
      <c r="J535" s="8">
        <v>5373.94</v>
      </c>
      <c r="K535" s="8">
        <v>0.57999999999999996</v>
      </c>
      <c r="L535" s="8">
        <v>64487.28</v>
      </c>
      <c r="M535" s="8">
        <v>6.97</v>
      </c>
      <c r="N535" s="8">
        <v>0</v>
      </c>
      <c r="O535" s="8">
        <v>0</v>
      </c>
      <c r="P535" s="8">
        <v>6510.46</v>
      </c>
      <c r="Q535" s="8">
        <v>0</v>
      </c>
    </row>
    <row r="536" spans="1:17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>
      <c r="A537" s="6" t="s">
        <v>1464</v>
      </c>
      <c r="B537" s="7" t="s">
        <v>1470</v>
      </c>
      <c r="C537" s="6" t="s">
        <v>1471</v>
      </c>
      <c r="D537" s="6" t="s">
        <v>97</v>
      </c>
      <c r="E537" s="8">
        <v>9250</v>
      </c>
      <c r="F537" s="9">
        <v>44921</v>
      </c>
      <c r="G537" s="9">
        <v>46783</v>
      </c>
      <c r="H537" s="10">
        <v>62</v>
      </c>
      <c r="I537" s="10">
        <v>1.08</v>
      </c>
      <c r="J537" s="8">
        <v>6351.67</v>
      </c>
      <c r="K537" s="8">
        <v>0.69</v>
      </c>
      <c r="L537" s="8">
        <v>76220.039999999994</v>
      </c>
      <c r="M537" s="8">
        <v>8.24</v>
      </c>
      <c r="N537" s="8">
        <v>3.5</v>
      </c>
      <c r="O537" s="8">
        <v>0</v>
      </c>
      <c r="P537" s="8">
        <v>6166.67</v>
      </c>
      <c r="Q537" s="8">
        <v>0</v>
      </c>
    </row>
    <row r="538" spans="1:17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>
      <c r="A539" s="6" t="s">
        <v>1472</v>
      </c>
      <c r="B539" s="7" t="s">
        <v>479</v>
      </c>
      <c r="C539" s="6" t="s">
        <v>1473</v>
      </c>
      <c r="D539" s="6" t="s">
        <v>97</v>
      </c>
      <c r="E539" s="8">
        <v>19660</v>
      </c>
      <c r="F539" s="9">
        <v>44770</v>
      </c>
      <c r="G539" s="9">
        <v>45808</v>
      </c>
      <c r="H539" s="10">
        <v>35</v>
      </c>
      <c r="I539" s="10">
        <v>1.5</v>
      </c>
      <c r="J539" s="8">
        <v>10649.17</v>
      </c>
      <c r="K539" s="8">
        <v>0.54</v>
      </c>
      <c r="L539" s="8">
        <v>127790.04</v>
      </c>
      <c r="M539" s="8">
        <v>6.5</v>
      </c>
      <c r="N539" s="8">
        <v>1.64</v>
      </c>
      <c r="O539" s="8">
        <v>0</v>
      </c>
      <c r="P539" s="8">
        <v>11517.48</v>
      </c>
      <c r="Q539" s="8">
        <v>0</v>
      </c>
    </row>
    <row r="540" spans="1:17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>
      <c r="A541" s="6" t="s">
        <v>1472</v>
      </c>
      <c r="B541" s="7" t="s">
        <v>1474</v>
      </c>
      <c r="C541" s="6" t="s">
        <v>1475</v>
      </c>
      <c r="D541" s="6" t="s">
        <v>97</v>
      </c>
      <c r="E541" s="8">
        <v>53497</v>
      </c>
      <c r="F541" s="9">
        <v>43101</v>
      </c>
      <c r="G541" s="9">
        <v>47483</v>
      </c>
      <c r="H541" s="10">
        <v>144</v>
      </c>
      <c r="I541" s="10">
        <v>6</v>
      </c>
      <c r="J541" s="8">
        <v>24519.46</v>
      </c>
      <c r="K541" s="8">
        <v>0.46</v>
      </c>
      <c r="L541" s="8">
        <v>294233.52</v>
      </c>
      <c r="M541" s="8">
        <v>5.5</v>
      </c>
      <c r="N541" s="8">
        <v>1.64</v>
      </c>
      <c r="O541" s="8">
        <v>0</v>
      </c>
      <c r="P541" s="8">
        <v>9347</v>
      </c>
      <c r="Q541" s="8">
        <v>0</v>
      </c>
    </row>
    <row r="542" spans="1:17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>
      <c r="A543" s="6" t="s">
        <v>1472</v>
      </c>
      <c r="B543" s="7" t="s">
        <v>1476</v>
      </c>
      <c r="C543" s="6" t="s">
        <v>1477</v>
      </c>
      <c r="D543" s="6" t="s">
        <v>97</v>
      </c>
      <c r="E543" s="8">
        <v>38383</v>
      </c>
      <c r="F543" s="9">
        <v>44770</v>
      </c>
      <c r="G543" s="9">
        <v>47087</v>
      </c>
      <c r="H543" s="10">
        <v>77</v>
      </c>
      <c r="I543" s="10">
        <v>1.5</v>
      </c>
      <c r="J543" s="8">
        <v>18167.95</v>
      </c>
      <c r="K543" s="8">
        <v>0.47</v>
      </c>
      <c r="L543" s="8">
        <v>218015.4</v>
      </c>
      <c r="M543" s="8">
        <v>5.68</v>
      </c>
      <c r="N543" s="8">
        <v>1.53</v>
      </c>
      <c r="O543" s="8">
        <v>0</v>
      </c>
      <c r="P543" s="8">
        <v>13559.38</v>
      </c>
      <c r="Q543" s="8">
        <v>0</v>
      </c>
    </row>
    <row r="544" spans="1:17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>
      <c r="A545" s="6" t="s">
        <v>1478</v>
      </c>
      <c r="B545" s="7" t="s">
        <v>119</v>
      </c>
      <c r="C545" s="12" t="s">
        <v>247</v>
      </c>
      <c r="D545" s="12"/>
      <c r="E545" s="13">
        <v>0</v>
      </c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spans="1:17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>
      <c r="A547" s="6" t="s">
        <v>1480</v>
      </c>
      <c r="B547" s="7" t="s">
        <v>119</v>
      </c>
      <c r="C547" s="12" t="s">
        <v>247</v>
      </c>
      <c r="D547" s="12"/>
      <c r="E547" s="13">
        <v>0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spans="1:17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>
      <c r="A549" s="6" t="s">
        <v>1482</v>
      </c>
      <c r="B549" s="7" t="s">
        <v>119</v>
      </c>
      <c r="C549" s="6" t="s">
        <v>1483</v>
      </c>
      <c r="D549" s="6" t="s">
        <v>97</v>
      </c>
      <c r="E549" s="8">
        <v>30333</v>
      </c>
      <c r="F549" s="9">
        <v>44896</v>
      </c>
      <c r="G549" s="9">
        <v>46783</v>
      </c>
      <c r="H549" s="10">
        <v>62</v>
      </c>
      <c r="I549" s="10">
        <v>1.08</v>
      </c>
      <c r="J549" s="8">
        <v>22749.75</v>
      </c>
      <c r="K549" s="8">
        <v>0.75</v>
      </c>
      <c r="L549" s="8">
        <v>272997</v>
      </c>
      <c r="M549" s="8">
        <v>9</v>
      </c>
      <c r="N549" s="8">
        <v>2.57</v>
      </c>
      <c r="O549" s="8">
        <v>0</v>
      </c>
      <c r="P549" s="8">
        <v>30080.23</v>
      </c>
      <c r="Q549" s="8">
        <v>0</v>
      </c>
    </row>
    <row r="550" spans="1:17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>
      <c r="A551" s="6" t="s">
        <v>1484</v>
      </c>
      <c r="B551" s="7" t="s">
        <v>119</v>
      </c>
      <c r="C551" s="12" t="s">
        <v>247</v>
      </c>
      <c r="D551" s="12"/>
      <c r="E551" s="13">
        <v>0</v>
      </c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spans="1:17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>
      <c r="A553" s="6" t="s">
        <v>1486</v>
      </c>
      <c r="B553" s="7" t="s">
        <v>119</v>
      </c>
      <c r="C553" s="6" t="s">
        <v>1487</v>
      </c>
      <c r="D553" s="6" t="s">
        <v>97</v>
      </c>
      <c r="E553" s="8">
        <v>29620</v>
      </c>
      <c r="F553" s="9">
        <v>44736</v>
      </c>
      <c r="G553" s="9">
        <v>45808</v>
      </c>
      <c r="H553" s="10">
        <v>36</v>
      </c>
      <c r="I553" s="10">
        <v>1.58</v>
      </c>
      <c r="J553" s="8">
        <v>18244.05</v>
      </c>
      <c r="K553" s="8">
        <v>0.62</v>
      </c>
      <c r="L553" s="8">
        <v>218928.6</v>
      </c>
      <c r="M553" s="8">
        <v>7.39</v>
      </c>
      <c r="N553" s="8">
        <v>2.82</v>
      </c>
      <c r="O553" s="8">
        <v>0</v>
      </c>
      <c r="P553" s="8">
        <v>5363</v>
      </c>
      <c r="Q553" s="8">
        <v>0</v>
      </c>
    </row>
    <row r="554" spans="1:17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>
      <c r="A555" s="6" t="s">
        <v>1486</v>
      </c>
      <c r="B555" s="7" t="s">
        <v>320</v>
      </c>
      <c r="C555" s="6" t="s">
        <v>1488</v>
      </c>
      <c r="D555" s="6" t="s">
        <v>97</v>
      </c>
      <c r="E555" s="8">
        <v>13939</v>
      </c>
      <c r="F555" s="9">
        <v>43070</v>
      </c>
      <c r="G555" s="9">
        <v>46356</v>
      </c>
      <c r="H555" s="10">
        <v>108</v>
      </c>
      <c r="I555" s="10">
        <v>6.08</v>
      </c>
      <c r="J555" s="8">
        <v>0</v>
      </c>
      <c r="K555" s="8">
        <v>0</v>
      </c>
      <c r="L555" s="8">
        <v>0</v>
      </c>
      <c r="M555" s="8">
        <v>0</v>
      </c>
      <c r="N555" s="8">
        <v>3</v>
      </c>
      <c r="O555" s="8">
        <v>0</v>
      </c>
      <c r="P555" s="8">
        <v>7750</v>
      </c>
      <c r="Q555" s="8">
        <v>0</v>
      </c>
    </row>
    <row r="556" spans="1:17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>
      <c r="A557" s="6" t="s">
        <v>1486</v>
      </c>
      <c r="B557" s="7" t="s">
        <v>339</v>
      </c>
      <c r="C557" s="6" t="s">
        <v>1584</v>
      </c>
      <c r="D557" s="6" t="s">
        <v>117</v>
      </c>
      <c r="E557" s="8">
        <v>6380</v>
      </c>
      <c r="F557" s="9">
        <v>44378</v>
      </c>
      <c r="G557" s="9">
        <v>45535</v>
      </c>
      <c r="H557" s="10">
        <v>38</v>
      </c>
      <c r="I557" s="10">
        <v>2.5</v>
      </c>
      <c r="J557" s="8">
        <v>5690</v>
      </c>
      <c r="K557" s="8">
        <v>0.89</v>
      </c>
      <c r="L557" s="8">
        <v>68280</v>
      </c>
      <c r="M557" s="8">
        <v>10.7</v>
      </c>
      <c r="N557" s="8">
        <v>0</v>
      </c>
      <c r="O557" s="8">
        <v>0</v>
      </c>
      <c r="P557" s="8">
        <v>0</v>
      </c>
      <c r="Q557" s="8">
        <v>0</v>
      </c>
    </row>
    <row r="558" spans="1:17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>
      <c r="A559" s="6" t="s">
        <v>1489</v>
      </c>
      <c r="B559" s="7" t="s">
        <v>1286</v>
      </c>
      <c r="C559" s="6" t="s">
        <v>1490</v>
      </c>
      <c r="D559" s="6" t="s">
        <v>97</v>
      </c>
      <c r="E559" s="8">
        <v>35800</v>
      </c>
      <c r="F559" s="9">
        <v>45208</v>
      </c>
      <c r="G559" s="9">
        <v>47087</v>
      </c>
      <c r="H559" s="10">
        <v>62</v>
      </c>
      <c r="I559" s="10">
        <v>0.25</v>
      </c>
      <c r="J559" s="8">
        <v>46241.67</v>
      </c>
      <c r="K559" s="8">
        <v>1.29</v>
      </c>
      <c r="L559" s="8">
        <v>554900.04</v>
      </c>
      <c r="M559" s="8">
        <v>15.5</v>
      </c>
      <c r="N559" s="8">
        <v>3.25</v>
      </c>
      <c r="O559" s="8">
        <v>0</v>
      </c>
      <c r="P559" s="8">
        <v>318380.28000000003</v>
      </c>
      <c r="Q559" s="8">
        <v>0</v>
      </c>
    </row>
    <row r="560" spans="1:17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>
      <c r="A561" s="6" t="s">
        <v>1489</v>
      </c>
      <c r="B561" s="7" t="s">
        <v>1491</v>
      </c>
      <c r="C561" s="6" t="s">
        <v>1492</v>
      </c>
      <c r="D561" s="6" t="s">
        <v>97</v>
      </c>
      <c r="E561" s="8">
        <v>39800</v>
      </c>
      <c r="F561" s="9">
        <v>45209</v>
      </c>
      <c r="G561" s="9">
        <v>48395</v>
      </c>
      <c r="H561" s="10">
        <v>105</v>
      </c>
      <c r="I561" s="10">
        <v>0.25</v>
      </c>
      <c r="J561" s="8">
        <v>30745.51</v>
      </c>
      <c r="K561" s="8">
        <v>0.77</v>
      </c>
      <c r="L561" s="8">
        <v>368946.12</v>
      </c>
      <c r="M561" s="8">
        <v>9.27</v>
      </c>
      <c r="N561" s="8">
        <v>2.88</v>
      </c>
      <c r="O561" s="8">
        <v>0</v>
      </c>
      <c r="P561" s="8">
        <v>89550</v>
      </c>
      <c r="Q561" s="8">
        <v>0</v>
      </c>
    </row>
    <row r="562" spans="1:17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>
      <c r="A563" s="6" t="s">
        <v>1489</v>
      </c>
      <c r="B563" s="7" t="s">
        <v>1493</v>
      </c>
      <c r="C563" s="6" t="s">
        <v>1494</v>
      </c>
      <c r="D563" s="6" t="s">
        <v>264</v>
      </c>
      <c r="E563" s="8">
        <v>0</v>
      </c>
      <c r="F563" s="9">
        <v>45209</v>
      </c>
      <c r="G563" s="9">
        <v>46081</v>
      </c>
      <c r="H563" s="10">
        <v>29</v>
      </c>
      <c r="I563" s="10">
        <v>0.25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</row>
    <row r="564" spans="1:17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>
      <c r="A565" s="6" t="s">
        <v>1489</v>
      </c>
      <c r="B565" s="7" t="s">
        <v>188</v>
      </c>
      <c r="C565" s="6" t="s">
        <v>1495</v>
      </c>
      <c r="D565" s="6" t="s">
        <v>97</v>
      </c>
      <c r="E565" s="8">
        <v>23256</v>
      </c>
      <c r="F565" s="9">
        <v>45209</v>
      </c>
      <c r="G565" s="9">
        <v>47514</v>
      </c>
      <c r="H565" s="10">
        <v>76</v>
      </c>
      <c r="I565" s="10">
        <v>0.25</v>
      </c>
      <c r="J565" s="8">
        <v>18507.900000000001</v>
      </c>
      <c r="K565" s="8">
        <v>0.8</v>
      </c>
      <c r="L565" s="8">
        <v>222094.8</v>
      </c>
      <c r="M565" s="8">
        <v>9.5500000000000007</v>
      </c>
      <c r="N565" s="8">
        <v>2.91</v>
      </c>
      <c r="O565" s="8">
        <v>0</v>
      </c>
      <c r="P565" s="8">
        <v>34884</v>
      </c>
      <c r="Q565" s="8">
        <v>0</v>
      </c>
    </row>
    <row r="566" spans="1:17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>
      <c r="A567" s="6" t="s">
        <v>1489</v>
      </c>
      <c r="B567" s="7" t="s">
        <v>1034</v>
      </c>
      <c r="C567" s="6" t="s">
        <v>1496</v>
      </c>
      <c r="D567" s="6" t="s">
        <v>97</v>
      </c>
      <c r="E567" s="8">
        <v>23040</v>
      </c>
      <c r="F567" s="9">
        <v>45209</v>
      </c>
      <c r="G567" s="9">
        <v>46507</v>
      </c>
      <c r="H567" s="10">
        <v>43</v>
      </c>
      <c r="I567" s="10">
        <v>0.25</v>
      </c>
      <c r="J567" s="8">
        <v>18249.79</v>
      </c>
      <c r="K567" s="8">
        <v>0.79</v>
      </c>
      <c r="L567" s="8">
        <v>218997.48</v>
      </c>
      <c r="M567" s="8">
        <v>9.51</v>
      </c>
      <c r="N567" s="8">
        <v>2.91</v>
      </c>
      <c r="O567" s="8">
        <v>0</v>
      </c>
      <c r="P567" s="8">
        <v>33068.39</v>
      </c>
      <c r="Q567" s="8">
        <v>0</v>
      </c>
    </row>
    <row r="568" spans="1:17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>
      <c r="A569" s="6" t="s">
        <v>1489</v>
      </c>
      <c r="B569" s="7" t="s">
        <v>1210</v>
      </c>
      <c r="C569" s="6" t="s">
        <v>1497</v>
      </c>
      <c r="D569" s="6" t="s">
        <v>117</v>
      </c>
      <c r="E569" s="8">
        <v>0</v>
      </c>
      <c r="F569" s="9">
        <v>45209</v>
      </c>
      <c r="G569" s="9">
        <v>46904</v>
      </c>
      <c r="H569" s="10">
        <v>56</v>
      </c>
      <c r="I569" s="10">
        <v>0.25</v>
      </c>
      <c r="J569" s="8">
        <v>4637.1000000000004</v>
      </c>
      <c r="K569" s="8">
        <v>0</v>
      </c>
      <c r="L569" s="8">
        <v>55645.2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</row>
    <row r="570" spans="1:17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>
      <c r="A571" s="6" t="s">
        <v>943</v>
      </c>
      <c r="B571" s="7" t="s">
        <v>1498</v>
      </c>
      <c r="C571" s="6" t="s">
        <v>1499</v>
      </c>
      <c r="D571" s="6" t="s">
        <v>97</v>
      </c>
      <c r="E571" s="8">
        <v>19689</v>
      </c>
      <c r="F571" s="9">
        <v>44715</v>
      </c>
      <c r="G571" s="9">
        <v>46418</v>
      </c>
      <c r="H571" s="10">
        <v>56</v>
      </c>
      <c r="I571" s="10">
        <v>1.58</v>
      </c>
      <c r="J571" s="8">
        <v>15898.87</v>
      </c>
      <c r="K571" s="8">
        <v>0.81</v>
      </c>
      <c r="L571" s="8">
        <v>190786.44</v>
      </c>
      <c r="M571" s="8">
        <v>9.69</v>
      </c>
      <c r="N571" s="8">
        <v>3.12</v>
      </c>
      <c r="O571" s="8">
        <v>0</v>
      </c>
      <c r="P571" s="8">
        <v>0</v>
      </c>
      <c r="Q571" s="8">
        <v>0</v>
      </c>
    </row>
    <row r="572" spans="1:17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>
      <c r="A573" s="6" t="s">
        <v>943</v>
      </c>
      <c r="B573" s="7" t="s">
        <v>1210</v>
      </c>
      <c r="C573" s="6" t="s">
        <v>1500</v>
      </c>
      <c r="D573" s="6" t="s">
        <v>97</v>
      </c>
      <c r="E573" s="8">
        <v>4646</v>
      </c>
      <c r="F573" s="9">
        <v>44715</v>
      </c>
      <c r="G573" s="9">
        <v>46022</v>
      </c>
      <c r="H573" s="10">
        <v>43</v>
      </c>
      <c r="I573" s="10">
        <v>1.58</v>
      </c>
      <c r="J573" s="8">
        <v>5226.75</v>
      </c>
      <c r="K573" s="8">
        <v>1.1200000000000001</v>
      </c>
      <c r="L573" s="8">
        <v>62721</v>
      </c>
      <c r="M573" s="8">
        <v>13.5</v>
      </c>
      <c r="N573" s="8">
        <v>3.23</v>
      </c>
      <c r="O573" s="8">
        <v>0</v>
      </c>
      <c r="P573" s="8">
        <v>4710.42</v>
      </c>
      <c r="Q573" s="8">
        <v>0</v>
      </c>
    </row>
    <row r="574" spans="1:17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>
      <c r="A575" s="6" t="s">
        <v>943</v>
      </c>
      <c r="B575" s="7" t="s">
        <v>1408</v>
      </c>
      <c r="C575" s="6" t="s">
        <v>1501</v>
      </c>
      <c r="D575" s="6" t="s">
        <v>97</v>
      </c>
      <c r="E575" s="8">
        <v>4606</v>
      </c>
      <c r="F575" s="9">
        <v>44715</v>
      </c>
      <c r="G575" s="9">
        <v>45626</v>
      </c>
      <c r="H575" s="10">
        <v>30</v>
      </c>
      <c r="I575" s="10">
        <v>1.58</v>
      </c>
      <c r="J575" s="8">
        <v>4701.96</v>
      </c>
      <c r="K575" s="8">
        <v>1.02</v>
      </c>
      <c r="L575" s="8">
        <v>56423.519999999997</v>
      </c>
      <c r="M575" s="8">
        <v>12.25</v>
      </c>
      <c r="N575" s="8">
        <v>3.16</v>
      </c>
      <c r="O575" s="8">
        <v>0</v>
      </c>
      <c r="P575" s="8">
        <v>5250</v>
      </c>
      <c r="Q575" s="8">
        <v>0</v>
      </c>
    </row>
    <row r="576" spans="1:17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>
      <c r="A577" s="6" t="s">
        <v>943</v>
      </c>
      <c r="B577" s="7" t="s">
        <v>1504</v>
      </c>
      <c r="C577" s="6" t="s">
        <v>1505</v>
      </c>
      <c r="D577" s="6" t="s">
        <v>97</v>
      </c>
      <c r="E577" s="8">
        <v>3760</v>
      </c>
      <c r="F577" s="9">
        <v>44715</v>
      </c>
      <c r="G577" s="9">
        <v>46203</v>
      </c>
      <c r="H577" s="10">
        <v>49</v>
      </c>
      <c r="I577" s="10">
        <v>1.58</v>
      </c>
      <c r="J577" s="8">
        <v>4248.76</v>
      </c>
      <c r="K577" s="8">
        <v>1.1299999999999999</v>
      </c>
      <c r="L577" s="8">
        <v>50985.120000000003</v>
      </c>
      <c r="M577" s="8">
        <v>13.56</v>
      </c>
      <c r="N577" s="8">
        <v>3.12</v>
      </c>
      <c r="O577" s="8">
        <v>0</v>
      </c>
      <c r="P577" s="8">
        <v>4935</v>
      </c>
      <c r="Q577" s="8">
        <v>0</v>
      </c>
    </row>
    <row r="578" spans="1:17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6" t="s">
        <v>943</v>
      </c>
      <c r="B579" s="7" t="s">
        <v>1506</v>
      </c>
      <c r="C579" s="6" t="s">
        <v>1507</v>
      </c>
      <c r="D579" s="6" t="s">
        <v>97</v>
      </c>
      <c r="E579" s="8">
        <v>17901</v>
      </c>
      <c r="F579" s="9">
        <v>44715</v>
      </c>
      <c r="G579" s="9">
        <v>47330</v>
      </c>
      <c r="H579" s="10">
        <v>86</v>
      </c>
      <c r="I579" s="10">
        <v>1.58</v>
      </c>
      <c r="J579" s="8">
        <v>14619.4</v>
      </c>
      <c r="K579" s="8">
        <v>0.82</v>
      </c>
      <c r="L579" s="8">
        <v>175432.8</v>
      </c>
      <c r="M579" s="8">
        <v>9.8000000000000007</v>
      </c>
      <c r="N579" s="8">
        <v>3.12</v>
      </c>
      <c r="O579" s="8">
        <v>0</v>
      </c>
      <c r="P579" s="8">
        <v>13506.2</v>
      </c>
      <c r="Q579" s="8">
        <v>0</v>
      </c>
    </row>
    <row r="580" spans="1:17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>
      <c r="A581" s="6" t="s">
        <v>943</v>
      </c>
      <c r="B581" s="7" t="s">
        <v>1508</v>
      </c>
      <c r="C581" s="6" t="s">
        <v>1509</v>
      </c>
      <c r="D581" s="6" t="s">
        <v>97</v>
      </c>
      <c r="E581" s="8">
        <v>4210</v>
      </c>
      <c r="F581" s="9">
        <v>44715</v>
      </c>
      <c r="G581" s="9">
        <v>45716</v>
      </c>
      <c r="H581" s="10">
        <v>33</v>
      </c>
      <c r="I581" s="10">
        <v>1.58</v>
      </c>
      <c r="J581" s="8">
        <v>3965.44</v>
      </c>
      <c r="K581" s="8">
        <v>0.94</v>
      </c>
      <c r="L581" s="8">
        <v>47585.279999999999</v>
      </c>
      <c r="M581" s="8">
        <v>11.3</v>
      </c>
      <c r="N581" s="8">
        <v>3.12</v>
      </c>
      <c r="O581" s="8">
        <v>0</v>
      </c>
      <c r="P581" s="8">
        <v>6491.12</v>
      </c>
      <c r="Q581" s="8">
        <v>0</v>
      </c>
    </row>
    <row r="582" spans="1:17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>
      <c r="A583" s="6" t="s">
        <v>943</v>
      </c>
      <c r="B583" s="7" t="s">
        <v>1511</v>
      </c>
      <c r="C583" s="6" t="s">
        <v>1512</v>
      </c>
      <c r="D583" s="6" t="s">
        <v>97</v>
      </c>
      <c r="E583" s="8">
        <v>3408</v>
      </c>
      <c r="F583" s="9">
        <v>44715</v>
      </c>
      <c r="G583" s="9">
        <v>47208</v>
      </c>
      <c r="H583" s="10">
        <v>82</v>
      </c>
      <c r="I583" s="10">
        <v>1.58</v>
      </c>
      <c r="J583" s="8">
        <v>3053.38</v>
      </c>
      <c r="K583" s="8">
        <v>0.9</v>
      </c>
      <c r="L583" s="8">
        <v>36640.559999999998</v>
      </c>
      <c r="M583" s="8">
        <v>10.75</v>
      </c>
      <c r="N583" s="8">
        <v>3.12</v>
      </c>
      <c r="O583" s="8">
        <v>0</v>
      </c>
      <c r="P583" s="8">
        <v>2077.69</v>
      </c>
      <c r="Q583" s="8">
        <v>0</v>
      </c>
    </row>
    <row r="584" spans="1:17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>
      <c r="A585" s="6" t="s">
        <v>943</v>
      </c>
      <c r="B585" s="7" t="s">
        <v>1023</v>
      </c>
      <c r="C585" s="12" t="s">
        <v>247</v>
      </c>
      <c r="D585" s="12"/>
      <c r="E585" s="13">
        <v>4510</v>
      </c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>
      <c r="A587" s="6" t="s">
        <v>943</v>
      </c>
      <c r="B587" s="7" t="s">
        <v>1502</v>
      </c>
      <c r="C587" s="12" t="s">
        <v>247</v>
      </c>
      <c r="D587" s="12"/>
      <c r="E587" s="13">
        <v>11010</v>
      </c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spans="1:17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>
      <c r="A589" s="6" t="s">
        <v>943</v>
      </c>
      <c r="B589" s="7" t="s">
        <v>1510</v>
      </c>
      <c r="C589" s="12" t="s">
        <v>247</v>
      </c>
      <c r="D589" s="12"/>
      <c r="E589" s="13">
        <v>7571</v>
      </c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spans="1:17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>
      <c r="A591" s="6" t="s">
        <v>1513</v>
      </c>
      <c r="B591" s="7" t="s">
        <v>99</v>
      </c>
      <c r="C591" s="6" t="s">
        <v>1514</v>
      </c>
      <c r="D591" s="6" t="s">
        <v>97</v>
      </c>
      <c r="E591" s="8">
        <v>32082</v>
      </c>
      <c r="F591" s="9">
        <v>45282</v>
      </c>
      <c r="G591" s="9">
        <v>50829</v>
      </c>
      <c r="H591" s="10">
        <v>183</v>
      </c>
      <c r="I591" s="10">
        <v>0.08</v>
      </c>
      <c r="J591" s="8">
        <v>0</v>
      </c>
      <c r="K591" s="8">
        <v>0</v>
      </c>
      <c r="L591" s="8">
        <v>0</v>
      </c>
      <c r="M591" s="8">
        <v>0</v>
      </c>
      <c r="N591" s="8">
        <v>4.1900000000000004</v>
      </c>
      <c r="O591" s="8">
        <v>0</v>
      </c>
      <c r="P591" s="8">
        <v>51304.47</v>
      </c>
      <c r="Q591" s="8">
        <v>0</v>
      </c>
    </row>
    <row r="592" spans="1:17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6" t="s">
        <v>1515</v>
      </c>
      <c r="B593" s="7" t="s">
        <v>119</v>
      </c>
      <c r="C593" s="6" t="s">
        <v>1516</v>
      </c>
      <c r="D593" s="6" t="s">
        <v>97</v>
      </c>
      <c r="E593" s="8">
        <v>45236</v>
      </c>
      <c r="F593" s="9">
        <v>44986</v>
      </c>
      <c r="G593" s="9">
        <v>47634</v>
      </c>
      <c r="H593" s="10">
        <v>87</v>
      </c>
      <c r="I593" s="10">
        <v>0.83</v>
      </c>
      <c r="J593" s="8">
        <v>34492.449999999997</v>
      </c>
      <c r="K593" s="8">
        <v>0.76</v>
      </c>
      <c r="L593" s="8">
        <v>413909.4</v>
      </c>
      <c r="M593" s="8">
        <v>9.15</v>
      </c>
      <c r="N593" s="8">
        <v>3.16</v>
      </c>
      <c r="O593" s="8">
        <v>0</v>
      </c>
      <c r="P593" s="8">
        <v>45643</v>
      </c>
      <c r="Q593" s="8">
        <v>0</v>
      </c>
    </row>
    <row r="594" spans="1:17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>
      <c r="A595" s="6" t="s">
        <v>1517</v>
      </c>
      <c r="B595" s="7" t="s">
        <v>107</v>
      </c>
      <c r="C595" s="6" t="s">
        <v>1518</v>
      </c>
      <c r="D595" s="6" t="s">
        <v>97</v>
      </c>
      <c r="E595" s="8">
        <v>67200</v>
      </c>
      <c r="F595" s="9">
        <v>45176</v>
      </c>
      <c r="G595" s="9">
        <v>46996</v>
      </c>
      <c r="H595" s="10">
        <v>60</v>
      </c>
      <c r="I595" s="10">
        <v>0.33</v>
      </c>
      <c r="J595" s="8">
        <v>32200</v>
      </c>
      <c r="K595" s="8">
        <v>0.48</v>
      </c>
      <c r="L595" s="8">
        <v>386400</v>
      </c>
      <c r="M595" s="8">
        <v>5.75</v>
      </c>
      <c r="N595" s="8">
        <v>1.1000000000000001</v>
      </c>
      <c r="O595" s="8">
        <v>0</v>
      </c>
      <c r="P595" s="8">
        <v>26040</v>
      </c>
      <c r="Q595" s="8">
        <v>0</v>
      </c>
    </row>
  </sheetData>
  <autoFilter ref="A3:Q595" xr:uid="{F87BD6A1-BF23-4A3D-A3F7-5E3B8E9AC862}"/>
  <mergeCells count="2">
    <mergeCell ref="A1:Q1"/>
    <mergeCell ref="A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E7FE-36B6-4021-AD52-26E27A163C28}">
  <sheetPr>
    <tabColor theme="4" tint="0.59999389629810485"/>
  </sheetPr>
  <dimension ref="A1:Q355"/>
  <sheetViews>
    <sheetView topLeftCell="A327" workbookViewId="0">
      <selection activeCell="E7" sqref="E7:E355"/>
    </sheetView>
  </sheetViews>
  <sheetFormatPr defaultColWidth="9.140625" defaultRowHeight="12.6"/>
  <cols>
    <col min="1" max="1" width="37.42578125" bestFit="1" customWidth="1"/>
    <col min="3" max="3" width="62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1615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customHeight="1">
      <c r="A7" s="6" t="s">
        <v>971</v>
      </c>
      <c r="B7" s="7" t="s">
        <v>107</v>
      </c>
      <c r="C7" s="6" t="s">
        <v>972</v>
      </c>
      <c r="D7" s="6" t="s">
        <v>97</v>
      </c>
      <c r="E7" s="8">
        <v>32895</v>
      </c>
      <c r="F7" s="9">
        <v>45209</v>
      </c>
      <c r="G7" s="9">
        <v>47634</v>
      </c>
      <c r="H7" s="10">
        <v>80</v>
      </c>
      <c r="I7" s="10">
        <v>0.25</v>
      </c>
      <c r="J7" s="8">
        <v>40430.01</v>
      </c>
      <c r="K7" s="8">
        <v>1.23</v>
      </c>
      <c r="L7" s="8">
        <v>485160.12</v>
      </c>
      <c r="M7" s="8">
        <v>14.75</v>
      </c>
      <c r="N7" s="8">
        <v>7.05</v>
      </c>
      <c r="O7" s="8">
        <v>0</v>
      </c>
      <c r="P7" s="8">
        <v>78125.62</v>
      </c>
      <c r="Q7" s="8">
        <v>0</v>
      </c>
    </row>
    <row r="8" spans="1:17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customHeight="1">
      <c r="A9" s="6" t="s">
        <v>971</v>
      </c>
      <c r="B9" s="7" t="s">
        <v>109</v>
      </c>
      <c r="C9" s="6" t="s">
        <v>973</v>
      </c>
      <c r="D9" s="6" t="s">
        <v>97</v>
      </c>
      <c r="E9" s="8">
        <v>14684</v>
      </c>
      <c r="F9" s="9">
        <v>45209</v>
      </c>
      <c r="G9" s="9">
        <v>46356</v>
      </c>
      <c r="H9" s="10">
        <v>38</v>
      </c>
      <c r="I9" s="10">
        <v>0.25</v>
      </c>
      <c r="J9" s="8">
        <v>16148.67</v>
      </c>
      <c r="K9" s="8">
        <v>1.1000000000000001</v>
      </c>
      <c r="L9" s="8">
        <v>193784.04</v>
      </c>
      <c r="M9" s="8">
        <v>13.2</v>
      </c>
      <c r="N9" s="8">
        <v>6.98</v>
      </c>
      <c r="O9" s="8">
        <v>0</v>
      </c>
      <c r="P9" s="8">
        <v>14378.09</v>
      </c>
      <c r="Q9" s="8">
        <v>0</v>
      </c>
    </row>
    <row r="10" spans="1:17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customHeight="1">
      <c r="A11" s="6" t="s">
        <v>974</v>
      </c>
      <c r="B11" s="7" t="s">
        <v>115</v>
      </c>
      <c r="C11" s="6" t="s">
        <v>975</v>
      </c>
      <c r="D11" s="6" t="s">
        <v>97</v>
      </c>
      <c r="E11" s="8">
        <v>30812</v>
      </c>
      <c r="F11" s="9">
        <v>44562</v>
      </c>
      <c r="G11" s="9">
        <v>46387</v>
      </c>
      <c r="H11" s="10">
        <v>60</v>
      </c>
      <c r="I11" s="10">
        <v>2</v>
      </c>
      <c r="J11" s="8">
        <v>32688.45</v>
      </c>
      <c r="K11" s="8">
        <v>1.06</v>
      </c>
      <c r="L11" s="8">
        <v>392261.4</v>
      </c>
      <c r="M11" s="8">
        <v>12.73</v>
      </c>
      <c r="N11" s="8">
        <v>3.07</v>
      </c>
      <c r="O11" s="8">
        <v>0</v>
      </c>
      <c r="P11" s="8">
        <v>30812</v>
      </c>
      <c r="Q11" s="8">
        <v>0</v>
      </c>
    </row>
    <row r="12" spans="1:17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976</v>
      </c>
      <c r="B13" s="7" t="s">
        <v>977</v>
      </c>
      <c r="C13" s="6" t="s">
        <v>978</v>
      </c>
      <c r="D13" s="6" t="s">
        <v>97</v>
      </c>
      <c r="E13" s="8">
        <v>56847</v>
      </c>
      <c r="F13" s="9">
        <v>44573</v>
      </c>
      <c r="G13" s="9">
        <v>46477</v>
      </c>
      <c r="H13" s="10">
        <v>63</v>
      </c>
      <c r="I13" s="10">
        <v>2</v>
      </c>
      <c r="J13" s="8">
        <v>22501.94</v>
      </c>
      <c r="K13" s="8">
        <v>0.4</v>
      </c>
      <c r="L13" s="8">
        <v>270023.28000000003</v>
      </c>
      <c r="M13" s="8">
        <v>4.75</v>
      </c>
      <c r="N13" s="8">
        <v>0.66</v>
      </c>
      <c r="O13" s="8">
        <v>0</v>
      </c>
      <c r="P13" s="8">
        <v>21317.63</v>
      </c>
      <c r="Q13" s="8">
        <v>0</v>
      </c>
    </row>
    <row r="14" spans="1:17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customHeight="1">
      <c r="A15" s="6" t="s">
        <v>997</v>
      </c>
      <c r="B15" s="7" t="s">
        <v>152</v>
      </c>
      <c r="C15" s="6" t="s">
        <v>998</v>
      </c>
      <c r="D15" s="6" t="s">
        <v>97</v>
      </c>
      <c r="E15" s="8">
        <v>101334</v>
      </c>
      <c r="F15" s="9">
        <v>44775</v>
      </c>
      <c r="G15" s="9">
        <v>45900</v>
      </c>
      <c r="H15" s="10">
        <v>37</v>
      </c>
      <c r="I15" s="10">
        <v>1.42</v>
      </c>
      <c r="J15" s="8">
        <v>50667</v>
      </c>
      <c r="K15" s="8">
        <v>0.5</v>
      </c>
      <c r="L15" s="8">
        <v>608004</v>
      </c>
      <c r="M15" s="8">
        <v>6</v>
      </c>
      <c r="N15" s="8">
        <v>1.2</v>
      </c>
      <c r="O15" s="8">
        <v>0</v>
      </c>
      <c r="P15" s="8">
        <v>57423.28</v>
      </c>
      <c r="Q15" s="8">
        <v>0</v>
      </c>
    </row>
    <row r="16" spans="1:17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15" t="s">
        <v>999</v>
      </c>
      <c r="B17" s="16" t="s">
        <v>1001</v>
      </c>
      <c r="C17" s="15" t="s">
        <v>1597</v>
      </c>
      <c r="D17" s="15" t="s">
        <v>97</v>
      </c>
      <c r="E17" s="17">
        <v>23903</v>
      </c>
      <c r="F17" s="18">
        <v>45077</v>
      </c>
      <c r="G17" s="18">
        <v>45322</v>
      </c>
      <c r="H17" s="19">
        <v>9</v>
      </c>
      <c r="I17" s="19">
        <v>0.67</v>
      </c>
      <c r="J17" s="17">
        <v>16931.29</v>
      </c>
      <c r="K17" s="17">
        <v>0.71</v>
      </c>
      <c r="L17" s="17">
        <v>203175.48</v>
      </c>
      <c r="M17" s="17">
        <v>8.5</v>
      </c>
      <c r="N17" s="17">
        <v>0.21</v>
      </c>
      <c r="O17" s="17">
        <v>0</v>
      </c>
      <c r="P17" s="17">
        <v>21333.43</v>
      </c>
      <c r="Q17" s="17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15" t="s">
        <v>999</v>
      </c>
      <c r="B19" s="16" t="s">
        <v>205</v>
      </c>
      <c r="C19" s="15" t="s">
        <v>1598</v>
      </c>
      <c r="D19" s="15" t="s">
        <v>97</v>
      </c>
      <c r="E19" s="17">
        <v>22407</v>
      </c>
      <c r="F19" s="18">
        <v>45077</v>
      </c>
      <c r="G19" s="18">
        <v>45350</v>
      </c>
      <c r="H19" s="19">
        <v>9</v>
      </c>
      <c r="I19" s="19">
        <v>0.67</v>
      </c>
      <c r="J19" s="17">
        <v>8850.76</v>
      </c>
      <c r="K19" s="17">
        <v>0.39</v>
      </c>
      <c r="L19" s="17">
        <v>106209.12</v>
      </c>
      <c r="M19" s="17">
        <v>4.74</v>
      </c>
      <c r="N19" s="17">
        <v>0.21</v>
      </c>
      <c r="O19" s="17">
        <v>0</v>
      </c>
      <c r="P19" s="17">
        <v>0</v>
      </c>
      <c r="Q19" s="17">
        <v>0</v>
      </c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999</v>
      </c>
      <c r="B21" s="7" t="s">
        <v>205</v>
      </c>
      <c r="C21" s="6" t="s">
        <v>1563</v>
      </c>
      <c r="D21" s="6" t="s">
        <v>97</v>
      </c>
      <c r="E21" s="8">
        <v>23272</v>
      </c>
      <c r="F21" s="9">
        <v>45474</v>
      </c>
      <c r="G21" s="9">
        <v>47330</v>
      </c>
      <c r="H21" s="10">
        <v>61</v>
      </c>
      <c r="I21" s="10">
        <v>-0.5</v>
      </c>
      <c r="J21" s="8">
        <v>0</v>
      </c>
      <c r="K21" s="8">
        <v>0</v>
      </c>
      <c r="L21" s="8">
        <v>0</v>
      </c>
      <c r="M21" s="8">
        <v>0</v>
      </c>
      <c r="N21" s="8">
        <v>2.52</v>
      </c>
      <c r="O21" s="8">
        <v>0</v>
      </c>
      <c r="P21" s="8">
        <v>31417.200000000001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1009</v>
      </c>
      <c r="B23" s="7" t="s">
        <v>1010</v>
      </c>
      <c r="C23" s="6" t="s">
        <v>1011</v>
      </c>
      <c r="D23" s="6" t="s">
        <v>97</v>
      </c>
      <c r="E23" s="8">
        <v>126596</v>
      </c>
      <c r="F23" s="9">
        <v>44805</v>
      </c>
      <c r="G23" s="9">
        <v>49187</v>
      </c>
      <c r="H23" s="10">
        <v>144</v>
      </c>
      <c r="I23" s="10">
        <v>1.33</v>
      </c>
      <c r="J23" s="8">
        <v>108721.2</v>
      </c>
      <c r="K23" s="8">
        <v>0.86</v>
      </c>
      <c r="L23" s="8">
        <v>1304654.3999999999</v>
      </c>
      <c r="M23" s="8">
        <v>10.31</v>
      </c>
      <c r="N23" s="8">
        <v>5.9</v>
      </c>
      <c r="O23" s="8">
        <v>0</v>
      </c>
      <c r="P23" s="8">
        <v>225764.28</v>
      </c>
      <c r="Q23" s="8">
        <v>0</v>
      </c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1012</v>
      </c>
      <c r="B25" s="7" t="s">
        <v>1013</v>
      </c>
      <c r="C25" s="6" t="s">
        <v>1014</v>
      </c>
      <c r="D25" s="6" t="s">
        <v>97</v>
      </c>
      <c r="E25" s="8">
        <v>56629</v>
      </c>
      <c r="F25" s="9">
        <v>45026</v>
      </c>
      <c r="G25" s="9">
        <v>49765</v>
      </c>
      <c r="H25" s="10">
        <v>156</v>
      </c>
      <c r="I25" s="10">
        <v>0.75</v>
      </c>
      <c r="J25" s="8">
        <v>90833.34</v>
      </c>
      <c r="K25" s="8">
        <v>1.6</v>
      </c>
      <c r="L25" s="8">
        <v>1090000.08</v>
      </c>
      <c r="M25" s="8">
        <v>19.25</v>
      </c>
      <c r="N25" s="8">
        <v>2.36</v>
      </c>
      <c r="O25" s="8">
        <v>0</v>
      </c>
      <c r="P25" s="8">
        <v>272500.02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1015</v>
      </c>
      <c r="B27" s="7" t="s">
        <v>167</v>
      </c>
      <c r="C27" s="6" t="s">
        <v>1016</v>
      </c>
      <c r="D27" s="6" t="s">
        <v>97</v>
      </c>
      <c r="E27" s="8">
        <v>56628</v>
      </c>
      <c r="F27" s="9">
        <v>45026</v>
      </c>
      <c r="G27" s="9">
        <v>49765</v>
      </c>
      <c r="H27" s="10">
        <v>156</v>
      </c>
      <c r="I27" s="10">
        <v>0.75</v>
      </c>
      <c r="J27" s="8">
        <v>90833.34</v>
      </c>
      <c r="K27" s="8">
        <v>1.6</v>
      </c>
      <c r="L27" s="8">
        <v>1090000.08</v>
      </c>
      <c r="M27" s="8">
        <v>19.25</v>
      </c>
      <c r="N27" s="8">
        <v>2.86</v>
      </c>
      <c r="O27" s="8">
        <v>0</v>
      </c>
      <c r="P27" s="8">
        <v>272500.02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15" t="s">
        <v>1027</v>
      </c>
      <c r="B29" s="16" t="s">
        <v>119</v>
      </c>
      <c r="C29" s="15" t="s">
        <v>1599</v>
      </c>
      <c r="D29" s="15" t="s">
        <v>97</v>
      </c>
      <c r="E29" s="17">
        <v>66380</v>
      </c>
      <c r="F29" s="18">
        <v>45278</v>
      </c>
      <c r="G29" s="18">
        <v>45310</v>
      </c>
      <c r="H29" s="19">
        <v>1</v>
      </c>
      <c r="I29" s="19">
        <v>0.08</v>
      </c>
      <c r="J29" s="17">
        <v>66520.34</v>
      </c>
      <c r="K29" s="17">
        <v>1</v>
      </c>
      <c r="L29" s="17">
        <v>798244.08</v>
      </c>
      <c r="M29" s="17">
        <v>12.03</v>
      </c>
      <c r="N29" s="17">
        <v>1.67</v>
      </c>
      <c r="O29" s="17">
        <v>0</v>
      </c>
      <c r="P29" s="17">
        <v>0</v>
      </c>
      <c r="Q29" s="17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1029</v>
      </c>
      <c r="B31" s="7" t="s">
        <v>1030</v>
      </c>
      <c r="C31" s="6" t="s">
        <v>1031</v>
      </c>
      <c r="D31" s="6" t="s">
        <v>97</v>
      </c>
      <c r="E31" s="8">
        <v>119700</v>
      </c>
      <c r="F31" s="9">
        <v>42125</v>
      </c>
      <c r="G31" s="9">
        <v>46752</v>
      </c>
      <c r="H31" s="10">
        <v>152</v>
      </c>
      <c r="I31" s="10">
        <v>8.67</v>
      </c>
      <c r="J31" s="8">
        <v>54606.47</v>
      </c>
      <c r="K31" s="8">
        <v>0.46</v>
      </c>
      <c r="L31" s="8">
        <v>655277.64</v>
      </c>
      <c r="M31" s="8">
        <v>5.47</v>
      </c>
      <c r="N31" s="8">
        <v>0</v>
      </c>
      <c r="O31" s="8">
        <v>0</v>
      </c>
      <c r="P31" s="8">
        <v>10000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1032</v>
      </c>
      <c r="B33" s="7" t="s">
        <v>99</v>
      </c>
      <c r="C33" s="6" t="s">
        <v>1033</v>
      </c>
      <c r="D33" s="6" t="s">
        <v>97</v>
      </c>
      <c r="E33" s="8">
        <v>66649</v>
      </c>
      <c r="F33" s="9">
        <v>45278</v>
      </c>
      <c r="G33" s="9">
        <v>50464</v>
      </c>
      <c r="H33" s="10">
        <v>171</v>
      </c>
      <c r="I33" s="10">
        <v>0.08</v>
      </c>
      <c r="J33" s="8">
        <v>42488.74</v>
      </c>
      <c r="K33" s="8">
        <v>0.64</v>
      </c>
      <c r="L33" s="8">
        <v>509864.88</v>
      </c>
      <c r="M33" s="8">
        <v>7.65</v>
      </c>
      <c r="N33" s="8">
        <v>1.39</v>
      </c>
      <c r="O33" s="8">
        <v>0</v>
      </c>
      <c r="P33" s="8">
        <v>49542.42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1032</v>
      </c>
      <c r="B35" s="7" t="s">
        <v>1034</v>
      </c>
      <c r="C35" s="6" t="s">
        <v>1035</v>
      </c>
      <c r="D35" s="6" t="s">
        <v>97</v>
      </c>
      <c r="E35" s="8">
        <v>28858</v>
      </c>
      <c r="F35" s="9">
        <v>45278</v>
      </c>
      <c r="G35" s="9">
        <v>47026</v>
      </c>
      <c r="H35" s="10">
        <v>58</v>
      </c>
      <c r="I35" s="10">
        <v>0.08</v>
      </c>
      <c r="J35" s="8">
        <v>24168.58</v>
      </c>
      <c r="K35" s="8">
        <v>0.84</v>
      </c>
      <c r="L35" s="8">
        <v>290022.96000000002</v>
      </c>
      <c r="M35" s="8">
        <v>10.050000000000001</v>
      </c>
      <c r="N35" s="8">
        <v>1.48</v>
      </c>
      <c r="O35" s="8">
        <v>0</v>
      </c>
      <c r="P35" s="8">
        <v>27246.76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1036</v>
      </c>
      <c r="B37" s="7" t="s">
        <v>1037</v>
      </c>
      <c r="C37" s="12" t="s">
        <v>247</v>
      </c>
      <c r="D37" s="12"/>
      <c r="E37" s="13">
        <v>31994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1039</v>
      </c>
      <c r="B39" s="7" t="s">
        <v>1040</v>
      </c>
      <c r="C39" s="6" t="s">
        <v>1566</v>
      </c>
      <c r="D39" s="6" t="s">
        <v>97</v>
      </c>
      <c r="E39" s="8">
        <v>54920</v>
      </c>
      <c r="F39" s="9">
        <v>44795</v>
      </c>
      <c r="G39" s="9">
        <v>45625</v>
      </c>
      <c r="H39" s="10">
        <v>27</v>
      </c>
      <c r="I39" s="10">
        <v>1.42</v>
      </c>
      <c r="J39" s="8">
        <v>39542.400000000001</v>
      </c>
      <c r="K39" s="8">
        <v>0.72</v>
      </c>
      <c r="L39" s="8">
        <v>474508.79999999999</v>
      </c>
      <c r="M39" s="8">
        <v>8.64</v>
      </c>
      <c r="N39" s="8">
        <v>1.64</v>
      </c>
      <c r="O39" s="8">
        <v>0</v>
      </c>
      <c r="P39" s="8">
        <v>45995.5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1048</v>
      </c>
      <c r="B41" s="7" t="s">
        <v>119</v>
      </c>
      <c r="C41" s="6" t="s">
        <v>1049</v>
      </c>
      <c r="D41" s="6" t="s">
        <v>97</v>
      </c>
      <c r="E41" s="8">
        <v>25050</v>
      </c>
      <c r="F41" s="9">
        <v>45279</v>
      </c>
      <c r="G41" s="9">
        <v>46785</v>
      </c>
      <c r="H41" s="10">
        <v>50</v>
      </c>
      <c r="I41" s="10">
        <v>0.08</v>
      </c>
      <c r="J41" s="8">
        <v>24528.13</v>
      </c>
      <c r="K41" s="8">
        <v>0.98</v>
      </c>
      <c r="L41" s="8">
        <v>294337.56</v>
      </c>
      <c r="M41" s="8">
        <v>11.75</v>
      </c>
      <c r="N41" s="8">
        <v>8.14</v>
      </c>
      <c r="O41" s="8">
        <v>0</v>
      </c>
      <c r="P41" s="8">
        <v>49056.25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1052</v>
      </c>
      <c r="B43" s="7" t="s">
        <v>119</v>
      </c>
      <c r="C43" s="6" t="s">
        <v>1053</v>
      </c>
      <c r="D43" s="6" t="s">
        <v>97</v>
      </c>
      <c r="E43" s="8">
        <v>58585</v>
      </c>
      <c r="F43" s="9">
        <v>45279</v>
      </c>
      <c r="G43" s="9">
        <v>46637</v>
      </c>
      <c r="H43" s="10">
        <v>45</v>
      </c>
      <c r="I43" s="10">
        <v>0.08</v>
      </c>
      <c r="J43" s="8">
        <v>43588.31</v>
      </c>
      <c r="K43" s="8">
        <v>0.74</v>
      </c>
      <c r="L43" s="8">
        <v>523059.72</v>
      </c>
      <c r="M43" s="8">
        <v>8.93</v>
      </c>
      <c r="N43" s="8">
        <v>7.24</v>
      </c>
      <c r="O43" s="8">
        <v>0</v>
      </c>
      <c r="P43" s="8">
        <v>42318.75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1054</v>
      </c>
      <c r="B45" s="7" t="s">
        <v>99</v>
      </c>
      <c r="C45" s="6" t="s">
        <v>1055</v>
      </c>
      <c r="D45" s="6" t="s">
        <v>97</v>
      </c>
      <c r="E45" s="8">
        <v>27000</v>
      </c>
      <c r="F45" s="9">
        <v>45279</v>
      </c>
      <c r="G45" s="9">
        <v>46645</v>
      </c>
      <c r="H45" s="10">
        <v>45</v>
      </c>
      <c r="I45" s="10">
        <v>0.08</v>
      </c>
      <c r="J45" s="8">
        <v>27495</v>
      </c>
      <c r="K45" s="8">
        <v>1.02</v>
      </c>
      <c r="L45" s="8">
        <v>329940</v>
      </c>
      <c r="M45" s="8">
        <v>12.22</v>
      </c>
      <c r="N45" s="8">
        <v>7.63</v>
      </c>
      <c r="O45" s="8">
        <v>0</v>
      </c>
      <c r="P45" s="8">
        <v>52875</v>
      </c>
      <c r="Q45" s="8">
        <v>0</v>
      </c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1054</v>
      </c>
      <c r="B47" s="7" t="s">
        <v>101</v>
      </c>
      <c r="C47" s="6" t="s">
        <v>1056</v>
      </c>
      <c r="D47" s="6" t="s">
        <v>97</v>
      </c>
      <c r="E47" s="8">
        <v>31780</v>
      </c>
      <c r="F47" s="9">
        <v>45279</v>
      </c>
      <c r="G47" s="9">
        <v>46160</v>
      </c>
      <c r="H47" s="10">
        <v>29</v>
      </c>
      <c r="I47" s="10">
        <v>0.08</v>
      </c>
      <c r="J47" s="8">
        <v>29131.67</v>
      </c>
      <c r="K47" s="8">
        <v>0.92</v>
      </c>
      <c r="L47" s="8">
        <v>349580.04</v>
      </c>
      <c r="M47" s="8">
        <v>11</v>
      </c>
      <c r="N47" s="8">
        <v>7.59</v>
      </c>
      <c r="O47" s="8">
        <v>0</v>
      </c>
      <c r="P47" s="8">
        <v>43074.25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1057</v>
      </c>
      <c r="B49" s="7" t="s">
        <v>119</v>
      </c>
      <c r="C49" s="6" t="s">
        <v>1058</v>
      </c>
      <c r="D49" s="6" t="s">
        <v>97</v>
      </c>
      <c r="E49" s="8">
        <v>86683</v>
      </c>
      <c r="F49" s="9">
        <v>39873</v>
      </c>
      <c r="G49" s="9">
        <v>46904</v>
      </c>
      <c r="H49" s="10">
        <v>231</v>
      </c>
      <c r="I49" s="10">
        <v>14.83</v>
      </c>
      <c r="J49" s="8">
        <v>31801.47</v>
      </c>
      <c r="K49" s="8">
        <v>0.37</v>
      </c>
      <c r="L49" s="8">
        <v>381617.64</v>
      </c>
      <c r="M49" s="8">
        <v>4.4000000000000004</v>
      </c>
      <c r="N49" s="8">
        <v>2.09</v>
      </c>
      <c r="O49" s="8">
        <v>0</v>
      </c>
      <c r="P49" s="8">
        <v>25000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1057</v>
      </c>
      <c r="B51" s="7" t="s">
        <v>766</v>
      </c>
      <c r="C51" s="6" t="s">
        <v>1059</v>
      </c>
      <c r="D51" s="6" t="s">
        <v>97</v>
      </c>
      <c r="E51" s="8">
        <v>28776</v>
      </c>
      <c r="F51" s="9">
        <v>41518</v>
      </c>
      <c r="G51" s="9">
        <v>46721</v>
      </c>
      <c r="H51" s="10">
        <v>171</v>
      </c>
      <c r="I51" s="10">
        <v>10.33</v>
      </c>
      <c r="J51" s="8">
        <v>20450.14</v>
      </c>
      <c r="K51" s="8">
        <v>0.71</v>
      </c>
      <c r="L51" s="8">
        <v>245401.68</v>
      </c>
      <c r="M51" s="8">
        <v>8.5299999999999994</v>
      </c>
      <c r="N51" s="8">
        <v>2.36</v>
      </c>
      <c r="O51" s="8">
        <v>0</v>
      </c>
      <c r="P51" s="8">
        <v>11990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1060</v>
      </c>
      <c r="B53" s="7" t="s">
        <v>119</v>
      </c>
      <c r="C53" s="6" t="s">
        <v>1061</v>
      </c>
      <c r="D53" s="6" t="s">
        <v>97</v>
      </c>
      <c r="E53" s="8">
        <v>28341</v>
      </c>
      <c r="F53" s="9">
        <v>44774</v>
      </c>
      <c r="G53" s="9">
        <v>46599</v>
      </c>
      <c r="H53" s="10">
        <v>60</v>
      </c>
      <c r="I53" s="10">
        <v>1.42</v>
      </c>
      <c r="J53" s="8">
        <v>20677.12</v>
      </c>
      <c r="K53" s="8">
        <v>0.73</v>
      </c>
      <c r="L53" s="8">
        <v>248125.44</v>
      </c>
      <c r="M53" s="8">
        <v>8.75</v>
      </c>
      <c r="N53" s="8">
        <v>4.97</v>
      </c>
      <c r="O53" s="8">
        <v>0</v>
      </c>
      <c r="P53" s="8">
        <v>40149.760000000002</v>
      </c>
      <c r="Q53" s="8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1068</v>
      </c>
      <c r="B55" s="7" t="s">
        <v>1069</v>
      </c>
      <c r="C55" s="6" t="s">
        <v>1567</v>
      </c>
      <c r="D55" s="6" t="s">
        <v>97</v>
      </c>
      <c r="E55" s="8">
        <v>47268</v>
      </c>
      <c r="F55" s="9">
        <v>45108</v>
      </c>
      <c r="G55" s="9">
        <v>48760</v>
      </c>
      <c r="H55" s="10">
        <v>120</v>
      </c>
      <c r="I55" s="10">
        <v>0.5</v>
      </c>
      <c r="J55" s="8">
        <v>55146</v>
      </c>
      <c r="K55" s="8">
        <v>1.17</v>
      </c>
      <c r="L55" s="8">
        <v>661752</v>
      </c>
      <c r="M55" s="8">
        <v>14</v>
      </c>
      <c r="N55" s="8">
        <v>2.41</v>
      </c>
      <c r="O55" s="8">
        <v>0</v>
      </c>
      <c r="P55" s="8">
        <v>200000</v>
      </c>
      <c r="Q55" s="8">
        <v>0</v>
      </c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1071</v>
      </c>
      <c r="B57" s="7" t="s">
        <v>1072</v>
      </c>
      <c r="C57" s="6" t="s">
        <v>1073</v>
      </c>
      <c r="D57" s="6" t="s">
        <v>97</v>
      </c>
      <c r="E57" s="8">
        <v>121068</v>
      </c>
      <c r="F57" s="9">
        <v>42644</v>
      </c>
      <c r="G57" s="9">
        <v>46295</v>
      </c>
      <c r="H57" s="10">
        <v>120</v>
      </c>
      <c r="I57" s="10">
        <v>7.25</v>
      </c>
      <c r="J57" s="8">
        <v>164450.70000000001</v>
      </c>
      <c r="K57" s="8">
        <v>1.36</v>
      </c>
      <c r="L57" s="8">
        <v>1973408.4</v>
      </c>
      <c r="M57" s="8">
        <v>16.3</v>
      </c>
      <c r="N57" s="8">
        <v>2.06</v>
      </c>
      <c r="O57" s="8">
        <v>0.77</v>
      </c>
      <c r="P57" s="8">
        <v>0</v>
      </c>
      <c r="Q57" s="8">
        <v>0</v>
      </c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1074</v>
      </c>
      <c r="B59" s="7" t="s">
        <v>1075</v>
      </c>
      <c r="C59" s="6" t="s">
        <v>1076</v>
      </c>
      <c r="D59" s="6" t="s">
        <v>97</v>
      </c>
      <c r="E59" s="8">
        <v>25327</v>
      </c>
      <c r="F59" s="9">
        <v>44687</v>
      </c>
      <c r="G59" s="9">
        <v>45961</v>
      </c>
      <c r="H59" s="10">
        <v>42</v>
      </c>
      <c r="I59" s="10">
        <v>1.67</v>
      </c>
      <c r="J59" s="8">
        <v>21840.32</v>
      </c>
      <c r="K59" s="8">
        <v>0.86</v>
      </c>
      <c r="L59" s="8">
        <v>262083.84</v>
      </c>
      <c r="M59" s="8">
        <v>10.35</v>
      </c>
      <c r="N59" s="8">
        <v>4.83</v>
      </c>
      <c r="O59" s="8">
        <v>0</v>
      </c>
      <c r="P59" s="8">
        <v>122344.4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935</v>
      </c>
      <c r="B61" s="7" t="s">
        <v>119</v>
      </c>
      <c r="C61" s="6" t="s">
        <v>1082</v>
      </c>
      <c r="D61" s="6" t="s">
        <v>97</v>
      </c>
      <c r="E61" s="8">
        <v>18590</v>
      </c>
      <c r="F61" s="9">
        <v>44760</v>
      </c>
      <c r="G61" s="9">
        <v>45869</v>
      </c>
      <c r="H61" s="10">
        <v>37</v>
      </c>
      <c r="I61" s="10">
        <v>1.5</v>
      </c>
      <c r="J61" s="8">
        <v>12083.5</v>
      </c>
      <c r="K61" s="8">
        <v>0.65</v>
      </c>
      <c r="L61" s="8">
        <v>145002</v>
      </c>
      <c r="M61" s="8">
        <v>7.8</v>
      </c>
      <c r="N61" s="8">
        <v>6.45</v>
      </c>
      <c r="O61" s="8">
        <v>0</v>
      </c>
      <c r="P61" s="8">
        <v>17335.18</v>
      </c>
      <c r="Q61" s="8">
        <v>0</v>
      </c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935</v>
      </c>
      <c r="B63" s="7" t="s">
        <v>766</v>
      </c>
      <c r="C63" s="6" t="s">
        <v>1588</v>
      </c>
      <c r="D63" s="6" t="s">
        <v>97</v>
      </c>
      <c r="E63" s="8">
        <v>22406</v>
      </c>
      <c r="F63" s="9">
        <v>45444</v>
      </c>
      <c r="G63" s="9">
        <v>47330</v>
      </c>
      <c r="H63" s="10">
        <v>62</v>
      </c>
      <c r="I63" s="10">
        <v>-0.42</v>
      </c>
      <c r="J63" s="8">
        <v>0</v>
      </c>
      <c r="K63" s="8">
        <v>0</v>
      </c>
      <c r="L63" s="8">
        <v>0</v>
      </c>
      <c r="M63" s="8">
        <v>0</v>
      </c>
      <c r="N63" s="8">
        <v>5.51</v>
      </c>
      <c r="O63" s="8">
        <v>0</v>
      </c>
      <c r="P63" s="8">
        <v>0</v>
      </c>
      <c r="Q63" s="8">
        <v>0</v>
      </c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1084</v>
      </c>
      <c r="B65" s="7" t="s">
        <v>1085</v>
      </c>
      <c r="C65" s="12" t="s">
        <v>247</v>
      </c>
      <c r="D65" s="12"/>
      <c r="E65" s="13">
        <v>154923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1087</v>
      </c>
      <c r="B67" s="7" t="s">
        <v>1088</v>
      </c>
      <c r="C67" s="6" t="s">
        <v>1589</v>
      </c>
      <c r="D67" s="6" t="s">
        <v>97</v>
      </c>
      <c r="E67" s="8">
        <v>44301</v>
      </c>
      <c r="F67" s="9">
        <v>44739</v>
      </c>
      <c r="G67" s="9">
        <v>45469</v>
      </c>
      <c r="H67" s="10">
        <v>24</v>
      </c>
      <c r="I67" s="10">
        <v>1.58</v>
      </c>
      <c r="J67" s="8">
        <v>38135.78</v>
      </c>
      <c r="K67" s="8">
        <v>0.86</v>
      </c>
      <c r="L67" s="8">
        <v>457629.36</v>
      </c>
      <c r="M67" s="8">
        <v>10.33</v>
      </c>
      <c r="N67" s="8">
        <v>1.83</v>
      </c>
      <c r="O67" s="8">
        <v>0</v>
      </c>
      <c r="P67" s="8">
        <v>36666.67</v>
      </c>
      <c r="Q67" s="8">
        <v>0</v>
      </c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1097</v>
      </c>
      <c r="B69" s="7" t="s">
        <v>1098</v>
      </c>
      <c r="C69" s="6" t="s">
        <v>1099</v>
      </c>
      <c r="D69" s="6" t="s">
        <v>97</v>
      </c>
      <c r="E69" s="8">
        <v>108103</v>
      </c>
      <c r="F69" s="9">
        <v>45209</v>
      </c>
      <c r="G69" s="9">
        <v>48487</v>
      </c>
      <c r="H69" s="10">
        <v>108</v>
      </c>
      <c r="I69" s="10">
        <v>0.25</v>
      </c>
      <c r="J69" s="8">
        <v>106706.67</v>
      </c>
      <c r="K69" s="8">
        <v>0.99</v>
      </c>
      <c r="L69" s="8">
        <v>1280480.04</v>
      </c>
      <c r="M69" s="8">
        <v>11.85</v>
      </c>
      <c r="N69" s="8">
        <v>2.39</v>
      </c>
      <c r="O69" s="8">
        <v>1.45</v>
      </c>
      <c r="P69" s="8">
        <v>0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1100</v>
      </c>
      <c r="B71" s="7" t="s">
        <v>1101</v>
      </c>
      <c r="C71" s="6" t="s">
        <v>1102</v>
      </c>
      <c r="D71" s="6" t="s">
        <v>97</v>
      </c>
      <c r="E71" s="8">
        <v>191887</v>
      </c>
      <c r="F71" s="9">
        <v>41275</v>
      </c>
      <c r="G71" s="9">
        <v>46752</v>
      </c>
      <c r="H71" s="10">
        <v>180</v>
      </c>
      <c r="I71" s="10">
        <v>11</v>
      </c>
      <c r="J71" s="8">
        <v>60764.22</v>
      </c>
      <c r="K71" s="8">
        <v>0.32</v>
      </c>
      <c r="L71" s="8">
        <v>729170.64</v>
      </c>
      <c r="M71" s="8">
        <v>3.8</v>
      </c>
      <c r="N71" s="8">
        <v>1.26</v>
      </c>
      <c r="O71" s="8">
        <v>0</v>
      </c>
      <c r="P71" s="8">
        <v>70000</v>
      </c>
      <c r="Q71" s="8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1103</v>
      </c>
      <c r="B73" s="7" t="s">
        <v>1104</v>
      </c>
      <c r="C73" s="6" t="s">
        <v>1105</v>
      </c>
      <c r="D73" s="6" t="s">
        <v>97</v>
      </c>
      <c r="E73" s="8">
        <v>119093</v>
      </c>
      <c r="F73" s="9">
        <v>45048</v>
      </c>
      <c r="G73" s="9">
        <v>48638</v>
      </c>
      <c r="H73" s="10">
        <v>118</v>
      </c>
      <c r="I73" s="10">
        <v>0.67</v>
      </c>
      <c r="J73" s="8">
        <v>76480.039999999994</v>
      </c>
      <c r="K73" s="8">
        <v>0.64</v>
      </c>
      <c r="L73" s="8">
        <v>917760.48</v>
      </c>
      <c r="M73" s="8">
        <v>7.71</v>
      </c>
      <c r="N73" s="8">
        <v>1.32</v>
      </c>
      <c r="O73" s="8">
        <v>0</v>
      </c>
      <c r="P73" s="8">
        <v>0</v>
      </c>
      <c r="Q73" s="8">
        <v>0</v>
      </c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1116</v>
      </c>
      <c r="B75" s="7" t="s">
        <v>1117</v>
      </c>
      <c r="C75" s="6" t="s">
        <v>1118</v>
      </c>
      <c r="D75" s="6" t="s">
        <v>97</v>
      </c>
      <c r="E75" s="8">
        <v>24012</v>
      </c>
      <c r="F75" s="9">
        <v>42482</v>
      </c>
      <c r="G75" s="9">
        <v>46834</v>
      </c>
      <c r="H75" s="10">
        <v>143</v>
      </c>
      <c r="I75" s="10">
        <v>7.75</v>
      </c>
      <c r="J75" s="8">
        <v>28014</v>
      </c>
      <c r="K75" s="8">
        <v>1.17</v>
      </c>
      <c r="L75" s="8">
        <v>336168</v>
      </c>
      <c r="M75" s="8">
        <v>14</v>
      </c>
      <c r="N75" s="8">
        <v>0</v>
      </c>
      <c r="O75" s="8">
        <v>0</v>
      </c>
      <c r="P75" s="8">
        <v>41666.660000000003</v>
      </c>
      <c r="Q75" s="8">
        <v>0</v>
      </c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15" t="s">
        <v>1144</v>
      </c>
      <c r="B77" s="16" t="s">
        <v>1607</v>
      </c>
      <c r="C77" s="15" t="s">
        <v>1608</v>
      </c>
      <c r="D77" s="15" t="s">
        <v>97</v>
      </c>
      <c r="E77" s="17">
        <v>60075</v>
      </c>
      <c r="F77" s="18">
        <v>44796</v>
      </c>
      <c r="G77" s="18">
        <v>45322</v>
      </c>
      <c r="H77" s="19">
        <v>18</v>
      </c>
      <c r="I77" s="19">
        <v>1.42</v>
      </c>
      <c r="J77" s="17">
        <v>35043.75</v>
      </c>
      <c r="K77" s="17">
        <v>0.57999999999999996</v>
      </c>
      <c r="L77" s="17">
        <v>420525</v>
      </c>
      <c r="M77" s="17">
        <v>7</v>
      </c>
      <c r="N77" s="17">
        <v>1.92</v>
      </c>
      <c r="O77" s="17">
        <v>0</v>
      </c>
      <c r="P77" s="17">
        <v>0</v>
      </c>
      <c r="Q77" s="17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1144</v>
      </c>
      <c r="B79" s="7" t="s">
        <v>690</v>
      </c>
      <c r="C79" s="6" t="s">
        <v>1145</v>
      </c>
      <c r="D79" s="6" t="s">
        <v>97</v>
      </c>
      <c r="E79" s="8">
        <v>18095</v>
      </c>
      <c r="F79" s="9">
        <v>44796</v>
      </c>
      <c r="G79" s="9">
        <v>46660</v>
      </c>
      <c r="H79" s="10">
        <v>62</v>
      </c>
      <c r="I79" s="10">
        <v>1.42</v>
      </c>
      <c r="J79" s="8">
        <v>11369.7</v>
      </c>
      <c r="K79" s="8">
        <v>0.63</v>
      </c>
      <c r="L79" s="8">
        <v>136436.4</v>
      </c>
      <c r="M79" s="8">
        <v>7.54</v>
      </c>
      <c r="N79" s="8">
        <v>1.92</v>
      </c>
      <c r="O79" s="8">
        <v>0</v>
      </c>
      <c r="P79" s="8">
        <v>15139.48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1144</v>
      </c>
      <c r="B81" s="7" t="s">
        <v>779</v>
      </c>
      <c r="C81" s="12" t="s">
        <v>247</v>
      </c>
      <c r="D81" s="12"/>
      <c r="E81" s="13">
        <v>4320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1144</v>
      </c>
      <c r="B83" s="7" t="s">
        <v>1146</v>
      </c>
      <c r="C83" s="12" t="s">
        <v>247</v>
      </c>
      <c r="D83" s="12"/>
      <c r="E83" s="13">
        <v>3090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1144</v>
      </c>
      <c r="B85" s="7" t="s">
        <v>109</v>
      </c>
      <c r="C85" s="12" t="s">
        <v>247</v>
      </c>
      <c r="D85" s="12"/>
      <c r="E85" s="13">
        <v>21000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1163</v>
      </c>
      <c r="B87" s="7" t="s">
        <v>1164</v>
      </c>
      <c r="C87" s="6" t="s">
        <v>1165</v>
      </c>
      <c r="D87" s="6" t="s">
        <v>97</v>
      </c>
      <c r="E87" s="8">
        <v>39170</v>
      </c>
      <c r="F87" s="9">
        <v>45209</v>
      </c>
      <c r="G87" s="9">
        <v>46387</v>
      </c>
      <c r="H87" s="10">
        <v>39</v>
      </c>
      <c r="I87" s="10">
        <v>0.25</v>
      </c>
      <c r="J87" s="8">
        <v>50431.38</v>
      </c>
      <c r="K87" s="8">
        <v>1.29</v>
      </c>
      <c r="L87" s="8">
        <v>605176.56000000006</v>
      </c>
      <c r="M87" s="8">
        <v>15.45</v>
      </c>
      <c r="N87" s="8">
        <v>6.98</v>
      </c>
      <c r="O87" s="8">
        <v>0</v>
      </c>
      <c r="P87" s="8">
        <v>0</v>
      </c>
      <c r="Q87" s="8">
        <v>0</v>
      </c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1169</v>
      </c>
      <c r="B89" s="7" t="s">
        <v>99</v>
      </c>
      <c r="C89" s="6" t="s">
        <v>1170</v>
      </c>
      <c r="D89" s="6" t="s">
        <v>97</v>
      </c>
      <c r="E89" s="8">
        <v>15372</v>
      </c>
      <c r="F89" s="9">
        <v>45261</v>
      </c>
      <c r="G89" s="9">
        <v>46022</v>
      </c>
      <c r="H89" s="10">
        <v>25</v>
      </c>
      <c r="I89" s="10">
        <v>0.08</v>
      </c>
      <c r="J89" s="8">
        <v>16012.5</v>
      </c>
      <c r="K89" s="8">
        <v>1.04</v>
      </c>
      <c r="L89" s="8">
        <v>192150</v>
      </c>
      <c r="M89" s="8">
        <v>12.5</v>
      </c>
      <c r="N89" s="8">
        <v>3.83</v>
      </c>
      <c r="O89" s="8">
        <v>0</v>
      </c>
      <c r="P89" s="8">
        <v>19266.240000000002</v>
      </c>
      <c r="Q89" s="8">
        <v>0</v>
      </c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1169</v>
      </c>
      <c r="B91" s="7" t="s">
        <v>101</v>
      </c>
      <c r="C91" s="6" t="s">
        <v>1171</v>
      </c>
      <c r="D91" s="6" t="s">
        <v>97</v>
      </c>
      <c r="E91" s="8">
        <v>11828</v>
      </c>
      <c r="F91" s="9">
        <v>45261</v>
      </c>
      <c r="G91" s="9">
        <v>46022</v>
      </c>
      <c r="H91" s="10">
        <v>25</v>
      </c>
      <c r="I91" s="10">
        <v>0.08</v>
      </c>
      <c r="J91" s="8">
        <v>12320.83</v>
      </c>
      <c r="K91" s="8">
        <v>1.04</v>
      </c>
      <c r="L91" s="8">
        <v>147849.96</v>
      </c>
      <c r="M91" s="8">
        <v>12.5</v>
      </c>
      <c r="N91" s="8">
        <v>3.83</v>
      </c>
      <c r="O91" s="8">
        <v>0</v>
      </c>
      <c r="P91" s="8">
        <v>14824.43</v>
      </c>
      <c r="Q91" s="8">
        <v>0</v>
      </c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1172</v>
      </c>
      <c r="B93" s="7" t="s">
        <v>1173</v>
      </c>
      <c r="C93" s="6" t="s">
        <v>1616</v>
      </c>
      <c r="D93" s="6" t="s">
        <v>97</v>
      </c>
      <c r="E93" s="8">
        <v>17000</v>
      </c>
      <c r="F93" s="9">
        <v>45323</v>
      </c>
      <c r="G93" s="9">
        <v>47177</v>
      </c>
      <c r="H93" s="10">
        <v>61</v>
      </c>
      <c r="I93" s="10">
        <v>-0.08</v>
      </c>
      <c r="J93" s="8">
        <v>0</v>
      </c>
      <c r="K93" s="8">
        <v>0</v>
      </c>
      <c r="L93" s="8">
        <v>0</v>
      </c>
      <c r="M93" s="8">
        <v>0</v>
      </c>
      <c r="N93" s="8">
        <v>1.31</v>
      </c>
      <c r="O93" s="8">
        <v>0</v>
      </c>
      <c r="P93" s="8">
        <v>11475</v>
      </c>
      <c r="Q93" s="8">
        <v>0</v>
      </c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1172</v>
      </c>
      <c r="B95" s="7" t="s">
        <v>1177</v>
      </c>
      <c r="C95" s="6" t="s">
        <v>1572</v>
      </c>
      <c r="D95" s="6" t="s">
        <v>97</v>
      </c>
      <c r="E95" s="8">
        <v>8000</v>
      </c>
      <c r="F95" s="9">
        <v>44958</v>
      </c>
      <c r="G95" s="9">
        <v>46783</v>
      </c>
      <c r="H95" s="10">
        <v>60</v>
      </c>
      <c r="I95" s="10">
        <v>0.92</v>
      </c>
      <c r="J95" s="8">
        <v>5000</v>
      </c>
      <c r="K95" s="8">
        <v>0.62</v>
      </c>
      <c r="L95" s="8">
        <v>60000</v>
      </c>
      <c r="M95" s="8">
        <v>7.5</v>
      </c>
      <c r="N95" s="8">
        <v>1.43</v>
      </c>
      <c r="O95" s="8">
        <v>0</v>
      </c>
      <c r="P95" s="8">
        <v>7500</v>
      </c>
      <c r="Q95" s="8">
        <v>0</v>
      </c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1172</v>
      </c>
      <c r="B97" s="7" t="s">
        <v>1179</v>
      </c>
      <c r="C97" s="6" t="s">
        <v>1180</v>
      </c>
      <c r="D97" s="6" t="s">
        <v>264</v>
      </c>
      <c r="E97" s="8">
        <v>32000</v>
      </c>
      <c r="F97" s="9">
        <v>40087</v>
      </c>
      <c r="G97" s="9">
        <v>45565</v>
      </c>
      <c r="H97" s="10">
        <v>180</v>
      </c>
      <c r="I97" s="10">
        <v>14.25</v>
      </c>
      <c r="J97" s="8">
        <v>7284.71</v>
      </c>
      <c r="K97" s="8">
        <v>0.23</v>
      </c>
      <c r="L97" s="8">
        <v>87416.52</v>
      </c>
      <c r="M97" s="8">
        <v>2.73</v>
      </c>
      <c r="N97" s="8">
        <v>0</v>
      </c>
      <c r="O97" s="8">
        <v>0</v>
      </c>
      <c r="P97" s="8">
        <v>10800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6" t="s">
        <v>1172</v>
      </c>
      <c r="B99" s="7" t="s">
        <v>1181</v>
      </c>
      <c r="C99" s="6" t="s">
        <v>1182</v>
      </c>
      <c r="D99" s="6" t="s">
        <v>97</v>
      </c>
      <c r="E99" s="8">
        <v>17000</v>
      </c>
      <c r="F99" s="9">
        <v>41773</v>
      </c>
      <c r="G99" s="9">
        <v>46873</v>
      </c>
      <c r="H99" s="10">
        <v>168</v>
      </c>
      <c r="I99" s="10">
        <v>9.67</v>
      </c>
      <c r="J99" s="8">
        <v>9916.67</v>
      </c>
      <c r="K99" s="8">
        <v>0.57999999999999996</v>
      </c>
      <c r="L99" s="8">
        <v>119000.04</v>
      </c>
      <c r="M99" s="8">
        <v>7</v>
      </c>
      <c r="N99" s="8">
        <v>1.49</v>
      </c>
      <c r="O99" s="8">
        <v>0</v>
      </c>
      <c r="P99" s="8">
        <v>8358.34</v>
      </c>
      <c r="Q99" s="8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customHeight="1">
      <c r="A101" s="6" t="s">
        <v>1172</v>
      </c>
      <c r="B101" s="7" t="s">
        <v>1183</v>
      </c>
      <c r="C101" s="6" t="s">
        <v>1184</v>
      </c>
      <c r="D101" s="6" t="s">
        <v>117</v>
      </c>
      <c r="E101" s="8">
        <v>40800</v>
      </c>
      <c r="F101" s="9">
        <v>40725</v>
      </c>
      <c r="G101" s="9">
        <v>45838</v>
      </c>
      <c r="H101" s="10">
        <v>168</v>
      </c>
      <c r="I101" s="10">
        <v>12.5</v>
      </c>
      <c r="J101" s="8">
        <v>27880</v>
      </c>
      <c r="K101" s="8">
        <v>0.68</v>
      </c>
      <c r="L101" s="8">
        <v>334560</v>
      </c>
      <c r="M101" s="8">
        <v>8.1999999999999993</v>
      </c>
      <c r="N101" s="8">
        <v>0</v>
      </c>
      <c r="O101" s="8">
        <v>0.25</v>
      </c>
      <c r="P101" s="8">
        <v>0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1172</v>
      </c>
      <c r="B103" s="7" t="s">
        <v>1185</v>
      </c>
      <c r="C103" s="6" t="s">
        <v>1186</v>
      </c>
      <c r="D103" s="6" t="s">
        <v>117</v>
      </c>
      <c r="E103" s="8">
        <v>39200</v>
      </c>
      <c r="F103" s="9">
        <v>37987</v>
      </c>
      <c r="G103" s="9">
        <v>45838</v>
      </c>
      <c r="H103" s="10">
        <v>258</v>
      </c>
      <c r="I103" s="10">
        <v>20</v>
      </c>
      <c r="J103" s="8">
        <v>25153.33</v>
      </c>
      <c r="K103" s="8">
        <v>0.64</v>
      </c>
      <c r="L103" s="8">
        <v>301839.96000000002</v>
      </c>
      <c r="M103" s="8">
        <v>7.7</v>
      </c>
      <c r="N103" s="8">
        <v>0</v>
      </c>
      <c r="O103" s="8">
        <v>0</v>
      </c>
      <c r="P103" s="8">
        <v>0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1172</v>
      </c>
      <c r="B105" s="7" t="s">
        <v>1175</v>
      </c>
      <c r="C105" s="12" t="s">
        <v>247</v>
      </c>
      <c r="D105" s="12"/>
      <c r="E105" s="13">
        <v>8000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1187</v>
      </c>
      <c r="B107" s="7" t="s">
        <v>350</v>
      </c>
      <c r="C107" s="6" t="s">
        <v>1188</v>
      </c>
      <c r="D107" s="6" t="s">
        <v>97</v>
      </c>
      <c r="E107" s="8">
        <v>19511</v>
      </c>
      <c r="F107" s="9">
        <v>44571</v>
      </c>
      <c r="G107" s="9">
        <v>46762</v>
      </c>
      <c r="H107" s="10">
        <v>72</v>
      </c>
      <c r="I107" s="10">
        <v>2</v>
      </c>
      <c r="J107" s="8">
        <v>9583.33</v>
      </c>
      <c r="K107" s="8">
        <v>0.49</v>
      </c>
      <c r="L107" s="8">
        <v>114999.96</v>
      </c>
      <c r="M107" s="8">
        <v>5.89</v>
      </c>
      <c r="N107" s="8">
        <v>3.79</v>
      </c>
      <c r="O107" s="8">
        <v>0</v>
      </c>
      <c r="P107" s="8">
        <v>0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1189</v>
      </c>
      <c r="B109" s="7" t="s">
        <v>99</v>
      </c>
      <c r="C109" s="6" t="s">
        <v>1190</v>
      </c>
      <c r="D109" s="6" t="s">
        <v>97</v>
      </c>
      <c r="E109" s="8">
        <v>80000</v>
      </c>
      <c r="F109" s="9">
        <v>45176</v>
      </c>
      <c r="G109" s="9">
        <v>45716</v>
      </c>
      <c r="H109" s="10">
        <v>18</v>
      </c>
      <c r="I109" s="10">
        <v>0.33</v>
      </c>
      <c r="J109" s="8">
        <v>31871.200000000001</v>
      </c>
      <c r="K109" s="8">
        <v>0.4</v>
      </c>
      <c r="L109" s="8">
        <v>382454.4</v>
      </c>
      <c r="M109" s="8">
        <v>4.78</v>
      </c>
      <c r="N109" s="8">
        <v>1.02</v>
      </c>
      <c r="O109" s="8">
        <v>0</v>
      </c>
      <c r="P109" s="8">
        <v>69533.34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1189</v>
      </c>
      <c r="B111" s="7" t="s">
        <v>1191</v>
      </c>
      <c r="C111" s="6" t="s">
        <v>1192</v>
      </c>
      <c r="D111" s="6" t="s">
        <v>264</v>
      </c>
      <c r="E111" s="8">
        <v>0</v>
      </c>
      <c r="F111" s="9">
        <v>45176</v>
      </c>
      <c r="G111" s="9">
        <v>47118</v>
      </c>
      <c r="H111" s="10">
        <v>64</v>
      </c>
      <c r="I111" s="10">
        <v>0.33</v>
      </c>
      <c r="J111" s="8">
        <v>3407.36</v>
      </c>
      <c r="K111" s="8">
        <v>0</v>
      </c>
      <c r="L111" s="8">
        <v>40888.32</v>
      </c>
      <c r="M111" s="8">
        <v>0</v>
      </c>
      <c r="N111" s="8">
        <v>0</v>
      </c>
      <c r="O111" s="8">
        <v>0</v>
      </c>
      <c r="P111" s="8">
        <v>2500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1189</v>
      </c>
      <c r="B113" s="7" t="s">
        <v>1193</v>
      </c>
      <c r="C113" s="6" t="s">
        <v>1194</v>
      </c>
      <c r="D113" s="6" t="s">
        <v>97</v>
      </c>
      <c r="E113" s="8">
        <v>120000</v>
      </c>
      <c r="F113" s="9">
        <v>45176</v>
      </c>
      <c r="G113" s="9">
        <v>46660</v>
      </c>
      <c r="H113" s="10">
        <v>49</v>
      </c>
      <c r="I113" s="10">
        <v>0.33</v>
      </c>
      <c r="J113" s="8">
        <v>53560</v>
      </c>
      <c r="K113" s="8">
        <v>0.45</v>
      </c>
      <c r="L113" s="8">
        <v>642720</v>
      </c>
      <c r="M113" s="8">
        <v>5.36</v>
      </c>
      <c r="N113" s="8">
        <v>1.02</v>
      </c>
      <c r="O113" s="8">
        <v>0</v>
      </c>
      <c r="P113" s="8">
        <v>21546.67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1195</v>
      </c>
      <c r="B115" s="7" t="s">
        <v>101</v>
      </c>
      <c r="C115" s="6" t="s">
        <v>1573</v>
      </c>
      <c r="D115" s="6" t="s">
        <v>97</v>
      </c>
      <c r="E115" s="8">
        <v>13950</v>
      </c>
      <c r="F115" s="9">
        <v>45047</v>
      </c>
      <c r="G115" s="9">
        <v>46934</v>
      </c>
      <c r="H115" s="10">
        <v>62</v>
      </c>
      <c r="I115" s="10">
        <v>0.67</v>
      </c>
      <c r="J115" s="8">
        <v>14531.25</v>
      </c>
      <c r="K115" s="8">
        <v>1.04</v>
      </c>
      <c r="L115" s="8">
        <v>174375</v>
      </c>
      <c r="M115" s="8">
        <v>12.5</v>
      </c>
      <c r="N115" s="8">
        <v>3.14</v>
      </c>
      <c r="O115" s="8">
        <v>0</v>
      </c>
      <c r="P115" s="8">
        <v>17051.13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1195</v>
      </c>
      <c r="B117" s="7" t="s">
        <v>99</v>
      </c>
      <c r="C117" s="12" t="s">
        <v>247</v>
      </c>
      <c r="D117" s="12"/>
      <c r="E117" s="13">
        <v>18337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15" t="s">
        <v>937</v>
      </c>
      <c r="B119" s="16" t="s">
        <v>119</v>
      </c>
      <c r="C119" s="15" t="s">
        <v>1590</v>
      </c>
      <c r="D119" s="15" t="s">
        <v>264</v>
      </c>
      <c r="E119" s="17">
        <v>22900</v>
      </c>
      <c r="F119" s="18">
        <v>45198</v>
      </c>
      <c r="G119" s="18">
        <v>45382</v>
      </c>
      <c r="H119" s="19">
        <v>7</v>
      </c>
      <c r="I119" s="19">
        <v>0.33</v>
      </c>
      <c r="J119" s="17">
        <v>24121.33</v>
      </c>
      <c r="K119" s="17">
        <v>1.05</v>
      </c>
      <c r="L119" s="17">
        <v>289455.96000000002</v>
      </c>
      <c r="M119" s="17">
        <v>12.64</v>
      </c>
      <c r="N119" s="17">
        <v>0</v>
      </c>
      <c r="O119" s="17">
        <v>0</v>
      </c>
      <c r="P119" s="17">
        <v>0</v>
      </c>
      <c r="Q119" s="17">
        <v>0</v>
      </c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937</v>
      </c>
      <c r="B121" s="7" t="s">
        <v>119</v>
      </c>
      <c r="C121" s="6" t="s">
        <v>1591</v>
      </c>
      <c r="D121" s="6" t="s">
        <v>97</v>
      </c>
      <c r="E121" s="8">
        <v>22961</v>
      </c>
      <c r="F121" s="9">
        <v>45413</v>
      </c>
      <c r="G121" s="9">
        <v>49064</v>
      </c>
      <c r="H121" s="10">
        <v>120</v>
      </c>
      <c r="I121" s="10">
        <v>-0.33</v>
      </c>
      <c r="J121" s="8">
        <v>24874.42</v>
      </c>
      <c r="K121" s="8">
        <v>1.08</v>
      </c>
      <c r="L121" s="8">
        <v>298493.03999999998</v>
      </c>
      <c r="M121" s="8">
        <v>13</v>
      </c>
      <c r="N121" s="8">
        <v>2.09</v>
      </c>
      <c r="O121" s="8">
        <v>0</v>
      </c>
      <c r="P121" s="8">
        <v>28242.03</v>
      </c>
      <c r="Q121" s="8">
        <v>0</v>
      </c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1199</v>
      </c>
      <c r="B123" s="7" t="s">
        <v>99</v>
      </c>
      <c r="C123" s="6" t="s">
        <v>1200</v>
      </c>
      <c r="D123" s="6" t="s">
        <v>117</v>
      </c>
      <c r="E123" s="8">
        <v>22500</v>
      </c>
      <c r="F123" s="9">
        <v>45212</v>
      </c>
      <c r="G123" s="9">
        <v>46309</v>
      </c>
      <c r="H123" s="10">
        <v>36</v>
      </c>
      <c r="I123" s="10">
        <v>0.25</v>
      </c>
      <c r="J123" s="8">
        <v>16550.04</v>
      </c>
      <c r="K123" s="8">
        <v>0.74</v>
      </c>
      <c r="L123" s="8">
        <v>198600.48</v>
      </c>
      <c r="M123" s="8">
        <v>8.83</v>
      </c>
      <c r="N123" s="8">
        <v>0</v>
      </c>
      <c r="O123" s="8">
        <v>0</v>
      </c>
      <c r="P123" s="8">
        <v>0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customHeight="1">
      <c r="A125" s="6" t="s">
        <v>1199</v>
      </c>
      <c r="B125" s="7" t="s">
        <v>101</v>
      </c>
      <c r="C125" s="6" t="s">
        <v>1201</v>
      </c>
      <c r="D125" s="6" t="s">
        <v>117</v>
      </c>
      <c r="E125" s="8">
        <v>7525</v>
      </c>
      <c r="F125" s="9">
        <v>45212</v>
      </c>
      <c r="G125" s="9">
        <v>45961</v>
      </c>
      <c r="H125" s="10">
        <v>25</v>
      </c>
      <c r="I125" s="10">
        <v>0.25</v>
      </c>
      <c r="J125" s="8">
        <v>3589.39</v>
      </c>
      <c r="K125" s="8">
        <v>0.48</v>
      </c>
      <c r="L125" s="8">
        <v>43072.68</v>
      </c>
      <c r="M125" s="8">
        <v>5.72</v>
      </c>
      <c r="N125" s="8">
        <v>0</v>
      </c>
      <c r="O125" s="8">
        <v>0</v>
      </c>
      <c r="P125" s="8">
        <v>4583.33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customHeight="1">
      <c r="A127" s="6" t="s">
        <v>1199</v>
      </c>
      <c r="B127" s="7" t="s">
        <v>109</v>
      </c>
      <c r="C127" s="6" t="s">
        <v>1617</v>
      </c>
      <c r="D127" s="6" t="s">
        <v>97</v>
      </c>
      <c r="E127" s="8">
        <v>2674</v>
      </c>
      <c r="F127" s="9">
        <v>45323</v>
      </c>
      <c r="G127" s="9">
        <v>45869</v>
      </c>
      <c r="H127" s="10">
        <v>18</v>
      </c>
      <c r="I127" s="10">
        <v>-0.08</v>
      </c>
      <c r="J127" s="8">
        <v>2451.17</v>
      </c>
      <c r="K127" s="8">
        <v>0.92</v>
      </c>
      <c r="L127" s="8">
        <v>29414.04</v>
      </c>
      <c r="M127" s="8">
        <v>11</v>
      </c>
      <c r="N127" s="8">
        <v>2.39</v>
      </c>
      <c r="O127" s="8">
        <v>0</v>
      </c>
      <c r="P127" s="8">
        <v>2841.13</v>
      </c>
      <c r="Q127" s="8">
        <v>0</v>
      </c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1203</v>
      </c>
      <c r="B129" s="7" t="s">
        <v>766</v>
      </c>
      <c r="C129" s="6" t="s">
        <v>1204</v>
      </c>
      <c r="D129" s="6" t="s">
        <v>97</v>
      </c>
      <c r="E129" s="8">
        <v>77259</v>
      </c>
      <c r="F129" s="9">
        <v>42705</v>
      </c>
      <c r="G129" s="9">
        <v>46446</v>
      </c>
      <c r="H129" s="10">
        <v>123</v>
      </c>
      <c r="I129" s="10">
        <v>7.08</v>
      </c>
      <c r="J129" s="8">
        <v>73589.2</v>
      </c>
      <c r="K129" s="8">
        <v>0.95</v>
      </c>
      <c r="L129" s="8">
        <v>883070.4</v>
      </c>
      <c r="M129" s="8">
        <v>11.43</v>
      </c>
      <c r="N129" s="8">
        <v>4.2699999999999996</v>
      </c>
      <c r="O129" s="8">
        <v>0</v>
      </c>
      <c r="P129" s="8">
        <v>0</v>
      </c>
      <c r="Q129" s="8">
        <v>0</v>
      </c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1203</v>
      </c>
      <c r="B131" s="7" t="s">
        <v>320</v>
      </c>
      <c r="C131" s="6" t="s">
        <v>1553</v>
      </c>
      <c r="D131" s="6" t="s">
        <v>97</v>
      </c>
      <c r="E131" s="8">
        <v>38667</v>
      </c>
      <c r="F131" s="9">
        <v>44835</v>
      </c>
      <c r="G131" s="9">
        <v>46752</v>
      </c>
      <c r="H131" s="10">
        <v>63</v>
      </c>
      <c r="I131" s="10">
        <v>1.25</v>
      </c>
      <c r="J131" s="8">
        <v>24463.33</v>
      </c>
      <c r="K131" s="8">
        <v>0.63</v>
      </c>
      <c r="L131" s="8">
        <v>293559.96000000002</v>
      </c>
      <c r="M131" s="8">
        <v>7.59</v>
      </c>
      <c r="N131" s="8">
        <v>4.41</v>
      </c>
      <c r="O131" s="8">
        <v>0</v>
      </c>
      <c r="P131" s="8">
        <v>39703.17</v>
      </c>
      <c r="Q131" s="8">
        <v>0</v>
      </c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customHeight="1">
      <c r="A133" s="6" t="s">
        <v>1214</v>
      </c>
      <c r="B133" s="7" t="s">
        <v>119</v>
      </c>
      <c r="C133" s="6" t="s">
        <v>1215</v>
      </c>
      <c r="D133" s="6" t="s">
        <v>97</v>
      </c>
      <c r="E133" s="8">
        <v>50888</v>
      </c>
      <c r="F133" s="9">
        <v>41005</v>
      </c>
      <c r="G133" s="9">
        <v>46599</v>
      </c>
      <c r="H133" s="10">
        <v>184</v>
      </c>
      <c r="I133" s="10">
        <v>11.75</v>
      </c>
      <c r="J133" s="8">
        <v>54773.3</v>
      </c>
      <c r="K133" s="8">
        <v>1.08</v>
      </c>
      <c r="L133" s="8">
        <v>657279.6</v>
      </c>
      <c r="M133" s="8">
        <v>12.92</v>
      </c>
      <c r="N133" s="8">
        <v>3.72</v>
      </c>
      <c r="O133" s="8">
        <v>0</v>
      </c>
      <c r="P133" s="8">
        <v>100000</v>
      </c>
      <c r="Q133" s="8">
        <v>0</v>
      </c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customHeight="1">
      <c r="A135" s="6" t="s">
        <v>1216</v>
      </c>
      <c r="B135" s="7" t="s">
        <v>119</v>
      </c>
      <c r="C135" s="6" t="s">
        <v>1217</v>
      </c>
      <c r="D135" s="6" t="s">
        <v>97</v>
      </c>
      <c r="E135" s="8">
        <v>121440</v>
      </c>
      <c r="F135" s="9">
        <v>45281</v>
      </c>
      <c r="G135" s="9">
        <v>47848</v>
      </c>
      <c r="H135" s="10">
        <v>85</v>
      </c>
      <c r="I135" s="10">
        <v>0.08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1236</v>
      </c>
      <c r="B137" s="7" t="s">
        <v>119</v>
      </c>
      <c r="C137" s="6" t="s">
        <v>1574</v>
      </c>
      <c r="D137" s="6" t="s">
        <v>97</v>
      </c>
      <c r="E137" s="8">
        <v>20500</v>
      </c>
      <c r="F137" s="9">
        <v>43709</v>
      </c>
      <c r="G137" s="9">
        <v>45565</v>
      </c>
      <c r="H137" s="10">
        <v>61</v>
      </c>
      <c r="I137" s="10">
        <v>4.33</v>
      </c>
      <c r="J137" s="8">
        <v>16348.75</v>
      </c>
      <c r="K137" s="8">
        <v>0.8</v>
      </c>
      <c r="L137" s="8">
        <v>196185</v>
      </c>
      <c r="M137" s="8">
        <v>9.57</v>
      </c>
      <c r="N137" s="8">
        <v>3.1</v>
      </c>
      <c r="O137" s="8">
        <v>0</v>
      </c>
      <c r="P137" s="8">
        <v>0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1236</v>
      </c>
      <c r="B139" s="7" t="s">
        <v>320</v>
      </c>
      <c r="C139" s="6" t="s">
        <v>1238</v>
      </c>
      <c r="D139" s="6" t="s">
        <v>117</v>
      </c>
      <c r="E139" s="8">
        <v>20500</v>
      </c>
      <c r="F139" s="9">
        <v>43709</v>
      </c>
      <c r="G139" s="9">
        <v>46356</v>
      </c>
      <c r="H139" s="10">
        <v>87</v>
      </c>
      <c r="I139" s="10">
        <v>4.33</v>
      </c>
      <c r="J139" s="8">
        <v>20175.419999999998</v>
      </c>
      <c r="K139" s="8">
        <v>0.98</v>
      </c>
      <c r="L139" s="8">
        <v>242105.04</v>
      </c>
      <c r="M139" s="8">
        <v>11.81</v>
      </c>
      <c r="N139" s="8">
        <v>2.68</v>
      </c>
      <c r="O139" s="8">
        <v>0</v>
      </c>
      <c r="P139" s="8">
        <v>0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1239</v>
      </c>
      <c r="B141" s="7" t="s">
        <v>99</v>
      </c>
      <c r="C141" s="6" t="s">
        <v>1240</v>
      </c>
      <c r="D141" s="6" t="s">
        <v>97</v>
      </c>
      <c r="E141" s="8">
        <v>40212</v>
      </c>
      <c r="F141" s="9">
        <v>44818</v>
      </c>
      <c r="G141" s="9">
        <v>46643</v>
      </c>
      <c r="H141" s="10">
        <v>60</v>
      </c>
      <c r="I141" s="10">
        <v>1.33</v>
      </c>
      <c r="J141" s="8">
        <v>15833.48</v>
      </c>
      <c r="K141" s="8">
        <v>0.39</v>
      </c>
      <c r="L141" s="8">
        <v>190001.76</v>
      </c>
      <c r="M141" s="8">
        <v>4.7300000000000004</v>
      </c>
      <c r="N141" s="8">
        <v>0.79</v>
      </c>
      <c r="O141" s="8">
        <v>0</v>
      </c>
      <c r="P141" s="8">
        <v>30159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1247</v>
      </c>
      <c r="B143" s="7" t="s">
        <v>1248</v>
      </c>
      <c r="C143" s="6" t="s">
        <v>1249</v>
      </c>
      <c r="D143" s="6" t="s">
        <v>97</v>
      </c>
      <c r="E143" s="8">
        <v>21000</v>
      </c>
      <c r="F143" s="9">
        <v>45209</v>
      </c>
      <c r="G143" s="9">
        <v>48091</v>
      </c>
      <c r="H143" s="10">
        <v>95</v>
      </c>
      <c r="I143" s="10">
        <v>0.25</v>
      </c>
      <c r="J143" s="8">
        <v>16612.39</v>
      </c>
      <c r="K143" s="8">
        <v>0.79</v>
      </c>
      <c r="L143" s="8">
        <v>199348.68</v>
      </c>
      <c r="M143" s="8">
        <v>9.49</v>
      </c>
      <c r="N143" s="8">
        <v>7.05</v>
      </c>
      <c r="O143" s="8">
        <v>0</v>
      </c>
      <c r="P143" s="8">
        <v>30100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1247</v>
      </c>
      <c r="B145" s="7" t="s">
        <v>99</v>
      </c>
      <c r="C145" s="6" t="s">
        <v>1250</v>
      </c>
      <c r="D145" s="6" t="s">
        <v>97</v>
      </c>
      <c r="E145" s="8">
        <v>6500</v>
      </c>
      <c r="F145" s="9">
        <v>45209</v>
      </c>
      <c r="G145" s="9">
        <v>47026</v>
      </c>
      <c r="H145" s="10">
        <v>60</v>
      </c>
      <c r="I145" s="10">
        <v>0.25</v>
      </c>
      <c r="J145" s="8">
        <v>8937.5</v>
      </c>
      <c r="K145" s="8">
        <v>1.38</v>
      </c>
      <c r="L145" s="8">
        <v>107250</v>
      </c>
      <c r="M145" s="8">
        <v>16.5</v>
      </c>
      <c r="N145" s="8">
        <v>7.54</v>
      </c>
      <c r="O145" s="8">
        <v>0</v>
      </c>
      <c r="P145" s="8">
        <v>53625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1247</v>
      </c>
      <c r="B147" s="7" t="s">
        <v>101</v>
      </c>
      <c r="C147" s="6" t="s">
        <v>1526</v>
      </c>
      <c r="D147" s="6" t="s">
        <v>97</v>
      </c>
      <c r="E147" s="8">
        <v>9500</v>
      </c>
      <c r="F147" s="9">
        <v>45209</v>
      </c>
      <c r="G147" s="9">
        <v>45657</v>
      </c>
      <c r="H147" s="10">
        <v>15</v>
      </c>
      <c r="I147" s="10">
        <v>0.25</v>
      </c>
      <c r="J147" s="8">
        <v>10498.49</v>
      </c>
      <c r="K147" s="8">
        <v>1.1100000000000001</v>
      </c>
      <c r="L147" s="8">
        <v>125981.88</v>
      </c>
      <c r="M147" s="8">
        <v>13.26</v>
      </c>
      <c r="N147" s="8">
        <v>7.41</v>
      </c>
      <c r="O147" s="8">
        <v>0</v>
      </c>
      <c r="P147" s="8">
        <v>19791.669999999998</v>
      </c>
      <c r="Q147" s="8">
        <v>0</v>
      </c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1247</v>
      </c>
      <c r="B149" s="7" t="s">
        <v>109</v>
      </c>
      <c r="C149" s="6" t="s">
        <v>1252</v>
      </c>
      <c r="D149" s="6" t="s">
        <v>97</v>
      </c>
      <c r="E149" s="8">
        <v>4500</v>
      </c>
      <c r="F149" s="9">
        <v>45209</v>
      </c>
      <c r="G149" s="9">
        <v>46142</v>
      </c>
      <c r="H149" s="10">
        <v>31</v>
      </c>
      <c r="I149" s="10">
        <v>0.25</v>
      </c>
      <c r="J149" s="8">
        <v>4833.75</v>
      </c>
      <c r="K149" s="8">
        <v>1.07</v>
      </c>
      <c r="L149" s="8">
        <v>58005</v>
      </c>
      <c r="M149" s="8">
        <v>12.89</v>
      </c>
      <c r="N149" s="8">
        <v>7.4</v>
      </c>
      <c r="O149" s="8">
        <v>0</v>
      </c>
      <c r="P149" s="8">
        <v>9112.5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1254</v>
      </c>
      <c r="B151" s="7" t="s">
        <v>1255</v>
      </c>
      <c r="C151" s="6" t="s">
        <v>1256</v>
      </c>
      <c r="D151" s="6" t="s">
        <v>97</v>
      </c>
      <c r="E151" s="8">
        <v>151000</v>
      </c>
      <c r="F151" s="9">
        <v>35474</v>
      </c>
      <c r="G151" s="9">
        <v>46053</v>
      </c>
      <c r="H151" s="10">
        <v>348</v>
      </c>
      <c r="I151" s="10">
        <v>26.92</v>
      </c>
      <c r="J151" s="8">
        <v>137316.01</v>
      </c>
      <c r="K151" s="8">
        <v>0.91</v>
      </c>
      <c r="L151" s="8">
        <v>1647792.12</v>
      </c>
      <c r="M151" s="8">
        <v>10.91</v>
      </c>
      <c r="N151" s="8">
        <v>0</v>
      </c>
      <c r="O151" s="8">
        <v>0</v>
      </c>
      <c r="P151" s="8">
        <v>0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1257</v>
      </c>
      <c r="B153" s="7" t="s">
        <v>1258</v>
      </c>
      <c r="C153" s="6" t="s">
        <v>1259</v>
      </c>
      <c r="D153" s="6" t="s">
        <v>97</v>
      </c>
      <c r="E153" s="8">
        <v>33466</v>
      </c>
      <c r="F153" s="9">
        <v>45064</v>
      </c>
      <c r="G153" s="9">
        <v>46173</v>
      </c>
      <c r="H153" s="10">
        <v>37</v>
      </c>
      <c r="I153" s="10">
        <v>0.67</v>
      </c>
      <c r="J153" s="8">
        <v>16035.79</v>
      </c>
      <c r="K153" s="8">
        <v>0.48</v>
      </c>
      <c r="L153" s="8">
        <v>192429.48</v>
      </c>
      <c r="M153" s="8">
        <v>5.75</v>
      </c>
      <c r="N153" s="8">
        <v>1.1499999999999999</v>
      </c>
      <c r="O153" s="8">
        <v>0</v>
      </c>
      <c r="P153" s="8">
        <v>24053.68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1575</v>
      </c>
      <c r="B155" s="7" t="s">
        <v>634</v>
      </c>
      <c r="C155" s="6" t="s">
        <v>1262</v>
      </c>
      <c r="D155" s="6" t="s">
        <v>97</v>
      </c>
      <c r="E155" s="8">
        <v>220000</v>
      </c>
      <c r="F155" s="9">
        <v>41425</v>
      </c>
      <c r="G155" s="9">
        <v>48579</v>
      </c>
      <c r="H155" s="10">
        <v>236</v>
      </c>
      <c r="I155" s="10">
        <v>10.67</v>
      </c>
      <c r="J155" s="8">
        <v>47685</v>
      </c>
      <c r="K155" s="8">
        <v>0.22</v>
      </c>
      <c r="L155" s="8">
        <v>572220</v>
      </c>
      <c r="M155" s="8">
        <v>2.6</v>
      </c>
      <c r="N155" s="8">
        <v>1.55</v>
      </c>
      <c r="O155" s="8">
        <v>0</v>
      </c>
      <c r="P155" s="8">
        <v>24150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1575</v>
      </c>
      <c r="B157" s="7" t="s">
        <v>636</v>
      </c>
      <c r="C157" s="6" t="s">
        <v>1264</v>
      </c>
      <c r="D157" s="6" t="s">
        <v>97</v>
      </c>
      <c r="E157" s="8">
        <v>40000</v>
      </c>
      <c r="F157" s="9">
        <v>44470</v>
      </c>
      <c r="G157" s="9">
        <v>46477</v>
      </c>
      <c r="H157" s="10">
        <v>66</v>
      </c>
      <c r="I157" s="10">
        <v>2.25</v>
      </c>
      <c r="J157" s="8">
        <v>11100</v>
      </c>
      <c r="K157" s="8">
        <v>0.28000000000000003</v>
      </c>
      <c r="L157" s="8">
        <v>133200</v>
      </c>
      <c r="M157" s="8">
        <v>3.33</v>
      </c>
      <c r="N157" s="8">
        <v>1.59</v>
      </c>
      <c r="O157" s="8">
        <v>0</v>
      </c>
      <c r="P157" s="8">
        <v>5625</v>
      </c>
      <c r="Q157" s="8">
        <v>0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1265</v>
      </c>
      <c r="B159" s="7" t="s">
        <v>479</v>
      </c>
      <c r="C159" s="6" t="s">
        <v>1266</v>
      </c>
      <c r="D159" s="6" t="s">
        <v>97</v>
      </c>
      <c r="E159" s="8">
        <v>30000</v>
      </c>
      <c r="F159" s="9">
        <v>43055</v>
      </c>
      <c r="G159" s="9">
        <v>45626</v>
      </c>
      <c r="H159" s="10">
        <v>85</v>
      </c>
      <c r="I159" s="10">
        <v>6.17</v>
      </c>
      <c r="J159" s="8">
        <v>11250</v>
      </c>
      <c r="K159" s="8">
        <v>0.38</v>
      </c>
      <c r="L159" s="8">
        <v>135000</v>
      </c>
      <c r="M159" s="8">
        <v>4.5</v>
      </c>
      <c r="N159" s="8">
        <v>2.12</v>
      </c>
      <c r="O159" s="8">
        <v>0</v>
      </c>
      <c r="P159" s="8">
        <v>17950</v>
      </c>
      <c r="Q159" s="8">
        <v>0</v>
      </c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1267</v>
      </c>
      <c r="B161" s="7" t="s">
        <v>479</v>
      </c>
      <c r="C161" s="6" t="s">
        <v>1268</v>
      </c>
      <c r="D161" s="6" t="s">
        <v>97</v>
      </c>
      <c r="E161" s="8">
        <v>12025</v>
      </c>
      <c r="F161" s="9">
        <v>43862</v>
      </c>
      <c r="G161" s="9">
        <v>46053</v>
      </c>
      <c r="H161" s="10">
        <v>72</v>
      </c>
      <c r="I161" s="10">
        <v>3.92</v>
      </c>
      <c r="J161" s="8">
        <v>4509.38</v>
      </c>
      <c r="K161" s="8">
        <v>0.38</v>
      </c>
      <c r="L161" s="8">
        <v>54112.56</v>
      </c>
      <c r="M161" s="8">
        <v>4.5</v>
      </c>
      <c r="N161" s="8">
        <v>1.9</v>
      </c>
      <c r="O161" s="8">
        <v>0</v>
      </c>
      <c r="P161" s="8">
        <v>0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customHeight="1">
      <c r="A163" s="6" t="s">
        <v>1267</v>
      </c>
      <c r="B163" s="7" t="s">
        <v>1164</v>
      </c>
      <c r="C163" s="6" t="s">
        <v>1269</v>
      </c>
      <c r="D163" s="6" t="s">
        <v>97</v>
      </c>
      <c r="E163" s="8">
        <v>22500</v>
      </c>
      <c r="F163" s="9">
        <v>44652</v>
      </c>
      <c r="G163" s="9">
        <v>47208</v>
      </c>
      <c r="H163" s="10">
        <v>84</v>
      </c>
      <c r="I163" s="10">
        <v>1.75</v>
      </c>
      <c r="J163" s="8">
        <v>5381.25</v>
      </c>
      <c r="K163" s="8">
        <v>0.24</v>
      </c>
      <c r="L163" s="8">
        <v>64575</v>
      </c>
      <c r="M163" s="8">
        <v>2.87</v>
      </c>
      <c r="N163" s="8">
        <v>1.53</v>
      </c>
      <c r="O163" s="8">
        <v>0</v>
      </c>
      <c r="P163" s="8">
        <v>0</v>
      </c>
      <c r="Q163" s="8">
        <v>0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1267</v>
      </c>
      <c r="B165" s="7" t="s">
        <v>636</v>
      </c>
      <c r="C165" s="6" t="s">
        <v>1270</v>
      </c>
      <c r="D165" s="6" t="s">
        <v>97</v>
      </c>
      <c r="E165" s="8">
        <v>45000</v>
      </c>
      <c r="F165" s="9">
        <v>44409</v>
      </c>
      <c r="G165" s="9">
        <v>46234</v>
      </c>
      <c r="H165" s="10">
        <v>60</v>
      </c>
      <c r="I165" s="10">
        <v>2.42</v>
      </c>
      <c r="J165" s="8">
        <v>13237.5</v>
      </c>
      <c r="K165" s="8">
        <v>0.28999999999999998</v>
      </c>
      <c r="L165" s="8">
        <v>158850</v>
      </c>
      <c r="M165" s="8">
        <v>3.53</v>
      </c>
      <c r="N165" s="8">
        <v>1.9</v>
      </c>
      <c r="O165" s="8">
        <v>0</v>
      </c>
      <c r="P165" s="8">
        <v>0</v>
      </c>
      <c r="Q165" s="8">
        <v>0</v>
      </c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1267</v>
      </c>
      <c r="B167" s="7" t="s">
        <v>1271</v>
      </c>
      <c r="C167" s="6" t="s">
        <v>1576</v>
      </c>
      <c r="D167" s="6" t="s">
        <v>97</v>
      </c>
      <c r="E167" s="8">
        <v>15000</v>
      </c>
      <c r="F167" s="9">
        <v>45170</v>
      </c>
      <c r="G167" s="9">
        <v>46265</v>
      </c>
      <c r="H167" s="10">
        <v>36</v>
      </c>
      <c r="I167" s="10">
        <v>0.33</v>
      </c>
      <c r="J167" s="8">
        <v>6500</v>
      </c>
      <c r="K167" s="8">
        <v>0.43</v>
      </c>
      <c r="L167" s="8">
        <v>78000</v>
      </c>
      <c r="M167" s="8">
        <v>5.2</v>
      </c>
      <c r="N167" s="8">
        <v>1.9</v>
      </c>
      <c r="O167" s="8">
        <v>0</v>
      </c>
      <c r="P167" s="8">
        <v>16925</v>
      </c>
      <c r="Q167" s="8">
        <v>0</v>
      </c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1267</v>
      </c>
      <c r="B169" s="7" t="s">
        <v>1273</v>
      </c>
      <c r="C169" s="6" t="s">
        <v>1274</v>
      </c>
      <c r="D169" s="6" t="s">
        <v>97</v>
      </c>
      <c r="E169" s="8">
        <v>7500</v>
      </c>
      <c r="F169" s="9">
        <v>44713</v>
      </c>
      <c r="G169" s="9">
        <v>46538</v>
      </c>
      <c r="H169" s="10">
        <v>60</v>
      </c>
      <c r="I169" s="10">
        <v>1.58</v>
      </c>
      <c r="J169" s="8">
        <v>2542.81</v>
      </c>
      <c r="K169" s="8">
        <v>0.34</v>
      </c>
      <c r="L169" s="8">
        <v>30513.72</v>
      </c>
      <c r="M169" s="8">
        <v>4.07</v>
      </c>
      <c r="N169" s="8">
        <v>1.9</v>
      </c>
      <c r="O169" s="8">
        <v>0</v>
      </c>
      <c r="P169" s="8">
        <v>0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1267</v>
      </c>
      <c r="B171" s="7" t="s">
        <v>640</v>
      </c>
      <c r="C171" s="6" t="s">
        <v>1275</v>
      </c>
      <c r="D171" s="6" t="s">
        <v>97</v>
      </c>
      <c r="E171" s="8">
        <v>22500</v>
      </c>
      <c r="F171" s="9">
        <v>43132</v>
      </c>
      <c r="G171" s="9">
        <v>46783</v>
      </c>
      <c r="H171" s="10">
        <v>120</v>
      </c>
      <c r="I171" s="10">
        <v>5.92</v>
      </c>
      <c r="J171" s="8">
        <v>7781.25</v>
      </c>
      <c r="K171" s="8">
        <v>0.35</v>
      </c>
      <c r="L171" s="8">
        <v>93375</v>
      </c>
      <c r="M171" s="8">
        <v>4.1500000000000004</v>
      </c>
      <c r="N171" s="8">
        <v>1.9</v>
      </c>
      <c r="O171" s="8">
        <v>0</v>
      </c>
      <c r="P171" s="8">
        <v>15562.5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1267</v>
      </c>
      <c r="B173" s="7" t="s">
        <v>642</v>
      </c>
      <c r="C173" s="6" t="s">
        <v>1577</v>
      </c>
      <c r="D173" s="6" t="s">
        <v>97</v>
      </c>
      <c r="E173" s="8">
        <v>22500</v>
      </c>
      <c r="F173" s="9">
        <v>45261</v>
      </c>
      <c r="G173" s="9">
        <v>47087</v>
      </c>
      <c r="H173" s="10">
        <v>60</v>
      </c>
      <c r="I173" s="10">
        <v>0.08</v>
      </c>
      <c r="J173" s="8">
        <v>10031.25</v>
      </c>
      <c r="K173" s="8">
        <v>0.45</v>
      </c>
      <c r="L173" s="8">
        <v>120375</v>
      </c>
      <c r="M173" s="8">
        <v>5.35</v>
      </c>
      <c r="N173" s="8">
        <v>0.89</v>
      </c>
      <c r="O173" s="8">
        <v>0</v>
      </c>
      <c r="P173" s="8">
        <v>26624</v>
      </c>
      <c r="Q173" s="8">
        <v>0</v>
      </c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customHeight="1">
      <c r="A175" s="6" t="s">
        <v>1278</v>
      </c>
      <c r="B175" s="7" t="s">
        <v>479</v>
      </c>
      <c r="C175" s="6" t="s">
        <v>1279</v>
      </c>
      <c r="D175" s="6" t="s">
        <v>97</v>
      </c>
      <c r="E175" s="8">
        <v>34200</v>
      </c>
      <c r="F175" s="9">
        <v>43770</v>
      </c>
      <c r="G175" s="9">
        <v>45961</v>
      </c>
      <c r="H175" s="10">
        <v>72</v>
      </c>
      <c r="I175" s="10">
        <v>4.17</v>
      </c>
      <c r="J175" s="8">
        <v>11599.5</v>
      </c>
      <c r="K175" s="8">
        <v>0.34</v>
      </c>
      <c r="L175" s="8">
        <v>139194</v>
      </c>
      <c r="M175" s="8">
        <v>4.07</v>
      </c>
      <c r="N175" s="8">
        <v>2.02</v>
      </c>
      <c r="O175" s="8">
        <v>0</v>
      </c>
      <c r="P175" s="8">
        <v>0</v>
      </c>
      <c r="Q175" s="8">
        <v>0</v>
      </c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1280</v>
      </c>
      <c r="B177" s="7" t="s">
        <v>1281</v>
      </c>
      <c r="C177" s="6" t="s">
        <v>1282</v>
      </c>
      <c r="D177" s="6" t="s">
        <v>97</v>
      </c>
      <c r="E177" s="8">
        <v>32774</v>
      </c>
      <c r="F177" s="9">
        <v>44735</v>
      </c>
      <c r="G177" s="9">
        <v>45838</v>
      </c>
      <c r="H177" s="10">
        <v>37</v>
      </c>
      <c r="I177" s="10">
        <v>1.58</v>
      </c>
      <c r="J177" s="8">
        <v>26983.93</v>
      </c>
      <c r="K177" s="8">
        <v>0.82</v>
      </c>
      <c r="L177" s="8">
        <v>323807.15999999997</v>
      </c>
      <c r="M177" s="8">
        <v>9.8800000000000008</v>
      </c>
      <c r="N177" s="8">
        <v>6.82</v>
      </c>
      <c r="O177" s="8">
        <v>0</v>
      </c>
      <c r="P177" s="8">
        <v>35624.660000000003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939</v>
      </c>
      <c r="B179" s="7" t="s">
        <v>479</v>
      </c>
      <c r="C179" s="6" t="s">
        <v>1283</v>
      </c>
      <c r="D179" s="6" t="s">
        <v>97</v>
      </c>
      <c r="E179" s="8">
        <v>24000</v>
      </c>
      <c r="F179" s="9">
        <v>43221</v>
      </c>
      <c r="G179" s="9">
        <v>46904</v>
      </c>
      <c r="H179" s="10">
        <v>121</v>
      </c>
      <c r="I179" s="10">
        <v>5.67</v>
      </c>
      <c r="J179" s="8">
        <v>9100</v>
      </c>
      <c r="K179" s="8">
        <v>0.38</v>
      </c>
      <c r="L179" s="8">
        <v>109200</v>
      </c>
      <c r="M179" s="8">
        <v>4.55</v>
      </c>
      <c r="N179" s="8">
        <v>1.72</v>
      </c>
      <c r="O179" s="8">
        <v>0</v>
      </c>
      <c r="P179" s="8">
        <v>14200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939</v>
      </c>
      <c r="B181" s="7" t="s">
        <v>112</v>
      </c>
      <c r="C181" s="6" t="s">
        <v>1284</v>
      </c>
      <c r="D181" s="6" t="s">
        <v>97</v>
      </c>
      <c r="E181" s="8">
        <v>24000</v>
      </c>
      <c r="F181" s="9">
        <v>44317</v>
      </c>
      <c r="G181" s="9">
        <v>46507</v>
      </c>
      <c r="H181" s="10">
        <v>72</v>
      </c>
      <c r="I181" s="10">
        <v>2.67</v>
      </c>
      <c r="J181" s="8">
        <v>6180</v>
      </c>
      <c r="K181" s="8">
        <v>0.26</v>
      </c>
      <c r="L181" s="8">
        <v>74160</v>
      </c>
      <c r="M181" s="8">
        <v>3.09</v>
      </c>
      <c r="N181" s="8">
        <v>0.87</v>
      </c>
      <c r="O181" s="8">
        <v>0</v>
      </c>
      <c r="P181" s="8">
        <v>0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939</v>
      </c>
      <c r="B183" s="7" t="s">
        <v>636</v>
      </c>
      <c r="C183" s="6" t="s">
        <v>1285</v>
      </c>
      <c r="D183" s="6" t="s">
        <v>97</v>
      </c>
      <c r="E183" s="8">
        <v>12000</v>
      </c>
      <c r="F183" s="9">
        <v>43747</v>
      </c>
      <c r="G183" s="9">
        <v>45808</v>
      </c>
      <c r="H183" s="10">
        <v>68</v>
      </c>
      <c r="I183" s="10">
        <v>4.25</v>
      </c>
      <c r="J183" s="8">
        <v>3752.96</v>
      </c>
      <c r="K183" s="8">
        <v>0.31</v>
      </c>
      <c r="L183" s="8">
        <v>45035.519999999997</v>
      </c>
      <c r="M183" s="8">
        <v>3.75</v>
      </c>
      <c r="N183" s="8">
        <v>1.77</v>
      </c>
      <c r="O183" s="8">
        <v>0</v>
      </c>
      <c r="P183" s="8">
        <v>0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939</v>
      </c>
      <c r="B185" s="7" t="s">
        <v>1286</v>
      </c>
      <c r="C185" s="6" t="s">
        <v>1287</v>
      </c>
      <c r="D185" s="6" t="s">
        <v>97</v>
      </c>
      <c r="E185" s="8">
        <v>18000</v>
      </c>
      <c r="F185" s="9">
        <v>43132</v>
      </c>
      <c r="G185" s="9">
        <v>46783</v>
      </c>
      <c r="H185" s="10">
        <v>120</v>
      </c>
      <c r="I185" s="10">
        <v>5.92</v>
      </c>
      <c r="J185" s="8">
        <v>6150</v>
      </c>
      <c r="K185" s="8">
        <v>0.34</v>
      </c>
      <c r="L185" s="8">
        <v>73800</v>
      </c>
      <c r="M185" s="8">
        <v>4.0999999999999996</v>
      </c>
      <c r="N185" s="8">
        <v>1.72</v>
      </c>
      <c r="O185" s="8">
        <v>0</v>
      </c>
      <c r="P185" s="8">
        <v>3500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939</v>
      </c>
      <c r="B187" s="7" t="s">
        <v>1288</v>
      </c>
      <c r="C187" s="6" t="s">
        <v>1289</v>
      </c>
      <c r="D187" s="6" t="s">
        <v>97</v>
      </c>
      <c r="E187" s="8">
        <v>6000</v>
      </c>
      <c r="F187" s="9">
        <v>44531</v>
      </c>
      <c r="G187" s="9">
        <v>46356</v>
      </c>
      <c r="H187" s="10">
        <v>60</v>
      </c>
      <c r="I187" s="10">
        <v>2.08</v>
      </c>
      <c r="J187" s="8">
        <v>1768.39</v>
      </c>
      <c r="K187" s="8">
        <v>0.28999999999999998</v>
      </c>
      <c r="L187" s="8">
        <v>21220.68</v>
      </c>
      <c r="M187" s="8">
        <v>3.54</v>
      </c>
      <c r="N187" s="8">
        <v>1.72</v>
      </c>
      <c r="O187" s="8">
        <v>0</v>
      </c>
      <c r="P187" s="8">
        <v>4540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939</v>
      </c>
      <c r="B189" s="7" t="s">
        <v>1273</v>
      </c>
      <c r="C189" s="6" t="s">
        <v>1290</v>
      </c>
      <c r="D189" s="6" t="s">
        <v>97</v>
      </c>
      <c r="E189" s="8">
        <v>24000</v>
      </c>
      <c r="F189" s="9">
        <v>44256</v>
      </c>
      <c r="G189" s="9">
        <v>46081</v>
      </c>
      <c r="H189" s="10">
        <v>60</v>
      </c>
      <c r="I189" s="10">
        <v>2.83</v>
      </c>
      <c r="J189" s="8">
        <v>5020</v>
      </c>
      <c r="K189" s="8">
        <v>0.21</v>
      </c>
      <c r="L189" s="8">
        <v>60240</v>
      </c>
      <c r="M189" s="8">
        <v>2.5099999999999998</v>
      </c>
      <c r="N189" s="8">
        <v>1.72</v>
      </c>
      <c r="O189" s="8">
        <v>0</v>
      </c>
      <c r="P189" s="8">
        <v>0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939</v>
      </c>
      <c r="B191" s="7" t="s">
        <v>640</v>
      </c>
      <c r="C191" s="6" t="s">
        <v>1592</v>
      </c>
      <c r="D191" s="6" t="s">
        <v>97</v>
      </c>
      <c r="E191" s="8">
        <v>12000</v>
      </c>
      <c r="F191" s="9">
        <v>44682</v>
      </c>
      <c r="G191" s="9">
        <v>45412</v>
      </c>
      <c r="H191" s="10">
        <v>24</v>
      </c>
      <c r="I191" s="10">
        <v>1.67</v>
      </c>
      <c r="J191" s="8">
        <v>3090</v>
      </c>
      <c r="K191" s="8">
        <v>0.26</v>
      </c>
      <c r="L191" s="8">
        <v>37080</v>
      </c>
      <c r="M191" s="8">
        <v>3.09</v>
      </c>
      <c r="N191" s="8">
        <v>0.59</v>
      </c>
      <c r="O191" s="8">
        <v>0</v>
      </c>
      <c r="P191" s="8">
        <v>0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939</v>
      </c>
      <c r="B193" s="7" t="s">
        <v>642</v>
      </c>
      <c r="C193" s="6" t="s">
        <v>1291</v>
      </c>
      <c r="D193" s="6" t="s">
        <v>97</v>
      </c>
      <c r="E193" s="8">
        <v>24000</v>
      </c>
      <c r="F193" s="9">
        <v>43070</v>
      </c>
      <c r="G193" s="9">
        <v>46721</v>
      </c>
      <c r="H193" s="10">
        <v>120</v>
      </c>
      <c r="I193" s="10">
        <v>6.08</v>
      </c>
      <c r="J193" s="8">
        <v>8320</v>
      </c>
      <c r="K193" s="8">
        <v>0.35</v>
      </c>
      <c r="L193" s="8">
        <v>99840</v>
      </c>
      <c r="M193" s="8">
        <v>4.16</v>
      </c>
      <c r="N193" s="8">
        <v>1.67</v>
      </c>
      <c r="O193" s="8">
        <v>0</v>
      </c>
      <c r="P193" s="8">
        <v>0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15" t="s">
        <v>939</v>
      </c>
      <c r="B195" s="16" t="s">
        <v>1293</v>
      </c>
      <c r="C195" s="15" t="s">
        <v>1612</v>
      </c>
      <c r="D195" s="15" t="s">
        <v>97</v>
      </c>
      <c r="E195" s="17">
        <v>12000</v>
      </c>
      <c r="F195" s="18">
        <v>44165</v>
      </c>
      <c r="G195" s="18">
        <v>45351</v>
      </c>
      <c r="H195" s="19">
        <v>40</v>
      </c>
      <c r="I195" s="19">
        <v>3.17</v>
      </c>
      <c r="J195" s="17">
        <v>3551.37</v>
      </c>
      <c r="K195" s="17">
        <v>0.3</v>
      </c>
      <c r="L195" s="17">
        <v>42616.44</v>
      </c>
      <c r="M195" s="17">
        <v>3.55</v>
      </c>
      <c r="N195" s="17">
        <v>0.14000000000000001</v>
      </c>
      <c r="O195" s="17">
        <v>0</v>
      </c>
      <c r="P195" s="17">
        <v>0</v>
      </c>
      <c r="Q195" s="17">
        <v>0</v>
      </c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939</v>
      </c>
      <c r="B197" s="7" t="s">
        <v>628</v>
      </c>
      <c r="C197" s="6" t="s">
        <v>1292</v>
      </c>
      <c r="D197" s="6" t="s">
        <v>264</v>
      </c>
      <c r="E197" s="8">
        <v>0</v>
      </c>
      <c r="F197" s="9">
        <v>42370</v>
      </c>
      <c r="G197" s="9">
        <v>46022</v>
      </c>
      <c r="H197" s="10">
        <v>120</v>
      </c>
      <c r="I197" s="10">
        <v>8</v>
      </c>
      <c r="J197" s="8">
        <v>155.57</v>
      </c>
      <c r="K197" s="8">
        <v>0</v>
      </c>
      <c r="L197" s="8">
        <v>1866.84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939</v>
      </c>
      <c r="B199" s="7" t="s">
        <v>1164</v>
      </c>
      <c r="C199" s="12" t="s">
        <v>247</v>
      </c>
      <c r="D199" s="12"/>
      <c r="E199" s="13">
        <v>12000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customHeight="1">
      <c r="A201" s="6" t="s">
        <v>939</v>
      </c>
      <c r="B201" s="7" t="s">
        <v>640</v>
      </c>
      <c r="C201" s="6" t="s">
        <v>1593</v>
      </c>
      <c r="D201" s="6" t="s">
        <v>97</v>
      </c>
      <c r="E201" s="8">
        <v>12000</v>
      </c>
      <c r="F201" s="9">
        <v>45444</v>
      </c>
      <c r="G201" s="9">
        <v>45961</v>
      </c>
      <c r="H201" s="10">
        <v>17</v>
      </c>
      <c r="I201" s="10">
        <v>-0.42</v>
      </c>
      <c r="J201" s="8">
        <v>4070</v>
      </c>
      <c r="K201" s="8">
        <v>0.34</v>
      </c>
      <c r="L201" s="8">
        <v>48840</v>
      </c>
      <c r="M201" s="8">
        <v>4.07</v>
      </c>
      <c r="N201" s="8">
        <v>0</v>
      </c>
      <c r="O201" s="8">
        <v>0</v>
      </c>
      <c r="P201" s="8">
        <v>0</v>
      </c>
      <c r="Q201" s="8">
        <v>0</v>
      </c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6" t="s">
        <v>939</v>
      </c>
      <c r="B203" s="7" t="s">
        <v>640</v>
      </c>
      <c r="C203" s="6" t="s">
        <v>1578</v>
      </c>
      <c r="D203" s="6" t="s">
        <v>97</v>
      </c>
      <c r="E203" s="8">
        <v>12000</v>
      </c>
      <c r="F203" s="9">
        <v>45444</v>
      </c>
      <c r="G203" s="9">
        <v>45961</v>
      </c>
      <c r="H203" s="10">
        <v>17</v>
      </c>
      <c r="I203" s="10">
        <v>-0.42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1294</v>
      </c>
      <c r="B205" s="7" t="s">
        <v>1295</v>
      </c>
      <c r="C205" s="6" t="s">
        <v>1579</v>
      </c>
      <c r="D205" s="6" t="s">
        <v>97</v>
      </c>
      <c r="E205" s="8">
        <v>46156</v>
      </c>
      <c r="F205" s="9">
        <v>44958</v>
      </c>
      <c r="G205" s="9">
        <v>47634</v>
      </c>
      <c r="H205" s="10">
        <v>88</v>
      </c>
      <c r="I205" s="10">
        <v>0.92</v>
      </c>
      <c r="J205" s="8">
        <v>20193.25</v>
      </c>
      <c r="K205" s="8">
        <v>0.44</v>
      </c>
      <c r="L205" s="8">
        <v>242319</v>
      </c>
      <c r="M205" s="8">
        <v>5.25</v>
      </c>
      <c r="N205" s="8">
        <v>2.09</v>
      </c>
      <c r="O205" s="8">
        <v>0</v>
      </c>
      <c r="P205" s="8">
        <v>27885.919999999998</v>
      </c>
      <c r="Q205" s="8">
        <v>0</v>
      </c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1306</v>
      </c>
      <c r="B207" s="7" t="s">
        <v>99</v>
      </c>
      <c r="C207" s="6" t="s">
        <v>1618</v>
      </c>
      <c r="D207" s="6" t="s">
        <v>97</v>
      </c>
      <c r="E207" s="8">
        <v>30523</v>
      </c>
      <c r="F207" s="9">
        <v>45352</v>
      </c>
      <c r="G207" s="9">
        <v>47999</v>
      </c>
      <c r="H207" s="10">
        <v>87</v>
      </c>
      <c r="I207" s="10">
        <v>-0.17</v>
      </c>
      <c r="J207" s="8">
        <v>18186.62</v>
      </c>
      <c r="K207" s="8">
        <v>0.6</v>
      </c>
      <c r="L207" s="8">
        <v>218239.44</v>
      </c>
      <c r="M207" s="8">
        <v>7.15</v>
      </c>
      <c r="N207" s="8">
        <v>1.41</v>
      </c>
      <c r="O207" s="8">
        <v>0</v>
      </c>
      <c r="P207" s="8">
        <v>22637.89</v>
      </c>
      <c r="Q207" s="8">
        <v>0</v>
      </c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6" t="s">
        <v>1317</v>
      </c>
      <c r="B209" s="7" t="s">
        <v>1237</v>
      </c>
      <c r="C209" s="6" t="s">
        <v>1318</v>
      </c>
      <c r="D209" s="6" t="s">
        <v>97</v>
      </c>
      <c r="E209" s="8">
        <v>131000</v>
      </c>
      <c r="F209" s="9">
        <v>45230</v>
      </c>
      <c r="G209" s="9">
        <v>48883</v>
      </c>
      <c r="H209" s="10">
        <v>121</v>
      </c>
      <c r="I209" s="10">
        <v>0.25</v>
      </c>
      <c r="J209" s="8">
        <v>29991.67</v>
      </c>
      <c r="K209" s="8">
        <v>0.23</v>
      </c>
      <c r="L209" s="8">
        <v>359900.04</v>
      </c>
      <c r="M209" s="8">
        <v>2.75</v>
      </c>
      <c r="N209" s="8">
        <v>1.2</v>
      </c>
      <c r="O209" s="8">
        <v>0</v>
      </c>
      <c r="P209" s="8">
        <v>0</v>
      </c>
      <c r="Q209" s="8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customHeight="1">
      <c r="A211" s="6" t="s">
        <v>1317</v>
      </c>
      <c r="B211" s="7" t="s">
        <v>341</v>
      </c>
      <c r="C211" s="6" t="s">
        <v>1319</v>
      </c>
      <c r="D211" s="6" t="s">
        <v>97</v>
      </c>
      <c r="E211" s="8">
        <v>29900</v>
      </c>
      <c r="F211" s="9">
        <v>45230</v>
      </c>
      <c r="G211" s="9">
        <v>48548</v>
      </c>
      <c r="H211" s="10">
        <v>110</v>
      </c>
      <c r="I211" s="10">
        <v>0.25</v>
      </c>
      <c r="J211" s="8">
        <v>14664.08</v>
      </c>
      <c r="K211" s="8">
        <v>0.49</v>
      </c>
      <c r="L211" s="8">
        <v>175968.96</v>
      </c>
      <c r="M211" s="8">
        <v>5.89</v>
      </c>
      <c r="N211" s="8">
        <v>1.27</v>
      </c>
      <c r="O211" s="8">
        <v>0</v>
      </c>
      <c r="P211" s="8">
        <v>8571.34</v>
      </c>
      <c r="Q211" s="8">
        <v>0</v>
      </c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1317</v>
      </c>
      <c r="B213" s="7" t="s">
        <v>339</v>
      </c>
      <c r="C213" s="12" t="s">
        <v>247</v>
      </c>
      <c r="D213" s="12"/>
      <c r="E213" s="13">
        <v>75000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1330</v>
      </c>
      <c r="B215" s="7" t="s">
        <v>1331</v>
      </c>
      <c r="C215" s="6" t="s">
        <v>1332</v>
      </c>
      <c r="D215" s="6" t="s">
        <v>117</v>
      </c>
      <c r="E215" s="8">
        <v>41634</v>
      </c>
      <c r="F215" s="9">
        <v>44538</v>
      </c>
      <c r="G215" s="9">
        <v>46387</v>
      </c>
      <c r="H215" s="10">
        <v>61</v>
      </c>
      <c r="I215" s="10">
        <v>2.08</v>
      </c>
      <c r="J215" s="8">
        <v>18025</v>
      </c>
      <c r="K215" s="8">
        <v>0.43</v>
      </c>
      <c r="L215" s="8">
        <v>216300</v>
      </c>
      <c r="M215" s="8">
        <v>5.2</v>
      </c>
      <c r="N215" s="8">
        <v>0.21</v>
      </c>
      <c r="O215" s="8">
        <v>0</v>
      </c>
      <c r="P215" s="8">
        <v>17000</v>
      </c>
      <c r="Q215" s="8">
        <v>0</v>
      </c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1335</v>
      </c>
      <c r="B217" s="7" t="s">
        <v>1336</v>
      </c>
      <c r="C217" s="6" t="s">
        <v>1337</v>
      </c>
      <c r="D217" s="6" t="s">
        <v>97</v>
      </c>
      <c r="E217" s="8">
        <v>45750</v>
      </c>
      <c r="F217" s="9">
        <v>45176</v>
      </c>
      <c r="G217" s="9">
        <v>45930</v>
      </c>
      <c r="H217" s="10">
        <v>25</v>
      </c>
      <c r="I217" s="10">
        <v>0.33</v>
      </c>
      <c r="J217" s="8">
        <v>21505.360000000001</v>
      </c>
      <c r="K217" s="8">
        <v>0.47</v>
      </c>
      <c r="L217" s="8">
        <v>258064.32</v>
      </c>
      <c r="M217" s="8">
        <v>5.64</v>
      </c>
      <c r="N217" s="8">
        <v>0.97</v>
      </c>
      <c r="O217" s="8">
        <v>0</v>
      </c>
      <c r="P217" s="8">
        <v>12875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1357</v>
      </c>
      <c r="B219" s="7" t="s">
        <v>1020</v>
      </c>
      <c r="C219" s="6" t="s">
        <v>1358</v>
      </c>
      <c r="D219" s="6" t="s">
        <v>264</v>
      </c>
      <c r="E219" s="8">
        <v>12000</v>
      </c>
      <c r="F219" s="9">
        <v>45008</v>
      </c>
      <c r="G219" s="9">
        <v>46112</v>
      </c>
      <c r="H219" s="10">
        <v>37</v>
      </c>
      <c r="I219" s="10">
        <v>0.83</v>
      </c>
      <c r="J219" s="8">
        <v>10609</v>
      </c>
      <c r="K219" s="8">
        <v>0.88</v>
      </c>
      <c r="L219" s="8">
        <v>127308</v>
      </c>
      <c r="M219" s="8">
        <v>10.61</v>
      </c>
      <c r="N219" s="8">
        <v>0</v>
      </c>
      <c r="O219" s="8">
        <v>0</v>
      </c>
      <c r="P219" s="8">
        <v>10000</v>
      </c>
      <c r="Q219" s="8">
        <v>0</v>
      </c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1357</v>
      </c>
      <c r="B221" s="7" t="s">
        <v>1193</v>
      </c>
      <c r="C221" s="6" t="s">
        <v>1359</v>
      </c>
      <c r="D221" s="6" t="s">
        <v>97</v>
      </c>
      <c r="E221" s="8">
        <v>17280</v>
      </c>
      <c r="F221" s="9">
        <v>45008</v>
      </c>
      <c r="G221" s="9">
        <v>46599</v>
      </c>
      <c r="H221" s="10">
        <v>53</v>
      </c>
      <c r="I221" s="10">
        <v>0.83</v>
      </c>
      <c r="J221" s="8">
        <v>20738</v>
      </c>
      <c r="K221" s="8">
        <v>1.2</v>
      </c>
      <c r="L221" s="8">
        <v>248856</v>
      </c>
      <c r="M221" s="8">
        <v>14.4</v>
      </c>
      <c r="N221" s="8">
        <v>5.84</v>
      </c>
      <c r="O221" s="8">
        <v>0</v>
      </c>
      <c r="P221" s="8">
        <v>14280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1360</v>
      </c>
      <c r="B223" s="7" t="s">
        <v>479</v>
      </c>
      <c r="C223" s="6" t="s">
        <v>1361</v>
      </c>
      <c r="D223" s="6" t="s">
        <v>97</v>
      </c>
      <c r="E223" s="8">
        <v>40324</v>
      </c>
      <c r="F223" s="9">
        <v>45077</v>
      </c>
      <c r="G223" s="9">
        <v>47999</v>
      </c>
      <c r="H223" s="10">
        <v>97</v>
      </c>
      <c r="I223" s="10">
        <v>0.67</v>
      </c>
      <c r="J223" s="8">
        <v>29567.99</v>
      </c>
      <c r="K223" s="8">
        <v>0.73</v>
      </c>
      <c r="L223" s="8">
        <v>354815.88</v>
      </c>
      <c r="M223" s="8">
        <v>8.8000000000000007</v>
      </c>
      <c r="N223" s="8">
        <v>2.06</v>
      </c>
      <c r="O223" s="8">
        <v>0</v>
      </c>
      <c r="P223" s="8">
        <v>36184.65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1360</v>
      </c>
      <c r="B225" s="7" t="s">
        <v>1164</v>
      </c>
      <c r="C225" s="6" t="s">
        <v>1362</v>
      </c>
      <c r="D225" s="6" t="s">
        <v>97</v>
      </c>
      <c r="E225" s="8">
        <v>41000</v>
      </c>
      <c r="F225" s="9">
        <v>45077</v>
      </c>
      <c r="G225" s="9">
        <v>46477</v>
      </c>
      <c r="H225" s="10">
        <v>47</v>
      </c>
      <c r="I225" s="10">
        <v>0.67</v>
      </c>
      <c r="J225" s="8">
        <v>28016.66</v>
      </c>
      <c r="K225" s="8">
        <v>0.68</v>
      </c>
      <c r="L225" s="8">
        <v>336199.92</v>
      </c>
      <c r="M225" s="8">
        <v>8.1999999999999993</v>
      </c>
      <c r="N225" s="8">
        <v>2.06</v>
      </c>
      <c r="O225" s="8">
        <v>0</v>
      </c>
      <c r="P225" s="8">
        <v>30170.880000000001</v>
      </c>
      <c r="Q225" s="8">
        <v>0</v>
      </c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1365</v>
      </c>
      <c r="B227" s="7" t="s">
        <v>1366</v>
      </c>
      <c r="C227" s="6" t="s">
        <v>1367</v>
      </c>
      <c r="D227" s="6" t="s">
        <v>97</v>
      </c>
      <c r="E227" s="8">
        <v>21025</v>
      </c>
      <c r="F227" s="9">
        <v>45077</v>
      </c>
      <c r="G227" s="9">
        <v>45473</v>
      </c>
      <c r="H227" s="10">
        <v>14</v>
      </c>
      <c r="I227" s="10">
        <v>0.67</v>
      </c>
      <c r="J227" s="8">
        <v>10249.69</v>
      </c>
      <c r="K227" s="8">
        <v>0.49</v>
      </c>
      <c r="L227" s="8">
        <v>122996.28</v>
      </c>
      <c r="M227" s="8">
        <v>5.85</v>
      </c>
      <c r="N227" s="8">
        <v>0.76</v>
      </c>
      <c r="O227" s="8">
        <v>0</v>
      </c>
      <c r="P227" s="8">
        <v>7095.94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1365</v>
      </c>
      <c r="B229" s="7" t="s">
        <v>1368</v>
      </c>
      <c r="C229" s="6" t="s">
        <v>1369</v>
      </c>
      <c r="D229" s="6" t="s">
        <v>97</v>
      </c>
      <c r="E229" s="8">
        <v>15097</v>
      </c>
      <c r="F229" s="9">
        <v>43709</v>
      </c>
      <c r="G229" s="9">
        <v>47057</v>
      </c>
      <c r="H229" s="10">
        <v>110</v>
      </c>
      <c r="I229" s="10">
        <v>4.33</v>
      </c>
      <c r="J229" s="8">
        <v>12271.58</v>
      </c>
      <c r="K229" s="8">
        <v>0.81</v>
      </c>
      <c r="L229" s="8">
        <v>147258.96</v>
      </c>
      <c r="M229" s="8">
        <v>9.75</v>
      </c>
      <c r="N229" s="8">
        <v>2.42</v>
      </c>
      <c r="O229" s="8">
        <v>0</v>
      </c>
      <c r="P229" s="8">
        <v>9441.31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1371</v>
      </c>
      <c r="B231" s="7" t="s">
        <v>1373</v>
      </c>
      <c r="C231" s="6" t="s">
        <v>1580</v>
      </c>
      <c r="D231" s="6" t="s">
        <v>97</v>
      </c>
      <c r="E231" s="8">
        <v>39515</v>
      </c>
      <c r="F231" s="9">
        <v>45082</v>
      </c>
      <c r="G231" s="9">
        <v>45473</v>
      </c>
      <c r="H231" s="10">
        <v>13</v>
      </c>
      <c r="I231" s="10">
        <v>0.57999999999999996</v>
      </c>
      <c r="J231" s="8">
        <v>44454.38</v>
      </c>
      <c r="K231" s="8">
        <v>1.1299999999999999</v>
      </c>
      <c r="L231" s="8">
        <v>533452.56000000006</v>
      </c>
      <c r="M231" s="8">
        <v>13.5</v>
      </c>
      <c r="N231" s="8">
        <v>6.89</v>
      </c>
      <c r="O231" s="8">
        <v>0</v>
      </c>
      <c r="P231" s="8">
        <v>59288.38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1371</v>
      </c>
      <c r="B233" s="7" t="s">
        <v>493</v>
      </c>
      <c r="C233" s="6" t="s">
        <v>1372</v>
      </c>
      <c r="D233" s="6" t="s">
        <v>264</v>
      </c>
      <c r="E233" s="8">
        <v>0</v>
      </c>
      <c r="F233" s="9">
        <v>43700</v>
      </c>
      <c r="G233" s="9">
        <v>47352</v>
      </c>
      <c r="H233" s="10">
        <v>120</v>
      </c>
      <c r="I233" s="10">
        <v>4.42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1374</v>
      </c>
      <c r="B235" s="7" t="s">
        <v>1375</v>
      </c>
      <c r="C235" s="6" t="s">
        <v>1376</v>
      </c>
      <c r="D235" s="6" t="s">
        <v>97</v>
      </c>
      <c r="E235" s="8">
        <v>224293</v>
      </c>
      <c r="F235" s="9">
        <v>45272</v>
      </c>
      <c r="G235" s="9">
        <v>46752</v>
      </c>
      <c r="H235" s="10">
        <v>49</v>
      </c>
      <c r="I235" s="10">
        <v>0.08</v>
      </c>
      <c r="J235" s="8">
        <v>72128.789999999994</v>
      </c>
      <c r="K235" s="8">
        <v>0.32</v>
      </c>
      <c r="L235" s="8">
        <v>865545.48</v>
      </c>
      <c r="M235" s="8">
        <v>3.86</v>
      </c>
      <c r="N235" s="8">
        <v>0.88</v>
      </c>
      <c r="O235" s="8">
        <v>0</v>
      </c>
      <c r="P235" s="8">
        <v>215882.01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1382</v>
      </c>
      <c r="B237" s="7" t="s">
        <v>99</v>
      </c>
      <c r="C237" s="6" t="s">
        <v>1383</v>
      </c>
      <c r="D237" s="6" t="s">
        <v>97</v>
      </c>
      <c r="E237" s="8">
        <v>6910</v>
      </c>
      <c r="F237" s="9">
        <v>45209</v>
      </c>
      <c r="G237" s="9">
        <v>46904</v>
      </c>
      <c r="H237" s="10">
        <v>56</v>
      </c>
      <c r="I237" s="10">
        <v>0.25</v>
      </c>
      <c r="J237" s="8">
        <v>8349.58</v>
      </c>
      <c r="K237" s="8">
        <v>1.21</v>
      </c>
      <c r="L237" s="8">
        <v>100194.96</v>
      </c>
      <c r="M237" s="8">
        <v>14.5</v>
      </c>
      <c r="N237" s="8">
        <v>7.56</v>
      </c>
      <c r="O237" s="8">
        <v>0</v>
      </c>
      <c r="P237" s="8">
        <v>19060.080000000002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1382</v>
      </c>
      <c r="B239" s="7" t="s">
        <v>1384</v>
      </c>
      <c r="C239" s="6" t="s">
        <v>1385</v>
      </c>
      <c r="D239" s="6" t="s">
        <v>97</v>
      </c>
      <c r="E239" s="8">
        <v>17500</v>
      </c>
      <c r="F239" s="9">
        <v>45209</v>
      </c>
      <c r="G239" s="9">
        <v>47268</v>
      </c>
      <c r="H239" s="10">
        <v>67</v>
      </c>
      <c r="I239" s="10">
        <v>0.25</v>
      </c>
      <c r="J239" s="8">
        <v>20059.52</v>
      </c>
      <c r="K239" s="8">
        <v>1.1499999999999999</v>
      </c>
      <c r="L239" s="8">
        <v>240714.23999999999</v>
      </c>
      <c r="M239" s="8">
        <v>13.76</v>
      </c>
      <c r="N239" s="8">
        <v>7.33</v>
      </c>
      <c r="O239" s="8">
        <v>0</v>
      </c>
      <c r="P239" s="8">
        <v>0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1382</v>
      </c>
      <c r="B241" s="7" t="s">
        <v>188</v>
      </c>
      <c r="C241" s="6" t="s">
        <v>1386</v>
      </c>
      <c r="D241" s="6" t="s">
        <v>97</v>
      </c>
      <c r="E241" s="8">
        <v>12995</v>
      </c>
      <c r="F241" s="9">
        <v>45209</v>
      </c>
      <c r="G241" s="9">
        <v>48334</v>
      </c>
      <c r="H241" s="10">
        <v>103</v>
      </c>
      <c r="I241" s="10">
        <v>0.25</v>
      </c>
      <c r="J241" s="8">
        <v>14088.56</v>
      </c>
      <c r="K241" s="8">
        <v>1.08</v>
      </c>
      <c r="L241" s="8">
        <v>169062.72</v>
      </c>
      <c r="M241" s="8">
        <v>13.01</v>
      </c>
      <c r="N241" s="8">
        <v>7.48</v>
      </c>
      <c r="O241" s="8">
        <v>0</v>
      </c>
      <c r="P241" s="8">
        <v>0</v>
      </c>
      <c r="Q241" s="8">
        <v>39674.699999999997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1397</v>
      </c>
      <c r="B243" s="7" t="s">
        <v>1398</v>
      </c>
      <c r="C243" s="6" t="s">
        <v>1399</v>
      </c>
      <c r="D243" s="6" t="s">
        <v>97</v>
      </c>
      <c r="E243" s="8">
        <v>60000</v>
      </c>
      <c r="F243" s="9">
        <v>45209</v>
      </c>
      <c r="G243" s="9">
        <v>46387</v>
      </c>
      <c r="H243" s="10">
        <v>39</v>
      </c>
      <c r="I243" s="10">
        <v>0.25</v>
      </c>
      <c r="J243" s="8">
        <v>77250</v>
      </c>
      <c r="K243" s="8">
        <v>1.29</v>
      </c>
      <c r="L243" s="8">
        <v>927000</v>
      </c>
      <c r="M243" s="8">
        <v>15.45</v>
      </c>
      <c r="N243" s="8">
        <v>6.29</v>
      </c>
      <c r="O243" s="8">
        <v>0</v>
      </c>
      <c r="P243" s="8">
        <v>0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941</v>
      </c>
      <c r="B245" s="7" t="s">
        <v>99</v>
      </c>
      <c r="C245" s="6" t="s">
        <v>1403</v>
      </c>
      <c r="D245" s="6" t="s">
        <v>97</v>
      </c>
      <c r="E245" s="8">
        <v>5000</v>
      </c>
      <c r="F245" s="9">
        <v>45209</v>
      </c>
      <c r="G245" s="9">
        <v>47177</v>
      </c>
      <c r="H245" s="10">
        <v>65</v>
      </c>
      <c r="I245" s="10">
        <v>0.25</v>
      </c>
      <c r="J245" s="8">
        <v>6102.38</v>
      </c>
      <c r="K245" s="8">
        <v>1.22</v>
      </c>
      <c r="L245" s="8">
        <v>73228.56</v>
      </c>
      <c r="M245" s="8">
        <v>14.65</v>
      </c>
      <c r="N245" s="8">
        <v>7.3</v>
      </c>
      <c r="O245" s="8">
        <v>0</v>
      </c>
      <c r="P245" s="8">
        <v>10000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941</v>
      </c>
      <c r="B247" s="7" t="s">
        <v>101</v>
      </c>
      <c r="C247" s="6" t="s">
        <v>1404</v>
      </c>
      <c r="D247" s="6" t="s">
        <v>97</v>
      </c>
      <c r="E247" s="8">
        <v>5000</v>
      </c>
      <c r="F247" s="9">
        <v>45209</v>
      </c>
      <c r="G247" s="9">
        <v>47269</v>
      </c>
      <c r="H247" s="10">
        <v>68</v>
      </c>
      <c r="I247" s="10">
        <v>0.25</v>
      </c>
      <c r="J247" s="8">
        <v>6541.67</v>
      </c>
      <c r="K247" s="8">
        <v>1.31</v>
      </c>
      <c r="L247" s="8">
        <v>78500.039999999994</v>
      </c>
      <c r="M247" s="8">
        <v>15.7</v>
      </c>
      <c r="N247" s="8">
        <v>6.58</v>
      </c>
      <c r="O247" s="8">
        <v>0</v>
      </c>
      <c r="P247" s="8">
        <v>10208.33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941</v>
      </c>
      <c r="B249" s="7" t="s">
        <v>109</v>
      </c>
      <c r="C249" s="6" t="s">
        <v>1405</v>
      </c>
      <c r="D249" s="6" t="s">
        <v>97</v>
      </c>
      <c r="E249" s="8">
        <v>5000</v>
      </c>
      <c r="F249" s="9">
        <v>45209</v>
      </c>
      <c r="G249" s="9">
        <v>47361</v>
      </c>
      <c r="H249" s="10">
        <v>71</v>
      </c>
      <c r="I249" s="10">
        <v>0.25</v>
      </c>
      <c r="J249" s="8">
        <v>5954.17</v>
      </c>
      <c r="K249" s="8">
        <v>1.19</v>
      </c>
      <c r="L249" s="8">
        <v>71450.039999999994</v>
      </c>
      <c r="M249" s="8">
        <v>14.29</v>
      </c>
      <c r="N249" s="8">
        <v>6.53</v>
      </c>
      <c r="O249" s="8">
        <v>0</v>
      </c>
      <c r="P249" s="8">
        <v>0</v>
      </c>
      <c r="Q249" s="8">
        <v>32375</v>
      </c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941</v>
      </c>
      <c r="B251" s="7" t="s">
        <v>1406</v>
      </c>
      <c r="C251" s="6" t="s">
        <v>1407</v>
      </c>
      <c r="D251" s="6" t="s">
        <v>97</v>
      </c>
      <c r="E251" s="8">
        <v>30000</v>
      </c>
      <c r="F251" s="9">
        <v>45209</v>
      </c>
      <c r="G251" s="9">
        <v>47087</v>
      </c>
      <c r="H251" s="10">
        <v>62</v>
      </c>
      <c r="I251" s="10">
        <v>0.25</v>
      </c>
      <c r="J251" s="8">
        <v>33123</v>
      </c>
      <c r="K251" s="8">
        <v>1.1000000000000001</v>
      </c>
      <c r="L251" s="8">
        <v>397476</v>
      </c>
      <c r="M251" s="8">
        <v>13.25</v>
      </c>
      <c r="N251" s="8">
        <v>6.45</v>
      </c>
      <c r="O251" s="8">
        <v>0</v>
      </c>
      <c r="P251" s="8">
        <v>0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941</v>
      </c>
      <c r="B253" s="7" t="s">
        <v>1408</v>
      </c>
      <c r="C253" s="6" t="s">
        <v>1594</v>
      </c>
      <c r="D253" s="6" t="s">
        <v>97</v>
      </c>
      <c r="E253" s="8">
        <v>10000</v>
      </c>
      <c r="F253" s="9">
        <v>45383</v>
      </c>
      <c r="G253" s="9">
        <v>49125</v>
      </c>
      <c r="H253" s="10">
        <v>123</v>
      </c>
      <c r="I253" s="10">
        <v>-0.25</v>
      </c>
      <c r="J253" s="8">
        <v>0</v>
      </c>
      <c r="K253" s="8">
        <v>0</v>
      </c>
      <c r="L253" s="8">
        <v>0</v>
      </c>
      <c r="M253" s="8">
        <v>0</v>
      </c>
      <c r="N253" s="8">
        <v>7.63</v>
      </c>
      <c r="O253" s="8">
        <v>0</v>
      </c>
      <c r="P253" s="8">
        <v>37866.660000000003</v>
      </c>
      <c r="Q253" s="8">
        <v>0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941</v>
      </c>
      <c r="B255" s="7" t="s">
        <v>1023</v>
      </c>
      <c r="C255" s="6" t="s">
        <v>1409</v>
      </c>
      <c r="D255" s="6" t="s">
        <v>97</v>
      </c>
      <c r="E255" s="8">
        <v>7200</v>
      </c>
      <c r="F255" s="9">
        <v>45209</v>
      </c>
      <c r="G255" s="9">
        <v>45930</v>
      </c>
      <c r="H255" s="10">
        <v>24</v>
      </c>
      <c r="I255" s="10">
        <v>0.25</v>
      </c>
      <c r="J255" s="8">
        <v>8202</v>
      </c>
      <c r="K255" s="8">
        <v>1.1399999999999999</v>
      </c>
      <c r="L255" s="8">
        <v>98424</v>
      </c>
      <c r="M255" s="8">
        <v>13.67</v>
      </c>
      <c r="N255" s="8">
        <v>6.49</v>
      </c>
      <c r="O255" s="8">
        <v>0</v>
      </c>
      <c r="P255" s="8">
        <v>0</v>
      </c>
      <c r="Q255" s="8">
        <v>0</v>
      </c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941</v>
      </c>
      <c r="B257" s="7" t="s">
        <v>1024</v>
      </c>
      <c r="C257" s="6" t="s">
        <v>1410</v>
      </c>
      <c r="D257" s="6" t="s">
        <v>97</v>
      </c>
      <c r="E257" s="8">
        <v>15000</v>
      </c>
      <c r="F257" s="9">
        <v>45209</v>
      </c>
      <c r="G257" s="9">
        <v>47149</v>
      </c>
      <c r="H257" s="10">
        <v>64</v>
      </c>
      <c r="I257" s="10">
        <v>0.25</v>
      </c>
      <c r="J257" s="8">
        <v>0</v>
      </c>
      <c r="K257" s="8">
        <v>0</v>
      </c>
      <c r="L257" s="8">
        <v>0</v>
      </c>
      <c r="M257" s="8">
        <v>0</v>
      </c>
      <c r="N257" s="8">
        <v>6.74</v>
      </c>
      <c r="O257" s="8">
        <v>0</v>
      </c>
      <c r="P257" s="8">
        <v>82500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customHeight="1">
      <c r="A259" s="6" t="s">
        <v>941</v>
      </c>
      <c r="B259" s="7" t="s">
        <v>1411</v>
      </c>
      <c r="C259" s="6" t="s">
        <v>1412</v>
      </c>
      <c r="D259" s="6" t="s">
        <v>97</v>
      </c>
      <c r="E259" s="8">
        <v>22500</v>
      </c>
      <c r="F259" s="9">
        <v>45209</v>
      </c>
      <c r="G259" s="9">
        <v>47087</v>
      </c>
      <c r="H259" s="10">
        <v>62</v>
      </c>
      <c r="I259" s="10">
        <v>0.25</v>
      </c>
      <c r="J259" s="8">
        <v>26250</v>
      </c>
      <c r="K259" s="8">
        <v>1.17</v>
      </c>
      <c r="L259" s="8">
        <v>315000</v>
      </c>
      <c r="M259" s="8">
        <v>14</v>
      </c>
      <c r="N259" s="8">
        <v>6.72</v>
      </c>
      <c r="O259" s="8">
        <v>0</v>
      </c>
      <c r="P259" s="8">
        <v>10312.5</v>
      </c>
      <c r="Q259" s="8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1431</v>
      </c>
      <c r="B261" s="7" t="s">
        <v>119</v>
      </c>
      <c r="C261" s="6" t="s">
        <v>1539</v>
      </c>
      <c r="D261" s="6" t="s">
        <v>97</v>
      </c>
      <c r="E261" s="8">
        <v>40000</v>
      </c>
      <c r="F261" s="9">
        <v>43350</v>
      </c>
      <c r="G261" s="9">
        <v>46173</v>
      </c>
      <c r="H261" s="10">
        <v>93</v>
      </c>
      <c r="I261" s="10">
        <v>5.33</v>
      </c>
      <c r="J261" s="8">
        <v>52800</v>
      </c>
      <c r="K261" s="8">
        <v>1.32</v>
      </c>
      <c r="L261" s="8">
        <v>633600</v>
      </c>
      <c r="M261" s="8">
        <v>15.84</v>
      </c>
      <c r="N261" s="8">
        <v>4.72</v>
      </c>
      <c r="O261" s="8">
        <v>0</v>
      </c>
      <c r="P261" s="8">
        <v>65699.990000000005</v>
      </c>
      <c r="Q261" s="8">
        <v>0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1431</v>
      </c>
      <c r="B263" s="7" t="s">
        <v>320</v>
      </c>
      <c r="C263" s="6" t="s">
        <v>1540</v>
      </c>
      <c r="D263" s="6" t="s">
        <v>97</v>
      </c>
      <c r="E263" s="8">
        <v>11360</v>
      </c>
      <c r="F263" s="9">
        <v>42736</v>
      </c>
      <c r="G263" s="9">
        <v>46630</v>
      </c>
      <c r="H263" s="10">
        <v>128</v>
      </c>
      <c r="I263" s="10">
        <v>7</v>
      </c>
      <c r="J263" s="8">
        <v>18038.73</v>
      </c>
      <c r="K263" s="8">
        <v>1.59</v>
      </c>
      <c r="L263" s="8">
        <v>216464.76</v>
      </c>
      <c r="M263" s="8">
        <v>19.05</v>
      </c>
      <c r="N263" s="8">
        <v>4.92</v>
      </c>
      <c r="O263" s="8">
        <v>0</v>
      </c>
      <c r="P263" s="8">
        <v>21886.94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customHeight="1">
      <c r="A265" s="6" t="s">
        <v>1432</v>
      </c>
      <c r="B265" s="7" t="s">
        <v>99</v>
      </c>
      <c r="C265" s="6" t="s">
        <v>1433</v>
      </c>
      <c r="D265" s="6" t="s">
        <v>97</v>
      </c>
      <c r="E265" s="8">
        <v>48083</v>
      </c>
      <c r="F265" s="9">
        <v>44256</v>
      </c>
      <c r="G265" s="9">
        <v>47299</v>
      </c>
      <c r="H265" s="10">
        <v>100</v>
      </c>
      <c r="I265" s="10">
        <v>2.83</v>
      </c>
      <c r="J265" s="8">
        <v>45505.31</v>
      </c>
      <c r="K265" s="8">
        <v>0.95</v>
      </c>
      <c r="L265" s="8">
        <v>546063.72</v>
      </c>
      <c r="M265" s="8">
        <v>11.36</v>
      </c>
      <c r="N265" s="8">
        <v>1.88</v>
      </c>
      <c r="O265" s="8">
        <v>0</v>
      </c>
      <c r="P265" s="8">
        <v>0</v>
      </c>
      <c r="Q265" s="8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1432</v>
      </c>
      <c r="B267" s="7" t="s">
        <v>101</v>
      </c>
      <c r="C267" s="6" t="s">
        <v>1434</v>
      </c>
      <c r="D267" s="6" t="s">
        <v>97</v>
      </c>
      <c r="E267" s="8">
        <v>11369</v>
      </c>
      <c r="F267" s="9">
        <v>45275</v>
      </c>
      <c r="G267" s="9">
        <v>47101</v>
      </c>
      <c r="H267" s="10">
        <v>60</v>
      </c>
      <c r="I267" s="10">
        <v>0.08</v>
      </c>
      <c r="J267" s="8">
        <v>0</v>
      </c>
      <c r="K267" s="8">
        <v>0</v>
      </c>
      <c r="L267" s="8">
        <v>0</v>
      </c>
      <c r="M267" s="8">
        <v>0</v>
      </c>
      <c r="N267" s="8">
        <v>2.37</v>
      </c>
      <c r="O267" s="8">
        <v>0</v>
      </c>
      <c r="P267" s="8">
        <v>11842.71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1435</v>
      </c>
      <c r="B269" s="7" t="s">
        <v>1436</v>
      </c>
      <c r="C269" s="6" t="s">
        <v>1437</v>
      </c>
      <c r="D269" s="6" t="s">
        <v>97</v>
      </c>
      <c r="E269" s="8">
        <v>19740</v>
      </c>
      <c r="F269" s="9">
        <v>45209</v>
      </c>
      <c r="G269" s="9">
        <v>47087</v>
      </c>
      <c r="H269" s="10">
        <v>62</v>
      </c>
      <c r="I269" s="10">
        <v>0.25</v>
      </c>
      <c r="J269" s="8">
        <v>21798.25</v>
      </c>
      <c r="K269" s="8">
        <v>1.1000000000000001</v>
      </c>
      <c r="L269" s="8">
        <v>261579</v>
      </c>
      <c r="M269" s="8">
        <v>13.25</v>
      </c>
      <c r="N269" s="8">
        <v>6.72</v>
      </c>
      <c r="O269" s="8">
        <v>0</v>
      </c>
      <c r="P269" s="8">
        <v>0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1435</v>
      </c>
      <c r="B271" s="7" t="s">
        <v>1438</v>
      </c>
      <c r="C271" s="6" t="s">
        <v>1439</v>
      </c>
      <c r="D271" s="6" t="s">
        <v>97</v>
      </c>
      <c r="E271" s="8">
        <v>24550</v>
      </c>
      <c r="F271" s="9">
        <v>45209</v>
      </c>
      <c r="G271" s="9">
        <v>47817</v>
      </c>
      <c r="H271" s="10">
        <v>86</v>
      </c>
      <c r="I271" s="10">
        <v>0.25</v>
      </c>
      <c r="J271" s="8">
        <v>26084.38</v>
      </c>
      <c r="K271" s="8">
        <v>1.06</v>
      </c>
      <c r="L271" s="8">
        <v>313012.56</v>
      </c>
      <c r="M271" s="8">
        <v>12.75</v>
      </c>
      <c r="N271" s="8">
        <v>6.65</v>
      </c>
      <c r="O271" s="8">
        <v>0</v>
      </c>
      <c r="P271" s="8">
        <v>7850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1440</v>
      </c>
      <c r="B273" s="7" t="s">
        <v>1441</v>
      </c>
      <c r="C273" s="6" t="s">
        <v>1442</v>
      </c>
      <c r="D273" s="6" t="s">
        <v>97</v>
      </c>
      <c r="E273" s="8">
        <v>79200</v>
      </c>
      <c r="F273" s="9">
        <v>45209</v>
      </c>
      <c r="G273" s="9">
        <v>47938</v>
      </c>
      <c r="H273" s="10">
        <v>90</v>
      </c>
      <c r="I273" s="10">
        <v>0.25</v>
      </c>
      <c r="J273" s="8">
        <v>68574</v>
      </c>
      <c r="K273" s="8">
        <v>0.87</v>
      </c>
      <c r="L273" s="8">
        <v>822888</v>
      </c>
      <c r="M273" s="8">
        <v>10.39</v>
      </c>
      <c r="N273" s="8">
        <v>2.59</v>
      </c>
      <c r="O273" s="8">
        <v>0</v>
      </c>
      <c r="P273" s="8">
        <v>26472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1440</v>
      </c>
      <c r="B275" s="7" t="s">
        <v>1443</v>
      </c>
      <c r="C275" s="6" t="s">
        <v>1444</v>
      </c>
      <c r="D275" s="6" t="s">
        <v>97</v>
      </c>
      <c r="E275" s="8">
        <v>27539</v>
      </c>
      <c r="F275" s="9">
        <v>45209</v>
      </c>
      <c r="G275" s="9">
        <v>47391</v>
      </c>
      <c r="H275" s="10">
        <v>72</v>
      </c>
      <c r="I275" s="10">
        <v>0.25</v>
      </c>
      <c r="J275" s="8">
        <v>21870.560000000001</v>
      </c>
      <c r="K275" s="8">
        <v>0.79</v>
      </c>
      <c r="L275" s="8">
        <v>262446.71999999997</v>
      </c>
      <c r="M275" s="8">
        <v>9.5299999999999994</v>
      </c>
      <c r="N275" s="8">
        <v>3.5</v>
      </c>
      <c r="O275" s="8">
        <v>0</v>
      </c>
      <c r="P275" s="8">
        <v>14574.68</v>
      </c>
      <c r="Q275" s="8">
        <v>0</v>
      </c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1440</v>
      </c>
      <c r="B277" s="7" t="s">
        <v>1445</v>
      </c>
      <c r="C277" s="6" t="s">
        <v>1446</v>
      </c>
      <c r="D277" s="6" t="s">
        <v>97</v>
      </c>
      <c r="E277" s="8">
        <v>63261</v>
      </c>
      <c r="F277" s="9">
        <v>45209</v>
      </c>
      <c r="G277" s="9">
        <v>48944</v>
      </c>
      <c r="H277" s="10">
        <v>123</v>
      </c>
      <c r="I277" s="10">
        <v>0.25</v>
      </c>
      <c r="J277" s="8">
        <v>63261</v>
      </c>
      <c r="K277" s="8">
        <v>1</v>
      </c>
      <c r="L277" s="8">
        <v>759132</v>
      </c>
      <c r="M277" s="8">
        <v>12</v>
      </c>
      <c r="N277" s="8">
        <v>3.33</v>
      </c>
      <c r="O277" s="8">
        <v>0</v>
      </c>
      <c r="P277" s="8">
        <v>0</v>
      </c>
      <c r="Q277" s="8">
        <v>145186.9</v>
      </c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1449</v>
      </c>
      <c r="B279" s="7" t="s">
        <v>1450</v>
      </c>
      <c r="C279" s="6" t="s">
        <v>1451</v>
      </c>
      <c r="D279" s="6" t="s">
        <v>117</v>
      </c>
      <c r="E279" s="8">
        <v>6700</v>
      </c>
      <c r="F279" s="9">
        <v>42863</v>
      </c>
      <c r="G279" s="9">
        <v>46660</v>
      </c>
      <c r="H279" s="10">
        <v>125</v>
      </c>
      <c r="I279" s="10">
        <v>6.67</v>
      </c>
      <c r="J279" s="8">
        <v>6867.5</v>
      </c>
      <c r="K279" s="8">
        <v>1.02</v>
      </c>
      <c r="L279" s="8">
        <v>82410</v>
      </c>
      <c r="M279" s="8">
        <v>12.3</v>
      </c>
      <c r="N279" s="8">
        <v>0</v>
      </c>
      <c r="O279" s="8">
        <v>0</v>
      </c>
      <c r="P279" s="8">
        <v>0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1449</v>
      </c>
      <c r="B281" s="7" t="s">
        <v>1456</v>
      </c>
      <c r="C281" s="6" t="s">
        <v>1457</v>
      </c>
      <c r="D281" s="6" t="s">
        <v>97</v>
      </c>
      <c r="E281" s="8">
        <v>4234</v>
      </c>
      <c r="F281" s="9">
        <v>43922</v>
      </c>
      <c r="G281" s="9">
        <v>46081</v>
      </c>
      <c r="H281" s="10">
        <v>71</v>
      </c>
      <c r="I281" s="10">
        <v>3.75</v>
      </c>
      <c r="J281" s="8">
        <v>3704.75</v>
      </c>
      <c r="K281" s="8">
        <v>0.88</v>
      </c>
      <c r="L281" s="8">
        <v>44457</v>
      </c>
      <c r="M281" s="8">
        <v>10.5</v>
      </c>
      <c r="N281" s="8">
        <v>2.4700000000000002</v>
      </c>
      <c r="O281" s="8">
        <v>0</v>
      </c>
      <c r="P281" s="8">
        <v>4025.84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6" t="s">
        <v>1449</v>
      </c>
      <c r="B283" s="7" t="s">
        <v>1458</v>
      </c>
      <c r="C283" s="6" t="s">
        <v>1459</v>
      </c>
      <c r="D283" s="6" t="s">
        <v>97</v>
      </c>
      <c r="E283" s="8">
        <v>4145</v>
      </c>
      <c r="F283" s="9">
        <v>42736</v>
      </c>
      <c r="G283" s="9">
        <v>46081</v>
      </c>
      <c r="H283" s="10">
        <v>110</v>
      </c>
      <c r="I283" s="10">
        <v>7</v>
      </c>
      <c r="J283" s="8">
        <v>4161</v>
      </c>
      <c r="K283" s="8">
        <v>1</v>
      </c>
      <c r="L283" s="8">
        <v>49932</v>
      </c>
      <c r="M283" s="8">
        <v>12.05</v>
      </c>
      <c r="N283" s="8">
        <v>2.4900000000000002</v>
      </c>
      <c r="O283" s="8">
        <v>0</v>
      </c>
      <c r="P283" s="8">
        <v>3068.74</v>
      </c>
      <c r="Q283" s="8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1449</v>
      </c>
      <c r="B285" s="7" t="s">
        <v>190</v>
      </c>
      <c r="C285" s="6" t="s">
        <v>1460</v>
      </c>
      <c r="D285" s="6" t="s">
        <v>294</v>
      </c>
      <c r="E285" s="8">
        <v>0</v>
      </c>
      <c r="F285" s="9">
        <v>45047</v>
      </c>
      <c r="G285" s="9">
        <v>45777</v>
      </c>
      <c r="H285" s="10">
        <v>24</v>
      </c>
      <c r="I285" s="10">
        <v>0.67</v>
      </c>
      <c r="J285" s="8">
        <v>4000</v>
      </c>
      <c r="K285" s="8">
        <v>0</v>
      </c>
      <c r="L285" s="8">
        <v>48000</v>
      </c>
      <c r="M285" s="8">
        <v>0</v>
      </c>
      <c r="N285" s="8">
        <v>0</v>
      </c>
      <c r="O285" s="8">
        <v>0</v>
      </c>
      <c r="P285" s="8">
        <v>8000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1449</v>
      </c>
      <c r="B287" s="7" t="s">
        <v>1559</v>
      </c>
      <c r="C287" s="12" t="s">
        <v>247</v>
      </c>
      <c r="D287" s="12"/>
      <c r="E287" s="13">
        <v>9562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1449</v>
      </c>
      <c r="B289" s="7" t="s">
        <v>1452</v>
      </c>
      <c r="C289" s="12" t="s">
        <v>247</v>
      </c>
      <c r="D289" s="12"/>
      <c r="E289" s="13">
        <v>6451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1449</v>
      </c>
      <c r="B291" s="7" t="s">
        <v>1454</v>
      </c>
      <c r="C291" s="12" t="s">
        <v>247</v>
      </c>
      <c r="D291" s="12"/>
      <c r="E291" s="13">
        <v>15970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1462</v>
      </c>
      <c r="B293" s="7" t="s">
        <v>479</v>
      </c>
      <c r="C293" s="6" t="s">
        <v>1581</v>
      </c>
      <c r="D293" s="6" t="s">
        <v>97</v>
      </c>
      <c r="E293" s="8">
        <v>39972</v>
      </c>
      <c r="F293" s="9">
        <v>44835</v>
      </c>
      <c r="G293" s="9">
        <v>47879</v>
      </c>
      <c r="H293" s="10">
        <v>100</v>
      </c>
      <c r="I293" s="10">
        <v>1.25</v>
      </c>
      <c r="J293" s="8">
        <v>45035.12</v>
      </c>
      <c r="K293" s="8">
        <v>1.1299999999999999</v>
      </c>
      <c r="L293" s="8">
        <v>540421.43999999994</v>
      </c>
      <c r="M293" s="8">
        <v>13.52</v>
      </c>
      <c r="N293" s="8">
        <v>5.1100000000000003</v>
      </c>
      <c r="O293" s="8">
        <v>0</v>
      </c>
      <c r="P293" s="8">
        <v>118450.36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1462</v>
      </c>
      <c r="B295" s="7" t="s">
        <v>190</v>
      </c>
      <c r="C295" s="12" t="s">
        <v>247</v>
      </c>
      <c r="D295" s="12"/>
      <c r="E295" s="13"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1464</v>
      </c>
      <c r="B297" s="7" t="s">
        <v>1146</v>
      </c>
      <c r="C297" s="6" t="s">
        <v>1465</v>
      </c>
      <c r="D297" s="6" t="s">
        <v>97</v>
      </c>
      <c r="E297" s="8">
        <v>9250</v>
      </c>
      <c r="F297" s="9">
        <v>43997</v>
      </c>
      <c r="G297" s="9">
        <v>46265</v>
      </c>
      <c r="H297" s="10">
        <v>75</v>
      </c>
      <c r="I297" s="10">
        <v>3.58</v>
      </c>
      <c r="J297" s="8">
        <v>6937.5</v>
      </c>
      <c r="K297" s="8">
        <v>0.75</v>
      </c>
      <c r="L297" s="8">
        <v>83250</v>
      </c>
      <c r="M297" s="8">
        <v>9</v>
      </c>
      <c r="N297" s="8">
        <v>4.63</v>
      </c>
      <c r="O297" s="8">
        <v>0</v>
      </c>
      <c r="P297" s="8">
        <v>30604.560000000001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1464</v>
      </c>
      <c r="B299" s="7" t="s">
        <v>1466</v>
      </c>
      <c r="C299" s="6" t="s">
        <v>1467</v>
      </c>
      <c r="D299" s="6" t="s">
        <v>97</v>
      </c>
      <c r="E299" s="8">
        <v>9250</v>
      </c>
      <c r="F299" s="9">
        <v>44044</v>
      </c>
      <c r="G299" s="9">
        <v>46295</v>
      </c>
      <c r="H299" s="10">
        <v>74</v>
      </c>
      <c r="I299" s="10">
        <v>3.42</v>
      </c>
      <c r="J299" s="8">
        <v>6937.5</v>
      </c>
      <c r="K299" s="8">
        <v>0.75</v>
      </c>
      <c r="L299" s="8">
        <v>83250</v>
      </c>
      <c r="M299" s="8">
        <v>9</v>
      </c>
      <c r="N299" s="8">
        <v>4.63</v>
      </c>
      <c r="O299" s="8">
        <v>0</v>
      </c>
      <c r="P299" s="8">
        <v>11177</v>
      </c>
      <c r="Q299" s="8">
        <v>0</v>
      </c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1464</v>
      </c>
      <c r="B301" s="7" t="s">
        <v>1468</v>
      </c>
      <c r="C301" s="6" t="s">
        <v>1469</v>
      </c>
      <c r="D301" s="6" t="s">
        <v>117</v>
      </c>
      <c r="E301" s="8">
        <v>9250</v>
      </c>
      <c r="F301" s="9">
        <v>41000</v>
      </c>
      <c r="G301" s="9">
        <v>46568</v>
      </c>
      <c r="H301" s="10">
        <v>183</v>
      </c>
      <c r="I301" s="10">
        <v>11.75</v>
      </c>
      <c r="J301" s="8">
        <v>5373.94</v>
      </c>
      <c r="K301" s="8">
        <v>0.57999999999999996</v>
      </c>
      <c r="L301" s="8">
        <v>64487.28</v>
      </c>
      <c r="M301" s="8">
        <v>6.97</v>
      </c>
      <c r="N301" s="8">
        <v>2.72</v>
      </c>
      <c r="O301" s="8">
        <v>0</v>
      </c>
      <c r="P301" s="8">
        <v>6510.46</v>
      </c>
      <c r="Q301" s="8">
        <v>0</v>
      </c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1464</v>
      </c>
      <c r="B303" s="7" t="s">
        <v>1470</v>
      </c>
      <c r="C303" s="6" t="s">
        <v>1582</v>
      </c>
      <c r="D303" s="6" t="s">
        <v>97</v>
      </c>
      <c r="E303" s="8">
        <v>9250</v>
      </c>
      <c r="F303" s="9">
        <v>44921</v>
      </c>
      <c r="G303" s="9">
        <v>46783</v>
      </c>
      <c r="H303" s="10">
        <v>62</v>
      </c>
      <c r="I303" s="10">
        <v>1.08</v>
      </c>
      <c r="J303" s="8">
        <v>6351.67</v>
      </c>
      <c r="K303" s="8">
        <v>0.69</v>
      </c>
      <c r="L303" s="8">
        <v>76220.039999999994</v>
      </c>
      <c r="M303" s="8">
        <v>8.24</v>
      </c>
      <c r="N303" s="8">
        <v>4.63</v>
      </c>
      <c r="O303" s="8">
        <v>0</v>
      </c>
      <c r="P303" s="8">
        <v>6166.67</v>
      </c>
      <c r="Q303" s="8">
        <v>0</v>
      </c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1472</v>
      </c>
      <c r="B305" s="7" t="s">
        <v>479</v>
      </c>
      <c r="C305" s="6" t="s">
        <v>1473</v>
      </c>
      <c r="D305" s="6" t="s">
        <v>97</v>
      </c>
      <c r="E305" s="8">
        <v>19660</v>
      </c>
      <c r="F305" s="9">
        <v>44770</v>
      </c>
      <c r="G305" s="9">
        <v>45808</v>
      </c>
      <c r="H305" s="10">
        <v>35</v>
      </c>
      <c r="I305" s="10">
        <v>1.5</v>
      </c>
      <c r="J305" s="8">
        <v>10649.17</v>
      </c>
      <c r="K305" s="8">
        <v>0.54</v>
      </c>
      <c r="L305" s="8">
        <v>127790.04</v>
      </c>
      <c r="M305" s="8">
        <v>6.5</v>
      </c>
      <c r="N305" s="8">
        <v>2.46</v>
      </c>
      <c r="O305" s="8">
        <v>0</v>
      </c>
      <c r="P305" s="8">
        <v>11517.48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customHeight="1">
      <c r="A307" s="6" t="s">
        <v>1472</v>
      </c>
      <c r="B307" s="7" t="s">
        <v>1474</v>
      </c>
      <c r="C307" s="6" t="s">
        <v>1475</v>
      </c>
      <c r="D307" s="6" t="s">
        <v>97</v>
      </c>
      <c r="E307" s="8">
        <v>53497</v>
      </c>
      <c r="F307" s="9">
        <v>43101</v>
      </c>
      <c r="G307" s="9">
        <v>47483</v>
      </c>
      <c r="H307" s="10">
        <v>144</v>
      </c>
      <c r="I307" s="10">
        <v>6</v>
      </c>
      <c r="J307" s="8">
        <v>25277.34</v>
      </c>
      <c r="K307" s="8">
        <v>0.47</v>
      </c>
      <c r="L307" s="8">
        <v>303328.08</v>
      </c>
      <c r="M307" s="8">
        <v>5.67</v>
      </c>
      <c r="N307" s="8">
        <v>2.4500000000000002</v>
      </c>
      <c r="O307" s="8">
        <v>0</v>
      </c>
      <c r="P307" s="8">
        <v>9347</v>
      </c>
      <c r="Q307" s="8">
        <v>0</v>
      </c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1472</v>
      </c>
      <c r="B309" s="7" t="s">
        <v>1476</v>
      </c>
      <c r="C309" s="6" t="s">
        <v>1477</v>
      </c>
      <c r="D309" s="6" t="s">
        <v>97</v>
      </c>
      <c r="E309" s="8">
        <v>38383</v>
      </c>
      <c r="F309" s="9">
        <v>44770</v>
      </c>
      <c r="G309" s="9">
        <v>47087</v>
      </c>
      <c r="H309" s="10">
        <v>77</v>
      </c>
      <c r="I309" s="10">
        <v>1.5</v>
      </c>
      <c r="J309" s="8">
        <v>18167.95</v>
      </c>
      <c r="K309" s="8">
        <v>0.47</v>
      </c>
      <c r="L309" s="8">
        <v>218015.4</v>
      </c>
      <c r="M309" s="8">
        <v>5.68</v>
      </c>
      <c r="N309" s="8">
        <v>2.29</v>
      </c>
      <c r="O309" s="8">
        <v>0</v>
      </c>
      <c r="P309" s="8">
        <v>13559.38</v>
      </c>
      <c r="Q309" s="8">
        <v>0</v>
      </c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1482</v>
      </c>
      <c r="B311" s="7" t="s">
        <v>119</v>
      </c>
      <c r="C311" s="6" t="s">
        <v>1583</v>
      </c>
      <c r="D311" s="6" t="s">
        <v>97</v>
      </c>
      <c r="E311" s="8">
        <v>30333</v>
      </c>
      <c r="F311" s="9">
        <v>44896</v>
      </c>
      <c r="G311" s="9">
        <v>46783</v>
      </c>
      <c r="H311" s="10">
        <v>62</v>
      </c>
      <c r="I311" s="10">
        <v>1.08</v>
      </c>
      <c r="J311" s="8">
        <v>22749.75</v>
      </c>
      <c r="K311" s="8">
        <v>0.75</v>
      </c>
      <c r="L311" s="8">
        <v>272997</v>
      </c>
      <c r="M311" s="8">
        <v>9</v>
      </c>
      <c r="N311" s="8">
        <v>2.91</v>
      </c>
      <c r="O311" s="8">
        <v>0</v>
      </c>
      <c r="P311" s="8">
        <v>30080.23</v>
      </c>
      <c r="Q311" s="8">
        <v>0</v>
      </c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1486</v>
      </c>
      <c r="B313" s="7" t="s">
        <v>119</v>
      </c>
      <c r="C313" s="6" t="s">
        <v>1487</v>
      </c>
      <c r="D313" s="6" t="s">
        <v>97</v>
      </c>
      <c r="E313" s="8">
        <v>29620</v>
      </c>
      <c r="F313" s="9">
        <v>44736</v>
      </c>
      <c r="G313" s="9">
        <v>45657</v>
      </c>
      <c r="H313" s="10">
        <v>31</v>
      </c>
      <c r="I313" s="10">
        <v>1.58</v>
      </c>
      <c r="J313" s="8">
        <v>18973.810000000001</v>
      </c>
      <c r="K313" s="8">
        <v>0.64</v>
      </c>
      <c r="L313" s="8">
        <v>227685.72</v>
      </c>
      <c r="M313" s="8">
        <v>7.69</v>
      </c>
      <c r="N313" s="8">
        <v>2.87</v>
      </c>
      <c r="O313" s="8">
        <v>0</v>
      </c>
      <c r="P313" s="8">
        <v>0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1486</v>
      </c>
      <c r="B315" s="7" t="s">
        <v>320</v>
      </c>
      <c r="C315" s="6" t="s">
        <v>1488</v>
      </c>
      <c r="D315" s="6" t="s">
        <v>97</v>
      </c>
      <c r="E315" s="8">
        <v>13939</v>
      </c>
      <c r="F315" s="9">
        <v>43070</v>
      </c>
      <c r="G315" s="9">
        <v>46356</v>
      </c>
      <c r="H315" s="10">
        <v>108</v>
      </c>
      <c r="I315" s="10">
        <v>6.08</v>
      </c>
      <c r="J315" s="8">
        <v>0</v>
      </c>
      <c r="K315" s="8">
        <v>0</v>
      </c>
      <c r="L315" s="8">
        <v>0</v>
      </c>
      <c r="M315" s="8">
        <v>0</v>
      </c>
      <c r="N315" s="8">
        <v>2.97</v>
      </c>
      <c r="O315" s="8">
        <v>0</v>
      </c>
      <c r="P315" s="8">
        <v>0</v>
      </c>
      <c r="Q315" s="8">
        <v>0</v>
      </c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1486</v>
      </c>
      <c r="B317" s="7" t="s">
        <v>339</v>
      </c>
      <c r="C317" s="6" t="s">
        <v>1584</v>
      </c>
      <c r="D317" s="6" t="s">
        <v>117</v>
      </c>
      <c r="E317" s="8">
        <v>6380</v>
      </c>
      <c r="F317" s="9">
        <v>44378</v>
      </c>
      <c r="G317" s="9">
        <v>45473</v>
      </c>
      <c r="H317" s="10">
        <v>36</v>
      </c>
      <c r="I317" s="10">
        <v>2.5</v>
      </c>
      <c r="J317" s="8">
        <v>5690</v>
      </c>
      <c r="K317" s="8">
        <v>0.89</v>
      </c>
      <c r="L317" s="8">
        <v>68280</v>
      </c>
      <c r="M317" s="8">
        <v>10.7</v>
      </c>
      <c r="N317" s="8">
        <v>0</v>
      </c>
      <c r="O317" s="8">
        <v>0</v>
      </c>
      <c r="P317" s="8">
        <v>0</v>
      </c>
      <c r="Q317" s="8">
        <v>0</v>
      </c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customHeight="1">
      <c r="A319" s="6" t="s">
        <v>1489</v>
      </c>
      <c r="B319" s="7" t="s">
        <v>1286</v>
      </c>
      <c r="C319" s="6" t="s">
        <v>1490</v>
      </c>
      <c r="D319" s="6" t="s">
        <v>97</v>
      </c>
      <c r="E319" s="8">
        <v>35800</v>
      </c>
      <c r="F319" s="9">
        <v>45208</v>
      </c>
      <c r="G319" s="9">
        <v>47087</v>
      </c>
      <c r="H319" s="10">
        <v>62</v>
      </c>
      <c r="I319" s="10">
        <v>0.25</v>
      </c>
      <c r="J319" s="8">
        <v>46241.67</v>
      </c>
      <c r="K319" s="8">
        <v>1.29</v>
      </c>
      <c r="L319" s="8">
        <v>554900.04</v>
      </c>
      <c r="M319" s="8">
        <v>15.5</v>
      </c>
      <c r="N319" s="8">
        <v>3.35</v>
      </c>
      <c r="O319" s="8">
        <v>0</v>
      </c>
      <c r="P319" s="8">
        <v>318380.28000000003</v>
      </c>
      <c r="Q319" s="8">
        <v>0</v>
      </c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1489</v>
      </c>
      <c r="B321" s="7" t="s">
        <v>1491</v>
      </c>
      <c r="C321" s="6" t="s">
        <v>1492</v>
      </c>
      <c r="D321" s="6" t="s">
        <v>97</v>
      </c>
      <c r="E321" s="8">
        <v>39800</v>
      </c>
      <c r="F321" s="9">
        <v>45209</v>
      </c>
      <c r="G321" s="9">
        <v>48395</v>
      </c>
      <c r="H321" s="10">
        <v>105</v>
      </c>
      <c r="I321" s="10">
        <v>0.25</v>
      </c>
      <c r="J321" s="8">
        <v>31667.87</v>
      </c>
      <c r="K321" s="8">
        <v>0.8</v>
      </c>
      <c r="L321" s="8">
        <v>380014.44</v>
      </c>
      <c r="M321" s="8">
        <v>9.5500000000000007</v>
      </c>
      <c r="N321" s="8">
        <v>3.24</v>
      </c>
      <c r="O321" s="8">
        <v>0</v>
      </c>
      <c r="P321" s="8">
        <v>89550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1489</v>
      </c>
      <c r="B323" s="7" t="s">
        <v>1493</v>
      </c>
      <c r="C323" s="6" t="s">
        <v>1494</v>
      </c>
      <c r="D323" s="6" t="s">
        <v>264</v>
      </c>
      <c r="E323" s="8">
        <v>0</v>
      </c>
      <c r="F323" s="9">
        <v>45209</v>
      </c>
      <c r="G323" s="9">
        <v>46081</v>
      </c>
      <c r="H323" s="10">
        <v>29</v>
      </c>
      <c r="I323" s="10">
        <v>0.25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1489</v>
      </c>
      <c r="B325" s="7" t="s">
        <v>188</v>
      </c>
      <c r="C325" s="6" t="s">
        <v>1495</v>
      </c>
      <c r="D325" s="6" t="s">
        <v>97</v>
      </c>
      <c r="E325" s="8">
        <v>23256</v>
      </c>
      <c r="F325" s="9">
        <v>45209</v>
      </c>
      <c r="G325" s="9">
        <v>47514</v>
      </c>
      <c r="H325" s="10">
        <v>76</v>
      </c>
      <c r="I325" s="10">
        <v>0.25</v>
      </c>
      <c r="J325" s="8">
        <v>18507.900000000001</v>
      </c>
      <c r="K325" s="8">
        <v>0.8</v>
      </c>
      <c r="L325" s="8">
        <v>222094.8</v>
      </c>
      <c r="M325" s="8">
        <v>9.5500000000000007</v>
      </c>
      <c r="N325" s="8">
        <v>2.99</v>
      </c>
      <c r="O325" s="8">
        <v>0</v>
      </c>
      <c r="P325" s="8">
        <v>34884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1489</v>
      </c>
      <c r="B327" s="7" t="s">
        <v>1034</v>
      </c>
      <c r="C327" s="6" t="s">
        <v>1496</v>
      </c>
      <c r="D327" s="6" t="s">
        <v>97</v>
      </c>
      <c r="E327" s="8">
        <v>23040</v>
      </c>
      <c r="F327" s="9">
        <v>45209</v>
      </c>
      <c r="G327" s="9">
        <v>46507</v>
      </c>
      <c r="H327" s="10">
        <v>43</v>
      </c>
      <c r="I327" s="10">
        <v>0.25</v>
      </c>
      <c r="J327" s="8">
        <v>18249.79</v>
      </c>
      <c r="K327" s="8">
        <v>0.79</v>
      </c>
      <c r="L327" s="8">
        <v>218997.48</v>
      </c>
      <c r="M327" s="8">
        <v>9.51</v>
      </c>
      <c r="N327" s="8">
        <v>3.24</v>
      </c>
      <c r="O327" s="8">
        <v>0</v>
      </c>
      <c r="P327" s="8">
        <v>33068.39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1489</v>
      </c>
      <c r="B329" s="7" t="s">
        <v>1210</v>
      </c>
      <c r="C329" s="6" t="s">
        <v>1497</v>
      </c>
      <c r="D329" s="6" t="s">
        <v>117</v>
      </c>
      <c r="E329" s="8">
        <v>0</v>
      </c>
      <c r="F329" s="9">
        <v>45209</v>
      </c>
      <c r="G329" s="9">
        <v>46904</v>
      </c>
      <c r="H329" s="10">
        <v>56</v>
      </c>
      <c r="I329" s="10">
        <v>0.25</v>
      </c>
      <c r="J329" s="8">
        <v>4637.1000000000004</v>
      </c>
      <c r="K329" s="8">
        <v>0</v>
      </c>
      <c r="L329" s="8">
        <v>55645.2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943</v>
      </c>
      <c r="B331" s="7" t="s">
        <v>1498</v>
      </c>
      <c r="C331" s="6" t="s">
        <v>1499</v>
      </c>
      <c r="D331" s="6" t="s">
        <v>97</v>
      </c>
      <c r="E331" s="8">
        <v>19689</v>
      </c>
      <c r="F331" s="9">
        <v>44715</v>
      </c>
      <c r="G331" s="9">
        <v>46418</v>
      </c>
      <c r="H331" s="10">
        <v>56</v>
      </c>
      <c r="I331" s="10">
        <v>1.58</v>
      </c>
      <c r="J331" s="8">
        <v>15898.87</v>
      </c>
      <c r="K331" s="8">
        <v>0.81</v>
      </c>
      <c r="L331" s="8">
        <v>190786.44</v>
      </c>
      <c r="M331" s="8">
        <v>9.69</v>
      </c>
      <c r="N331" s="8">
        <v>2.95</v>
      </c>
      <c r="O331" s="8">
        <v>0</v>
      </c>
      <c r="P331" s="8">
        <v>0</v>
      </c>
      <c r="Q331" s="8">
        <v>0</v>
      </c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943</v>
      </c>
      <c r="B333" s="7" t="s">
        <v>1210</v>
      </c>
      <c r="C333" s="6" t="s">
        <v>1500</v>
      </c>
      <c r="D333" s="6" t="s">
        <v>97</v>
      </c>
      <c r="E333" s="8">
        <v>4646</v>
      </c>
      <c r="F333" s="9">
        <v>44715</v>
      </c>
      <c r="G333" s="9">
        <v>46022</v>
      </c>
      <c r="H333" s="10">
        <v>43</v>
      </c>
      <c r="I333" s="10">
        <v>1.58</v>
      </c>
      <c r="J333" s="8">
        <v>5226.75</v>
      </c>
      <c r="K333" s="8">
        <v>1.1200000000000001</v>
      </c>
      <c r="L333" s="8">
        <v>62721</v>
      </c>
      <c r="M333" s="8">
        <v>13.5</v>
      </c>
      <c r="N333" s="8">
        <v>3.09</v>
      </c>
      <c r="O333" s="8">
        <v>0</v>
      </c>
      <c r="P333" s="8">
        <v>4710.42</v>
      </c>
      <c r="Q333" s="8">
        <v>0</v>
      </c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943</v>
      </c>
      <c r="B335" s="7" t="s">
        <v>1408</v>
      </c>
      <c r="C335" s="6" t="s">
        <v>1501</v>
      </c>
      <c r="D335" s="6" t="s">
        <v>97</v>
      </c>
      <c r="E335" s="8">
        <v>4606</v>
      </c>
      <c r="F335" s="9">
        <v>44715</v>
      </c>
      <c r="G335" s="9">
        <v>45535</v>
      </c>
      <c r="H335" s="10">
        <v>27</v>
      </c>
      <c r="I335" s="10">
        <v>1.58</v>
      </c>
      <c r="J335" s="8">
        <v>4701.96</v>
      </c>
      <c r="K335" s="8">
        <v>1.02</v>
      </c>
      <c r="L335" s="8">
        <v>56423.519999999997</v>
      </c>
      <c r="M335" s="8">
        <v>12.25</v>
      </c>
      <c r="N335" s="8">
        <v>3.01</v>
      </c>
      <c r="O335" s="8">
        <v>0</v>
      </c>
      <c r="P335" s="8">
        <v>5250</v>
      </c>
      <c r="Q335" s="8">
        <v>0</v>
      </c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943</v>
      </c>
      <c r="B337" s="7" t="s">
        <v>1504</v>
      </c>
      <c r="C337" s="6" t="s">
        <v>1505</v>
      </c>
      <c r="D337" s="6" t="s">
        <v>97</v>
      </c>
      <c r="E337" s="8">
        <v>3760</v>
      </c>
      <c r="F337" s="9">
        <v>44715</v>
      </c>
      <c r="G337" s="9">
        <v>46203</v>
      </c>
      <c r="H337" s="10">
        <v>49</v>
      </c>
      <c r="I337" s="10">
        <v>1.58</v>
      </c>
      <c r="J337" s="8">
        <v>4248.76</v>
      </c>
      <c r="K337" s="8">
        <v>1.1299999999999999</v>
      </c>
      <c r="L337" s="8">
        <v>50985.120000000003</v>
      </c>
      <c r="M337" s="8">
        <v>13.56</v>
      </c>
      <c r="N337" s="8">
        <v>3.1</v>
      </c>
      <c r="O337" s="8">
        <v>0</v>
      </c>
      <c r="P337" s="8">
        <v>4935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943</v>
      </c>
      <c r="B339" s="7" t="s">
        <v>1506</v>
      </c>
      <c r="C339" s="6" t="s">
        <v>1507</v>
      </c>
      <c r="D339" s="6" t="s">
        <v>97</v>
      </c>
      <c r="E339" s="8">
        <v>17901</v>
      </c>
      <c r="F339" s="9">
        <v>44715</v>
      </c>
      <c r="G339" s="9">
        <v>45716</v>
      </c>
      <c r="H339" s="10">
        <v>33</v>
      </c>
      <c r="I339" s="10">
        <v>1.58</v>
      </c>
      <c r="J339" s="8">
        <v>14619.4</v>
      </c>
      <c r="K339" s="8">
        <v>0.82</v>
      </c>
      <c r="L339" s="8">
        <v>175432.8</v>
      </c>
      <c r="M339" s="8">
        <v>9.8000000000000007</v>
      </c>
      <c r="N339" s="8">
        <v>2.95</v>
      </c>
      <c r="O339" s="8">
        <v>0</v>
      </c>
      <c r="P339" s="8">
        <v>13506.2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943</v>
      </c>
      <c r="B341" s="7" t="s">
        <v>1508</v>
      </c>
      <c r="C341" s="6" t="s">
        <v>1509</v>
      </c>
      <c r="D341" s="6" t="s">
        <v>97</v>
      </c>
      <c r="E341" s="8">
        <v>4210</v>
      </c>
      <c r="F341" s="9">
        <v>44715</v>
      </c>
      <c r="G341" s="9">
        <v>45716</v>
      </c>
      <c r="H341" s="10">
        <v>33</v>
      </c>
      <c r="I341" s="10">
        <v>1.58</v>
      </c>
      <c r="J341" s="8">
        <v>3965.44</v>
      </c>
      <c r="K341" s="8">
        <v>0.94</v>
      </c>
      <c r="L341" s="8">
        <v>47585.279999999999</v>
      </c>
      <c r="M341" s="8">
        <v>11.3</v>
      </c>
      <c r="N341" s="8">
        <v>3.01</v>
      </c>
      <c r="O341" s="8">
        <v>0</v>
      </c>
      <c r="P341" s="8">
        <v>6491.12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943</v>
      </c>
      <c r="B343" s="7" t="s">
        <v>1510</v>
      </c>
      <c r="C343" s="6" t="s">
        <v>1595</v>
      </c>
      <c r="D343" s="6" t="s">
        <v>97</v>
      </c>
      <c r="E343" s="8">
        <v>7571</v>
      </c>
      <c r="F343" s="9">
        <v>45383</v>
      </c>
      <c r="G343" s="9">
        <v>47208</v>
      </c>
      <c r="H343" s="10">
        <v>60</v>
      </c>
      <c r="I343" s="10">
        <v>-0.25</v>
      </c>
      <c r="J343" s="8">
        <v>8201.92</v>
      </c>
      <c r="K343" s="8">
        <v>1.08</v>
      </c>
      <c r="L343" s="8">
        <v>98423.039999999994</v>
      </c>
      <c r="M343" s="8">
        <v>13</v>
      </c>
      <c r="N343" s="8">
        <v>2.75</v>
      </c>
      <c r="O343" s="8">
        <v>0</v>
      </c>
      <c r="P343" s="8">
        <v>16403.84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943</v>
      </c>
      <c r="B345" s="7" t="s">
        <v>1511</v>
      </c>
      <c r="C345" s="6" t="s">
        <v>1512</v>
      </c>
      <c r="D345" s="6" t="s">
        <v>97</v>
      </c>
      <c r="E345" s="8">
        <v>3408</v>
      </c>
      <c r="F345" s="9">
        <v>44715</v>
      </c>
      <c r="G345" s="9">
        <v>45535</v>
      </c>
      <c r="H345" s="10">
        <v>27</v>
      </c>
      <c r="I345" s="10">
        <v>1.58</v>
      </c>
      <c r="J345" s="8">
        <v>3053.38</v>
      </c>
      <c r="K345" s="8">
        <v>0.9</v>
      </c>
      <c r="L345" s="8">
        <v>36640.559999999998</v>
      </c>
      <c r="M345" s="8">
        <v>10.75</v>
      </c>
      <c r="N345" s="8">
        <v>2.96</v>
      </c>
      <c r="O345" s="8">
        <v>0</v>
      </c>
      <c r="P345" s="8">
        <v>2077.69</v>
      </c>
      <c r="Q345" s="8">
        <v>0</v>
      </c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943</v>
      </c>
      <c r="B347" s="7" t="s">
        <v>1023</v>
      </c>
      <c r="C347" s="12" t="s">
        <v>247</v>
      </c>
      <c r="D347" s="12"/>
      <c r="E347" s="13">
        <v>4510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943</v>
      </c>
      <c r="B349" s="7" t="s">
        <v>1502</v>
      </c>
      <c r="C349" s="12" t="s">
        <v>247</v>
      </c>
      <c r="D349" s="12"/>
      <c r="E349" s="13">
        <v>11010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1513</v>
      </c>
      <c r="B351" s="7" t="s">
        <v>99</v>
      </c>
      <c r="C351" s="6" t="s">
        <v>1514</v>
      </c>
      <c r="D351" s="6" t="s">
        <v>97</v>
      </c>
      <c r="E351" s="8">
        <v>32082</v>
      </c>
      <c r="F351" s="9">
        <v>45282</v>
      </c>
      <c r="G351" s="9">
        <v>50829</v>
      </c>
      <c r="H351" s="10">
        <v>183</v>
      </c>
      <c r="I351" s="10">
        <v>0.08</v>
      </c>
      <c r="J351" s="8">
        <v>0</v>
      </c>
      <c r="K351" s="8">
        <v>0</v>
      </c>
      <c r="L351" s="8">
        <v>0</v>
      </c>
      <c r="M351" s="8">
        <v>0</v>
      </c>
      <c r="N351" s="8">
        <v>4.1900000000000004</v>
      </c>
      <c r="O351" s="8">
        <v>0</v>
      </c>
      <c r="P351" s="8">
        <v>51304.47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1515</v>
      </c>
      <c r="B353" s="7" t="s">
        <v>119</v>
      </c>
      <c r="C353" s="6" t="s">
        <v>1585</v>
      </c>
      <c r="D353" s="6" t="s">
        <v>97</v>
      </c>
      <c r="E353" s="8">
        <v>45236</v>
      </c>
      <c r="F353" s="9">
        <v>44986</v>
      </c>
      <c r="G353" s="9">
        <v>47634</v>
      </c>
      <c r="H353" s="10">
        <v>87</v>
      </c>
      <c r="I353" s="10">
        <v>0.83</v>
      </c>
      <c r="J353" s="8">
        <v>34492.449999999997</v>
      </c>
      <c r="K353" s="8">
        <v>0.76</v>
      </c>
      <c r="L353" s="8">
        <v>413909.4</v>
      </c>
      <c r="M353" s="8">
        <v>9.15</v>
      </c>
      <c r="N353" s="8">
        <v>2.79</v>
      </c>
      <c r="O353" s="8">
        <v>0</v>
      </c>
      <c r="P353" s="8">
        <v>45643</v>
      </c>
      <c r="Q353" s="8">
        <v>0</v>
      </c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customHeight="1">
      <c r="A355" s="6" t="s">
        <v>1517</v>
      </c>
      <c r="B355" s="7" t="s">
        <v>107</v>
      </c>
      <c r="C355" s="6" t="s">
        <v>1518</v>
      </c>
      <c r="D355" s="6" t="s">
        <v>97</v>
      </c>
      <c r="E355" s="8">
        <v>67200</v>
      </c>
      <c r="F355" s="9">
        <v>45176</v>
      </c>
      <c r="G355" s="9">
        <v>46996</v>
      </c>
      <c r="H355" s="10">
        <v>60</v>
      </c>
      <c r="I355" s="10">
        <v>0.33</v>
      </c>
      <c r="J355" s="8">
        <v>32200</v>
      </c>
      <c r="K355" s="8">
        <v>0.48</v>
      </c>
      <c r="L355" s="8">
        <v>386400</v>
      </c>
      <c r="M355" s="8">
        <v>5.75</v>
      </c>
      <c r="N355" s="8">
        <v>1.1100000000000001</v>
      </c>
      <c r="O355" s="8">
        <v>0</v>
      </c>
      <c r="P355" s="8">
        <v>26040</v>
      </c>
      <c r="Q355" s="8">
        <v>0</v>
      </c>
    </row>
  </sheetData>
  <autoFilter ref="A3:Q355" xr:uid="{F4AFE7FE-36B6-4021-AD52-26E27A163C28}"/>
  <mergeCells count="2">
    <mergeCell ref="A1:Q1"/>
    <mergeCell ref="A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0B8-49F1-48FC-9F74-D0814840A51F}">
  <sheetPr>
    <tabColor theme="2" tint="-9.9978637043366805E-2"/>
  </sheetPr>
  <dimension ref="A1:Q633"/>
  <sheetViews>
    <sheetView workbookViewId="0">
      <selection activeCell="F589" sqref="F589"/>
    </sheetView>
  </sheetViews>
  <sheetFormatPr defaultRowHeight="12.6"/>
  <cols>
    <col min="1" max="1" width="15.140625" bestFit="1" customWidth="1"/>
    <col min="2" max="2" width="8.5703125" bestFit="1" customWidth="1"/>
    <col min="3" max="3" width="10.140625" bestFit="1" customWidth="1"/>
    <col min="4" max="4" width="10.5703125" bestFit="1" customWidth="1"/>
    <col min="5" max="5" width="9.5703125" bestFit="1" customWidth="1"/>
    <col min="6" max="6" width="10.5703125" bestFit="1" customWidth="1"/>
    <col min="7" max="7" width="10.42578125" bestFit="1" customWidth="1"/>
    <col min="8" max="8" width="6.42578125" bestFit="1" customWidth="1"/>
    <col min="9" max="9" width="8.42578125" bestFit="1" customWidth="1"/>
    <col min="10" max="10" width="9.5703125" bestFit="1" customWidth="1"/>
    <col min="11" max="11" width="10.140625" bestFit="1" customWidth="1"/>
    <col min="12" max="12" width="11" bestFit="1" customWidth="1"/>
    <col min="13" max="13" width="10.140625" bestFit="1" customWidth="1"/>
    <col min="14" max="14" width="9.5703125" bestFit="1" customWidth="1"/>
    <col min="15" max="15" width="9.85546875" bestFit="1" customWidth="1"/>
    <col min="16" max="16" width="9.5703125" bestFit="1" customWidth="1"/>
    <col min="17" max="17" width="14.5703125" bestFit="1" customWidth="1"/>
  </cols>
  <sheetData>
    <row r="1" spans="1:17" ht="15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>
      <c r="A2" s="157" t="s">
        <v>1619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30.6" customHeight="1">
      <c r="A7" s="6" t="s">
        <v>971</v>
      </c>
      <c r="B7" s="7" t="s">
        <v>99</v>
      </c>
      <c r="C7" s="12" t="s">
        <v>247</v>
      </c>
      <c r="D7" s="12"/>
      <c r="E7" s="13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30.6" customHeight="1">
      <c r="A9" s="6" t="s">
        <v>971</v>
      </c>
      <c r="B9" s="7" t="s">
        <v>101</v>
      </c>
      <c r="C9" s="12" t="s">
        <v>247</v>
      </c>
      <c r="D9" s="12"/>
      <c r="E9" s="13"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30.6" customHeight="1">
      <c r="A11" s="6" t="s">
        <v>971</v>
      </c>
      <c r="B11" s="7" t="s">
        <v>109</v>
      </c>
      <c r="C11" s="12" t="s">
        <v>247</v>
      </c>
      <c r="D11" s="12"/>
      <c r="E11" s="13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51" customHeight="1">
      <c r="A13" s="6" t="s">
        <v>974</v>
      </c>
      <c r="B13" s="7" t="s">
        <v>115</v>
      </c>
      <c r="C13" s="6" t="s">
        <v>975</v>
      </c>
      <c r="D13" s="6" t="s">
        <v>97</v>
      </c>
      <c r="E13" s="8">
        <v>30812</v>
      </c>
      <c r="F13" s="9">
        <v>44562</v>
      </c>
      <c r="G13" s="9">
        <v>46387</v>
      </c>
      <c r="H13" s="10">
        <v>60</v>
      </c>
      <c r="I13" s="10">
        <v>1</v>
      </c>
      <c r="J13" s="8">
        <v>31736.36</v>
      </c>
      <c r="K13" s="8">
        <v>1.03</v>
      </c>
      <c r="L13" s="8">
        <v>380836.32</v>
      </c>
      <c r="M13" s="8">
        <v>12.36</v>
      </c>
      <c r="N13" s="8">
        <v>2.92</v>
      </c>
      <c r="O13" s="8">
        <v>0</v>
      </c>
      <c r="P13" s="8">
        <v>30812</v>
      </c>
      <c r="Q13" s="8">
        <v>0</v>
      </c>
    </row>
    <row r="14" spans="1:17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ht="81.599999999999994" customHeight="1">
      <c r="A15" s="6" t="s">
        <v>976</v>
      </c>
      <c r="B15" s="7" t="s">
        <v>977</v>
      </c>
      <c r="C15" s="6" t="s">
        <v>978</v>
      </c>
      <c r="D15" s="6" t="s">
        <v>97</v>
      </c>
      <c r="E15" s="8">
        <v>56847</v>
      </c>
      <c r="F15" s="9">
        <v>44573</v>
      </c>
      <c r="G15" s="9">
        <v>46477</v>
      </c>
      <c r="H15" s="10">
        <v>63</v>
      </c>
      <c r="I15" s="10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21317.63</v>
      </c>
      <c r="Q15" s="8">
        <v>0</v>
      </c>
    </row>
    <row r="16" spans="1:17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ht="51" customHeight="1">
      <c r="A17" s="6" t="s">
        <v>979</v>
      </c>
      <c r="B17" s="7" t="s">
        <v>479</v>
      </c>
      <c r="C17" s="12" t="s">
        <v>247</v>
      </c>
      <c r="D17" s="12"/>
      <c r="E17" s="13">
        <v>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51" customHeight="1">
      <c r="A19" s="6" t="s">
        <v>981</v>
      </c>
      <c r="B19" s="7"/>
      <c r="C19" s="6" t="s">
        <v>982</v>
      </c>
      <c r="D19" s="6" t="s">
        <v>97</v>
      </c>
      <c r="E19" s="8">
        <v>0</v>
      </c>
      <c r="F19" s="9">
        <v>45539</v>
      </c>
      <c r="G19" s="9">
        <v>46112</v>
      </c>
      <c r="H19" s="10">
        <v>19</v>
      </c>
      <c r="I19" s="10">
        <v>-1.67</v>
      </c>
      <c r="J19" s="8">
        <v>5485</v>
      </c>
      <c r="K19" s="8">
        <v>0</v>
      </c>
      <c r="L19" s="8">
        <v>65820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30.6" customHeight="1">
      <c r="A21" s="6" t="s">
        <v>981</v>
      </c>
      <c r="B21" s="7" t="s">
        <v>325</v>
      </c>
      <c r="C21" s="12" t="s">
        <v>247</v>
      </c>
      <c r="D21" s="12"/>
      <c r="E21" s="13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30.6" customHeight="1">
      <c r="A23" s="6" t="s">
        <v>981</v>
      </c>
      <c r="B23" s="7" t="s">
        <v>984</v>
      </c>
      <c r="C23" s="12" t="s">
        <v>247</v>
      </c>
      <c r="D23" s="12"/>
      <c r="E23" s="13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t="30.6" customHeight="1">
      <c r="A25" s="6" t="s">
        <v>981</v>
      </c>
      <c r="B25" s="7" t="s">
        <v>986</v>
      </c>
      <c r="C25" s="12" t="s">
        <v>247</v>
      </c>
      <c r="D25" s="12"/>
      <c r="E25" s="13">
        <v>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30.6" customHeight="1">
      <c r="A27" s="6" t="s">
        <v>981</v>
      </c>
      <c r="B27" s="7" t="s">
        <v>988</v>
      </c>
      <c r="C27" s="12" t="s">
        <v>247</v>
      </c>
      <c r="D27" s="12"/>
      <c r="E27" s="13"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30.6" customHeight="1">
      <c r="A29" s="6" t="s">
        <v>981</v>
      </c>
      <c r="B29" s="7" t="s">
        <v>327</v>
      </c>
      <c r="C29" s="12" t="s">
        <v>247</v>
      </c>
      <c r="D29" s="12"/>
      <c r="E29" s="13">
        <v>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30.6" customHeight="1">
      <c r="A31" s="6" t="s">
        <v>981</v>
      </c>
      <c r="B31" s="7" t="s">
        <v>991</v>
      </c>
      <c r="C31" s="12" t="s">
        <v>247</v>
      </c>
      <c r="D31" s="12"/>
      <c r="E31" s="13">
        <v>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41.1" customHeight="1">
      <c r="A33" s="6" t="s">
        <v>993</v>
      </c>
      <c r="B33" s="7" t="s">
        <v>119</v>
      </c>
      <c r="C33" s="12" t="s">
        <v>247</v>
      </c>
      <c r="D33" s="12"/>
      <c r="E33" s="13">
        <v>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ht="41.1" customHeight="1">
      <c r="A35" s="6" t="s">
        <v>993</v>
      </c>
      <c r="B35" s="7" t="s">
        <v>320</v>
      </c>
      <c r="C35" s="12" t="s">
        <v>247</v>
      </c>
      <c r="D35" s="12"/>
      <c r="E35" s="13">
        <v>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41.1" customHeight="1">
      <c r="A37" s="6" t="s">
        <v>993</v>
      </c>
      <c r="B37" s="7" t="s">
        <v>339</v>
      </c>
      <c r="C37" s="12" t="s">
        <v>247</v>
      </c>
      <c r="D37" s="12"/>
      <c r="E37" s="13">
        <v>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61.35" customHeight="1">
      <c r="A39" s="6" t="s">
        <v>997</v>
      </c>
      <c r="B39" s="7" t="s">
        <v>152</v>
      </c>
      <c r="C39" s="6" t="s">
        <v>998</v>
      </c>
      <c r="D39" s="6" t="s">
        <v>97</v>
      </c>
      <c r="E39" s="8">
        <v>101334</v>
      </c>
      <c r="F39" s="9">
        <v>44775</v>
      </c>
      <c r="G39" s="9">
        <v>45900</v>
      </c>
      <c r="H39" s="10">
        <v>37</v>
      </c>
      <c r="I39" s="10">
        <v>0.42</v>
      </c>
      <c r="J39" s="8">
        <v>50667</v>
      </c>
      <c r="K39" s="8">
        <v>0.5</v>
      </c>
      <c r="L39" s="8">
        <v>608004</v>
      </c>
      <c r="M39" s="8">
        <v>6</v>
      </c>
      <c r="N39" s="8">
        <v>0.78</v>
      </c>
      <c r="O39" s="8">
        <v>0</v>
      </c>
      <c r="P39" s="8">
        <v>57423.28</v>
      </c>
      <c r="Q39" s="8">
        <v>0</v>
      </c>
    </row>
    <row r="40" spans="1:17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41.1" customHeight="1">
      <c r="A41" s="6" t="s">
        <v>999</v>
      </c>
      <c r="B41" s="7" t="s">
        <v>1001</v>
      </c>
      <c r="C41" s="12" t="s">
        <v>247</v>
      </c>
      <c r="D41" s="12"/>
      <c r="E41" s="13">
        <v>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41.1" customHeight="1">
      <c r="A43" s="6" t="s">
        <v>999</v>
      </c>
      <c r="B43" s="7" t="s">
        <v>205</v>
      </c>
      <c r="C43" s="12" t="s">
        <v>247</v>
      </c>
      <c r="D43" s="12"/>
      <c r="E43" s="13">
        <v>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51" customHeight="1">
      <c r="A45" s="6" t="s">
        <v>1003</v>
      </c>
      <c r="B45" s="7" t="s">
        <v>479</v>
      </c>
      <c r="C45" s="12" t="s">
        <v>247</v>
      </c>
      <c r="D45" s="12"/>
      <c r="E45" s="13">
        <v>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51" customHeight="1">
      <c r="A47" s="6" t="s">
        <v>1003</v>
      </c>
      <c r="B47" s="7" t="s">
        <v>1164</v>
      </c>
      <c r="C47" s="12" t="s">
        <v>247</v>
      </c>
      <c r="D47" s="12"/>
      <c r="E47" s="13">
        <v>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51" customHeight="1">
      <c r="A49" s="6" t="s">
        <v>1005</v>
      </c>
      <c r="B49" s="7" t="s">
        <v>1006</v>
      </c>
      <c r="C49" s="12" t="s">
        <v>247</v>
      </c>
      <c r="D49" s="12"/>
      <c r="E49" s="13">
        <v>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51" customHeight="1">
      <c r="A51" s="6" t="s">
        <v>1005</v>
      </c>
      <c r="B51" s="7" t="s">
        <v>320</v>
      </c>
      <c r="C51" s="12" t="s">
        <v>247</v>
      </c>
      <c r="D51" s="12"/>
      <c r="E51" s="13">
        <v>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51" customHeight="1">
      <c r="A53" s="6" t="s">
        <v>1009</v>
      </c>
      <c r="B53" s="7" t="s">
        <v>1010</v>
      </c>
      <c r="C53" s="6" t="s">
        <v>1011</v>
      </c>
      <c r="D53" s="6" t="s">
        <v>97</v>
      </c>
      <c r="E53" s="8">
        <v>126596</v>
      </c>
      <c r="F53" s="9">
        <v>44805</v>
      </c>
      <c r="G53" s="9">
        <v>49187</v>
      </c>
      <c r="H53" s="10">
        <v>144</v>
      </c>
      <c r="I53" s="10">
        <v>0.33</v>
      </c>
      <c r="J53" s="8">
        <v>-47473.5</v>
      </c>
      <c r="K53" s="8">
        <v>-0.38</v>
      </c>
      <c r="L53" s="8">
        <v>-569682</v>
      </c>
      <c r="M53" s="8">
        <v>-4.5</v>
      </c>
      <c r="N53" s="8">
        <v>4.5</v>
      </c>
      <c r="O53" s="8">
        <v>0</v>
      </c>
      <c r="P53" s="8">
        <v>225764.28</v>
      </c>
      <c r="Q53" s="8">
        <v>0</v>
      </c>
    </row>
    <row r="54" spans="1:17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41.1" customHeight="1">
      <c r="A55" s="6" t="s">
        <v>1012</v>
      </c>
      <c r="B55" s="7" t="s">
        <v>1013</v>
      </c>
      <c r="C55" s="12" t="s">
        <v>247</v>
      </c>
      <c r="D55" s="12"/>
      <c r="E55" s="13">
        <v>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41.1" customHeight="1">
      <c r="A57" s="6" t="s">
        <v>1015</v>
      </c>
      <c r="B57" s="7" t="s">
        <v>167</v>
      </c>
      <c r="C57" s="12" t="s">
        <v>247</v>
      </c>
      <c r="D57" s="12"/>
      <c r="E57" s="1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30.6" customHeight="1">
      <c r="A59" s="6" t="s">
        <v>1017</v>
      </c>
      <c r="B59" s="7" t="s">
        <v>119</v>
      </c>
      <c r="C59" s="12" t="s">
        <v>247</v>
      </c>
      <c r="D59" s="12"/>
      <c r="E59" s="13">
        <v>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30.6" customHeight="1">
      <c r="A61" s="6" t="s">
        <v>1017</v>
      </c>
      <c r="B61" s="7" t="s">
        <v>281</v>
      </c>
      <c r="C61" s="12" t="s">
        <v>247</v>
      </c>
      <c r="D61" s="12"/>
      <c r="E61" s="13">
        <v>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51" customHeight="1">
      <c r="A63" s="6" t="s">
        <v>1019</v>
      </c>
      <c r="B63" s="7" t="s">
        <v>1020</v>
      </c>
      <c r="C63" s="12" t="s">
        <v>247</v>
      </c>
      <c r="D63" s="12"/>
      <c r="E63" s="13">
        <v>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51" customHeight="1">
      <c r="A65" s="6" t="s">
        <v>1019</v>
      </c>
      <c r="B65" s="7" t="s">
        <v>1022</v>
      </c>
      <c r="C65" s="12" t="s">
        <v>247</v>
      </c>
      <c r="D65" s="12"/>
      <c r="E65" s="13">
        <v>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51" customHeight="1">
      <c r="A67" s="6" t="s">
        <v>1019</v>
      </c>
      <c r="B67" s="7" t="s">
        <v>1023</v>
      </c>
      <c r="C67" s="12" t="s">
        <v>247</v>
      </c>
      <c r="D67" s="12"/>
      <c r="E67" s="13">
        <v>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51" customHeight="1">
      <c r="A69" s="6" t="s">
        <v>1019</v>
      </c>
      <c r="B69" s="7" t="s">
        <v>1024</v>
      </c>
      <c r="C69" s="12" t="s">
        <v>247</v>
      </c>
      <c r="D69" s="12"/>
      <c r="E69" s="13">
        <v>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51" customHeight="1">
      <c r="A71" s="6" t="s">
        <v>1019</v>
      </c>
      <c r="B71" s="7" t="s">
        <v>190</v>
      </c>
      <c r="C71" s="12" t="s">
        <v>247</v>
      </c>
      <c r="D71" s="12"/>
      <c r="E71" s="13">
        <v>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51" customHeight="1">
      <c r="A73" s="6" t="s">
        <v>1025</v>
      </c>
      <c r="B73" s="7" t="s">
        <v>119</v>
      </c>
      <c r="C73" s="12" t="s">
        <v>247</v>
      </c>
      <c r="D73" s="12"/>
      <c r="E73" s="13">
        <v>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51" customHeight="1">
      <c r="A75" s="6" t="s">
        <v>1027</v>
      </c>
      <c r="B75" s="7" t="s">
        <v>119</v>
      </c>
      <c r="C75" s="12" t="s">
        <v>247</v>
      </c>
      <c r="D75" s="12"/>
      <c r="E75" s="13"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41.1" customHeight="1">
      <c r="A77" s="6" t="s">
        <v>1029</v>
      </c>
      <c r="B77" s="7" t="s">
        <v>1030</v>
      </c>
      <c r="C77" s="6" t="s">
        <v>1031</v>
      </c>
      <c r="D77" s="6" t="s">
        <v>97</v>
      </c>
      <c r="E77" s="8">
        <v>119700</v>
      </c>
      <c r="F77" s="9">
        <v>42125</v>
      </c>
      <c r="G77" s="9">
        <v>46752</v>
      </c>
      <c r="H77" s="10">
        <v>152</v>
      </c>
      <c r="I77" s="10">
        <v>7.67</v>
      </c>
      <c r="J77" s="8">
        <v>53274.6</v>
      </c>
      <c r="K77" s="8">
        <v>0.45</v>
      </c>
      <c r="L77" s="8">
        <v>639295.19999999995</v>
      </c>
      <c r="M77" s="8">
        <v>5.34</v>
      </c>
      <c r="N77" s="8">
        <v>0</v>
      </c>
      <c r="O77" s="8">
        <v>0</v>
      </c>
      <c r="P77" s="8">
        <v>10000</v>
      </c>
      <c r="Q77" s="8">
        <v>0</v>
      </c>
    </row>
    <row r="78" spans="1:17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51" customHeight="1">
      <c r="A79" s="6" t="s">
        <v>1032</v>
      </c>
      <c r="B79" s="7" t="s">
        <v>99</v>
      </c>
      <c r="C79" s="12" t="s">
        <v>247</v>
      </c>
      <c r="D79" s="12"/>
      <c r="E79" s="13">
        <v>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51" customHeight="1">
      <c r="A81" s="6" t="s">
        <v>1032</v>
      </c>
      <c r="B81" s="7" t="s">
        <v>1034</v>
      </c>
      <c r="C81" s="12" t="s">
        <v>247</v>
      </c>
      <c r="D81" s="12"/>
      <c r="E81" s="13">
        <v>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61.35" customHeight="1">
      <c r="A83" s="6" t="s">
        <v>1036</v>
      </c>
      <c r="B83" s="7" t="s">
        <v>1037</v>
      </c>
      <c r="C83" s="6" t="s">
        <v>1620</v>
      </c>
      <c r="D83" s="6" t="s">
        <v>97</v>
      </c>
      <c r="E83" s="8">
        <v>11307</v>
      </c>
      <c r="F83" s="9">
        <v>42795</v>
      </c>
      <c r="G83" s="9">
        <v>45112</v>
      </c>
      <c r="H83" s="10">
        <v>76</v>
      </c>
      <c r="I83" s="10">
        <v>5.83</v>
      </c>
      <c r="J83" s="8">
        <v>11801.74</v>
      </c>
      <c r="K83" s="8">
        <v>1.04</v>
      </c>
      <c r="L83" s="8">
        <v>141620.88</v>
      </c>
      <c r="M83" s="8">
        <v>12.53</v>
      </c>
      <c r="N83" s="8">
        <v>0</v>
      </c>
      <c r="O83" s="8">
        <v>0</v>
      </c>
      <c r="P83" s="8">
        <v>0</v>
      </c>
      <c r="Q83" s="8">
        <v>0</v>
      </c>
    </row>
    <row r="84" spans="1:17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41.1" customHeight="1">
      <c r="A85" s="6" t="s">
        <v>1039</v>
      </c>
      <c r="B85" s="7" t="s">
        <v>1040</v>
      </c>
      <c r="C85" s="6" t="s">
        <v>1566</v>
      </c>
      <c r="D85" s="6" t="s">
        <v>97</v>
      </c>
      <c r="E85" s="8">
        <v>54920</v>
      </c>
      <c r="F85" s="9">
        <v>44795</v>
      </c>
      <c r="G85" s="9">
        <v>45625</v>
      </c>
      <c r="H85" s="10">
        <v>27</v>
      </c>
      <c r="I85" s="10">
        <v>0.42</v>
      </c>
      <c r="J85" s="8">
        <v>38215.17</v>
      </c>
      <c r="K85" s="8">
        <v>0.7</v>
      </c>
      <c r="L85" s="8">
        <v>458582.04</v>
      </c>
      <c r="M85" s="8">
        <v>8.35</v>
      </c>
      <c r="N85" s="8">
        <v>1.7</v>
      </c>
      <c r="O85" s="8">
        <v>0</v>
      </c>
      <c r="P85" s="8">
        <v>45995.5</v>
      </c>
      <c r="Q85" s="8">
        <v>0</v>
      </c>
    </row>
    <row r="86" spans="1:17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51" customHeight="1">
      <c r="A87" s="6" t="s">
        <v>1043</v>
      </c>
      <c r="B87" s="7" t="s">
        <v>479</v>
      </c>
      <c r="C87" s="12" t="s">
        <v>247</v>
      </c>
      <c r="D87" s="12"/>
      <c r="E87" s="13">
        <v>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51" customHeight="1">
      <c r="A89" s="6" t="s">
        <v>1043</v>
      </c>
      <c r="B89" s="7" t="s">
        <v>119</v>
      </c>
      <c r="C89" s="12" t="s">
        <v>247</v>
      </c>
      <c r="D89" s="12"/>
      <c r="E89" s="13">
        <v>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51" customHeight="1">
      <c r="A91" s="6" t="s">
        <v>1043</v>
      </c>
      <c r="B91" s="7" t="s">
        <v>1046</v>
      </c>
      <c r="C91" s="12" t="s">
        <v>247</v>
      </c>
      <c r="D91" s="12"/>
      <c r="E91" s="13">
        <v>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51" customHeight="1">
      <c r="A93" s="6" t="s">
        <v>1048</v>
      </c>
      <c r="B93" s="7" t="s">
        <v>119</v>
      </c>
      <c r="C93" s="12" t="s">
        <v>247</v>
      </c>
      <c r="D93" s="12"/>
      <c r="E93" s="13"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30.6" customHeight="1">
      <c r="A95" s="6" t="s">
        <v>1052</v>
      </c>
      <c r="B95" s="7" t="s">
        <v>119</v>
      </c>
      <c r="C95" s="12" t="s">
        <v>247</v>
      </c>
      <c r="D95" s="12"/>
      <c r="E95" s="13">
        <v>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30.6" customHeight="1">
      <c r="A97" s="6" t="s">
        <v>1054</v>
      </c>
      <c r="B97" s="7" t="s">
        <v>99</v>
      </c>
      <c r="C97" s="12" t="s">
        <v>247</v>
      </c>
      <c r="D97" s="12"/>
      <c r="E97" s="13">
        <v>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30.6" customHeight="1">
      <c r="A99" s="6" t="s">
        <v>1054</v>
      </c>
      <c r="B99" s="7" t="s">
        <v>101</v>
      </c>
      <c r="C99" s="12" t="s">
        <v>247</v>
      </c>
      <c r="D99" s="12"/>
      <c r="E99" s="13">
        <v>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30.6" customHeight="1">
      <c r="A101" s="6" t="s">
        <v>1057</v>
      </c>
      <c r="B101" s="7" t="s">
        <v>119</v>
      </c>
      <c r="C101" s="6" t="s">
        <v>1058</v>
      </c>
      <c r="D101" s="6" t="s">
        <v>97</v>
      </c>
      <c r="E101" s="8">
        <v>86683</v>
      </c>
      <c r="F101" s="9">
        <v>39873</v>
      </c>
      <c r="G101" s="9">
        <v>46904</v>
      </c>
      <c r="H101" s="10">
        <v>231</v>
      </c>
      <c r="I101" s="10">
        <v>13.83</v>
      </c>
      <c r="J101" s="8">
        <v>31189.9</v>
      </c>
      <c r="K101" s="8">
        <v>0.36</v>
      </c>
      <c r="L101" s="8">
        <v>374278.8</v>
      </c>
      <c r="M101" s="8">
        <v>4.32</v>
      </c>
      <c r="N101" s="8">
        <v>1.92</v>
      </c>
      <c r="O101" s="8">
        <v>0</v>
      </c>
      <c r="P101" s="8">
        <v>25000</v>
      </c>
      <c r="Q101" s="8">
        <v>0</v>
      </c>
    </row>
    <row r="102" spans="1:17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ht="51" customHeight="1">
      <c r="A103" s="6" t="s">
        <v>1057</v>
      </c>
      <c r="B103" s="7" t="s">
        <v>766</v>
      </c>
      <c r="C103" s="6" t="s">
        <v>1059</v>
      </c>
      <c r="D103" s="6" t="s">
        <v>97</v>
      </c>
      <c r="E103" s="8">
        <v>28776</v>
      </c>
      <c r="F103" s="9">
        <v>41518</v>
      </c>
      <c r="G103" s="9">
        <v>46721</v>
      </c>
      <c r="H103" s="10">
        <v>171</v>
      </c>
      <c r="I103" s="10">
        <v>9.33</v>
      </c>
      <c r="J103" s="8">
        <v>19663.599999999999</v>
      </c>
      <c r="K103" s="8">
        <v>0.68</v>
      </c>
      <c r="L103" s="8">
        <v>235963.2</v>
      </c>
      <c r="M103" s="8">
        <v>8.1999999999999993</v>
      </c>
      <c r="N103" s="8">
        <v>2.58</v>
      </c>
      <c r="O103" s="8">
        <v>0</v>
      </c>
      <c r="P103" s="8">
        <v>11990</v>
      </c>
      <c r="Q103" s="8">
        <v>0</v>
      </c>
    </row>
    <row r="104" spans="1:17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ht="41.1" customHeight="1">
      <c r="A105" s="6" t="s">
        <v>1060</v>
      </c>
      <c r="B105" s="7" t="s">
        <v>119</v>
      </c>
      <c r="C105" s="6" t="s">
        <v>1061</v>
      </c>
      <c r="D105" s="6" t="s">
        <v>97</v>
      </c>
      <c r="E105" s="8">
        <v>28341</v>
      </c>
      <c r="F105" s="9">
        <v>44774</v>
      </c>
      <c r="G105" s="9">
        <v>46599</v>
      </c>
      <c r="H105" s="10">
        <v>60</v>
      </c>
      <c r="I105" s="10">
        <v>0.42</v>
      </c>
      <c r="J105" s="8">
        <v>20074.88</v>
      </c>
      <c r="K105" s="8">
        <v>0.71</v>
      </c>
      <c r="L105" s="8">
        <v>240898.56</v>
      </c>
      <c r="M105" s="8">
        <v>8.5</v>
      </c>
      <c r="N105" s="8">
        <v>4.8099999999999996</v>
      </c>
      <c r="O105" s="8">
        <v>0</v>
      </c>
      <c r="P105" s="8">
        <v>40149.760000000002</v>
      </c>
      <c r="Q105" s="8">
        <v>0</v>
      </c>
    </row>
    <row r="106" spans="1:17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ht="71.45" customHeight="1">
      <c r="A107" s="6" t="s">
        <v>1062</v>
      </c>
      <c r="B107" s="7" t="s">
        <v>119</v>
      </c>
      <c r="C107" s="12" t="s">
        <v>247</v>
      </c>
      <c r="D107" s="12"/>
      <c r="E107" s="13">
        <v>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ht="51" customHeight="1">
      <c r="A109" s="6" t="s">
        <v>1068</v>
      </c>
      <c r="B109" s="7" t="s">
        <v>1069</v>
      </c>
      <c r="C109" s="12" t="s">
        <v>247</v>
      </c>
      <c r="D109" s="12"/>
      <c r="E109" s="13">
        <v>47268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ht="41.1" customHeight="1">
      <c r="A111" s="6" t="s">
        <v>1071</v>
      </c>
      <c r="B111" s="7" t="s">
        <v>1072</v>
      </c>
      <c r="C111" s="6" t="s">
        <v>1073</v>
      </c>
      <c r="D111" s="6" t="s">
        <v>97</v>
      </c>
      <c r="E111" s="8">
        <v>121068</v>
      </c>
      <c r="F111" s="9">
        <v>42644</v>
      </c>
      <c r="G111" s="9">
        <v>46295</v>
      </c>
      <c r="H111" s="10">
        <v>120</v>
      </c>
      <c r="I111" s="10">
        <v>6.25</v>
      </c>
      <c r="J111" s="8">
        <v>150527.88</v>
      </c>
      <c r="K111" s="8">
        <v>1.24</v>
      </c>
      <c r="L111" s="8">
        <v>1806334.56</v>
      </c>
      <c r="M111" s="8">
        <v>14.92</v>
      </c>
      <c r="N111" s="8">
        <v>0.14000000000000001</v>
      </c>
      <c r="O111" s="8">
        <v>0</v>
      </c>
      <c r="P111" s="8">
        <v>0</v>
      </c>
      <c r="Q111" s="8">
        <v>0</v>
      </c>
    </row>
    <row r="112" spans="1:17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ht="41.1" customHeight="1">
      <c r="A113" s="6" t="s">
        <v>1074</v>
      </c>
      <c r="B113" s="7" t="s">
        <v>1075</v>
      </c>
      <c r="C113" s="6" t="s">
        <v>1076</v>
      </c>
      <c r="D113" s="6" t="s">
        <v>97</v>
      </c>
      <c r="E113" s="8">
        <v>25327</v>
      </c>
      <c r="F113" s="9">
        <v>44687</v>
      </c>
      <c r="G113" s="9">
        <v>45961</v>
      </c>
      <c r="H113" s="10">
        <v>42</v>
      </c>
      <c r="I113" s="10">
        <v>0.67</v>
      </c>
      <c r="J113" s="8">
        <v>21000.3</v>
      </c>
      <c r="K113" s="8">
        <v>0.83</v>
      </c>
      <c r="L113" s="8">
        <v>252003.6</v>
      </c>
      <c r="M113" s="8">
        <v>9.9499999999999993</v>
      </c>
      <c r="N113" s="8">
        <v>2.71</v>
      </c>
      <c r="O113" s="8">
        <v>0</v>
      </c>
      <c r="P113" s="8">
        <v>122344.4</v>
      </c>
      <c r="Q113" s="8">
        <v>0</v>
      </c>
    </row>
    <row r="114" spans="1:17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ht="61.35" customHeight="1">
      <c r="A115" s="6" t="s">
        <v>1077</v>
      </c>
      <c r="B115" s="7" t="s">
        <v>119</v>
      </c>
      <c r="C115" s="6" t="s">
        <v>1522</v>
      </c>
      <c r="D115" s="6" t="s">
        <v>117</v>
      </c>
      <c r="E115" s="8">
        <v>8135</v>
      </c>
      <c r="F115" s="9">
        <v>45643</v>
      </c>
      <c r="G115" s="9">
        <v>45946</v>
      </c>
      <c r="H115" s="10">
        <v>10</v>
      </c>
      <c r="I115" s="10">
        <v>-1.92</v>
      </c>
      <c r="J115" s="8">
        <v>9000</v>
      </c>
      <c r="K115" s="8">
        <v>1.1100000000000001</v>
      </c>
      <c r="L115" s="8">
        <v>108000</v>
      </c>
      <c r="M115" s="8">
        <v>13.28</v>
      </c>
      <c r="N115" s="8">
        <v>3.02</v>
      </c>
      <c r="O115" s="8">
        <v>0</v>
      </c>
      <c r="P115" s="8">
        <v>0</v>
      </c>
      <c r="Q115" s="8">
        <v>0</v>
      </c>
    </row>
    <row r="116" spans="1:17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ht="61.35" customHeight="1">
      <c r="A117" s="6" t="s">
        <v>1077</v>
      </c>
      <c r="B117" s="7" t="s">
        <v>320</v>
      </c>
      <c r="C117" s="6" t="s">
        <v>1523</v>
      </c>
      <c r="D117" s="6" t="s">
        <v>97</v>
      </c>
      <c r="E117" s="8">
        <v>9600</v>
      </c>
      <c r="F117" s="9">
        <v>45643</v>
      </c>
      <c r="G117" s="9">
        <v>46554</v>
      </c>
      <c r="H117" s="10">
        <v>30</v>
      </c>
      <c r="I117" s="10">
        <v>-1.92</v>
      </c>
      <c r="J117" s="8">
        <v>10400</v>
      </c>
      <c r="K117" s="8">
        <v>1.08</v>
      </c>
      <c r="L117" s="8">
        <v>124800</v>
      </c>
      <c r="M117" s="8">
        <v>13</v>
      </c>
      <c r="N117" s="8">
        <v>2.97</v>
      </c>
      <c r="O117" s="8">
        <v>0</v>
      </c>
      <c r="P117" s="8">
        <v>0</v>
      </c>
      <c r="Q117" s="8">
        <v>0</v>
      </c>
    </row>
    <row r="118" spans="1:17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ht="41.1" customHeight="1">
      <c r="A119" s="6" t="s">
        <v>1077</v>
      </c>
      <c r="B119" s="7" t="s">
        <v>339</v>
      </c>
      <c r="C119" s="6" t="s">
        <v>1524</v>
      </c>
      <c r="D119" s="6" t="s">
        <v>97</v>
      </c>
      <c r="E119" s="8">
        <v>9000</v>
      </c>
      <c r="F119" s="9">
        <v>45643</v>
      </c>
      <c r="G119" s="9">
        <v>46584</v>
      </c>
      <c r="H119" s="10">
        <v>31</v>
      </c>
      <c r="I119" s="10">
        <v>-1.92</v>
      </c>
      <c r="J119" s="8">
        <v>11139.45</v>
      </c>
      <c r="K119" s="8">
        <v>1.24</v>
      </c>
      <c r="L119" s="8">
        <v>133673.4</v>
      </c>
      <c r="M119" s="8">
        <v>14.85</v>
      </c>
      <c r="N119" s="8">
        <v>3.04</v>
      </c>
      <c r="O119" s="8">
        <v>0</v>
      </c>
      <c r="P119" s="8">
        <v>0</v>
      </c>
      <c r="Q119" s="8">
        <v>0</v>
      </c>
    </row>
    <row r="120" spans="1:17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ht="51" customHeight="1">
      <c r="A121" s="6" t="s">
        <v>935</v>
      </c>
      <c r="B121" s="7"/>
      <c r="C121" s="6" t="s">
        <v>1621</v>
      </c>
      <c r="D121" s="6" t="s">
        <v>117</v>
      </c>
      <c r="E121" s="8">
        <v>9000</v>
      </c>
      <c r="F121" s="9">
        <v>44713</v>
      </c>
      <c r="G121" s="9">
        <v>45169</v>
      </c>
      <c r="H121" s="10">
        <v>15</v>
      </c>
      <c r="I121" s="10">
        <v>0.57999999999999996</v>
      </c>
      <c r="J121" s="8">
        <v>6850</v>
      </c>
      <c r="K121" s="8">
        <v>0.76</v>
      </c>
      <c r="L121" s="8">
        <v>82200</v>
      </c>
      <c r="M121" s="8">
        <v>9.1300000000000008</v>
      </c>
      <c r="N121" s="8">
        <v>5.76</v>
      </c>
      <c r="O121" s="8">
        <v>8.89</v>
      </c>
      <c r="P121" s="8">
        <v>0</v>
      </c>
      <c r="Q121" s="8">
        <v>0</v>
      </c>
    </row>
    <row r="122" spans="1:17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ht="61.35" customHeight="1">
      <c r="A123" s="6" t="s">
        <v>935</v>
      </c>
      <c r="B123" s="7" t="s">
        <v>119</v>
      </c>
      <c r="C123" s="6" t="s">
        <v>1082</v>
      </c>
      <c r="D123" s="6" t="s">
        <v>97</v>
      </c>
      <c r="E123" s="8">
        <v>18590</v>
      </c>
      <c r="F123" s="9">
        <v>44760</v>
      </c>
      <c r="G123" s="9">
        <v>45869</v>
      </c>
      <c r="H123" s="10">
        <v>37</v>
      </c>
      <c r="I123" s="10">
        <v>0.5</v>
      </c>
      <c r="J123" s="8">
        <v>11618.75</v>
      </c>
      <c r="K123" s="8">
        <v>0.62</v>
      </c>
      <c r="L123" s="8">
        <v>139425</v>
      </c>
      <c r="M123" s="8">
        <v>7.5</v>
      </c>
      <c r="N123" s="8">
        <v>6.19</v>
      </c>
      <c r="O123" s="8">
        <v>0</v>
      </c>
      <c r="P123" s="8">
        <v>17335.18</v>
      </c>
      <c r="Q123" s="8">
        <v>0</v>
      </c>
    </row>
    <row r="124" spans="1:17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ht="61.35" customHeight="1">
      <c r="A125" s="6" t="s">
        <v>935</v>
      </c>
      <c r="B125" s="7" t="s">
        <v>766</v>
      </c>
      <c r="C125" s="6" t="s">
        <v>1622</v>
      </c>
      <c r="D125" s="6" t="s">
        <v>117</v>
      </c>
      <c r="E125" s="8">
        <v>13000</v>
      </c>
      <c r="F125" s="9">
        <v>44105</v>
      </c>
      <c r="G125" s="9">
        <v>45199</v>
      </c>
      <c r="H125" s="10">
        <v>36</v>
      </c>
      <c r="I125" s="10">
        <v>2.25</v>
      </c>
      <c r="J125" s="8">
        <v>9381.61</v>
      </c>
      <c r="K125" s="8">
        <v>0.72</v>
      </c>
      <c r="L125" s="8">
        <v>112579.32</v>
      </c>
      <c r="M125" s="8">
        <v>8.66</v>
      </c>
      <c r="N125" s="8">
        <v>5.8</v>
      </c>
      <c r="O125" s="8">
        <v>0</v>
      </c>
      <c r="P125" s="8">
        <v>0</v>
      </c>
      <c r="Q125" s="8">
        <v>0</v>
      </c>
    </row>
    <row r="126" spans="1:17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ht="30.6" customHeight="1">
      <c r="A127" s="6" t="s">
        <v>1084</v>
      </c>
      <c r="B127" s="7" t="s">
        <v>1085</v>
      </c>
      <c r="C127" s="12" t="s">
        <v>247</v>
      </c>
      <c r="D127" s="12"/>
      <c r="E127" s="13">
        <v>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ht="30.6" customHeight="1">
      <c r="A129" s="6" t="s">
        <v>1087</v>
      </c>
      <c r="B129" s="7" t="s">
        <v>1088</v>
      </c>
      <c r="C129" s="6" t="s">
        <v>1589</v>
      </c>
      <c r="D129" s="6" t="s">
        <v>97</v>
      </c>
      <c r="E129" s="8">
        <v>44301</v>
      </c>
      <c r="F129" s="9">
        <v>44739</v>
      </c>
      <c r="G129" s="9">
        <v>45469</v>
      </c>
      <c r="H129" s="10">
        <v>24</v>
      </c>
      <c r="I129" s="10">
        <v>0.57999999999999996</v>
      </c>
      <c r="J129" s="8">
        <v>36666.67</v>
      </c>
      <c r="K129" s="8">
        <v>0.83</v>
      </c>
      <c r="L129" s="8">
        <v>440000.04</v>
      </c>
      <c r="M129" s="8">
        <v>9.93</v>
      </c>
      <c r="N129" s="8">
        <v>3.67</v>
      </c>
      <c r="O129" s="8">
        <v>0</v>
      </c>
      <c r="P129" s="8">
        <v>36666.67</v>
      </c>
      <c r="Q129" s="8">
        <v>0</v>
      </c>
    </row>
    <row r="130" spans="1:17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ht="51" customHeight="1">
      <c r="A131" s="6" t="s">
        <v>1097</v>
      </c>
      <c r="B131" s="7" t="s">
        <v>1098</v>
      </c>
      <c r="C131" s="12" t="s">
        <v>247</v>
      </c>
      <c r="D131" s="12"/>
      <c r="E131" s="13">
        <v>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ht="30.6" customHeight="1">
      <c r="A133" s="6" t="s">
        <v>1100</v>
      </c>
      <c r="B133" s="7" t="s">
        <v>1101</v>
      </c>
      <c r="C133" s="6" t="s">
        <v>1102</v>
      </c>
      <c r="D133" s="6" t="s">
        <v>97</v>
      </c>
      <c r="E133" s="8">
        <v>191887</v>
      </c>
      <c r="F133" s="9">
        <v>41275</v>
      </c>
      <c r="G133" s="9">
        <v>46752</v>
      </c>
      <c r="H133" s="10">
        <v>180</v>
      </c>
      <c r="I133" s="10">
        <v>10</v>
      </c>
      <c r="J133" s="8">
        <v>57566.1</v>
      </c>
      <c r="K133" s="8">
        <v>0.3</v>
      </c>
      <c r="L133" s="8">
        <v>690793.2</v>
      </c>
      <c r="M133" s="8">
        <v>3.6</v>
      </c>
      <c r="N133" s="8">
        <v>1.34</v>
      </c>
      <c r="O133" s="8">
        <v>0</v>
      </c>
      <c r="P133" s="8">
        <v>70000</v>
      </c>
      <c r="Q133" s="8">
        <v>0</v>
      </c>
    </row>
    <row r="134" spans="1:17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ht="61.35" customHeight="1">
      <c r="A135" s="6" t="s">
        <v>1103</v>
      </c>
      <c r="B135" s="7" t="s">
        <v>1104</v>
      </c>
      <c r="C135" s="12" t="s">
        <v>247</v>
      </c>
      <c r="D135" s="12"/>
      <c r="E135" s="13">
        <v>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ht="30.6" customHeight="1">
      <c r="A137" s="6" t="s">
        <v>1106</v>
      </c>
      <c r="B137" s="7" t="s">
        <v>119</v>
      </c>
      <c r="C137" s="12" t="s">
        <v>247</v>
      </c>
      <c r="D137" s="12"/>
      <c r="E137" s="13">
        <v>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ht="41.1" customHeight="1">
      <c r="A139" s="6" t="s">
        <v>1108</v>
      </c>
      <c r="B139" s="7" t="s">
        <v>119</v>
      </c>
      <c r="C139" s="12" t="s">
        <v>247</v>
      </c>
      <c r="D139" s="12"/>
      <c r="E139" s="13">
        <v>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ht="41.1" customHeight="1">
      <c r="A141" s="6" t="s">
        <v>1110</v>
      </c>
      <c r="B141" s="7" t="s">
        <v>119</v>
      </c>
      <c r="C141" s="12" t="s">
        <v>247</v>
      </c>
      <c r="D141" s="12"/>
      <c r="E141" s="13">
        <v>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1:17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ht="30.6" customHeight="1">
      <c r="A143" s="6" t="s">
        <v>1110</v>
      </c>
      <c r="B143" s="7" t="s">
        <v>320</v>
      </c>
      <c r="C143" s="12" t="s">
        <v>247</v>
      </c>
      <c r="D143" s="12"/>
      <c r="E143" s="13">
        <v>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ht="30.6" customHeight="1">
      <c r="A145" s="6" t="s">
        <v>1116</v>
      </c>
      <c r="B145" s="7" t="s">
        <v>1117</v>
      </c>
      <c r="C145" s="6" t="s">
        <v>1118</v>
      </c>
      <c r="D145" s="6" t="s">
        <v>97</v>
      </c>
      <c r="E145" s="8">
        <v>24000</v>
      </c>
      <c r="F145" s="9">
        <v>42482</v>
      </c>
      <c r="G145" s="9">
        <v>46834</v>
      </c>
      <c r="H145" s="10">
        <v>143</v>
      </c>
      <c r="I145" s="10">
        <v>6.75</v>
      </c>
      <c r="J145" s="8">
        <v>22083.33</v>
      </c>
      <c r="K145" s="8">
        <v>0.92</v>
      </c>
      <c r="L145" s="8">
        <v>264999.96000000002</v>
      </c>
      <c r="M145" s="8">
        <v>11.04</v>
      </c>
      <c r="N145" s="8">
        <v>0</v>
      </c>
      <c r="O145" s="8">
        <v>0</v>
      </c>
      <c r="P145" s="8">
        <v>41666.660000000003</v>
      </c>
      <c r="Q145" s="8">
        <v>0</v>
      </c>
    </row>
    <row r="146" spans="1:17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ht="92.1" customHeight="1">
      <c r="A147" s="6" t="s">
        <v>1119</v>
      </c>
      <c r="B147" s="7" t="s">
        <v>119</v>
      </c>
      <c r="C147" s="12" t="s">
        <v>247</v>
      </c>
      <c r="D147" s="12"/>
      <c r="E147" s="13">
        <v>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ht="41.1" customHeight="1">
      <c r="A149" s="6" t="s">
        <v>1121</v>
      </c>
      <c r="B149" s="7" t="s">
        <v>119</v>
      </c>
      <c r="C149" s="12" t="s">
        <v>247</v>
      </c>
      <c r="D149" s="12"/>
      <c r="E149" s="13">
        <v>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ht="41.1" customHeight="1">
      <c r="A151" s="6" t="s">
        <v>1121</v>
      </c>
      <c r="B151" s="7" t="s">
        <v>1600</v>
      </c>
      <c r="C151" s="12" t="s">
        <v>247</v>
      </c>
      <c r="D151" s="12"/>
      <c r="E151" s="13">
        <v>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ht="41.1" customHeight="1">
      <c r="A153" s="6" t="s">
        <v>1121</v>
      </c>
      <c r="B153" s="7" t="s">
        <v>1155</v>
      </c>
      <c r="C153" s="12" t="s">
        <v>247</v>
      </c>
      <c r="D153" s="12"/>
      <c r="E153" s="13">
        <v>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ht="41.1" customHeight="1">
      <c r="A155" s="6" t="s">
        <v>1121</v>
      </c>
      <c r="B155" s="7" t="s">
        <v>1125</v>
      </c>
      <c r="C155" s="12" t="s">
        <v>247</v>
      </c>
      <c r="D155" s="12"/>
      <c r="E155" s="13">
        <v>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ht="41.1" customHeight="1">
      <c r="A157" s="6" t="s">
        <v>1121</v>
      </c>
      <c r="B157" s="7" t="s">
        <v>149</v>
      </c>
      <c r="C157" s="12" t="s">
        <v>247</v>
      </c>
      <c r="D157" s="12"/>
      <c r="E157" s="13">
        <v>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ht="41.1" customHeight="1">
      <c r="A159" s="6" t="s">
        <v>1121</v>
      </c>
      <c r="B159" s="7" t="s">
        <v>1128</v>
      </c>
      <c r="C159" s="12" t="s">
        <v>247</v>
      </c>
      <c r="D159" s="12"/>
      <c r="E159" s="13">
        <v>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ht="41.1" customHeight="1">
      <c r="A161" s="6" t="s">
        <v>1121</v>
      </c>
      <c r="B161" s="7" t="s">
        <v>1130</v>
      </c>
      <c r="C161" s="12" t="s">
        <v>247</v>
      </c>
      <c r="D161" s="12"/>
      <c r="E161" s="13">
        <v>7500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ht="41.1" customHeight="1">
      <c r="A163" s="6" t="s">
        <v>1121</v>
      </c>
      <c r="B163" s="7" t="s">
        <v>1132</v>
      </c>
      <c r="C163" s="12" t="s">
        <v>247</v>
      </c>
      <c r="D163" s="12"/>
      <c r="E163" s="13">
        <v>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ht="41.1" customHeight="1">
      <c r="A165" s="6" t="s">
        <v>1121</v>
      </c>
      <c r="B165" s="7" t="s">
        <v>1601</v>
      </c>
      <c r="C165" s="12" t="s">
        <v>247</v>
      </c>
      <c r="D165" s="12"/>
      <c r="E165" s="13">
        <v>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ht="41.1" customHeight="1">
      <c r="A167" s="6" t="s">
        <v>1121</v>
      </c>
      <c r="B167" s="7" t="s">
        <v>205</v>
      </c>
      <c r="C167" s="12" t="s">
        <v>247</v>
      </c>
      <c r="D167" s="12"/>
      <c r="E167" s="13">
        <v>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ht="41.1" customHeight="1">
      <c r="A169" s="6" t="s">
        <v>1121</v>
      </c>
      <c r="B169" s="7" t="s">
        <v>1602</v>
      </c>
      <c r="C169" s="12" t="s">
        <v>247</v>
      </c>
      <c r="D169" s="12"/>
      <c r="E169" s="13">
        <v>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ht="41.1" customHeight="1">
      <c r="A171" s="6" t="s">
        <v>1121</v>
      </c>
      <c r="B171" s="7" t="s">
        <v>1603</v>
      </c>
      <c r="C171" s="12" t="s">
        <v>247</v>
      </c>
      <c r="D171" s="12"/>
      <c r="E171" s="13">
        <v>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ht="41.1" customHeight="1">
      <c r="A173" s="6" t="s">
        <v>1121</v>
      </c>
      <c r="B173" s="7" t="s">
        <v>1604</v>
      </c>
      <c r="C173" s="12" t="s">
        <v>247</v>
      </c>
      <c r="D173" s="12"/>
      <c r="E173" s="13">
        <v>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41.1" customHeight="1">
      <c r="A175" s="6" t="s">
        <v>1121</v>
      </c>
      <c r="B175" s="7" t="s">
        <v>1138</v>
      </c>
      <c r="C175" s="12" t="s">
        <v>247</v>
      </c>
      <c r="D175" s="12"/>
      <c r="E175" s="13">
        <v>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ht="41.1" customHeight="1">
      <c r="A177" s="6" t="s">
        <v>1121</v>
      </c>
      <c r="B177" s="7" t="s">
        <v>1140</v>
      </c>
      <c r="C177" s="12" t="s">
        <v>247</v>
      </c>
      <c r="D177" s="12"/>
      <c r="E177" s="13">
        <v>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ht="41.1" customHeight="1">
      <c r="A179" s="6" t="s">
        <v>1121</v>
      </c>
      <c r="B179" s="7" t="s">
        <v>1142</v>
      </c>
      <c r="C179" s="12" t="s">
        <v>247</v>
      </c>
      <c r="D179" s="12"/>
      <c r="E179" s="13">
        <v>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ht="41.1" customHeight="1">
      <c r="A181" s="6" t="s">
        <v>1121</v>
      </c>
      <c r="B181" s="7" t="s">
        <v>1605</v>
      </c>
      <c r="C181" s="12" t="s">
        <v>247</v>
      </c>
      <c r="D181" s="12"/>
      <c r="E181" s="13">
        <v>0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ht="41.1" customHeight="1">
      <c r="A183" s="6" t="s">
        <v>1121</v>
      </c>
      <c r="B183" s="7" t="s">
        <v>1606</v>
      </c>
      <c r="C183" s="12" t="s">
        <v>247</v>
      </c>
      <c r="D183" s="12"/>
      <c r="E183" s="13">
        <v>0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ht="41.1" customHeight="1">
      <c r="A185" s="6" t="s">
        <v>1144</v>
      </c>
      <c r="B185" s="7" t="s">
        <v>1607</v>
      </c>
      <c r="C185" s="6" t="s">
        <v>1608</v>
      </c>
      <c r="D185" s="6" t="s">
        <v>97</v>
      </c>
      <c r="E185" s="8">
        <v>60075</v>
      </c>
      <c r="F185" s="9">
        <v>44796</v>
      </c>
      <c r="G185" s="9">
        <v>45322</v>
      </c>
      <c r="H185" s="10">
        <v>18</v>
      </c>
      <c r="I185" s="10">
        <v>0.42</v>
      </c>
      <c r="J185" s="8">
        <v>20025</v>
      </c>
      <c r="K185" s="8">
        <v>0.33</v>
      </c>
      <c r="L185" s="8">
        <v>240300</v>
      </c>
      <c r="M185" s="8">
        <v>4</v>
      </c>
      <c r="N185" s="8">
        <v>1.44</v>
      </c>
      <c r="O185" s="8">
        <v>0</v>
      </c>
      <c r="P185" s="8">
        <v>0</v>
      </c>
      <c r="Q185" s="8">
        <v>0</v>
      </c>
    </row>
    <row r="186" spans="1:17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ht="51" customHeight="1">
      <c r="A187" s="6" t="s">
        <v>1144</v>
      </c>
      <c r="B187" s="7" t="s">
        <v>779</v>
      </c>
      <c r="C187" s="6" t="s">
        <v>1623</v>
      </c>
      <c r="D187" s="6" t="s">
        <v>117</v>
      </c>
      <c r="E187" s="8">
        <v>4320</v>
      </c>
      <c r="F187" s="9">
        <v>44796</v>
      </c>
      <c r="G187" s="9">
        <v>45089</v>
      </c>
      <c r="H187" s="10">
        <v>10</v>
      </c>
      <c r="I187" s="10">
        <v>0.42</v>
      </c>
      <c r="J187" s="8">
        <v>1080</v>
      </c>
      <c r="K187" s="8">
        <v>0.25</v>
      </c>
      <c r="L187" s="8">
        <v>12960</v>
      </c>
      <c r="M187" s="8">
        <v>3</v>
      </c>
      <c r="N187" s="8">
        <v>0</v>
      </c>
      <c r="O187" s="8">
        <v>0</v>
      </c>
      <c r="P187" s="8">
        <v>0</v>
      </c>
      <c r="Q187" s="8">
        <v>0</v>
      </c>
    </row>
    <row r="188" spans="1:17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ht="61.35" customHeight="1">
      <c r="A189" s="6" t="s">
        <v>1144</v>
      </c>
      <c r="B189" s="7" t="s">
        <v>690</v>
      </c>
      <c r="C189" s="6" t="s">
        <v>1145</v>
      </c>
      <c r="D189" s="6" t="s">
        <v>97</v>
      </c>
      <c r="E189" s="8">
        <v>18095</v>
      </c>
      <c r="F189" s="9">
        <v>44796</v>
      </c>
      <c r="G189" s="9">
        <v>46660</v>
      </c>
      <c r="H189" s="10">
        <v>62</v>
      </c>
      <c r="I189" s="10">
        <v>0.42</v>
      </c>
      <c r="J189" s="8">
        <v>10932.4</v>
      </c>
      <c r="K189" s="8">
        <v>0.6</v>
      </c>
      <c r="L189" s="8">
        <v>131188.79999999999</v>
      </c>
      <c r="M189" s="8">
        <v>7.25</v>
      </c>
      <c r="N189" s="8">
        <v>2.04</v>
      </c>
      <c r="O189" s="8">
        <v>0</v>
      </c>
      <c r="P189" s="8">
        <v>15139.48</v>
      </c>
      <c r="Q189" s="8">
        <v>0</v>
      </c>
    </row>
    <row r="190" spans="1:17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ht="102" customHeight="1">
      <c r="A191" s="6" t="s">
        <v>1144</v>
      </c>
      <c r="B191" s="7" t="s">
        <v>1146</v>
      </c>
      <c r="C191" s="6" t="s">
        <v>1624</v>
      </c>
      <c r="D191" s="6" t="s">
        <v>264</v>
      </c>
      <c r="E191" s="8">
        <v>3090</v>
      </c>
      <c r="F191" s="9">
        <v>44796</v>
      </c>
      <c r="G191" s="9">
        <v>44985</v>
      </c>
      <c r="H191" s="10">
        <v>7</v>
      </c>
      <c r="I191" s="10">
        <v>0.42</v>
      </c>
      <c r="J191" s="8">
        <v>1480</v>
      </c>
      <c r="K191" s="8">
        <v>0.48</v>
      </c>
      <c r="L191" s="8">
        <v>17760</v>
      </c>
      <c r="M191" s="8">
        <v>5.75</v>
      </c>
      <c r="N191" s="8">
        <v>0</v>
      </c>
      <c r="O191" s="8">
        <v>0</v>
      </c>
      <c r="P191" s="8">
        <v>-1480</v>
      </c>
      <c r="Q191" s="8">
        <v>0</v>
      </c>
    </row>
    <row r="192" spans="1:17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41.1" customHeight="1">
      <c r="A193" s="6" t="s">
        <v>1144</v>
      </c>
      <c r="B193" s="7" t="s">
        <v>109</v>
      </c>
      <c r="C193" s="6" t="s">
        <v>1625</v>
      </c>
      <c r="D193" s="6" t="s">
        <v>97</v>
      </c>
      <c r="E193" s="8">
        <v>21000</v>
      </c>
      <c r="F193" s="9">
        <v>44796</v>
      </c>
      <c r="G193" s="9">
        <v>45199</v>
      </c>
      <c r="H193" s="10">
        <v>14</v>
      </c>
      <c r="I193" s="10">
        <v>0.42</v>
      </c>
      <c r="J193" s="8">
        <v>6500</v>
      </c>
      <c r="K193" s="8">
        <v>0.31</v>
      </c>
      <c r="L193" s="8">
        <v>78000</v>
      </c>
      <c r="M193" s="8">
        <v>3.71</v>
      </c>
      <c r="N193" s="8">
        <v>0</v>
      </c>
      <c r="O193" s="8">
        <v>0</v>
      </c>
      <c r="P193" s="8">
        <v>0</v>
      </c>
      <c r="Q193" s="8">
        <v>0</v>
      </c>
    </row>
    <row r="194" spans="1:17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ht="51" customHeight="1">
      <c r="A195" s="6" t="s">
        <v>1144</v>
      </c>
      <c r="B195" s="7" t="s">
        <v>119</v>
      </c>
      <c r="C195" s="12" t="s">
        <v>247</v>
      </c>
      <c r="D195" s="12"/>
      <c r="E195" s="13">
        <v>0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ht="41.1" customHeight="1">
      <c r="A197" s="6" t="s">
        <v>1163</v>
      </c>
      <c r="B197" s="7" t="s">
        <v>1164</v>
      </c>
      <c r="C197" s="12" t="s">
        <v>247</v>
      </c>
      <c r="D197" s="12"/>
      <c r="E197" s="13">
        <v>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ht="30.6" customHeight="1">
      <c r="A199" s="6" t="s">
        <v>1166</v>
      </c>
      <c r="B199" s="7" t="s">
        <v>99</v>
      </c>
      <c r="C199" s="12" t="s">
        <v>247</v>
      </c>
      <c r="D199" s="12"/>
      <c r="E199" s="13">
        <v>0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ht="30.6" customHeight="1">
      <c r="A201" s="6" t="s">
        <v>1166</v>
      </c>
      <c r="B201" s="7" t="s">
        <v>101</v>
      </c>
      <c r="C201" s="12" t="s">
        <v>247</v>
      </c>
      <c r="D201" s="12"/>
      <c r="E201" s="13">
        <v>0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ht="30.6" customHeight="1">
      <c r="A203" s="6" t="s">
        <v>1169</v>
      </c>
      <c r="B203" s="7" t="s">
        <v>99</v>
      </c>
      <c r="C203" s="6" t="s">
        <v>1626</v>
      </c>
      <c r="D203" s="6" t="s">
        <v>97</v>
      </c>
      <c r="E203" s="8">
        <v>27200</v>
      </c>
      <c r="F203" s="9">
        <v>44827</v>
      </c>
      <c r="G203" s="9">
        <v>45199</v>
      </c>
      <c r="H203" s="10">
        <v>13</v>
      </c>
      <c r="I203" s="10">
        <v>0.33</v>
      </c>
      <c r="J203" s="8">
        <v>28333.33</v>
      </c>
      <c r="K203" s="8">
        <v>1.04</v>
      </c>
      <c r="L203" s="8">
        <v>339999.96</v>
      </c>
      <c r="M203" s="8">
        <v>12.5</v>
      </c>
      <c r="N203" s="8">
        <v>2.41</v>
      </c>
      <c r="O203" s="8">
        <v>0</v>
      </c>
      <c r="P203" s="8">
        <v>0</v>
      </c>
      <c r="Q203" s="8">
        <v>0</v>
      </c>
    </row>
    <row r="204" spans="1:17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ht="71.45" customHeight="1">
      <c r="A205" s="6" t="s">
        <v>1169</v>
      </c>
      <c r="B205" s="7" t="s">
        <v>101</v>
      </c>
      <c r="C205" s="12" t="s">
        <v>247</v>
      </c>
      <c r="D205" s="12"/>
      <c r="E205" s="13">
        <v>0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ht="51" customHeight="1">
      <c r="A207" s="6" t="s">
        <v>1172</v>
      </c>
      <c r="B207" s="7" t="s">
        <v>1173</v>
      </c>
      <c r="C207" s="6" t="s">
        <v>1609</v>
      </c>
      <c r="D207" s="6" t="s">
        <v>117</v>
      </c>
      <c r="E207" s="8">
        <v>16400</v>
      </c>
      <c r="F207" s="9">
        <v>44197</v>
      </c>
      <c r="G207" s="9">
        <v>45291</v>
      </c>
      <c r="H207" s="10">
        <v>36</v>
      </c>
      <c r="I207" s="10">
        <v>2</v>
      </c>
      <c r="J207" s="8">
        <v>6174</v>
      </c>
      <c r="K207" s="8">
        <v>0.38</v>
      </c>
      <c r="L207" s="8">
        <v>74088</v>
      </c>
      <c r="M207" s="8">
        <v>4.5199999999999996</v>
      </c>
      <c r="N207" s="8">
        <v>0</v>
      </c>
      <c r="O207" s="8">
        <v>0</v>
      </c>
      <c r="P207" s="8">
        <v>0</v>
      </c>
      <c r="Q207" s="8">
        <v>0</v>
      </c>
    </row>
    <row r="208" spans="1:17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ht="71.45" customHeight="1">
      <c r="A209" s="6" t="s">
        <v>1172</v>
      </c>
      <c r="B209" s="7" t="s">
        <v>1175</v>
      </c>
      <c r="C209" s="6" t="s">
        <v>1627</v>
      </c>
      <c r="D209" s="6" t="s">
        <v>117</v>
      </c>
      <c r="E209" s="8">
        <v>8000</v>
      </c>
      <c r="F209" s="9">
        <v>43876</v>
      </c>
      <c r="G209" s="9">
        <v>44996</v>
      </c>
      <c r="H209" s="10">
        <v>37</v>
      </c>
      <c r="I209" s="10">
        <v>2.92</v>
      </c>
      <c r="J209" s="8">
        <v>3926.67</v>
      </c>
      <c r="K209" s="8">
        <v>0.49</v>
      </c>
      <c r="L209" s="8">
        <v>47120.04</v>
      </c>
      <c r="M209" s="8">
        <v>5.89</v>
      </c>
      <c r="N209" s="8">
        <v>0.12</v>
      </c>
      <c r="O209" s="8">
        <v>0</v>
      </c>
      <c r="P209" s="8">
        <v>4120</v>
      </c>
      <c r="Q209" s="8">
        <v>0</v>
      </c>
    </row>
    <row r="210" spans="1:17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61.35" customHeight="1">
      <c r="A211" s="6" t="s">
        <v>1172</v>
      </c>
      <c r="B211" s="7" t="s">
        <v>1179</v>
      </c>
      <c r="C211" s="6" t="s">
        <v>1180</v>
      </c>
      <c r="D211" s="6" t="s">
        <v>97</v>
      </c>
      <c r="E211" s="8">
        <v>32000</v>
      </c>
      <c r="F211" s="9">
        <v>40087</v>
      </c>
      <c r="G211" s="9">
        <v>47391</v>
      </c>
      <c r="H211" s="10">
        <v>240</v>
      </c>
      <c r="I211" s="10">
        <v>13.25</v>
      </c>
      <c r="J211" s="8">
        <v>7284.71</v>
      </c>
      <c r="K211" s="8">
        <v>0.23</v>
      </c>
      <c r="L211" s="8">
        <v>87416.52</v>
      </c>
      <c r="M211" s="8">
        <v>2.73</v>
      </c>
      <c r="N211" s="8">
        <v>0</v>
      </c>
      <c r="O211" s="8">
        <v>0</v>
      </c>
      <c r="P211" s="8">
        <v>0</v>
      </c>
      <c r="Q211" s="8">
        <v>0</v>
      </c>
    </row>
    <row r="212" spans="1:17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ht="51" customHeight="1">
      <c r="A213" s="6" t="s">
        <v>1172</v>
      </c>
      <c r="B213" s="7" t="s">
        <v>1181</v>
      </c>
      <c r="C213" s="6" t="s">
        <v>1182</v>
      </c>
      <c r="D213" s="6" t="s">
        <v>97</v>
      </c>
      <c r="E213" s="8">
        <v>17000</v>
      </c>
      <c r="F213" s="9">
        <v>41773</v>
      </c>
      <c r="G213" s="9">
        <v>46873</v>
      </c>
      <c r="H213" s="10">
        <v>168</v>
      </c>
      <c r="I213" s="10">
        <v>8.67</v>
      </c>
      <c r="J213" s="8">
        <v>6201.46</v>
      </c>
      <c r="K213" s="8">
        <v>0.36</v>
      </c>
      <c r="L213" s="8">
        <v>74417.52</v>
      </c>
      <c r="M213" s="8">
        <v>4.38</v>
      </c>
      <c r="N213" s="8">
        <v>0.17</v>
      </c>
      <c r="O213" s="8">
        <v>0</v>
      </c>
      <c r="P213" s="8">
        <v>0</v>
      </c>
      <c r="Q213" s="8">
        <v>0</v>
      </c>
    </row>
    <row r="214" spans="1:17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ht="51" customHeight="1">
      <c r="A215" s="6" t="s">
        <v>1172</v>
      </c>
      <c r="B215" s="7" t="s">
        <v>1183</v>
      </c>
      <c r="C215" s="6" t="s">
        <v>1184</v>
      </c>
      <c r="D215" s="6" t="s">
        <v>117</v>
      </c>
      <c r="E215" s="8">
        <v>40800</v>
      </c>
      <c r="F215" s="9">
        <v>40725</v>
      </c>
      <c r="G215" s="9">
        <v>45838</v>
      </c>
      <c r="H215" s="10">
        <v>168</v>
      </c>
      <c r="I215" s="10">
        <v>11.5</v>
      </c>
      <c r="J215" s="8">
        <v>21454</v>
      </c>
      <c r="K215" s="8">
        <v>0.53</v>
      </c>
      <c r="L215" s="8">
        <v>257448</v>
      </c>
      <c r="M215" s="8">
        <v>6.31</v>
      </c>
      <c r="N215" s="8">
        <v>0</v>
      </c>
      <c r="O215" s="8">
        <v>0.25</v>
      </c>
      <c r="P215" s="8">
        <v>0</v>
      </c>
      <c r="Q215" s="8">
        <v>0</v>
      </c>
    </row>
    <row r="216" spans="1:17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ht="81.599999999999994" customHeight="1">
      <c r="A217" s="6" t="s">
        <v>1172</v>
      </c>
      <c r="B217" s="7" t="s">
        <v>1185</v>
      </c>
      <c r="C217" s="6" t="s">
        <v>1186</v>
      </c>
      <c r="D217" s="6" t="s">
        <v>117</v>
      </c>
      <c r="E217" s="8">
        <v>39200</v>
      </c>
      <c r="F217" s="9">
        <v>37987</v>
      </c>
      <c r="G217" s="9">
        <v>45838</v>
      </c>
      <c r="H217" s="10">
        <v>258</v>
      </c>
      <c r="I217" s="10">
        <v>19</v>
      </c>
      <c r="J217" s="8">
        <v>17549.61</v>
      </c>
      <c r="K217" s="8">
        <v>0.45</v>
      </c>
      <c r="L217" s="8">
        <v>210595.32</v>
      </c>
      <c r="M217" s="8">
        <v>5.37</v>
      </c>
      <c r="N217" s="8">
        <v>0</v>
      </c>
      <c r="O217" s="8">
        <v>0</v>
      </c>
      <c r="P217" s="8">
        <v>0</v>
      </c>
      <c r="Q217" s="8">
        <v>0</v>
      </c>
    </row>
    <row r="218" spans="1:17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ht="81.599999999999994" customHeight="1">
      <c r="A219" s="6" t="s">
        <v>1172</v>
      </c>
      <c r="B219" s="7" t="s">
        <v>1177</v>
      </c>
      <c r="C219" s="12" t="s">
        <v>247</v>
      </c>
      <c r="D219" s="12"/>
      <c r="E219" s="13">
        <v>8000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ht="71.45" customHeight="1">
      <c r="A221" s="6" t="s">
        <v>1187</v>
      </c>
      <c r="B221" s="7" t="s">
        <v>350</v>
      </c>
      <c r="C221" s="6" t="s">
        <v>1188</v>
      </c>
      <c r="D221" s="6" t="s">
        <v>97</v>
      </c>
      <c r="E221" s="8">
        <v>19511</v>
      </c>
      <c r="F221" s="9">
        <v>44571</v>
      </c>
      <c r="G221" s="9">
        <v>46762</v>
      </c>
      <c r="H221" s="10">
        <v>72</v>
      </c>
      <c r="I221" s="10">
        <v>1</v>
      </c>
      <c r="J221" s="8">
        <v>9583.33</v>
      </c>
      <c r="K221" s="8">
        <v>0.49</v>
      </c>
      <c r="L221" s="8">
        <v>114999.96</v>
      </c>
      <c r="M221" s="8">
        <v>5.89</v>
      </c>
      <c r="N221" s="8">
        <v>3.28</v>
      </c>
      <c r="O221" s="8">
        <v>0</v>
      </c>
      <c r="P221" s="8">
        <v>0</v>
      </c>
      <c r="Q221" s="8">
        <v>0</v>
      </c>
    </row>
    <row r="222" spans="1:17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ht="51" customHeight="1">
      <c r="A223" s="6" t="s">
        <v>1189</v>
      </c>
      <c r="B223" s="7" t="s">
        <v>99</v>
      </c>
      <c r="C223" s="12" t="s">
        <v>247</v>
      </c>
      <c r="D223" s="12"/>
      <c r="E223" s="13">
        <v>0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ht="61.35" customHeight="1">
      <c r="A225" s="6" t="s">
        <v>1189</v>
      </c>
      <c r="B225" s="7" t="s">
        <v>1191</v>
      </c>
      <c r="C225" s="12" t="s">
        <v>247</v>
      </c>
      <c r="D225" s="12"/>
      <c r="E225" s="13">
        <v>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ht="61.35" customHeight="1">
      <c r="A227" s="6" t="s">
        <v>1189</v>
      </c>
      <c r="B227" s="7" t="s">
        <v>109</v>
      </c>
      <c r="C227" s="12" t="s">
        <v>247</v>
      </c>
      <c r="D227" s="12"/>
      <c r="E227" s="13">
        <v>0</v>
      </c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61.35" customHeight="1">
      <c r="A229" s="6" t="s">
        <v>1189</v>
      </c>
      <c r="B229" s="7" t="s">
        <v>188</v>
      </c>
      <c r="C229" s="12" t="s">
        <v>247</v>
      </c>
      <c r="D229" s="12"/>
      <c r="E229" s="13">
        <v>0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ht="61.35" customHeight="1">
      <c r="A231" s="6" t="s">
        <v>1195</v>
      </c>
      <c r="B231" s="7" t="s">
        <v>99</v>
      </c>
      <c r="C231" s="6" t="s">
        <v>1610</v>
      </c>
      <c r="D231" s="6" t="s">
        <v>97</v>
      </c>
      <c r="E231" s="8">
        <v>18337</v>
      </c>
      <c r="F231" s="9">
        <v>44727</v>
      </c>
      <c r="G231" s="9">
        <v>45291</v>
      </c>
      <c r="H231" s="10">
        <v>19</v>
      </c>
      <c r="I231" s="10">
        <v>0.57999999999999996</v>
      </c>
      <c r="J231" s="8">
        <v>11460.63</v>
      </c>
      <c r="K231" s="8">
        <v>0.63</v>
      </c>
      <c r="L231" s="8">
        <v>137527.56</v>
      </c>
      <c r="M231" s="8">
        <v>7.5</v>
      </c>
      <c r="N231" s="8">
        <v>2.34</v>
      </c>
      <c r="O231" s="8">
        <v>0</v>
      </c>
      <c r="P231" s="8">
        <v>0</v>
      </c>
      <c r="Q231" s="8">
        <v>0</v>
      </c>
    </row>
    <row r="232" spans="1:17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ht="41.1" customHeight="1">
      <c r="A233" s="6" t="s">
        <v>1195</v>
      </c>
      <c r="B233" s="7" t="s">
        <v>101</v>
      </c>
      <c r="C233" s="12" t="s">
        <v>247</v>
      </c>
      <c r="D233" s="12"/>
      <c r="E233" s="13">
        <v>13950</v>
      </c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ht="41.1" customHeight="1">
      <c r="A235" s="6" t="s">
        <v>1195</v>
      </c>
      <c r="B235" s="7" t="s">
        <v>109</v>
      </c>
      <c r="C235" s="12" t="s">
        <v>247</v>
      </c>
      <c r="D235" s="12"/>
      <c r="E235" s="13">
        <v>0</v>
      </c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ht="41.1" customHeight="1">
      <c r="A237" s="6" t="s">
        <v>937</v>
      </c>
      <c r="B237" s="7" t="s">
        <v>119</v>
      </c>
      <c r="C237" s="12" t="s">
        <v>247</v>
      </c>
      <c r="D237" s="12"/>
      <c r="E237" s="13">
        <v>0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ht="51" customHeight="1">
      <c r="A239" s="6" t="s">
        <v>1199</v>
      </c>
      <c r="B239" s="7" t="s">
        <v>99</v>
      </c>
      <c r="C239" s="12" t="s">
        <v>247</v>
      </c>
      <c r="D239" s="12"/>
      <c r="E239" s="13">
        <v>0</v>
      </c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51" customHeight="1">
      <c r="A241" s="6" t="s">
        <v>1199</v>
      </c>
      <c r="B241" s="7" t="s">
        <v>101</v>
      </c>
      <c r="C241" s="12" t="s">
        <v>247</v>
      </c>
      <c r="D241" s="12"/>
      <c r="E241" s="13">
        <v>0</v>
      </c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51" customHeight="1">
      <c r="A243" s="6" t="s">
        <v>1199</v>
      </c>
      <c r="B243" s="7" t="s">
        <v>109</v>
      </c>
      <c r="C243" s="12" t="s">
        <v>247</v>
      </c>
      <c r="D243" s="12"/>
      <c r="E243" s="13">
        <v>0</v>
      </c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ht="51" customHeight="1">
      <c r="A245" s="6" t="s">
        <v>1203</v>
      </c>
      <c r="B245" s="7" t="s">
        <v>766</v>
      </c>
      <c r="C245" s="6" t="s">
        <v>1204</v>
      </c>
      <c r="D245" s="6" t="s">
        <v>97</v>
      </c>
      <c r="E245" s="8">
        <v>77259</v>
      </c>
      <c r="F245" s="9">
        <v>42705</v>
      </c>
      <c r="G245" s="9">
        <v>46446</v>
      </c>
      <c r="H245" s="10">
        <v>123</v>
      </c>
      <c r="I245" s="10">
        <v>6.08</v>
      </c>
      <c r="J245" s="8">
        <v>71979.64</v>
      </c>
      <c r="K245" s="8">
        <v>0.93</v>
      </c>
      <c r="L245" s="8">
        <v>863755.68</v>
      </c>
      <c r="M245" s="8">
        <v>11.18</v>
      </c>
      <c r="N245" s="8">
        <v>5.89</v>
      </c>
      <c r="O245" s="8">
        <v>0</v>
      </c>
      <c r="P245" s="8">
        <v>0</v>
      </c>
      <c r="Q245" s="8">
        <v>0</v>
      </c>
    </row>
    <row r="246" spans="1:17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61.35" customHeight="1">
      <c r="A247" s="6" t="s">
        <v>1203</v>
      </c>
      <c r="B247" s="7" t="s">
        <v>320</v>
      </c>
      <c r="C247" s="6" t="s">
        <v>1553</v>
      </c>
      <c r="D247" s="6" t="s">
        <v>97</v>
      </c>
      <c r="E247" s="8">
        <v>38667</v>
      </c>
      <c r="F247" s="9">
        <v>44835</v>
      </c>
      <c r="G247" s="9">
        <v>45609</v>
      </c>
      <c r="H247" s="10">
        <v>25</v>
      </c>
      <c r="I247" s="10">
        <v>0.25</v>
      </c>
      <c r="J247" s="8">
        <v>0</v>
      </c>
      <c r="K247" s="8">
        <v>0</v>
      </c>
      <c r="L247" s="8">
        <v>0</v>
      </c>
      <c r="M247" s="8">
        <v>0</v>
      </c>
      <c r="N247" s="8">
        <v>3.44</v>
      </c>
      <c r="O247" s="8">
        <v>0</v>
      </c>
      <c r="P247" s="8">
        <v>39703.17</v>
      </c>
      <c r="Q247" s="8">
        <v>0</v>
      </c>
    </row>
    <row r="248" spans="1:17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ht="51" customHeight="1">
      <c r="A249" s="6" t="s">
        <v>1212</v>
      </c>
      <c r="B249" s="7" t="s">
        <v>119</v>
      </c>
      <c r="C249" s="12" t="s">
        <v>247</v>
      </c>
      <c r="D249" s="12"/>
      <c r="E249" s="13">
        <v>0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ht="30.6" customHeight="1">
      <c r="A251" s="6" t="s">
        <v>1212</v>
      </c>
      <c r="B251" s="7" t="s">
        <v>320</v>
      </c>
      <c r="C251" s="12" t="s">
        <v>247</v>
      </c>
      <c r="D251" s="12"/>
      <c r="E251" s="13">
        <v>0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ht="30.6" customHeight="1">
      <c r="A253" s="6" t="s">
        <v>1214</v>
      </c>
      <c r="B253" s="7" t="s">
        <v>119</v>
      </c>
      <c r="C253" s="6" t="s">
        <v>1215</v>
      </c>
      <c r="D253" s="6" t="s">
        <v>97</v>
      </c>
      <c r="E253" s="8">
        <v>50888</v>
      </c>
      <c r="F253" s="9">
        <v>41005</v>
      </c>
      <c r="G253" s="9">
        <v>46599</v>
      </c>
      <c r="H253" s="10">
        <v>184</v>
      </c>
      <c r="I253" s="10">
        <v>10.75</v>
      </c>
      <c r="J253" s="8">
        <v>53177.96</v>
      </c>
      <c r="K253" s="8">
        <v>1.04</v>
      </c>
      <c r="L253" s="8">
        <v>638135.52</v>
      </c>
      <c r="M253" s="8">
        <v>12.54</v>
      </c>
      <c r="N253" s="8">
        <v>3.27</v>
      </c>
      <c r="O253" s="8">
        <v>0</v>
      </c>
      <c r="P253" s="8">
        <v>100000</v>
      </c>
      <c r="Q253" s="8">
        <v>0</v>
      </c>
    </row>
    <row r="254" spans="1:17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ht="71.45" customHeight="1">
      <c r="A255" s="6" t="s">
        <v>1216</v>
      </c>
      <c r="B255" s="7" t="s">
        <v>119</v>
      </c>
      <c r="C255" s="12" t="s">
        <v>247</v>
      </c>
      <c r="D255" s="12"/>
      <c r="E255" s="13">
        <v>0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ht="30.6" customHeight="1">
      <c r="A257" s="6" t="s">
        <v>1218</v>
      </c>
      <c r="B257" s="7" t="s">
        <v>1219</v>
      </c>
      <c r="C257" s="12" t="s">
        <v>247</v>
      </c>
      <c r="D257" s="12"/>
      <c r="E257" s="13">
        <v>0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ht="51" customHeight="1">
      <c r="A259" s="6" t="s">
        <v>1218</v>
      </c>
      <c r="B259" s="7" t="s">
        <v>1221</v>
      </c>
      <c r="C259" s="12" t="s">
        <v>247</v>
      </c>
      <c r="D259" s="12"/>
      <c r="E259" s="13">
        <v>0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ht="51" customHeight="1">
      <c r="A261" s="6" t="s">
        <v>1218</v>
      </c>
      <c r="B261" s="7" t="s">
        <v>341</v>
      </c>
      <c r="C261" s="12" t="s">
        <v>247</v>
      </c>
      <c r="D261" s="12"/>
      <c r="E261" s="13">
        <v>0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7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ht="51" customHeight="1">
      <c r="A263" s="6" t="s">
        <v>1218</v>
      </c>
      <c r="B263" s="7" t="s">
        <v>779</v>
      </c>
      <c r="C263" s="12" t="s">
        <v>247</v>
      </c>
      <c r="D263" s="12"/>
      <c r="E263" s="13">
        <v>0</v>
      </c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1:17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ht="51" customHeight="1">
      <c r="A265" s="6" t="s">
        <v>1225</v>
      </c>
      <c r="B265" s="7" t="s">
        <v>479</v>
      </c>
      <c r="C265" s="12" t="s">
        <v>247</v>
      </c>
      <c r="D265" s="12"/>
      <c r="E265" s="13">
        <v>0</v>
      </c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1:17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ht="51" customHeight="1">
      <c r="A267" s="6" t="s">
        <v>1236</v>
      </c>
      <c r="B267" s="7" t="s">
        <v>119</v>
      </c>
      <c r="C267" s="6" t="s">
        <v>1574</v>
      </c>
      <c r="D267" s="6" t="s">
        <v>97</v>
      </c>
      <c r="E267" s="8">
        <v>20500</v>
      </c>
      <c r="F267" s="9">
        <v>43709</v>
      </c>
      <c r="G267" s="9">
        <v>45458</v>
      </c>
      <c r="H267" s="10">
        <v>57</v>
      </c>
      <c r="I267" s="10">
        <v>3.33</v>
      </c>
      <c r="J267" s="8">
        <v>15870.42</v>
      </c>
      <c r="K267" s="8">
        <v>0.77</v>
      </c>
      <c r="L267" s="8">
        <v>190445.04</v>
      </c>
      <c r="M267" s="8">
        <v>9.2899999999999991</v>
      </c>
      <c r="N267" s="8">
        <v>3.25</v>
      </c>
      <c r="O267" s="8">
        <v>0</v>
      </c>
      <c r="P267" s="8">
        <v>0</v>
      </c>
      <c r="Q267" s="8">
        <v>0</v>
      </c>
    </row>
    <row r="268" spans="1:17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ht="41.1" customHeight="1">
      <c r="A269" s="6" t="s">
        <v>1236</v>
      </c>
      <c r="B269" s="7" t="s">
        <v>320</v>
      </c>
      <c r="C269" s="6" t="s">
        <v>1238</v>
      </c>
      <c r="D269" s="6" t="s">
        <v>97</v>
      </c>
      <c r="E269" s="8">
        <v>20500</v>
      </c>
      <c r="F269" s="9">
        <v>43709</v>
      </c>
      <c r="G269" s="9">
        <v>48182</v>
      </c>
      <c r="H269" s="10">
        <v>147</v>
      </c>
      <c r="I269" s="10">
        <v>3.33</v>
      </c>
      <c r="J269" s="8">
        <v>19594.580000000002</v>
      </c>
      <c r="K269" s="8">
        <v>0.96</v>
      </c>
      <c r="L269" s="8">
        <v>235134.96</v>
      </c>
      <c r="M269" s="8">
        <v>11.47</v>
      </c>
      <c r="N269" s="8">
        <v>2.85</v>
      </c>
      <c r="O269" s="8">
        <v>0</v>
      </c>
      <c r="P269" s="8">
        <v>35875</v>
      </c>
      <c r="Q269" s="8">
        <v>0</v>
      </c>
    </row>
    <row r="270" spans="1:17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ht="51" customHeight="1">
      <c r="A271" s="6" t="s">
        <v>1239</v>
      </c>
      <c r="B271" s="7" t="s">
        <v>99</v>
      </c>
      <c r="C271" s="6" t="s">
        <v>1240</v>
      </c>
      <c r="D271" s="6" t="s">
        <v>97</v>
      </c>
      <c r="E271" s="8">
        <v>40212</v>
      </c>
      <c r="F271" s="9">
        <v>44818</v>
      </c>
      <c r="G271" s="9">
        <v>46643</v>
      </c>
      <c r="H271" s="10">
        <v>60</v>
      </c>
      <c r="I271" s="10">
        <v>0.33</v>
      </c>
      <c r="J271" s="8">
        <v>15079.5</v>
      </c>
      <c r="K271" s="8">
        <v>0.38</v>
      </c>
      <c r="L271" s="8">
        <v>180954</v>
      </c>
      <c r="M271" s="8">
        <v>4.5</v>
      </c>
      <c r="N271" s="8">
        <v>0.74</v>
      </c>
      <c r="O271" s="8">
        <v>0</v>
      </c>
      <c r="P271" s="8">
        <v>30159</v>
      </c>
      <c r="Q271" s="8">
        <v>0</v>
      </c>
    </row>
    <row r="272" spans="1:17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ht="71.45" customHeight="1">
      <c r="A273" s="6" t="s">
        <v>1241</v>
      </c>
      <c r="B273" s="7" t="s">
        <v>119</v>
      </c>
      <c r="C273" s="12" t="s">
        <v>247</v>
      </c>
      <c r="D273" s="12"/>
      <c r="E273" s="13">
        <v>0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ht="41.1" customHeight="1">
      <c r="A275" s="6" t="s">
        <v>1243</v>
      </c>
      <c r="B275" s="7" t="s">
        <v>119</v>
      </c>
      <c r="C275" s="12" t="s">
        <v>247</v>
      </c>
      <c r="D275" s="12"/>
      <c r="E275" s="13">
        <v>0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ht="41.1" customHeight="1">
      <c r="A277" s="6" t="s">
        <v>1245</v>
      </c>
      <c r="B277" s="7" t="s">
        <v>119</v>
      </c>
      <c r="C277" s="12" t="s">
        <v>247</v>
      </c>
      <c r="D277" s="12"/>
      <c r="E277" s="13">
        <v>0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ht="51" customHeight="1">
      <c r="A279" s="6" t="s">
        <v>1247</v>
      </c>
      <c r="B279" s="7" t="s">
        <v>1248</v>
      </c>
      <c r="C279" s="12" t="s">
        <v>247</v>
      </c>
      <c r="D279" s="12"/>
      <c r="E279" s="13"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1:17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ht="30.6" customHeight="1">
      <c r="A281" s="6" t="s">
        <v>1247</v>
      </c>
      <c r="B281" s="7" t="s">
        <v>99</v>
      </c>
      <c r="C281" s="12" t="s">
        <v>247</v>
      </c>
      <c r="D281" s="12"/>
      <c r="E281" s="13">
        <v>0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ht="30.6" customHeight="1">
      <c r="A283" s="6" t="s">
        <v>1247</v>
      </c>
      <c r="B283" s="7" t="s">
        <v>101</v>
      </c>
      <c r="C283" s="12" t="s">
        <v>247</v>
      </c>
      <c r="D283" s="12"/>
      <c r="E283" s="13"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1:17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ht="30.6" customHeight="1">
      <c r="A285" s="6" t="s">
        <v>1247</v>
      </c>
      <c r="B285" s="7" t="s">
        <v>109</v>
      </c>
      <c r="C285" s="12" t="s">
        <v>247</v>
      </c>
      <c r="D285" s="12"/>
      <c r="E285" s="13"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1:17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ht="30.6" customHeight="1">
      <c r="A287" s="6" t="s">
        <v>1254</v>
      </c>
      <c r="B287" s="7" t="s">
        <v>1255</v>
      </c>
      <c r="C287" s="6" t="s">
        <v>1256</v>
      </c>
      <c r="D287" s="6" t="s">
        <v>97</v>
      </c>
      <c r="E287" s="8">
        <v>151000</v>
      </c>
      <c r="F287" s="9">
        <v>35474</v>
      </c>
      <c r="G287" s="9">
        <v>46053</v>
      </c>
      <c r="H287" s="10">
        <v>348</v>
      </c>
      <c r="I287" s="10">
        <v>25.92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</row>
    <row r="288" spans="1:17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ht="61.35" customHeight="1">
      <c r="A289" s="6" t="s">
        <v>1257</v>
      </c>
      <c r="B289" s="7" t="s">
        <v>1258</v>
      </c>
      <c r="C289" s="12" t="s">
        <v>247</v>
      </c>
      <c r="D289" s="12"/>
      <c r="E289" s="13"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ht="51" customHeight="1">
      <c r="A291" s="6" t="s">
        <v>1260</v>
      </c>
      <c r="B291" s="7" t="s">
        <v>1261</v>
      </c>
      <c r="C291" s="6" t="s">
        <v>1262</v>
      </c>
      <c r="D291" s="6" t="s">
        <v>97</v>
      </c>
      <c r="E291" s="8">
        <v>220000</v>
      </c>
      <c r="F291" s="9">
        <v>41425</v>
      </c>
      <c r="G291" s="9">
        <v>48334</v>
      </c>
      <c r="H291" s="10">
        <v>228</v>
      </c>
      <c r="I291" s="10">
        <v>9.67</v>
      </c>
      <c r="J291" s="8">
        <v>46750</v>
      </c>
      <c r="K291" s="8">
        <v>0.21</v>
      </c>
      <c r="L291" s="8">
        <v>561000</v>
      </c>
      <c r="M291" s="8">
        <v>2.5499999999999998</v>
      </c>
      <c r="N291" s="8">
        <v>1.1599999999999999</v>
      </c>
      <c r="O291" s="8">
        <v>0</v>
      </c>
      <c r="P291" s="8">
        <v>24150</v>
      </c>
      <c r="Q291" s="8">
        <v>0</v>
      </c>
    </row>
    <row r="292" spans="1:17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ht="41.1" customHeight="1">
      <c r="A293" s="6" t="s">
        <v>1260</v>
      </c>
      <c r="B293" s="7" t="s">
        <v>1263</v>
      </c>
      <c r="C293" s="6" t="s">
        <v>1264</v>
      </c>
      <c r="D293" s="6" t="s">
        <v>97</v>
      </c>
      <c r="E293" s="8">
        <v>40000</v>
      </c>
      <c r="F293" s="9">
        <v>44470</v>
      </c>
      <c r="G293" s="9">
        <v>46477</v>
      </c>
      <c r="H293" s="10">
        <v>66</v>
      </c>
      <c r="I293" s="10">
        <v>1.25</v>
      </c>
      <c r="J293" s="8">
        <v>10800</v>
      </c>
      <c r="K293" s="8">
        <v>0.27</v>
      </c>
      <c r="L293" s="8">
        <v>129600</v>
      </c>
      <c r="M293" s="8">
        <v>3.24</v>
      </c>
      <c r="N293" s="8">
        <v>1.22</v>
      </c>
      <c r="O293" s="8">
        <v>0</v>
      </c>
      <c r="P293" s="8">
        <v>5625</v>
      </c>
      <c r="Q293" s="8">
        <v>0</v>
      </c>
    </row>
    <row r="294" spans="1:17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ht="61.35" customHeight="1">
      <c r="A295" s="6" t="s">
        <v>1265</v>
      </c>
      <c r="B295" s="7" t="s">
        <v>479</v>
      </c>
      <c r="C295" s="6" t="s">
        <v>1266</v>
      </c>
      <c r="D295" s="6" t="s">
        <v>97</v>
      </c>
      <c r="E295" s="8">
        <v>30000</v>
      </c>
      <c r="F295" s="9">
        <v>43055</v>
      </c>
      <c r="G295" s="9">
        <v>46721</v>
      </c>
      <c r="H295" s="10">
        <v>121</v>
      </c>
      <c r="I295" s="10">
        <v>5.17</v>
      </c>
      <c r="J295" s="8">
        <v>10875</v>
      </c>
      <c r="K295" s="8">
        <v>0.36</v>
      </c>
      <c r="L295" s="8">
        <v>130500</v>
      </c>
      <c r="M295" s="8">
        <v>4.3499999999999996</v>
      </c>
      <c r="N295" s="8">
        <v>1.7</v>
      </c>
      <c r="O295" s="8">
        <v>0</v>
      </c>
      <c r="P295" s="8">
        <v>17950</v>
      </c>
      <c r="Q295" s="8">
        <v>0</v>
      </c>
    </row>
    <row r="296" spans="1:17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ht="51" customHeight="1">
      <c r="A297" s="6" t="s">
        <v>1267</v>
      </c>
      <c r="B297" s="7" t="s">
        <v>479</v>
      </c>
      <c r="C297" s="6" t="s">
        <v>1268</v>
      </c>
      <c r="D297" s="6" t="s">
        <v>97</v>
      </c>
      <c r="E297" s="8">
        <v>12025</v>
      </c>
      <c r="F297" s="9">
        <v>43862</v>
      </c>
      <c r="G297" s="9">
        <v>46053</v>
      </c>
      <c r="H297" s="10">
        <v>72</v>
      </c>
      <c r="I297" s="10">
        <v>2.92</v>
      </c>
      <c r="J297" s="8">
        <v>3056.35</v>
      </c>
      <c r="K297" s="8">
        <v>0.25</v>
      </c>
      <c r="L297" s="8">
        <v>36676.199999999997</v>
      </c>
      <c r="M297" s="8">
        <v>3.05</v>
      </c>
      <c r="N297" s="8">
        <v>1.58</v>
      </c>
      <c r="O297" s="8">
        <v>0</v>
      </c>
      <c r="P297" s="8">
        <v>4208.76</v>
      </c>
      <c r="Q297" s="8">
        <v>0</v>
      </c>
    </row>
    <row r="298" spans="1:17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ht="51" customHeight="1">
      <c r="A299" s="6" t="s">
        <v>1267</v>
      </c>
      <c r="B299" s="7" t="s">
        <v>1164</v>
      </c>
      <c r="C299" s="6" t="s">
        <v>1269</v>
      </c>
      <c r="D299" s="6" t="s">
        <v>97</v>
      </c>
      <c r="E299" s="8">
        <v>22500</v>
      </c>
      <c r="F299" s="9">
        <v>44652</v>
      </c>
      <c r="G299" s="9">
        <v>47208</v>
      </c>
      <c r="H299" s="10">
        <v>84</v>
      </c>
      <c r="I299" s="10">
        <v>0.75</v>
      </c>
      <c r="J299" s="8">
        <v>5250</v>
      </c>
      <c r="K299" s="8">
        <v>0.23</v>
      </c>
      <c r="L299" s="8">
        <v>63000</v>
      </c>
      <c r="M299" s="8">
        <v>2.8</v>
      </c>
      <c r="N299" s="8">
        <v>1.53</v>
      </c>
      <c r="O299" s="8">
        <v>0</v>
      </c>
      <c r="P299" s="8">
        <v>0</v>
      </c>
      <c r="Q299" s="8">
        <v>0</v>
      </c>
    </row>
    <row r="300" spans="1:17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ht="71.45" customHeight="1">
      <c r="A301" s="6" t="s">
        <v>1267</v>
      </c>
      <c r="B301" s="7" t="s">
        <v>636</v>
      </c>
      <c r="C301" s="6" t="s">
        <v>1270</v>
      </c>
      <c r="D301" s="6" t="s">
        <v>97</v>
      </c>
      <c r="E301" s="8">
        <v>45000</v>
      </c>
      <c r="F301" s="9">
        <v>44409</v>
      </c>
      <c r="G301" s="9">
        <v>46234</v>
      </c>
      <c r="H301" s="10">
        <v>60</v>
      </c>
      <c r="I301" s="10">
        <v>1.42</v>
      </c>
      <c r="J301" s="8">
        <v>12900</v>
      </c>
      <c r="K301" s="8">
        <v>0.28999999999999998</v>
      </c>
      <c r="L301" s="8">
        <v>154800</v>
      </c>
      <c r="M301" s="8">
        <v>3.44</v>
      </c>
      <c r="N301" s="8">
        <v>1.58</v>
      </c>
      <c r="O301" s="8">
        <v>0</v>
      </c>
      <c r="P301" s="8">
        <v>4540</v>
      </c>
      <c r="Q301" s="8">
        <v>0</v>
      </c>
    </row>
    <row r="302" spans="1:17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ht="51" customHeight="1">
      <c r="A303" s="6" t="s">
        <v>1267</v>
      </c>
      <c r="B303" s="7" t="s">
        <v>1271</v>
      </c>
      <c r="C303" s="6" t="s">
        <v>1628</v>
      </c>
      <c r="D303" s="6" t="s">
        <v>97</v>
      </c>
      <c r="E303" s="8">
        <v>15000</v>
      </c>
      <c r="F303" s="9">
        <v>43191</v>
      </c>
      <c r="G303" s="9">
        <v>45046</v>
      </c>
      <c r="H303" s="10">
        <v>61</v>
      </c>
      <c r="I303" s="10">
        <v>4.75</v>
      </c>
      <c r="J303" s="8">
        <v>4237.5</v>
      </c>
      <c r="K303" s="8">
        <v>0.28000000000000003</v>
      </c>
      <c r="L303" s="8">
        <v>50850</v>
      </c>
      <c r="M303" s="8">
        <v>3.39</v>
      </c>
      <c r="N303" s="8">
        <v>1.58</v>
      </c>
      <c r="O303" s="8">
        <v>0</v>
      </c>
      <c r="P303" s="8">
        <v>0</v>
      </c>
      <c r="Q303" s="8">
        <v>0</v>
      </c>
    </row>
    <row r="304" spans="1:17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ht="51" customHeight="1">
      <c r="A305" s="6" t="s">
        <v>1267</v>
      </c>
      <c r="B305" s="7" t="s">
        <v>1273</v>
      </c>
      <c r="C305" s="6" t="s">
        <v>1274</v>
      </c>
      <c r="D305" s="6" t="s">
        <v>97</v>
      </c>
      <c r="E305" s="8">
        <v>7500</v>
      </c>
      <c r="F305" s="9">
        <v>44713</v>
      </c>
      <c r="G305" s="9">
        <v>46538</v>
      </c>
      <c r="H305" s="10">
        <v>60</v>
      </c>
      <c r="I305" s="10">
        <v>0.57999999999999996</v>
      </c>
      <c r="J305" s="8">
        <v>2468.75</v>
      </c>
      <c r="K305" s="8">
        <v>0.33</v>
      </c>
      <c r="L305" s="8">
        <v>29625</v>
      </c>
      <c r="M305" s="8">
        <v>3.95</v>
      </c>
      <c r="N305" s="8">
        <v>1.58</v>
      </c>
      <c r="O305" s="8">
        <v>0</v>
      </c>
      <c r="P305" s="8">
        <v>0</v>
      </c>
      <c r="Q305" s="8">
        <v>0</v>
      </c>
    </row>
    <row r="306" spans="1:17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ht="51" customHeight="1">
      <c r="A307" s="6" t="s">
        <v>1267</v>
      </c>
      <c r="B307" s="7" t="s">
        <v>640</v>
      </c>
      <c r="C307" s="6" t="s">
        <v>1275</v>
      </c>
      <c r="D307" s="6" t="s">
        <v>97</v>
      </c>
      <c r="E307" s="8">
        <v>22500</v>
      </c>
      <c r="F307" s="9">
        <v>43132</v>
      </c>
      <c r="G307" s="9">
        <v>46783</v>
      </c>
      <c r="H307" s="10">
        <v>120</v>
      </c>
      <c r="I307" s="10">
        <v>4.92</v>
      </c>
      <c r="J307" s="8">
        <v>4462.5</v>
      </c>
      <c r="K307" s="8">
        <v>0.2</v>
      </c>
      <c r="L307" s="8">
        <v>53550</v>
      </c>
      <c r="M307" s="8">
        <v>2.38</v>
      </c>
      <c r="N307" s="8">
        <v>1.38</v>
      </c>
      <c r="O307" s="8">
        <v>0</v>
      </c>
      <c r="P307" s="8">
        <v>0</v>
      </c>
      <c r="Q307" s="8">
        <v>0</v>
      </c>
    </row>
    <row r="308" spans="1:17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ht="81.599999999999994" customHeight="1">
      <c r="A309" s="6" t="s">
        <v>1267</v>
      </c>
      <c r="B309" s="7" t="s">
        <v>642</v>
      </c>
      <c r="C309" s="6" t="s">
        <v>1629</v>
      </c>
      <c r="D309" s="6" t="s">
        <v>97</v>
      </c>
      <c r="E309" s="8">
        <v>22500</v>
      </c>
      <c r="F309" s="9">
        <v>44522</v>
      </c>
      <c r="G309" s="9">
        <v>45107</v>
      </c>
      <c r="H309" s="10">
        <v>20</v>
      </c>
      <c r="I309" s="10">
        <v>1.17</v>
      </c>
      <c r="J309" s="8">
        <v>5683.36</v>
      </c>
      <c r="K309" s="8">
        <v>0.25</v>
      </c>
      <c r="L309" s="8">
        <v>68200.320000000007</v>
      </c>
      <c r="M309" s="8">
        <v>3.03</v>
      </c>
      <c r="N309" s="8">
        <v>1.38</v>
      </c>
      <c r="O309" s="8">
        <v>0</v>
      </c>
      <c r="P309" s="8">
        <v>0</v>
      </c>
      <c r="Q309" s="8">
        <v>0</v>
      </c>
    </row>
    <row r="310" spans="1:17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ht="41.1" customHeight="1">
      <c r="A311" s="6" t="s">
        <v>1277</v>
      </c>
      <c r="B311" s="7" t="s">
        <v>479</v>
      </c>
      <c r="C311" s="12" t="s">
        <v>247</v>
      </c>
      <c r="D311" s="12"/>
      <c r="E311" s="13"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ht="41.1" customHeight="1">
      <c r="A313" s="6" t="s">
        <v>1278</v>
      </c>
      <c r="B313" s="7" t="s">
        <v>479</v>
      </c>
      <c r="C313" s="6" t="s">
        <v>1279</v>
      </c>
      <c r="D313" s="6" t="s">
        <v>97</v>
      </c>
      <c r="E313" s="8">
        <v>34200</v>
      </c>
      <c r="F313" s="9">
        <v>43770</v>
      </c>
      <c r="G313" s="9">
        <v>45961</v>
      </c>
      <c r="H313" s="10">
        <v>72</v>
      </c>
      <c r="I313" s="10">
        <v>3.17</v>
      </c>
      <c r="J313" s="8">
        <v>11257.5</v>
      </c>
      <c r="K313" s="8">
        <v>0.33</v>
      </c>
      <c r="L313" s="8">
        <v>135090</v>
      </c>
      <c r="M313" s="8">
        <v>3.95</v>
      </c>
      <c r="N313" s="8">
        <v>1.32</v>
      </c>
      <c r="O313" s="8">
        <v>0</v>
      </c>
      <c r="P313" s="8">
        <v>0</v>
      </c>
      <c r="Q313" s="8">
        <v>0</v>
      </c>
    </row>
    <row r="314" spans="1:17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ht="71.45" customHeight="1">
      <c r="A315" s="6" t="s">
        <v>1280</v>
      </c>
      <c r="B315" s="7" t="s">
        <v>1281</v>
      </c>
      <c r="C315" s="6" t="s">
        <v>1282</v>
      </c>
      <c r="D315" s="6" t="s">
        <v>97</v>
      </c>
      <c r="E315" s="8">
        <v>32774</v>
      </c>
      <c r="F315" s="9">
        <v>44735</v>
      </c>
      <c r="G315" s="9">
        <v>45838</v>
      </c>
      <c r="H315" s="10">
        <v>37</v>
      </c>
      <c r="I315" s="10">
        <v>0.57999999999999996</v>
      </c>
      <c r="J315" s="8">
        <v>25946.080000000002</v>
      </c>
      <c r="K315" s="8">
        <v>0.79</v>
      </c>
      <c r="L315" s="8">
        <v>311352.96000000002</v>
      </c>
      <c r="M315" s="8">
        <v>9.5</v>
      </c>
      <c r="N315" s="8">
        <v>5.95</v>
      </c>
      <c r="O315" s="8">
        <v>0</v>
      </c>
      <c r="P315" s="8">
        <v>35624.660000000003</v>
      </c>
      <c r="Q315" s="8">
        <v>0</v>
      </c>
    </row>
    <row r="316" spans="1:17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ht="41.1" customHeight="1">
      <c r="A317" s="6" t="s">
        <v>939</v>
      </c>
      <c r="B317" s="7" t="s">
        <v>479</v>
      </c>
      <c r="C317" s="6" t="s">
        <v>1283</v>
      </c>
      <c r="D317" s="6" t="s">
        <v>97</v>
      </c>
      <c r="E317" s="8">
        <v>24000</v>
      </c>
      <c r="F317" s="9">
        <v>43221</v>
      </c>
      <c r="G317" s="9">
        <v>46904</v>
      </c>
      <c r="H317" s="10">
        <v>121</v>
      </c>
      <c r="I317" s="10">
        <v>4.67</v>
      </c>
      <c r="J317" s="8">
        <v>6520</v>
      </c>
      <c r="K317" s="8">
        <v>0.27</v>
      </c>
      <c r="L317" s="8">
        <v>78240</v>
      </c>
      <c r="M317" s="8">
        <v>3.26</v>
      </c>
      <c r="N317" s="8">
        <v>1.52</v>
      </c>
      <c r="O317" s="8">
        <v>0</v>
      </c>
      <c r="P317" s="8">
        <v>14200</v>
      </c>
      <c r="Q317" s="8">
        <v>0</v>
      </c>
    </row>
    <row r="318" spans="1:17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ht="61.35" customHeight="1">
      <c r="A319" s="6" t="s">
        <v>939</v>
      </c>
      <c r="B319" s="7" t="s">
        <v>112</v>
      </c>
      <c r="C319" s="6" t="s">
        <v>1284</v>
      </c>
      <c r="D319" s="6" t="s">
        <v>97</v>
      </c>
      <c r="E319" s="8">
        <v>24000</v>
      </c>
      <c r="F319" s="9">
        <v>44317</v>
      </c>
      <c r="G319" s="9">
        <v>46507</v>
      </c>
      <c r="H319" s="10">
        <v>72</v>
      </c>
      <c r="I319" s="10">
        <v>1.67</v>
      </c>
      <c r="J319" s="8">
        <v>6040</v>
      </c>
      <c r="K319" s="8">
        <v>0.25</v>
      </c>
      <c r="L319" s="8">
        <v>72480</v>
      </c>
      <c r="M319" s="8">
        <v>3.02</v>
      </c>
      <c r="N319" s="8">
        <v>1.44</v>
      </c>
      <c r="O319" s="8">
        <v>0</v>
      </c>
      <c r="P319" s="8">
        <v>0</v>
      </c>
      <c r="Q319" s="8">
        <v>0</v>
      </c>
    </row>
    <row r="320" spans="1:17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ht="51" customHeight="1">
      <c r="A321" s="6" t="s">
        <v>939</v>
      </c>
      <c r="B321" s="7" t="s">
        <v>1164</v>
      </c>
      <c r="C321" s="6" t="s">
        <v>1611</v>
      </c>
      <c r="D321" s="6" t="s">
        <v>97</v>
      </c>
      <c r="E321" s="8">
        <v>12000</v>
      </c>
      <c r="F321" s="9">
        <v>43466</v>
      </c>
      <c r="G321" s="9">
        <v>45291</v>
      </c>
      <c r="H321" s="10">
        <v>60</v>
      </c>
      <c r="I321" s="10">
        <v>4</v>
      </c>
      <c r="J321" s="8">
        <v>3270</v>
      </c>
      <c r="K321" s="8">
        <v>0.27</v>
      </c>
      <c r="L321" s="8">
        <v>39240</v>
      </c>
      <c r="M321" s="8">
        <v>3.27</v>
      </c>
      <c r="N321" s="8">
        <v>1.52</v>
      </c>
      <c r="O321" s="8">
        <v>0</v>
      </c>
      <c r="P321" s="8">
        <v>0</v>
      </c>
      <c r="Q321" s="8">
        <v>0</v>
      </c>
    </row>
    <row r="322" spans="1:17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ht="61.35" customHeight="1">
      <c r="A323" s="6" t="s">
        <v>939</v>
      </c>
      <c r="B323" s="7" t="s">
        <v>636</v>
      </c>
      <c r="C323" s="6" t="s">
        <v>1285</v>
      </c>
      <c r="D323" s="6" t="s">
        <v>97</v>
      </c>
      <c r="E323" s="8">
        <v>12000</v>
      </c>
      <c r="F323" s="9">
        <v>43747</v>
      </c>
      <c r="G323" s="9">
        <v>45808</v>
      </c>
      <c r="H323" s="10">
        <v>68</v>
      </c>
      <c r="I323" s="10">
        <v>3.25</v>
      </c>
      <c r="J323" s="8">
        <v>3661.43</v>
      </c>
      <c r="K323" s="8">
        <v>0.31</v>
      </c>
      <c r="L323" s="8">
        <v>43937.16</v>
      </c>
      <c r="M323" s="8">
        <v>3.66</v>
      </c>
      <c r="N323" s="8">
        <v>1.57</v>
      </c>
      <c r="O323" s="8">
        <v>0</v>
      </c>
      <c r="P323" s="8">
        <v>0</v>
      </c>
      <c r="Q323" s="8">
        <v>0</v>
      </c>
    </row>
    <row r="324" spans="1:17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ht="61.35" customHeight="1">
      <c r="A325" s="6" t="s">
        <v>939</v>
      </c>
      <c r="B325" s="7" t="s">
        <v>1286</v>
      </c>
      <c r="C325" s="6" t="s">
        <v>1287</v>
      </c>
      <c r="D325" s="6" t="s">
        <v>97</v>
      </c>
      <c r="E325" s="8">
        <v>18000</v>
      </c>
      <c r="F325" s="9">
        <v>43132</v>
      </c>
      <c r="G325" s="9">
        <v>46783</v>
      </c>
      <c r="H325" s="10">
        <v>120</v>
      </c>
      <c r="I325" s="10">
        <v>4.92</v>
      </c>
      <c r="J325" s="8">
        <v>4305</v>
      </c>
      <c r="K325" s="8">
        <v>0.24</v>
      </c>
      <c r="L325" s="8">
        <v>51660</v>
      </c>
      <c r="M325" s="8">
        <v>2.87</v>
      </c>
      <c r="N325" s="8">
        <v>1.52</v>
      </c>
      <c r="O325" s="8">
        <v>0</v>
      </c>
      <c r="P325" s="8">
        <v>3500</v>
      </c>
      <c r="Q325" s="8">
        <v>0</v>
      </c>
    </row>
    <row r="326" spans="1:17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ht="51" customHeight="1">
      <c r="A327" s="6" t="s">
        <v>939</v>
      </c>
      <c r="B327" s="7" t="s">
        <v>1288</v>
      </c>
      <c r="C327" s="6" t="s">
        <v>1289</v>
      </c>
      <c r="D327" s="6" t="s">
        <v>97</v>
      </c>
      <c r="E327" s="8">
        <v>6000</v>
      </c>
      <c r="F327" s="9">
        <v>44531</v>
      </c>
      <c r="G327" s="9">
        <v>46356</v>
      </c>
      <c r="H327" s="10">
        <v>60</v>
      </c>
      <c r="I327" s="10">
        <v>1.08</v>
      </c>
      <c r="J327" s="8">
        <v>1721.06</v>
      </c>
      <c r="K327" s="8">
        <v>0.28999999999999998</v>
      </c>
      <c r="L327" s="8">
        <v>20652.72</v>
      </c>
      <c r="M327" s="8">
        <v>3.44</v>
      </c>
      <c r="N327" s="8">
        <v>1.52</v>
      </c>
      <c r="O327" s="8">
        <v>0</v>
      </c>
      <c r="P327" s="8">
        <v>4540</v>
      </c>
      <c r="Q327" s="8">
        <v>0</v>
      </c>
    </row>
    <row r="328" spans="1:17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ht="51" customHeight="1">
      <c r="A329" s="6" t="s">
        <v>939</v>
      </c>
      <c r="B329" s="7" t="s">
        <v>1273</v>
      </c>
      <c r="C329" s="6" t="s">
        <v>1290</v>
      </c>
      <c r="D329" s="6" t="s">
        <v>97</v>
      </c>
      <c r="E329" s="8">
        <v>24000</v>
      </c>
      <c r="F329" s="9">
        <v>44256</v>
      </c>
      <c r="G329" s="9">
        <v>46081</v>
      </c>
      <c r="H329" s="10">
        <v>60</v>
      </c>
      <c r="I329" s="10">
        <v>1.83</v>
      </c>
      <c r="J329" s="8">
        <v>4900</v>
      </c>
      <c r="K329" s="8">
        <v>0.2</v>
      </c>
      <c r="L329" s="8">
        <v>58800</v>
      </c>
      <c r="M329" s="8">
        <v>2.4500000000000002</v>
      </c>
      <c r="N329" s="8">
        <v>1.52</v>
      </c>
      <c r="O329" s="8">
        <v>0</v>
      </c>
      <c r="P329" s="8">
        <v>0</v>
      </c>
      <c r="Q329" s="8">
        <v>0</v>
      </c>
    </row>
    <row r="330" spans="1:17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ht="51" customHeight="1">
      <c r="A331" s="6" t="s">
        <v>939</v>
      </c>
      <c r="B331" s="7" t="s">
        <v>640</v>
      </c>
      <c r="C331" s="6" t="s">
        <v>1592</v>
      </c>
      <c r="D331" s="6" t="s">
        <v>97</v>
      </c>
      <c r="E331" s="8">
        <v>12000</v>
      </c>
      <c r="F331" s="9">
        <v>44682</v>
      </c>
      <c r="G331" s="9">
        <v>45412</v>
      </c>
      <c r="H331" s="10">
        <v>24</v>
      </c>
      <c r="I331" s="10">
        <v>0.67</v>
      </c>
      <c r="J331" s="8">
        <v>3000</v>
      </c>
      <c r="K331" s="8">
        <v>0.25</v>
      </c>
      <c r="L331" s="8">
        <v>36000</v>
      </c>
      <c r="M331" s="8">
        <v>3</v>
      </c>
      <c r="N331" s="8">
        <v>1.57</v>
      </c>
      <c r="O331" s="8">
        <v>0</v>
      </c>
      <c r="P331" s="8">
        <v>0</v>
      </c>
      <c r="Q331" s="8">
        <v>0</v>
      </c>
    </row>
    <row r="332" spans="1:17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ht="51" customHeight="1">
      <c r="A333" s="6" t="s">
        <v>939</v>
      </c>
      <c r="B333" s="7" t="s">
        <v>642</v>
      </c>
      <c r="C333" s="6" t="s">
        <v>1291</v>
      </c>
      <c r="D333" s="6" t="s">
        <v>97</v>
      </c>
      <c r="E333" s="8">
        <v>24000</v>
      </c>
      <c r="F333" s="9">
        <v>43070</v>
      </c>
      <c r="G333" s="9">
        <v>46721</v>
      </c>
      <c r="H333" s="10">
        <v>120</v>
      </c>
      <c r="I333" s="10">
        <v>5.08</v>
      </c>
      <c r="J333" s="8">
        <v>8000</v>
      </c>
      <c r="K333" s="8">
        <v>0.33</v>
      </c>
      <c r="L333" s="8">
        <v>96000</v>
      </c>
      <c r="M333" s="8">
        <v>4</v>
      </c>
      <c r="N333" s="8">
        <v>1.48</v>
      </c>
      <c r="O333" s="8">
        <v>0</v>
      </c>
      <c r="P333" s="8">
        <v>0</v>
      </c>
      <c r="Q333" s="8">
        <v>0</v>
      </c>
    </row>
    <row r="334" spans="1:17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ht="51" customHeight="1">
      <c r="A335" s="6" t="s">
        <v>939</v>
      </c>
      <c r="B335" s="7" t="s">
        <v>1293</v>
      </c>
      <c r="C335" s="6" t="s">
        <v>1612</v>
      </c>
      <c r="D335" s="6" t="s">
        <v>97</v>
      </c>
      <c r="E335" s="8">
        <v>12000</v>
      </c>
      <c r="F335" s="9">
        <v>44165</v>
      </c>
      <c r="G335" s="9">
        <v>45351</v>
      </c>
      <c r="H335" s="10">
        <v>40</v>
      </c>
      <c r="I335" s="10">
        <v>2.17</v>
      </c>
      <c r="J335" s="8">
        <v>3447.93</v>
      </c>
      <c r="K335" s="8">
        <v>0.28999999999999998</v>
      </c>
      <c r="L335" s="8">
        <v>41375.160000000003</v>
      </c>
      <c r="M335" s="8">
        <v>3.45</v>
      </c>
      <c r="N335" s="8">
        <v>1.52</v>
      </c>
      <c r="O335" s="8">
        <v>0</v>
      </c>
      <c r="P335" s="8">
        <v>0</v>
      </c>
      <c r="Q335" s="8">
        <v>0</v>
      </c>
    </row>
    <row r="336" spans="1:17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ht="61.35" customHeight="1">
      <c r="A337" s="6" t="s">
        <v>939</v>
      </c>
      <c r="B337" s="7" t="s">
        <v>628</v>
      </c>
      <c r="C337" s="6" t="s">
        <v>1292</v>
      </c>
      <c r="D337" s="6" t="s">
        <v>264</v>
      </c>
      <c r="E337" s="8">
        <v>0</v>
      </c>
      <c r="F337" s="9">
        <v>42370</v>
      </c>
      <c r="G337" s="9">
        <v>46022</v>
      </c>
      <c r="H337" s="10">
        <v>120</v>
      </c>
      <c r="I337" s="10">
        <v>7</v>
      </c>
      <c r="J337" s="8">
        <v>154.03</v>
      </c>
      <c r="K337" s="8">
        <v>0</v>
      </c>
      <c r="L337" s="8">
        <v>1848.36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</row>
    <row r="338" spans="1:17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ht="41.1" customHeight="1">
      <c r="A339" s="6" t="s">
        <v>1294</v>
      </c>
      <c r="B339" s="7" t="s">
        <v>1295</v>
      </c>
      <c r="C339" s="6" t="s">
        <v>1630</v>
      </c>
      <c r="D339" s="6" t="s">
        <v>97</v>
      </c>
      <c r="E339" s="8">
        <v>46156</v>
      </c>
      <c r="F339" s="9">
        <v>44777</v>
      </c>
      <c r="G339" s="9">
        <v>44957</v>
      </c>
      <c r="H339" s="10">
        <v>6</v>
      </c>
      <c r="I339" s="10">
        <v>0.42</v>
      </c>
      <c r="J339" s="8">
        <v>19231.669999999998</v>
      </c>
      <c r="K339" s="8">
        <v>0.42</v>
      </c>
      <c r="L339" s="8">
        <v>230780.04</v>
      </c>
      <c r="M339" s="8">
        <v>5</v>
      </c>
      <c r="N339" s="8">
        <v>1.33</v>
      </c>
      <c r="O339" s="8">
        <v>0</v>
      </c>
      <c r="P339" s="8">
        <v>0</v>
      </c>
      <c r="Q339" s="8">
        <v>0</v>
      </c>
    </row>
    <row r="340" spans="1:17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ht="41.1" customHeight="1">
      <c r="A341" s="6" t="s">
        <v>1297</v>
      </c>
      <c r="B341" s="7" t="s">
        <v>119</v>
      </c>
      <c r="C341" s="12" t="s">
        <v>247</v>
      </c>
      <c r="D341" s="12"/>
      <c r="E341" s="13"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ht="41.1" customHeight="1">
      <c r="A343" s="6" t="s">
        <v>1297</v>
      </c>
      <c r="B343" s="7" t="s">
        <v>1299</v>
      </c>
      <c r="C343" s="12" t="s">
        <v>247</v>
      </c>
      <c r="D343" s="12"/>
      <c r="E343" s="13"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17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ht="41.1" customHeight="1">
      <c r="A345" s="6" t="s">
        <v>1297</v>
      </c>
      <c r="B345" s="7" t="s">
        <v>1301</v>
      </c>
      <c r="C345" s="12" t="s">
        <v>247</v>
      </c>
      <c r="D345" s="12"/>
      <c r="E345" s="13"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ht="41.1" customHeight="1">
      <c r="A347" s="6" t="s">
        <v>1303</v>
      </c>
      <c r="B347" s="7" t="s">
        <v>371</v>
      </c>
      <c r="C347" s="12" t="s">
        <v>247</v>
      </c>
      <c r="D347" s="12"/>
      <c r="E347" s="13"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ht="51" customHeight="1">
      <c r="A349" s="6" t="s">
        <v>1303</v>
      </c>
      <c r="B349" s="7" t="s">
        <v>320</v>
      </c>
      <c r="C349" s="12" t="s">
        <v>247</v>
      </c>
      <c r="D349" s="12"/>
      <c r="E349" s="13"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ht="51" customHeight="1">
      <c r="A351" s="6" t="s">
        <v>1306</v>
      </c>
      <c r="B351" s="7" t="s">
        <v>99</v>
      </c>
      <c r="C351" s="12" t="s">
        <v>247</v>
      </c>
      <c r="D351" s="12"/>
      <c r="E351" s="13"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1:17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ht="41.1" customHeight="1">
      <c r="A353" s="6" t="s">
        <v>1308</v>
      </c>
      <c r="B353" s="7" t="s">
        <v>119</v>
      </c>
      <c r="C353" s="12" t="s">
        <v>247</v>
      </c>
      <c r="D353" s="12"/>
      <c r="E353" s="13"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ht="61.35" customHeight="1">
      <c r="A355" s="6" t="s">
        <v>1310</v>
      </c>
      <c r="B355" s="7" t="s">
        <v>119</v>
      </c>
      <c r="C355" s="12" t="s">
        <v>247</v>
      </c>
      <c r="D355" s="12"/>
      <c r="E355" s="13">
        <v>0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ht="51" customHeight="1">
      <c r="A357" s="6" t="s">
        <v>1312</v>
      </c>
      <c r="B357" s="7" t="s">
        <v>119</v>
      </c>
      <c r="C357" s="12" t="s">
        <v>247</v>
      </c>
      <c r="D357" s="12"/>
      <c r="E357" s="13"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spans="1:17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ht="61.35" customHeight="1">
      <c r="A359" s="6" t="s">
        <v>1312</v>
      </c>
      <c r="B359" s="7" t="s">
        <v>205</v>
      </c>
      <c r="C359" s="12" t="s">
        <v>247</v>
      </c>
      <c r="D359" s="12"/>
      <c r="E359" s="13"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1:17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ht="61.35" customHeight="1">
      <c r="A361" s="6" t="s">
        <v>1312</v>
      </c>
      <c r="B361" s="7" t="s">
        <v>1315</v>
      </c>
      <c r="C361" s="12" t="s">
        <v>247</v>
      </c>
      <c r="D361" s="12"/>
      <c r="E361" s="13"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ht="61.35" customHeight="1">
      <c r="A363" s="6" t="s">
        <v>1317</v>
      </c>
      <c r="B363" s="7" t="s">
        <v>119</v>
      </c>
      <c r="C363" s="12" t="s">
        <v>247</v>
      </c>
      <c r="D363" s="12"/>
      <c r="E363" s="13"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1:17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ht="51" customHeight="1">
      <c r="A365" s="6" t="s">
        <v>1317</v>
      </c>
      <c r="B365" s="7" t="s">
        <v>320</v>
      </c>
      <c r="C365" s="12" t="s">
        <v>247</v>
      </c>
      <c r="D365" s="12"/>
      <c r="E365" s="13"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1:17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ht="51" customHeight="1">
      <c r="A367" s="6" t="s">
        <v>1317</v>
      </c>
      <c r="B367" s="7" t="s">
        <v>339</v>
      </c>
      <c r="C367" s="12" t="s">
        <v>247</v>
      </c>
      <c r="D367" s="12"/>
      <c r="E367" s="13"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1:17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ht="51" customHeight="1">
      <c r="A369" s="6" t="s">
        <v>1317</v>
      </c>
      <c r="B369" s="7" t="s">
        <v>341</v>
      </c>
      <c r="C369" s="12" t="s">
        <v>247</v>
      </c>
      <c r="D369" s="12"/>
      <c r="E369" s="13"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ht="51" customHeight="1">
      <c r="A371" s="6" t="s">
        <v>1320</v>
      </c>
      <c r="B371" s="7" t="s">
        <v>119</v>
      </c>
      <c r="C371" s="12" t="s">
        <v>247</v>
      </c>
      <c r="D371" s="12"/>
      <c r="E371" s="13">
        <v>0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1:17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ht="61.35" customHeight="1">
      <c r="A373" s="6" t="s">
        <v>1320</v>
      </c>
      <c r="B373" s="7" t="s">
        <v>1323</v>
      </c>
      <c r="C373" s="12" t="s">
        <v>247</v>
      </c>
      <c r="D373" s="12"/>
      <c r="E373" s="13"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ht="61.35" customHeight="1">
      <c r="A375" s="6" t="s">
        <v>1320</v>
      </c>
      <c r="B375" s="7" t="s">
        <v>1130</v>
      </c>
      <c r="C375" s="12" t="s">
        <v>247</v>
      </c>
      <c r="D375" s="12"/>
      <c r="E375" s="13"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ht="61.35" customHeight="1">
      <c r="A377" s="6" t="s">
        <v>1320</v>
      </c>
      <c r="B377" s="7" t="s">
        <v>205</v>
      </c>
      <c r="C377" s="12" t="s">
        <v>247</v>
      </c>
      <c r="D377" s="12"/>
      <c r="E377" s="13"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ht="61.35" customHeight="1">
      <c r="A379" s="6" t="s">
        <v>1327</v>
      </c>
      <c r="B379" s="7" t="s">
        <v>479</v>
      </c>
      <c r="C379" s="12" t="s">
        <v>247</v>
      </c>
      <c r="D379" s="12"/>
      <c r="E379" s="13"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7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ht="51" customHeight="1">
      <c r="A381" s="6" t="s">
        <v>1327</v>
      </c>
      <c r="B381" s="7" t="s">
        <v>1164</v>
      </c>
      <c r="C381" s="12" t="s">
        <v>247</v>
      </c>
      <c r="D381" s="12"/>
      <c r="E381" s="13"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1:17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ht="51" customHeight="1">
      <c r="A383" s="6" t="s">
        <v>1327</v>
      </c>
      <c r="B383" s="7" t="s">
        <v>636</v>
      </c>
      <c r="C383" s="12" t="s">
        <v>247</v>
      </c>
      <c r="D383" s="12"/>
      <c r="E383" s="13"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ht="51" customHeight="1">
      <c r="A385" s="6" t="s">
        <v>1330</v>
      </c>
      <c r="B385" s="7" t="s">
        <v>1331</v>
      </c>
      <c r="C385" s="6" t="s">
        <v>1332</v>
      </c>
      <c r="D385" s="6" t="s">
        <v>117</v>
      </c>
      <c r="E385" s="8">
        <v>41634</v>
      </c>
      <c r="F385" s="9">
        <v>44538</v>
      </c>
      <c r="G385" s="9">
        <v>46387</v>
      </c>
      <c r="H385" s="10">
        <v>61</v>
      </c>
      <c r="I385" s="10">
        <v>1.08</v>
      </c>
      <c r="J385" s="8">
        <v>17510</v>
      </c>
      <c r="K385" s="8">
        <v>0.42</v>
      </c>
      <c r="L385" s="8">
        <v>210120</v>
      </c>
      <c r="M385" s="8">
        <v>5.05</v>
      </c>
      <c r="N385" s="8">
        <v>0.2</v>
      </c>
      <c r="O385" s="8">
        <v>0</v>
      </c>
      <c r="P385" s="8">
        <v>17000</v>
      </c>
      <c r="Q385" s="8">
        <v>0</v>
      </c>
    </row>
    <row r="386" spans="1:17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ht="51" customHeight="1">
      <c r="A387" s="6" t="s">
        <v>1333</v>
      </c>
      <c r="B387" s="7" t="s">
        <v>119</v>
      </c>
      <c r="C387" s="12" t="s">
        <v>247</v>
      </c>
      <c r="D387" s="12"/>
      <c r="E387" s="13"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ht="51" customHeight="1">
      <c r="A389" s="6" t="s">
        <v>1335</v>
      </c>
      <c r="B389" s="7" t="s">
        <v>1336</v>
      </c>
      <c r="C389" s="12" t="s">
        <v>247</v>
      </c>
      <c r="D389" s="12"/>
      <c r="E389" s="13"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spans="1:17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ht="41.1" customHeight="1">
      <c r="A391" s="6" t="s">
        <v>1338</v>
      </c>
      <c r="B391" s="7" t="s">
        <v>479</v>
      </c>
      <c r="C391" s="12" t="s">
        <v>247</v>
      </c>
      <c r="D391" s="12"/>
      <c r="E391" s="13"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ht="41.1" customHeight="1">
      <c r="A393" s="6" t="s">
        <v>1338</v>
      </c>
      <c r="B393" s="7" t="s">
        <v>1340</v>
      </c>
      <c r="C393" s="12" t="s">
        <v>247</v>
      </c>
      <c r="D393" s="12"/>
      <c r="E393" s="13"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ht="41.1" customHeight="1">
      <c r="A395" s="6" t="s">
        <v>1338</v>
      </c>
      <c r="B395" s="7" t="s">
        <v>1342</v>
      </c>
      <c r="C395" s="12" t="s">
        <v>247</v>
      </c>
      <c r="D395" s="12"/>
      <c r="E395" s="13"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ht="41.1" customHeight="1">
      <c r="A397" s="6" t="s">
        <v>1338</v>
      </c>
      <c r="B397" s="7" t="s">
        <v>1164</v>
      </c>
      <c r="C397" s="12" t="s">
        <v>247</v>
      </c>
      <c r="D397" s="12"/>
      <c r="E397" s="13">
        <v>0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ht="41.1" customHeight="1">
      <c r="A399" s="6" t="s">
        <v>1338</v>
      </c>
      <c r="B399" s="7" t="s">
        <v>1345</v>
      </c>
      <c r="C399" s="12" t="s">
        <v>247</v>
      </c>
      <c r="D399" s="12"/>
      <c r="E399" s="13"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ht="41.1" customHeight="1">
      <c r="A401" s="6" t="s">
        <v>1338</v>
      </c>
      <c r="B401" s="7" t="s">
        <v>1288</v>
      </c>
      <c r="C401" s="12" t="s">
        <v>247</v>
      </c>
      <c r="D401" s="12"/>
      <c r="E401" s="13"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ht="41.1" customHeight="1">
      <c r="A403" s="6" t="s">
        <v>1338</v>
      </c>
      <c r="B403" s="7" t="s">
        <v>1273</v>
      </c>
      <c r="C403" s="12" t="s">
        <v>247</v>
      </c>
      <c r="D403" s="12"/>
      <c r="E403" s="13"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ht="41.1" customHeight="1">
      <c r="A405" s="6" t="s">
        <v>1338</v>
      </c>
      <c r="B405" s="7" t="s">
        <v>642</v>
      </c>
      <c r="C405" s="12" t="s">
        <v>247</v>
      </c>
      <c r="D405" s="12"/>
      <c r="E405" s="13"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ht="41.1" customHeight="1">
      <c r="A407" s="6" t="s">
        <v>1338</v>
      </c>
      <c r="B407" s="7" t="s">
        <v>1293</v>
      </c>
      <c r="C407" s="12" t="s">
        <v>247</v>
      </c>
      <c r="D407" s="12"/>
      <c r="E407" s="13">
        <v>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ht="41.1" customHeight="1">
      <c r="A409" s="6" t="s">
        <v>1351</v>
      </c>
      <c r="B409" s="7" t="s">
        <v>1164</v>
      </c>
      <c r="C409" s="12" t="s">
        <v>247</v>
      </c>
      <c r="D409" s="12"/>
      <c r="E409" s="13">
        <v>0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ht="41.1" customHeight="1">
      <c r="A411" s="6" t="s">
        <v>1351</v>
      </c>
      <c r="B411" s="7" t="s">
        <v>1353</v>
      </c>
      <c r="C411" s="12" t="s">
        <v>247</v>
      </c>
      <c r="D411" s="12"/>
      <c r="E411" s="13"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1:17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ht="41.1" customHeight="1">
      <c r="A413" s="6" t="s">
        <v>1351</v>
      </c>
      <c r="B413" s="7" t="s">
        <v>636</v>
      </c>
      <c r="C413" s="12" t="s">
        <v>247</v>
      </c>
      <c r="D413" s="12"/>
      <c r="E413" s="13"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ht="41.1" customHeight="1">
      <c r="A415" s="6" t="s">
        <v>1351</v>
      </c>
      <c r="B415" s="7" t="s">
        <v>1286</v>
      </c>
      <c r="C415" s="12" t="s">
        <v>247</v>
      </c>
      <c r="D415" s="12"/>
      <c r="E415" s="13"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ht="41.1" customHeight="1">
      <c r="A417" s="6" t="s">
        <v>1351</v>
      </c>
      <c r="B417" s="7" t="s">
        <v>1288</v>
      </c>
      <c r="C417" s="12" t="s">
        <v>247</v>
      </c>
      <c r="D417" s="12"/>
      <c r="E417" s="13"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ht="41.1" customHeight="1">
      <c r="A419" s="6" t="s">
        <v>1355</v>
      </c>
      <c r="B419" s="7" t="s">
        <v>119</v>
      </c>
      <c r="C419" s="12" t="s">
        <v>247</v>
      </c>
      <c r="D419" s="12"/>
      <c r="E419" s="13"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1:17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ht="41.1" customHeight="1">
      <c r="A421" s="6" t="s">
        <v>1357</v>
      </c>
      <c r="B421" s="7" t="s">
        <v>1020</v>
      </c>
      <c r="C421" s="12" t="s">
        <v>247</v>
      </c>
      <c r="D421" s="12"/>
      <c r="E421" s="13"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spans="1:17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ht="41.1" customHeight="1">
      <c r="A423" s="6" t="s">
        <v>1357</v>
      </c>
      <c r="B423" s="7" t="s">
        <v>109</v>
      </c>
      <c r="C423" s="12" t="s">
        <v>247</v>
      </c>
      <c r="D423" s="12"/>
      <c r="E423" s="13"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1:17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ht="41.1" customHeight="1">
      <c r="A425" s="6" t="s">
        <v>1357</v>
      </c>
      <c r="B425" s="7" t="s">
        <v>188</v>
      </c>
      <c r="C425" s="12" t="s">
        <v>247</v>
      </c>
      <c r="D425" s="12"/>
      <c r="E425" s="13"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ht="41.1" customHeight="1">
      <c r="A427" s="6" t="s">
        <v>1360</v>
      </c>
      <c r="B427" s="7" t="s">
        <v>479</v>
      </c>
      <c r="C427" s="12" t="s">
        <v>247</v>
      </c>
      <c r="D427" s="12"/>
      <c r="E427" s="13">
        <v>0</v>
      </c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spans="1:17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ht="30.6" customHeight="1">
      <c r="A429" s="6" t="s">
        <v>1360</v>
      </c>
      <c r="B429" s="7" t="s">
        <v>1164</v>
      </c>
      <c r="C429" s="12" t="s">
        <v>247</v>
      </c>
      <c r="D429" s="12"/>
      <c r="E429" s="13">
        <v>0</v>
      </c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spans="1:17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ht="30.6" customHeight="1">
      <c r="A431" s="6" t="s">
        <v>1363</v>
      </c>
      <c r="B431" s="7" t="s">
        <v>479</v>
      </c>
      <c r="C431" s="12" t="s">
        <v>247</v>
      </c>
      <c r="D431" s="12"/>
      <c r="E431" s="13">
        <v>0</v>
      </c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1:17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ht="51" customHeight="1">
      <c r="A433" s="6" t="s">
        <v>1365</v>
      </c>
      <c r="B433" s="7"/>
      <c r="C433" s="6" t="s">
        <v>1369</v>
      </c>
      <c r="D433" s="6" t="s">
        <v>97</v>
      </c>
      <c r="E433" s="8">
        <v>0</v>
      </c>
      <c r="F433" s="9">
        <v>43709</v>
      </c>
      <c r="G433" s="9">
        <v>47057</v>
      </c>
      <c r="H433" s="10">
        <v>110</v>
      </c>
      <c r="I433" s="10">
        <v>3.33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9441.31</v>
      </c>
      <c r="Q433" s="8">
        <v>0</v>
      </c>
    </row>
    <row r="434" spans="1:17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ht="61.35" customHeight="1">
      <c r="A435" s="6" t="s">
        <v>1365</v>
      </c>
      <c r="B435" s="7" t="s">
        <v>1366</v>
      </c>
      <c r="C435" s="12" t="s">
        <v>247</v>
      </c>
      <c r="D435" s="12"/>
      <c r="E435" s="13">
        <v>0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ht="41.1" customHeight="1">
      <c r="A437" s="6" t="s">
        <v>1365</v>
      </c>
      <c r="B437" s="7" t="s">
        <v>1368</v>
      </c>
      <c r="C437" s="12" t="s">
        <v>247</v>
      </c>
      <c r="D437" s="12"/>
      <c r="E437" s="13">
        <v>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1:17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ht="41.1" customHeight="1">
      <c r="A439" s="6" t="s">
        <v>1370</v>
      </c>
      <c r="B439" s="7" t="s">
        <v>119</v>
      </c>
      <c r="C439" s="12" t="s">
        <v>247</v>
      </c>
      <c r="D439" s="12"/>
      <c r="E439" s="13">
        <v>0</v>
      </c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spans="1:17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ht="41.1" customHeight="1">
      <c r="A441" s="6" t="s">
        <v>1371</v>
      </c>
      <c r="B441" s="7" t="s">
        <v>493</v>
      </c>
      <c r="C441" s="6" t="s">
        <v>1372</v>
      </c>
      <c r="D441" s="6" t="s">
        <v>264</v>
      </c>
      <c r="E441" s="8">
        <v>0</v>
      </c>
      <c r="F441" s="9">
        <v>43700</v>
      </c>
      <c r="G441" s="9">
        <v>47352</v>
      </c>
      <c r="H441" s="10">
        <v>120</v>
      </c>
      <c r="I441" s="10">
        <v>3.42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</row>
    <row r="442" spans="1:17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ht="41.1" customHeight="1">
      <c r="A443" s="6" t="s">
        <v>1371</v>
      </c>
      <c r="B443" s="7" t="s">
        <v>1373</v>
      </c>
      <c r="C443" s="12" t="s">
        <v>247</v>
      </c>
      <c r="D443" s="12"/>
      <c r="E443" s="13">
        <v>0</v>
      </c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spans="1:17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ht="41.1" customHeight="1">
      <c r="A445" s="6" t="s">
        <v>1374</v>
      </c>
      <c r="B445" s="7" t="s">
        <v>479</v>
      </c>
      <c r="C445" s="12" t="s">
        <v>247</v>
      </c>
      <c r="D445" s="12"/>
      <c r="E445" s="13">
        <v>0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spans="1:17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ht="41.1" customHeight="1">
      <c r="A447" s="6" t="s">
        <v>1374</v>
      </c>
      <c r="B447" s="7" t="s">
        <v>1164</v>
      </c>
      <c r="C447" s="12" t="s">
        <v>247</v>
      </c>
      <c r="D447" s="12"/>
      <c r="E447" s="13">
        <v>0</v>
      </c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spans="1:17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ht="41.1" customHeight="1">
      <c r="A449" s="6" t="s">
        <v>1374</v>
      </c>
      <c r="B449" s="7" t="s">
        <v>636</v>
      </c>
      <c r="C449" s="12" t="s">
        <v>247</v>
      </c>
      <c r="D449" s="12"/>
      <c r="E449" s="13">
        <v>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spans="1:17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ht="41.1" customHeight="1">
      <c r="A451" s="6" t="s">
        <v>1374</v>
      </c>
      <c r="B451" s="7" t="s">
        <v>1286</v>
      </c>
      <c r="C451" s="12" t="s">
        <v>247</v>
      </c>
      <c r="D451" s="12"/>
      <c r="E451" s="13">
        <v>0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ht="41.1" customHeight="1">
      <c r="A453" s="6" t="s">
        <v>1377</v>
      </c>
      <c r="B453" s="7" t="s">
        <v>479</v>
      </c>
      <c r="C453" s="12" t="s">
        <v>247</v>
      </c>
      <c r="D453" s="12"/>
      <c r="E453" s="13">
        <v>0</v>
      </c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1:17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ht="51" customHeight="1">
      <c r="A455" s="6" t="s">
        <v>1379</v>
      </c>
      <c r="B455" s="7" t="s">
        <v>119</v>
      </c>
      <c r="C455" s="12" t="s">
        <v>247</v>
      </c>
      <c r="D455" s="12"/>
      <c r="E455" s="13">
        <v>0</v>
      </c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ht="51" customHeight="1">
      <c r="A457" s="6" t="s">
        <v>1379</v>
      </c>
      <c r="B457" s="7" t="s">
        <v>320</v>
      </c>
      <c r="C457" s="12" t="s">
        <v>247</v>
      </c>
      <c r="D457" s="12"/>
      <c r="E457" s="13">
        <v>0</v>
      </c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1:17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ht="51" customHeight="1">
      <c r="A459" s="6" t="s">
        <v>1382</v>
      </c>
      <c r="B459" s="7" t="s">
        <v>99</v>
      </c>
      <c r="C459" s="12" t="s">
        <v>247</v>
      </c>
      <c r="D459" s="12"/>
      <c r="E459" s="13">
        <v>0</v>
      </c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1:17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ht="30.6" customHeight="1">
      <c r="A461" s="6" t="s">
        <v>1382</v>
      </c>
      <c r="B461" s="7" t="s">
        <v>1384</v>
      </c>
      <c r="C461" s="12" t="s">
        <v>247</v>
      </c>
      <c r="D461" s="12"/>
      <c r="E461" s="13">
        <v>0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ht="30.6" customHeight="1">
      <c r="A463" s="6" t="s">
        <v>1382</v>
      </c>
      <c r="B463" s="7" t="s">
        <v>188</v>
      </c>
      <c r="C463" s="12" t="s">
        <v>247</v>
      </c>
      <c r="D463" s="12"/>
      <c r="E463" s="13">
        <v>0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1:17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ht="30.6" customHeight="1">
      <c r="A465" s="6" t="s">
        <v>1387</v>
      </c>
      <c r="B465" s="7" t="s">
        <v>479</v>
      </c>
      <c r="C465" s="12" t="s">
        <v>247</v>
      </c>
      <c r="D465" s="12"/>
      <c r="E465" s="13">
        <v>0</v>
      </c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ht="41.1" customHeight="1">
      <c r="A467" s="6" t="s">
        <v>1387</v>
      </c>
      <c r="B467" s="7" t="s">
        <v>1340</v>
      </c>
      <c r="C467" s="12" t="s">
        <v>247</v>
      </c>
      <c r="D467" s="12"/>
      <c r="E467" s="13">
        <v>0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1:17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ht="41.1" customHeight="1">
      <c r="A469" s="6" t="s">
        <v>1387</v>
      </c>
      <c r="B469" s="7" t="s">
        <v>1164</v>
      </c>
      <c r="C469" s="12" t="s">
        <v>247</v>
      </c>
      <c r="D469" s="12"/>
      <c r="E469" s="13">
        <v>0</v>
      </c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spans="1:17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ht="41.1" customHeight="1">
      <c r="A471" s="6" t="s">
        <v>1387</v>
      </c>
      <c r="B471" s="7" t="s">
        <v>636</v>
      </c>
      <c r="C471" s="12" t="s">
        <v>247</v>
      </c>
      <c r="D471" s="12"/>
      <c r="E471" s="13">
        <v>0</v>
      </c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spans="1:17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ht="41.1" customHeight="1">
      <c r="A473" s="6" t="s">
        <v>1387</v>
      </c>
      <c r="B473" s="7" t="s">
        <v>1286</v>
      </c>
      <c r="C473" s="12" t="s">
        <v>247</v>
      </c>
      <c r="D473" s="12"/>
      <c r="E473" s="13">
        <v>0</v>
      </c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spans="1:17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ht="41.1" customHeight="1">
      <c r="A475" s="6" t="s">
        <v>1387</v>
      </c>
      <c r="B475" s="7" t="s">
        <v>1288</v>
      </c>
      <c r="C475" s="12" t="s">
        <v>247</v>
      </c>
      <c r="D475" s="12"/>
      <c r="E475" s="13">
        <v>0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spans="1:17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ht="41.1" customHeight="1">
      <c r="A477" s="6" t="s">
        <v>1387</v>
      </c>
      <c r="B477" s="7" t="s">
        <v>640</v>
      </c>
      <c r="C477" s="12" t="s">
        <v>247</v>
      </c>
      <c r="D477" s="12"/>
      <c r="E477" s="13">
        <v>0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spans="1:17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ht="41.1" customHeight="1">
      <c r="A479" s="6" t="s">
        <v>1387</v>
      </c>
      <c r="B479" s="7" t="s">
        <v>642</v>
      </c>
      <c r="C479" s="12" t="s">
        <v>247</v>
      </c>
      <c r="D479" s="12"/>
      <c r="E479" s="13">
        <v>0</v>
      </c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spans="1:17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ht="41.1" customHeight="1">
      <c r="A481" s="6" t="s">
        <v>1387</v>
      </c>
      <c r="B481" s="7" t="s">
        <v>1388</v>
      </c>
      <c r="C481" s="12" t="s">
        <v>247</v>
      </c>
      <c r="D481" s="12"/>
      <c r="E481" s="13">
        <v>0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spans="1:17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ht="41.1" customHeight="1">
      <c r="A483" s="6" t="s">
        <v>1389</v>
      </c>
      <c r="B483" s="7" t="s">
        <v>1390</v>
      </c>
      <c r="C483" s="12" t="s">
        <v>247</v>
      </c>
      <c r="D483" s="12"/>
      <c r="E483" s="13">
        <v>0</v>
      </c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spans="1:17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ht="41.1" customHeight="1">
      <c r="A485" s="6" t="s">
        <v>1389</v>
      </c>
      <c r="B485" s="7" t="s">
        <v>1391</v>
      </c>
      <c r="C485" s="12" t="s">
        <v>247</v>
      </c>
      <c r="D485" s="12"/>
      <c r="E485" s="13">
        <v>0</v>
      </c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spans="1:17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ht="41.1" customHeight="1">
      <c r="A487" s="6" t="s">
        <v>1389</v>
      </c>
      <c r="B487" s="7" t="s">
        <v>1353</v>
      </c>
      <c r="C487" s="12" t="s">
        <v>247</v>
      </c>
      <c r="D487" s="12"/>
      <c r="E487" s="13">
        <v>0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spans="1:17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ht="41.1" customHeight="1">
      <c r="A489" s="6" t="s">
        <v>1392</v>
      </c>
      <c r="B489" s="7" t="s">
        <v>1393</v>
      </c>
      <c r="C489" s="12" t="s">
        <v>247</v>
      </c>
      <c r="D489" s="12"/>
      <c r="E489" s="13">
        <v>0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1:17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ht="41.1" customHeight="1">
      <c r="A491" s="6" t="s">
        <v>1392</v>
      </c>
      <c r="B491" s="7" t="s">
        <v>1395</v>
      </c>
      <c r="C491" s="12" t="s">
        <v>247</v>
      </c>
      <c r="D491" s="12"/>
      <c r="E491" s="13">
        <v>0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1:17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ht="41.1" customHeight="1">
      <c r="A493" s="6" t="s">
        <v>1397</v>
      </c>
      <c r="B493" s="7" t="s">
        <v>1398</v>
      </c>
      <c r="C493" s="12" t="s">
        <v>247</v>
      </c>
      <c r="D493" s="12"/>
      <c r="E493" s="13">
        <v>0</v>
      </c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1:17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ht="30.6" customHeight="1">
      <c r="A495" s="6" t="s">
        <v>941</v>
      </c>
      <c r="B495" s="7" t="s">
        <v>99</v>
      </c>
      <c r="C495" s="12" t="s">
        <v>247</v>
      </c>
      <c r="D495" s="12"/>
      <c r="E495" s="13">
        <v>0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spans="1:17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ht="30.6" customHeight="1">
      <c r="A497" s="6" t="s">
        <v>941</v>
      </c>
      <c r="B497" s="7" t="s">
        <v>101</v>
      </c>
      <c r="C497" s="12" t="s">
        <v>247</v>
      </c>
      <c r="D497" s="12"/>
      <c r="E497" s="13">
        <v>0</v>
      </c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1:17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ht="30.6" customHeight="1">
      <c r="A499" s="6" t="s">
        <v>941</v>
      </c>
      <c r="B499" s="7" t="s">
        <v>109</v>
      </c>
      <c r="C499" s="12" t="s">
        <v>247</v>
      </c>
      <c r="D499" s="12"/>
      <c r="E499" s="13">
        <v>0</v>
      </c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spans="1:17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ht="30.6" customHeight="1">
      <c r="A501" s="6" t="s">
        <v>941</v>
      </c>
      <c r="B501" s="7" t="s">
        <v>1406</v>
      </c>
      <c r="C501" s="12" t="s">
        <v>247</v>
      </c>
      <c r="D501" s="12"/>
      <c r="E501" s="13">
        <v>0</v>
      </c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spans="1:17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ht="30.6" customHeight="1">
      <c r="A503" s="6" t="s">
        <v>941</v>
      </c>
      <c r="B503" s="7" t="s">
        <v>1408</v>
      </c>
      <c r="C503" s="12" t="s">
        <v>247</v>
      </c>
      <c r="D503" s="12"/>
      <c r="E503" s="13">
        <v>0</v>
      </c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1:17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ht="30.6" customHeight="1">
      <c r="A505" s="6" t="s">
        <v>941</v>
      </c>
      <c r="B505" s="7" t="s">
        <v>1023</v>
      </c>
      <c r="C505" s="12" t="s">
        <v>247</v>
      </c>
      <c r="D505" s="12"/>
      <c r="E505" s="13">
        <v>0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ht="30.6" customHeight="1">
      <c r="A507" s="6" t="s">
        <v>941</v>
      </c>
      <c r="B507" s="7" t="s">
        <v>1024</v>
      </c>
      <c r="C507" s="12" t="s">
        <v>247</v>
      </c>
      <c r="D507" s="12"/>
      <c r="E507" s="13">
        <v>0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ht="30.6" customHeight="1">
      <c r="A509" s="6" t="s">
        <v>941</v>
      </c>
      <c r="B509" s="7" t="s">
        <v>1631</v>
      </c>
      <c r="C509" s="12" t="s">
        <v>247</v>
      </c>
      <c r="D509" s="12"/>
      <c r="E509" s="13">
        <v>0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spans="1:17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ht="30.6" customHeight="1">
      <c r="A511" s="6" t="s">
        <v>941</v>
      </c>
      <c r="B511" s="7" t="s">
        <v>1632</v>
      </c>
      <c r="C511" s="12" t="s">
        <v>247</v>
      </c>
      <c r="D511" s="12"/>
      <c r="E511" s="13">
        <v>0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ht="30.6" customHeight="1">
      <c r="A513" s="6" t="s">
        <v>1429</v>
      </c>
      <c r="B513" s="7" t="s">
        <v>119</v>
      </c>
      <c r="C513" s="12" t="s">
        <v>247</v>
      </c>
      <c r="D513" s="12"/>
      <c r="E513" s="13">
        <v>0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ht="41.1" customHeight="1">
      <c r="A515" s="6" t="s">
        <v>1431</v>
      </c>
      <c r="B515" s="7" t="s">
        <v>119</v>
      </c>
      <c r="C515" s="6" t="s">
        <v>1539</v>
      </c>
      <c r="D515" s="6" t="s">
        <v>97</v>
      </c>
      <c r="E515" s="8">
        <v>40000</v>
      </c>
      <c r="F515" s="9">
        <v>43350</v>
      </c>
      <c r="G515" s="9">
        <v>46173</v>
      </c>
      <c r="H515" s="10">
        <v>93</v>
      </c>
      <c r="I515" s="10">
        <v>4.33</v>
      </c>
      <c r="J515" s="8">
        <v>51766.67</v>
      </c>
      <c r="K515" s="8">
        <v>1.29</v>
      </c>
      <c r="L515" s="8">
        <v>621200.04</v>
      </c>
      <c r="M515" s="8">
        <v>15.53</v>
      </c>
      <c r="N515" s="8">
        <v>4.67</v>
      </c>
      <c r="O515" s="8">
        <v>0</v>
      </c>
      <c r="P515" s="8">
        <v>65699.990000000005</v>
      </c>
      <c r="Q515" s="8">
        <v>0</v>
      </c>
    </row>
    <row r="516" spans="1:17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ht="41.1" customHeight="1">
      <c r="A517" s="6" t="s">
        <v>1431</v>
      </c>
      <c r="B517" s="7" t="s">
        <v>320</v>
      </c>
      <c r="C517" s="6" t="s">
        <v>1540</v>
      </c>
      <c r="D517" s="6" t="s">
        <v>97</v>
      </c>
      <c r="E517" s="8">
        <v>11360</v>
      </c>
      <c r="F517" s="9">
        <v>42736</v>
      </c>
      <c r="G517" s="9">
        <v>46630</v>
      </c>
      <c r="H517" s="10">
        <v>128</v>
      </c>
      <c r="I517" s="10">
        <v>6</v>
      </c>
      <c r="J517" s="8">
        <v>17513.330000000002</v>
      </c>
      <c r="K517" s="8">
        <v>1.54</v>
      </c>
      <c r="L517" s="8">
        <v>210159.96</v>
      </c>
      <c r="M517" s="8">
        <v>18.5</v>
      </c>
      <c r="N517" s="8">
        <v>5.48</v>
      </c>
      <c r="O517" s="8">
        <v>0</v>
      </c>
      <c r="P517" s="8">
        <v>21886.94</v>
      </c>
      <c r="Q517" s="8">
        <v>0</v>
      </c>
    </row>
    <row r="518" spans="1:17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ht="71.45" customHeight="1">
      <c r="A519" s="6" t="s">
        <v>1432</v>
      </c>
      <c r="B519" s="7" t="s">
        <v>99</v>
      </c>
      <c r="C519" s="6" t="s">
        <v>1433</v>
      </c>
      <c r="D519" s="6" t="s">
        <v>97</v>
      </c>
      <c r="E519" s="8">
        <v>48083</v>
      </c>
      <c r="F519" s="9">
        <v>44256</v>
      </c>
      <c r="G519" s="9">
        <v>47299</v>
      </c>
      <c r="H519" s="10">
        <v>100</v>
      </c>
      <c r="I519" s="10">
        <v>1.83</v>
      </c>
      <c r="J519" s="8">
        <v>44613.05</v>
      </c>
      <c r="K519" s="8">
        <v>0.93</v>
      </c>
      <c r="L519" s="8">
        <v>535356.6</v>
      </c>
      <c r="M519" s="8">
        <v>11.13</v>
      </c>
      <c r="N519" s="8">
        <v>1.56</v>
      </c>
      <c r="O519" s="8">
        <v>0</v>
      </c>
      <c r="P519" s="8">
        <v>0</v>
      </c>
      <c r="Q519" s="8">
        <v>0</v>
      </c>
    </row>
    <row r="520" spans="1:17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ht="51" customHeight="1">
      <c r="A521" s="6" t="s">
        <v>1432</v>
      </c>
      <c r="B521" s="7" t="s">
        <v>101</v>
      </c>
      <c r="C521" s="12" t="s">
        <v>247</v>
      </c>
      <c r="D521" s="12"/>
      <c r="E521" s="13">
        <v>10800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ht="41.1" customHeight="1">
      <c r="A523" s="6" t="s">
        <v>1435</v>
      </c>
      <c r="B523" s="7" t="s">
        <v>1436</v>
      </c>
      <c r="C523" s="12" t="s">
        <v>247</v>
      </c>
      <c r="D523" s="12"/>
      <c r="E523" s="13">
        <v>0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ht="30.6" customHeight="1">
      <c r="A525" s="6" t="s">
        <v>1435</v>
      </c>
      <c r="B525" s="7" t="s">
        <v>188</v>
      </c>
      <c r="C525" s="12" t="s">
        <v>247</v>
      </c>
      <c r="D525" s="12"/>
      <c r="E525" s="13">
        <v>0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ht="30.6" customHeight="1">
      <c r="A527" s="6" t="s">
        <v>1435</v>
      </c>
      <c r="B527" s="7" t="s">
        <v>1034</v>
      </c>
      <c r="C527" s="12" t="s">
        <v>247</v>
      </c>
      <c r="D527" s="12"/>
      <c r="E527" s="13">
        <v>0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spans="1:17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ht="30.6" customHeight="1">
      <c r="A529" s="6" t="s">
        <v>1435</v>
      </c>
      <c r="B529" s="7" t="s">
        <v>1210</v>
      </c>
      <c r="C529" s="12" t="s">
        <v>247</v>
      </c>
      <c r="D529" s="12"/>
      <c r="E529" s="13">
        <v>0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1:17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ht="30.6" customHeight="1">
      <c r="A531" s="6" t="s">
        <v>1440</v>
      </c>
      <c r="B531" s="7" t="s">
        <v>1633</v>
      </c>
      <c r="C531" s="12" t="s">
        <v>247</v>
      </c>
      <c r="D531" s="12"/>
      <c r="E531" s="13">
        <v>0</v>
      </c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spans="1:17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ht="41.1" customHeight="1">
      <c r="A533" s="6" t="s">
        <v>1440</v>
      </c>
      <c r="B533" s="7" t="s">
        <v>1443</v>
      </c>
      <c r="C533" s="12" t="s">
        <v>247</v>
      </c>
      <c r="D533" s="12"/>
      <c r="E533" s="13">
        <v>0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spans="1:17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ht="41.1" customHeight="1">
      <c r="A535" s="6" t="s">
        <v>1440</v>
      </c>
      <c r="B535" s="7" t="s">
        <v>1634</v>
      </c>
      <c r="C535" s="12" t="s">
        <v>247</v>
      </c>
      <c r="D535" s="12"/>
      <c r="E535" s="13">
        <v>0</v>
      </c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spans="1:17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ht="41.1" customHeight="1">
      <c r="A537" s="6" t="s">
        <v>1440</v>
      </c>
      <c r="B537" s="7" t="s">
        <v>1635</v>
      </c>
      <c r="C537" s="12" t="s">
        <v>247</v>
      </c>
      <c r="D537" s="12"/>
      <c r="E537" s="13">
        <v>0</v>
      </c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spans="1:17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ht="41.1" customHeight="1">
      <c r="A539" s="6" t="s">
        <v>1440</v>
      </c>
      <c r="B539" s="7" t="s">
        <v>1636</v>
      </c>
      <c r="C539" s="12" t="s">
        <v>247</v>
      </c>
      <c r="D539" s="12"/>
      <c r="E539" s="13">
        <v>0</v>
      </c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spans="1:17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ht="41.1" customHeight="1">
      <c r="A541" s="6" t="s">
        <v>1447</v>
      </c>
      <c r="B541" s="7" t="s">
        <v>119</v>
      </c>
      <c r="C541" s="12" t="s">
        <v>247</v>
      </c>
      <c r="D541" s="12"/>
      <c r="E541" s="13">
        <v>0</v>
      </c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spans="1:17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ht="61.35" customHeight="1">
      <c r="A543" s="6" t="s">
        <v>1449</v>
      </c>
      <c r="B543" s="7"/>
      <c r="C543" s="6" t="s">
        <v>1637</v>
      </c>
      <c r="D543" s="6" t="s">
        <v>97</v>
      </c>
      <c r="E543" s="8">
        <v>9562</v>
      </c>
      <c r="F543" s="9">
        <v>42979</v>
      </c>
      <c r="G543" s="9">
        <v>45230</v>
      </c>
      <c r="H543" s="10">
        <v>74</v>
      </c>
      <c r="I543" s="10">
        <v>5.33</v>
      </c>
      <c r="J543" s="8">
        <v>5179.42</v>
      </c>
      <c r="K543" s="8">
        <v>0.54</v>
      </c>
      <c r="L543" s="8">
        <v>62153.04</v>
      </c>
      <c r="M543" s="8">
        <v>6.5</v>
      </c>
      <c r="N543" s="8">
        <v>2.89</v>
      </c>
      <c r="O543" s="8">
        <v>0</v>
      </c>
      <c r="P543" s="8">
        <v>0</v>
      </c>
      <c r="Q543" s="8">
        <v>0</v>
      </c>
    </row>
    <row r="544" spans="1:17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ht="71.45" customHeight="1">
      <c r="A545" s="6" t="s">
        <v>1449</v>
      </c>
      <c r="B545" s="7" t="s">
        <v>1450</v>
      </c>
      <c r="C545" s="6" t="s">
        <v>1451</v>
      </c>
      <c r="D545" s="6" t="s">
        <v>117</v>
      </c>
      <c r="E545" s="8">
        <v>6700</v>
      </c>
      <c r="F545" s="9">
        <v>42863</v>
      </c>
      <c r="G545" s="9">
        <v>46660</v>
      </c>
      <c r="H545" s="10">
        <v>125</v>
      </c>
      <c r="I545" s="10">
        <v>5.67</v>
      </c>
      <c r="J545" s="8">
        <v>6867.5</v>
      </c>
      <c r="K545" s="8">
        <v>1.02</v>
      </c>
      <c r="L545" s="8">
        <v>82410</v>
      </c>
      <c r="M545" s="8">
        <v>12.3</v>
      </c>
      <c r="N545" s="8">
        <v>0</v>
      </c>
      <c r="O545" s="8">
        <v>0</v>
      </c>
      <c r="P545" s="8">
        <v>0</v>
      </c>
      <c r="Q545" s="8">
        <v>0</v>
      </c>
    </row>
    <row r="546" spans="1:17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ht="51" customHeight="1">
      <c r="A547" s="6" t="s">
        <v>1449</v>
      </c>
      <c r="B547" s="7" t="s">
        <v>1454</v>
      </c>
      <c r="C547" s="6" t="s">
        <v>1638</v>
      </c>
      <c r="D547" s="6" t="s">
        <v>97</v>
      </c>
      <c r="E547" s="8">
        <v>15970</v>
      </c>
      <c r="F547" s="9">
        <v>43922</v>
      </c>
      <c r="G547" s="9">
        <v>45135</v>
      </c>
      <c r="H547" s="10">
        <v>39</v>
      </c>
      <c r="I547" s="10">
        <v>2.75</v>
      </c>
      <c r="J547" s="8">
        <v>9992.36</v>
      </c>
      <c r="K547" s="8">
        <v>0.63</v>
      </c>
      <c r="L547" s="8">
        <v>119908.32</v>
      </c>
      <c r="M547" s="8">
        <v>7.51</v>
      </c>
      <c r="N547" s="8">
        <v>2.93</v>
      </c>
      <c r="O547" s="8">
        <v>0</v>
      </c>
      <c r="P547" s="8">
        <v>0</v>
      </c>
      <c r="Q547" s="8">
        <v>0</v>
      </c>
    </row>
    <row r="548" spans="1:17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ht="51" customHeight="1">
      <c r="A549" s="6" t="s">
        <v>1449</v>
      </c>
      <c r="B549" s="7" t="s">
        <v>1456</v>
      </c>
      <c r="C549" s="6" t="s">
        <v>1457</v>
      </c>
      <c r="D549" s="6" t="s">
        <v>97</v>
      </c>
      <c r="E549" s="8">
        <v>4234</v>
      </c>
      <c r="F549" s="9">
        <v>43922</v>
      </c>
      <c r="G549" s="9">
        <v>46081</v>
      </c>
      <c r="H549" s="10">
        <v>71</v>
      </c>
      <c r="I549" s="10">
        <v>2.75</v>
      </c>
      <c r="J549" s="8">
        <v>3087.29</v>
      </c>
      <c r="K549" s="8">
        <v>0.73</v>
      </c>
      <c r="L549" s="8">
        <v>37047.480000000003</v>
      </c>
      <c r="M549" s="8">
        <v>8.75</v>
      </c>
      <c r="N549" s="8">
        <v>2.98</v>
      </c>
      <c r="O549" s="8">
        <v>0</v>
      </c>
      <c r="P549" s="8">
        <v>4025.84</v>
      </c>
      <c r="Q549" s="8">
        <v>0</v>
      </c>
    </row>
    <row r="550" spans="1:17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ht="51" customHeight="1">
      <c r="A551" s="6" t="s">
        <v>1449</v>
      </c>
      <c r="B551" s="7" t="s">
        <v>1458</v>
      </c>
      <c r="C551" s="6" t="s">
        <v>1459</v>
      </c>
      <c r="D551" s="6" t="s">
        <v>97</v>
      </c>
      <c r="E551" s="8">
        <v>4161</v>
      </c>
      <c r="F551" s="9">
        <v>42736</v>
      </c>
      <c r="G551" s="9">
        <v>46081</v>
      </c>
      <c r="H551" s="10">
        <v>110</v>
      </c>
      <c r="I551" s="10">
        <v>6</v>
      </c>
      <c r="J551" s="8">
        <v>2746.26</v>
      </c>
      <c r="K551" s="8">
        <v>0.66</v>
      </c>
      <c r="L551" s="8">
        <v>32955.120000000003</v>
      </c>
      <c r="M551" s="8">
        <v>7.92</v>
      </c>
      <c r="N551" s="8">
        <v>3.14</v>
      </c>
      <c r="O551" s="8">
        <v>0</v>
      </c>
      <c r="P551" s="8">
        <v>3068.74</v>
      </c>
      <c r="Q551" s="8">
        <v>0</v>
      </c>
    </row>
    <row r="552" spans="1:17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ht="61.35" customHeight="1">
      <c r="A553" s="6" t="s">
        <v>1449</v>
      </c>
      <c r="B553" s="7" t="s">
        <v>1452</v>
      </c>
      <c r="C553" s="12" t="s">
        <v>247</v>
      </c>
      <c r="D553" s="12"/>
      <c r="E553" s="13">
        <v>6451</v>
      </c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spans="1:17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ht="51" customHeight="1">
      <c r="A555" s="6" t="s">
        <v>1449</v>
      </c>
      <c r="B555" s="7" t="s">
        <v>1461</v>
      </c>
      <c r="C555" s="12" t="s">
        <v>247</v>
      </c>
      <c r="D555" s="12"/>
      <c r="E555" s="13">
        <v>0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1:17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ht="51" customHeight="1">
      <c r="A557" s="6" t="s">
        <v>1449</v>
      </c>
      <c r="B557" s="7" t="s">
        <v>190</v>
      </c>
      <c r="C557" s="12" t="s">
        <v>247</v>
      </c>
      <c r="D557" s="12"/>
      <c r="E557" s="13">
        <v>0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spans="1:17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ht="51" customHeight="1">
      <c r="A559" s="6" t="s">
        <v>1462</v>
      </c>
      <c r="B559" s="7" t="s">
        <v>479</v>
      </c>
      <c r="C559" s="6" t="s">
        <v>1463</v>
      </c>
      <c r="D559" s="6" t="s">
        <v>97</v>
      </c>
      <c r="E559" s="8">
        <v>39972</v>
      </c>
      <c r="F559" s="9">
        <v>44835</v>
      </c>
      <c r="G559" s="9">
        <v>47879</v>
      </c>
      <c r="H559" s="10">
        <v>100</v>
      </c>
      <c r="I559" s="10">
        <v>0.25</v>
      </c>
      <c r="J559" s="8">
        <v>0</v>
      </c>
      <c r="K559" s="8">
        <v>0</v>
      </c>
      <c r="L559" s="8">
        <v>0</v>
      </c>
      <c r="M559" s="8">
        <v>0</v>
      </c>
      <c r="N559" s="8">
        <v>5.46</v>
      </c>
      <c r="O559" s="8">
        <v>0</v>
      </c>
      <c r="P559" s="8">
        <v>118450.36</v>
      </c>
      <c r="Q559" s="8">
        <v>0</v>
      </c>
    </row>
    <row r="560" spans="1:17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ht="51" customHeight="1">
      <c r="A561" s="6" t="s">
        <v>1462</v>
      </c>
      <c r="B561" s="7" t="s">
        <v>190</v>
      </c>
      <c r="C561" s="12" t="s">
        <v>247</v>
      </c>
      <c r="D561" s="12"/>
      <c r="E561" s="13">
        <v>0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spans="1:17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ht="51" customHeight="1">
      <c r="A563" s="6" t="s">
        <v>1464</v>
      </c>
      <c r="B563" s="7" t="s">
        <v>1146</v>
      </c>
      <c r="C563" s="6" t="s">
        <v>1465</v>
      </c>
      <c r="D563" s="6" t="s">
        <v>97</v>
      </c>
      <c r="E563" s="8">
        <v>9250</v>
      </c>
      <c r="F563" s="9">
        <v>43997</v>
      </c>
      <c r="G563" s="9">
        <v>46265</v>
      </c>
      <c r="H563" s="10">
        <v>75</v>
      </c>
      <c r="I563" s="10">
        <v>2.58</v>
      </c>
      <c r="J563" s="8">
        <v>5973.96</v>
      </c>
      <c r="K563" s="8">
        <v>0.65</v>
      </c>
      <c r="L563" s="8">
        <v>71687.520000000004</v>
      </c>
      <c r="M563" s="8">
        <v>7.75</v>
      </c>
      <c r="N563" s="8">
        <v>0</v>
      </c>
      <c r="O563" s="8">
        <v>0</v>
      </c>
      <c r="P563" s="8">
        <v>30604.560000000001</v>
      </c>
      <c r="Q563" s="8">
        <v>0</v>
      </c>
    </row>
    <row r="564" spans="1:17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ht="71.45" customHeight="1">
      <c r="A565" s="6" t="s">
        <v>1464</v>
      </c>
      <c r="B565" s="7" t="s">
        <v>1466</v>
      </c>
      <c r="C565" s="6" t="s">
        <v>1467</v>
      </c>
      <c r="D565" s="6" t="s">
        <v>97</v>
      </c>
      <c r="E565" s="8">
        <v>9250</v>
      </c>
      <c r="F565" s="9">
        <v>44044</v>
      </c>
      <c r="G565" s="9">
        <v>46295</v>
      </c>
      <c r="H565" s="10">
        <v>74</v>
      </c>
      <c r="I565" s="10">
        <v>2.42</v>
      </c>
      <c r="J565" s="8">
        <v>6359.38</v>
      </c>
      <c r="K565" s="8">
        <v>0.69</v>
      </c>
      <c r="L565" s="8">
        <v>76312.56</v>
      </c>
      <c r="M565" s="8">
        <v>8.25</v>
      </c>
      <c r="N565" s="8">
        <v>0</v>
      </c>
      <c r="O565" s="8">
        <v>0</v>
      </c>
      <c r="P565" s="8">
        <v>11177</v>
      </c>
      <c r="Q565" s="8">
        <v>0</v>
      </c>
    </row>
    <row r="566" spans="1:17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ht="41.1" customHeight="1">
      <c r="A567" s="6" t="s">
        <v>1464</v>
      </c>
      <c r="B567" s="7" t="s">
        <v>1468</v>
      </c>
      <c r="C567" s="6" t="s">
        <v>1469</v>
      </c>
      <c r="D567" s="6" t="s">
        <v>117</v>
      </c>
      <c r="E567" s="8">
        <v>9250</v>
      </c>
      <c r="F567" s="9">
        <v>41000</v>
      </c>
      <c r="G567" s="9">
        <v>46568</v>
      </c>
      <c r="H567" s="10">
        <v>183</v>
      </c>
      <c r="I567" s="10">
        <v>10.75</v>
      </c>
      <c r="J567" s="8">
        <v>5217.42</v>
      </c>
      <c r="K567" s="8">
        <v>0.56000000000000005</v>
      </c>
      <c r="L567" s="8">
        <v>62609.04</v>
      </c>
      <c r="M567" s="8">
        <v>6.77</v>
      </c>
      <c r="N567" s="8">
        <v>0</v>
      </c>
      <c r="O567" s="8">
        <v>0</v>
      </c>
      <c r="P567" s="8">
        <v>6510.46</v>
      </c>
      <c r="Q567" s="8">
        <v>0</v>
      </c>
    </row>
    <row r="568" spans="1:17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ht="51" customHeight="1">
      <c r="A569" s="6" t="s">
        <v>1464</v>
      </c>
      <c r="B569" s="7" t="s">
        <v>1470</v>
      </c>
      <c r="C569" s="6" t="s">
        <v>1471</v>
      </c>
      <c r="D569" s="6" t="s">
        <v>97</v>
      </c>
      <c r="E569" s="8">
        <v>9250</v>
      </c>
      <c r="F569" s="9">
        <v>44921</v>
      </c>
      <c r="G569" s="9">
        <v>46783</v>
      </c>
      <c r="H569" s="10">
        <v>62</v>
      </c>
      <c r="I569" s="10">
        <v>0.08</v>
      </c>
      <c r="J569" s="8">
        <v>0</v>
      </c>
      <c r="K569" s="8">
        <v>0</v>
      </c>
      <c r="L569" s="8">
        <v>0</v>
      </c>
      <c r="M569" s="8">
        <v>0</v>
      </c>
      <c r="N569" s="8">
        <v>3.5</v>
      </c>
      <c r="O569" s="8">
        <v>0</v>
      </c>
      <c r="P569" s="8">
        <v>6166.67</v>
      </c>
      <c r="Q569" s="8">
        <v>0</v>
      </c>
    </row>
    <row r="570" spans="1:17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ht="41.1" customHeight="1">
      <c r="A571" s="6" t="s">
        <v>1472</v>
      </c>
      <c r="B571" s="7" t="s">
        <v>479</v>
      </c>
      <c r="C571" s="6" t="s">
        <v>1473</v>
      </c>
      <c r="D571" s="6" t="s">
        <v>97</v>
      </c>
      <c r="E571" s="8">
        <v>19660</v>
      </c>
      <c r="F571" s="9">
        <v>44770</v>
      </c>
      <c r="G571" s="9">
        <v>45808</v>
      </c>
      <c r="H571" s="10">
        <v>35</v>
      </c>
      <c r="I571" s="10">
        <v>0.5</v>
      </c>
      <c r="J571" s="8">
        <v>10239.58</v>
      </c>
      <c r="K571" s="8">
        <v>0.52</v>
      </c>
      <c r="L571" s="8">
        <v>122874.96</v>
      </c>
      <c r="M571" s="8">
        <v>6.25</v>
      </c>
      <c r="N571" s="8">
        <v>1.64</v>
      </c>
      <c r="O571" s="8">
        <v>0</v>
      </c>
      <c r="P571" s="8">
        <v>11517.48</v>
      </c>
      <c r="Q571" s="8">
        <v>0</v>
      </c>
    </row>
    <row r="572" spans="1:17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ht="51" customHeight="1">
      <c r="A573" s="6" t="s">
        <v>1472</v>
      </c>
      <c r="B573" s="7" t="s">
        <v>1474</v>
      </c>
      <c r="C573" s="6" t="s">
        <v>1475</v>
      </c>
      <c r="D573" s="6" t="s">
        <v>97</v>
      </c>
      <c r="E573" s="8">
        <v>53497</v>
      </c>
      <c r="F573" s="9">
        <v>43101</v>
      </c>
      <c r="G573" s="9">
        <v>47483</v>
      </c>
      <c r="H573" s="10">
        <v>144</v>
      </c>
      <c r="I573" s="10">
        <v>5</v>
      </c>
      <c r="J573" s="8">
        <v>24519.46</v>
      </c>
      <c r="K573" s="8">
        <v>0.46</v>
      </c>
      <c r="L573" s="8">
        <v>294233.52</v>
      </c>
      <c r="M573" s="8">
        <v>5.5</v>
      </c>
      <c r="N573" s="8">
        <v>1.64</v>
      </c>
      <c r="O573" s="8">
        <v>0</v>
      </c>
      <c r="P573" s="8">
        <v>9347</v>
      </c>
      <c r="Q573" s="8">
        <v>0</v>
      </c>
    </row>
    <row r="574" spans="1:17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ht="51" customHeight="1">
      <c r="A575" s="6" t="s">
        <v>1472</v>
      </c>
      <c r="B575" s="7" t="s">
        <v>1476</v>
      </c>
      <c r="C575" s="6" t="s">
        <v>1477</v>
      </c>
      <c r="D575" s="6" t="s">
        <v>97</v>
      </c>
      <c r="E575" s="8">
        <v>38383</v>
      </c>
      <c r="F575" s="9">
        <v>44770</v>
      </c>
      <c r="G575" s="9">
        <v>47087</v>
      </c>
      <c r="H575" s="10">
        <v>77</v>
      </c>
      <c r="I575" s="10">
        <v>0.5</v>
      </c>
      <c r="J575" s="8">
        <v>17624.189999999999</v>
      </c>
      <c r="K575" s="8">
        <v>0.46</v>
      </c>
      <c r="L575" s="8">
        <v>211490.28</v>
      </c>
      <c r="M575" s="8">
        <v>5.51</v>
      </c>
      <c r="N575" s="8">
        <v>1.53</v>
      </c>
      <c r="O575" s="8">
        <v>0</v>
      </c>
      <c r="P575" s="8">
        <v>13559.38</v>
      </c>
      <c r="Q575" s="8">
        <v>0</v>
      </c>
    </row>
    <row r="576" spans="1:17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ht="51" customHeight="1">
      <c r="A577" s="6" t="s">
        <v>1478</v>
      </c>
      <c r="B577" s="7" t="s">
        <v>119</v>
      </c>
      <c r="C577" s="12" t="s">
        <v>247</v>
      </c>
      <c r="D577" s="12"/>
      <c r="E577" s="13">
        <v>0</v>
      </c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ht="41.1" customHeight="1">
      <c r="A579" s="6" t="s">
        <v>1480</v>
      </c>
      <c r="B579" s="7" t="s">
        <v>119</v>
      </c>
      <c r="C579" s="12" t="s">
        <v>247</v>
      </c>
      <c r="D579" s="12"/>
      <c r="E579" s="13">
        <v>0</v>
      </c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spans="1:17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ht="30.6" customHeight="1">
      <c r="A581" s="6" t="s">
        <v>1482</v>
      </c>
      <c r="B581" s="7" t="s">
        <v>119</v>
      </c>
      <c r="C581" s="6" t="s">
        <v>1483</v>
      </c>
      <c r="D581" s="6" t="s">
        <v>97</v>
      </c>
      <c r="E581" s="8">
        <v>30333</v>
      </c>
      <c r="F581" s="9">
        <v>44896</v>
      </c>
      <c r="G581" s="9">
        <v>46783</v>
      </c>
      <c r="H581" s="10">
        <v>62</v>
      </c>
      <c r="I581" s="10">
        <v>0.08</v>
      </c>
      <c r="J581" s="8">
        <v>0</v>
      </c>
      <c r="K581" s="8">
        <v>0</v>
      </c>
      <c r="L581" s="8">
        <v>0</v>
      </c>
      <c r="M581" s="8">
        <v>0</v>
      </c>
      <c r="N581" s="8">
        <v>2.2000000000000002</v>
      </c>
      <c r="O581" s="8">
        <v>0</v>
      </c>
      <c r="P581" s="8">
        <v>30080.23</v>
      </c>
      <c r="Q581" s="8">
        <v>0</v>
      </c>
    </row>
    <row r="582" spans="1:17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ht="51" customHeight="1">
      <c r="A583" s="6" t="s">
        <v>1484</v>
      </c>
      <c r="B583" s="7" t="s">
        <v>119</v>
      </c>
      <c r="C583" s="12" t="s">
        <v>247</v>
      </c>
      <c r="D583" s="12"/>
      <c r="E583" s="13">
        <v>0</v>
      </c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spans="1:17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ht="51" customHeight="1">
      <c r="A585" s="6" t="s">
        <v>1486</v>
      </c>
      <c r="B585" s="7" t="s">
        <v>119</v>
      </c>
      <c r="C585" s="6" t="s">
        <v>1487</v>
      </c>
      <c r="D585" s="6" t="s">
        <v>97</v>
      </c>
      <c r="E585" s="8">
        <v>29620</v>
      </c>
      <c r="F585" s="9">
        <v>44736</v>
      </c>
      <c r="G585" s="9">
        <v>45808</v>
      </c>
      <c r="H585" s="10">
        <v>36</v>
      </c>
      <c r="I585" s="10">
        <v>0.57999999999999996</v>
      </c>
      <c r="J585" s="8">
        <v>17712.669999999998</v>
      </c>
      <c r="K585" s="8">
        <v>0.6</v>
      </c>
      <c r="L585" s="8">
        <v>212552.04</v>
      </c>
      <c r="M585" s="8">
        <v>7.18</v>
      </c>
      <c r="N585" s="8">
        <v>3.45</v>
      </c>
      <c r="O585" s="8">
        <v>0</v>
      </c>
      <c r="P585" s="8">
        <v>5363</v>
      </c>
      <c r="Q585" s="8">
        <v>0</v>
      </c>
    </row>
    <row r="586" spans="1:17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ht="61.35" customHeight="1">
      <c r="A587" s="6" t="s">
        <v>1486</v>
      </c>
      <c r="B587" s="7" t="s">
        <v>320</v>
      </c>
      <c r="C587" s="6" t="s">
        <v>1488</v>
      </c>
      <c r="D587" s="6" t="s">
        <v>97</v>
      </c>
      <c r="E587" s="8">
        <v>13600</v>
      </c>
      <c r="F587" s="9">
        <v>43070</v>
      </c>
      <c r="G587" s="9">
        <v>46356</v>
      </c>
      <c r="H587" s="10">
        <v>108</v>
      </c>
      <c r="I587" s="10">
        <v>5.08</v>
      </c>
      <c r="J587" s="8">
        <v>9250</v>
      </c>
      <c r="K587" s="8">
        <v>0.68</v>
      </c>
      <c r="L587" s="8">
        <v>111000</v>
      </c>
      <c r="M587" s="8">
        <v>8.16</v>
      </c>
      <c r="N587" s="8">
        <v>0.44</v>
      </c>
      <c r="O587" s="8">
        <v>0</v>
      </c>
      <c r="P587" s="8">
        <v>7750</v>
      </c>
      <c r="Q587" s="8">
        <v>0</v>
      </c>
    </row>
    <row r="588" spans="1:17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ht="51" customHeight="1">
      <c r="A589" s="6" t="s">
        <v>1486</v>
      </c>
      <c r="B589" s="7" t="s">
        <v>339</v>
      </c>
      <c r="C589" s="6" t="s">
        <v>1584</v>
      </c>
      <c r="D589" s="6" t="s">
        <v>117</v>
      </c>
      <c r="E589" s="8">
        <v>6380</v>
      </c>
      <c r="F589" s="9">
        <v>44378</v>
      </c>
      <c r="G589" s="9">
        <v>45535</v>
      </c>
      <c r="H589" s="10">
        <v>38</v>
      </c>
      <c r="I589" s="10">
        <v>1.5</v>
      </c>
      <c r="J589" s="8">
        <v>5524</v>
      </c>
      <c r="K589" s="8">
        <v>0.87</v>
      </c>
      <c r="L589" s="8">
        <v>66288</v>
      </c>
      <c r="M589" s="8">
        <v>10.39</v>
      </c>
      <c r="N589" s="8">
        <v>0</v>
      </c>
      <c r="O589" s="8">
        <v>0</v>
      </c>
      <c r="P589" s="8">
        <v>0</v>
      </c>
      <c r="Q589" s="8">
        <v>0</v>
      </c>
    </row>
    <row r="590" spans="1:17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ht="61.35" customHeight="1">
      <c r="A591" s="6" t="s">
        <v>1489</v>
      </c>
      <c r="B591" s="7" t="s">
        <v>1286</v>
      </c>
      <c r="C591" s="12" t="s">
        <v>247</v>
      </c>
      <c r="D591" s="12"/>
      <c r="E591" s="13">
        <v>0</v>
      </c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ht="30.6" customHeight="1">
      <c r="A593" s="6" t="s">
        <v>1489</v>
      </c>
      <c r="B593" s="7" t="s">
        <v>101</v>
      </c>
      <c r="C593" s="12" t="s">
        <v>247</v>
      </c>
      <c r="D593" s="12"/>
      <c r="E593" s="13">
        <v>18858</v>
      </c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ht="30.6" customHeight="1">
      <c r="A595" s="6" t="s">
        <v>1489</v>
      </c>
      <c r="B595" s="7" t="s">
        <v>109</v>
      </c>
      <c r="C595" s="12" t="s">
        <v>247</v>
      </c>
      <c r="D595" s="12"/>
      <c r="E595" s="13">
        <v>0</v>
      </c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ht="30.6" customHeight="1">
      <c r="A597" s="6" t="s">
        <v>1489</v>
      </c>
      <c r="B597" s="7" t="s">
        <v>1493</v>
      </c>
      <c r="C597" s="12" t="s">
        <v>247</v>
      </c>
      <c r="D597" s="12"/>
      <c r="E597" s="13">
        <v>0</v>
      </c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ht="30.6" customHeight="1">
      <c r="A599" s="6" t="s">
        <v>1489</v>
      </c>
      <c r="B599" s="7" t="s">
        <v>188</v>
      </c>
      <c r="C599" s="12" t="s">
        <v>247</v>
      </c>
      <c r="D599" s="12"/>
      <c r="E599" s="13">
        <v>23256</v>
      </c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spans="1:17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ht="30.6" customHeight="1">
      <c r="A601" s="6" t="s">
        <v>1489</v>
      </c>
      <c r="B601" s="7" t="s">
        <v>1034</v>
      </c>
      <c r="C601" s="12" t="s">
        <v>247</v>
      </c>
      <c r="D601" s="12"/>
      <c r="E601" s="13">
        <v>23040</v>
      </c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ht="30.6" customHeight="1">
      <c r="A603" s="6" t="s">
        <v>1489</v>
      </c>
      <c r="B603" s="7" t="s">
        <v>1210</v>
      </c>
      <c r="C603" s="12" t="s">
        <v>247</v>
      </c>
      <c r="D603" s="12"/>
      <c r="E603" s="13">
        <v>0</v>
      </c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1:17" ht="30.6" customHeight="1">
      <c r="A605" s="6" t="s">
        <v>943</v>
      </c>
      <c r="B605" s="7" t="s">
        <v>1498</v>
      </c>
      <c r="C605" s="6" t="s">
        <v>1499</v>
      </c>
      <c r="D605" s="6" t="s">
        <v>97</v>
      </c>
      <c r="E605" s="8">
        <v>19689</v>
      </c>
      <c r="F605" s="9">
        <v>44715</v>
      </c>
      <c r="G605" s="9">
        <v>46418</v>
      </c>
      <c r="H605" s="10">
        <v>56</v>
      </c>
      <c r="I605" s="10">
        <v>0.57999999999999996</v>
      </c>
      <c r="J605" s="8">
        <v>15587.13</v>
      </c>
      <c r="K605" s="8">
        <v>0.79</v>
      </c>
      <c r="L605" s="8">
        <v>187045.56</v>
      </c>
      <c r="M605" s="8">
        <v>9.5</v>
      </c>
      <c r="N605" s="8">
        <v>3.12</v>
      </c>
      <c r="O605" s="8">
        <v>0</v>
      </c>
      <c r="P605" s="8">
        <v>0</v>
      </c>
      <c r="Q605" s="8">
        <v>0</v>
      </c>
    </row>
    <row r="606" spans="1:17">
      <c r="A606" s="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1:17" ht="51" customHeight="1">
      <c r="A607" s="6" t="s">
        <v>943</v>
      </c>
      <c r="B607" s="7" t="s">
        <v>1210</v>
      </c>
      <c r="C607" s="6" t="s">
        <v>1500</v>
      </c>
      <c r="D607" s="6" t="s">
        <v>97</v>
      </c>
      <c r="E607" s="8">
        <v>4646</v>
      </c>
      <c r="F607" s="9">
        <v>44715</v>
      </c>
      <c r="G607" s="9">
        <v>46022</v>
      </c>
      <c r="H607" s="10">
        <v>43</v>
      </c>
      <c r="I607" s="10">
        <v>0.57999999999999996</v>
      </c>
      <c r="J607" s="8">
        <v>5129.96</v>
      </c>
      <c r="K607" s="8">
        <v>1.1000000000000001</v>
      </c>
      <c r="L607" s="8">
        <v>61559.519999999997</v>
      </c>
      <c r="M607" s="8">
        <v>13.25</v>
      </c>
      <c r="N607" s="8">
        <v>3.05</v>
      </c>
      <c r="O607" s="8">
        <v>0</v>
      </c>
      <c r="P607" s="8">
        <v>4710.42</v>
      </c>
      <c r="Q607" s="8">
        <v>0</v>
      </c>
    </row>
    <row r="608" spans="1:17">
      <c r="A608" s="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 ht="81.599999999999994" customHeight="1">
      <c r="A609" s="6" t="s">
        <v>943</v>
      </c>
      <c r="B609" s="7" t="s">
        <v>1408</v>
      </c>
      <c r="C609" s="6" t="s">
        <v>1501</v>
      </c>
      <c r="D609" s="6" t="s">
        <v>97</v>
      </c>
      <c r="E609" s="8">
        <v>4606</v>
      </c>
      <c r="F609" s="9">
        <v>44715</v>
      </c>
      <c r="G609" s="9">
        <v>45626</v>
      </c>
      <c r="H609" s="10">
        <v>30</v>
      </c>
      <c r="I609" s="10">
        <v>0.57999999999999996</v>
      </c>
      <c r="J609" s="8">
        <v>4222.17</v>
      </c>
      <c r="K609" s="8">
        <v>0.92</v>
      </c>
      <c r="L609" s="8">
        <v>50666.04</v>
      </c>
      <c r="M609" s="8">
        <v>11</v>
      </c>
      <c r="N609" s="8">
        <v>3.04</v>
      </c>
      <c r="O609" s="8">
        <v>0</v>
      </c>
      <c r="P609" s="8">
        <v>5250</v>
      </c>
      <c r="Q609" s="8">
        <v>0</v>
      </c>
    </row>
    <row r="610" spans="1:17">
      <c r="A610" s="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 ht="51" customHeight="1">
      <c r="A611" s="6" t="s">
        <v>943</v>
      </c>
      <c r="B611" s="7" t="s">
        <v>1023</v>
      </c>
      <c r="C611" s="6" t="s">
        <v>1639</v>
      </c>
      <c r="D611" s="6" t="s">
        <v>97</v>
      </c>
      <c r="E611" s="8">
        <v>4510</v>
      </c>
      <c r="F611" s="9">
        <v>44715</v>
      </c>
      <c r="G611" s="9">
        <v>45260</v>
      </c>
      <c r="H611" s="10">
        <v>18</v>
      </c>
      <c r="I611" s="10">
        <v>0.57999999999999996</v>
      </c>
      <c r="J611" s="8">
        <v>4630.2700000000004</v>
      </c>
      <c r="K611" s="8">
        <v>1.03</v>
      </c>
      <c r="L611" s="8">
        <v>55563.24</v>
      </c>
      <c r="M611" s="8">
        <v>12.32</v>
      </c>
      <c r="N611" s="8">
        <v>3.12</v>
      </c>
      <c r="O611" s="8">
        <v>0</v>
      </c>
      <c r="P611" s="8">
        <v>0</v>
      </c>
      <c r="Q611" s="8">
        <v>0</v>
      </c>
    </row>
    <row r="612" spans="1:17">
      <c r="A612" s="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ht="51" customHeight="1">
      <c r="A613" s="6" t="s">
        <v>943</v>
      </c>
      <c r="B613" s="7" t="s">
        <v>1504</v>
      </c>
      <c r="C613" s="6" t="s">
        <v>1505</v>
      </c>
      <c r="D613" s="6" t="s">
        <v>97</v>
      </c>
      <c r="E613" s="8">
        <v>3760</v>
      </c>
      <c r="F613" s="9">
        <v>44715</v>
      </c>
      <c r="G613" s="9">
        <v>46203</v>
      </c>
      <c r="H613" s="10">
        <v>49</v>
      </c>
      <c r="I613" s="10">
        <v>0.57999999999999996</v>
      </c>
      <c r="J613" s="8">
        <v>4135.05</v>
      </c>
      <c r="K613" s="8">
        <v>1.1000000000000001</v>
      </c>
      <c r="L613" s="8">
        <v>49620.6</v>
      </c>
      <c r="M613" s="8">
        <v>13.2</v>
      </c>
      <c r="N613" s="8">
        <v>3.12</v>
      </c>
      <c r="O613" s="8">
        <v>0</v>
      </c>
      <c r="P613" s="8">
        <v>4935</v>
      </c>
      <c r="Q613" s="8">
        <v>0</v>
      </c>
    </row>
    <row r="614" spans="1:17">
      <c r="A614" s="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 ht="61.35" customHeight="1">
      <c r="A615" s="6" t="s">
        <v>943</v>
      </c>
      <c r="B615" s="7" t="s">
        <v>1506</v>
      </c>
      <c r="C615" s="6" t="s">
        <v>1507</v>
      </c>
      <c r="D615" s="6" t="s">
        <v>97</v>
      </c>
      <c r="E615" s="8">
        <v>17901</v>
      </c>
      <c r="F615" s="9">
        <v>44715</v>
      </c>
      <c r="G615" s="9">
        <v>47330</v>
      </c>
      <c r="H615" s="10">
        <v>86</v>
      </c>
      <c r="I615" s="10">
        <v>0.57999999999999996</v>
      </c>
      <c r="J615" s="8">
        <v>14191.37</v>
      </c>
      <c r="K615" s="8">
        <v>0.79</v>
      </c>
      <c r="L615" s="8">
        <v>170296.44</v>
      </c>
      <c r="M615" s="8">
        <v>9.51</v>
      </c>
      <c r="N615" s="8">
        <v>3.12</v>
      </c>
      <c r="O615" s="8">
        <v>0</v>
      </c>
      <c r="P615" s="8">
        <v>13506.2</v>
      </c>
      <c r="Q615" s="8">
        <v>0</v>
      </c>
    </row>
    <row r="616" spans="1:17">
      <c r="A616" s="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 ht="61.35" customHeight="1">
      <c r="A617" s="6" t="s">
        <v>943</v>
      </c>
      <c r="B617" s="7" t="s">
        <v>1508</v>
      </c>
      <c r="C617" s="6" t="s">
        <v>1509</v>
      </c>
      <c r="D617" s="6" t="s">
        <v>97</v>
      </c>
      <c r="E617" s="8">
        <v>4210</v>
      </c>
      <c r="F617" s="9">
        <v>44715</v>
      </c>
      <c r="G617" s="9">
        <v>45716</v>
      </c>
      <c r="H617" s="10">
        <v>33</v>
      </c>
      <c r="I617" s="10">
        <v>0.57999999999999996</v>
      </c>
      <c r="J617" s="8">
        <v>3849.94</v>
      </c>
      <c r="K617" s="8">
        <v>0.91</v>
      </c>
      <c r="L617" s="8">
        <v>46199.28</v>
      </c>
      <c r="M617" s="8">
        <v>10.97</v>
      </c>
      <c r="N617" s="8">
        <v>3.12</v>
      </c>
      <c r="O617" s="8">
        <v>0</v>
      </c>
      <c r="P617" s="8">
        <v>6491.12</v>
      </c>
      <c r="Q617" s="8">
        <v>0</v>
      </c>
    </row>
    <row r="618" spans="1:17">
      <c r="A618" s="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 ht="41.1" customHeight="1">
      <c r="A619" s="6" t="s">
        <v>943</v>
      </c>
      <c r="B619" s="7" t="s">
        <v>1511</v>
      </c>
      <c r="C619" s="6" t="s">
        <v>1512</v>
      </c>
      <c r="D619" s="6" t="s">
        <v>97</v>
      </c>
      <c r="E619" s="8">
        <v>3408</v>
      </c>
      <c r="F619" s="9">
        <v>44715</v>
      </c>
      <c r="G619" s="9">
        <v>47208</v>
      </c>
      <c r="H619" s="10">
        <v>82</v>
      </c>
      <c r="I619" s="10">
        <v>0.57999999999999996</v>
      </c>
      <c r="J619" s="8">
        <v>2964.44</v>
      </c>
      <c r="K619" s="8">
        <v>0.87</v>
      </c>
      <c r="L619" s="8">
        <v>35573.279999999999</v>
      </c>
      <c r="M619" s="8">
        <v>10.44</v>
      </c>
      <c r="N619" s="8">
        <v>3.12</v>
      </c>
      <c r="O619" s="8">
        <v>0</v>
      </c>
      <c r="P619" s="8">
        <v>2077.69</v>
      </c>
      <c r="Q619" s="8">
        <v>0</v>
      </c>
    </row>
    <row r="620" spans="1:17">
      <c r="A620" s="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 ht="51" customHeight="1">
      <c r="A621" s="6" t="s">
        <v>943</v>
      </c>
      <c r="B621" s="7" t="s">
        <v>1502</v>
      </c>
      <c r="C621" s="12" t="s">
        <v>247</v>
      </c>
      <c r="D621" s="12"/>
      <c r="E621" s="13">
        <v>11010</v>
      </c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 ht="41.1" customHeight="1">
      <c r="A623" s="6" t="s">
        <v>943</v>
      </c>
      <c r="B623" s="7" t="s">
        <v>1510</v>
      </c>
      <c r="C623" s="12" t="s">
        <v>247</v>
      </c>
      <c r="D623" s="12"/>
      <c r="E623" s="13">
        <v>7571</v>
      </c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 ht="41.1" customHeight="1">
      <c r="A625" s="6" t="s">
        <v>1513</v>
      </c>
      <c r="B625" s="7" t="s">
        <v>99</v>
      </c>
      <c r="C625" s="12" t="s">
        <v>247</v>
      </c>
      <c r="D625" s="12"/>
      <c r="E625" s="13">
        <v>32082</v>
      </c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spans="1:17">
      <c r="A626" s="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 ht="30.6" customHeight="1">
      <c r="A627" s="6" t="s">
        <v>1515</v>
      </c>
      <c r="B627" s="7" t="s">
        <v>119</v>
      </c>
      <c r="C627" s="12" t="s">
        <v>247</v>
      </c>
      <c r="D627" s="12"/>
      <c r="E627" s="13">
        <v>45245</v>
      </c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spans="1:17">
      <c r="A628" s="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 ht="30.6" customHeight="1">
      <c r="A629" s="6" t="s">
        <v>1517</v>
      </c>
      <c r="B629" s="7" t="s">
        <v>99</v>
      </c>
      <c r="C629" s="12" t="s">
        <v>247</v>
      </c>
      <c r="D629" s="12"/>
      <c r="E629" s="13">
        <v>0</v>
      </c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spans="1:17">
      <c r="A630" s="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 ht="51" customHeight="1">
      <c r="A631" s="6" t="s">
        <v>1517</v>
      </c>
      <c r="B631" s="7" t="s">
        <v>101</v>
      </c>
      <c r="C631" s="12" t="s">
        <v>247</v>
      </c>
      <c r="D631" s="12"/>
      <c r="E631" s="13">
        <v>0</v>
      </c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spans="1:17">
      <c r="A632" s="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1:17" ht="20.100000000000001">
      <c r="A633" s="6" t="s">
        <v>1517</v>
      </c>
      <c r="B633" s="7" t="s">
        <v>101</v>
      </c>
      <c r="C633" s="12" t="s">
        <v>247</v>
      </c>
      <c r="D633" s="12"/>
      <c r="E633" s="13">
        <v>0</v>
      </c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</sheetData>
  <mergeCells count="2">
    <mergeCell ref="A1:Q1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FDFD-9684-4152-936D-B376F49FF29D}">
  <sheetPr>
    <tabColor theme="1"/>
  </sheetPr>
  <dimension ref="A1"/>
  <sheetViews>
    <sheetView workbookViewId="0"/>
  </sheetViews>
  <sheetFormatPr defaultRowHeight="12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001C-91C4-49EE-8963-6FE43AF24452}">
  <sheetPr filterMode="1">
    <tabColor theme="6" tint="0.59999389629810485"/>
  </sheetPr>
  <dimension ref="A1:Q625"/>
  <sheetViews>
    <sheetView topLeftCell="A602" zoomScale="81" workbookViewId="0">
      <selection activeCell="E624" sqref="E624"/>
    </sheetView>
  </sheetViews>
  <sheetFormatPr defaultColWidth="9.140625" defaultRowHeight="12.6"/>
  <cols>
    <col min="1" max="1" width="42.42578125" bestFit="1" customWidth="1"/>
    <col min="2" max="2" width="16.5703125" bestFit="1" customWidth="1"/>
    <col min="3" max="3" width="53.5703125" bestFit="1" customWidth="1"/>
    <col min="4" max="4" width="14.140625" bestFit="1" customWidth="1"/>
    <col min="5" max="5" width="12.57031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72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customHeight="1">
      <c r="A7" s="6" t="s">
        <v>94</v>
      </c>
      <c r="B7" s="7" t="s">
        <v>95</v>
      </c>
      <c r="C7" s="6" t="s">
        <v>96</v>
      </c>
      <c r="D7" s="6" t="s">
        <v>97</v>
      </c>
      <c r="E7" s="8">
        <v>48340</v>
      </c>
      <c r="F7" s="9">
        <v>44676</v>
      </c>
      <c r="G7" s="9">
        <v>47238</v>
      </c>
      <c r="H7" s="10">
        <v>85</v>
      </c>
      <c r="I7" s="10">
        <v>1.75</v>
      </c>
      <c r="J7" s="8">
        <v>21827.119999999999</v>
      </c>
      <c r="K7" s="8">
        <v>0.45</v>
      </c>
      <c r="L7" s="8">
        <v>261925.44</v>
      </c>
      <c r="M7" s="8">
        <v>5.42</v>
      </c>
      <c r="N7" s="8">
        <v>1.98</v>
      </c>
      <c r="O7" s="8">
        <v>0</v>
      </c>
      <c r="P7" s="8">
        <v>20987.62</v>
      </c>
      <c r="Q7" s="8">
        <v>0</v>
      </c>
    </row>
    <row r="8" spans="1:17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customHeight="1">
      <c r="A9" s="6" t="s">
        <v>98</v>
      </c>
      <c r="B9" s="7" t="s">
        <v>99</v>
      </c>
      <c r="C9" s="6" t="s">
        <v>100</v>
      </c>
      <c r="D9" s="6" t="s">
        <v>97</v>
      </c>
      <c r="E9" s="8">
        <v>30307</v>
      </c>
      <c r="F9" s="9">
        <v>43466</v>
      </c>
      <c r="G9" s="9">
        <v>46173</v>
      </c>
      <c r="H9" s="10">
        <v>89</v>
      </c>
      <c r="I9" s="10">
        <v>5</v>
      </c>
      <c r="J9" s="8">
        <v>18089.150000000001</v>
      </c>
      <c r="K9" s="8">
        <v>0.6</v>
      </c>
      <c r="L9" s="8">
        <v>217069.8</v>
      </c>
      <c r="M9" s="8">
        <v>7.16</v>
      </c>
      <c r="N9" s="8">
        <v>4.2</v>
      </c>
      <c r="O9" s="8">
        <v>0</v>
      </c>
      <c r="P9" s="8">
        <v>0</v>
      </c>
      <c r="Q9" s="8">
        <v>0</v>
      </c>
    </row>
    <row r="10" spans="1:17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customHeight="1">
      <c r="A11" s="6" t="s">
        <v>98</v>
      </c>
      <c r="B11" s="7" t="s">
        <v>101</v>
      </c>
      <c r="C11" s="6" t="s">
        <v>102</v>
      </c>
      <c r="D11" s="6" t="s">
        <v>97</v>
      </c>
      <c r="E11" s="8">
        <v>13231</v>
      </c>
      <c r="F11" s="9">
        <v>44105</v>
      </c>
      <c r="G11" s="9">
        <v>46022</v>
      </c>
      <c r="H11" s="10">
        <v>63</v>
      </c>
      <c r="I11" s="10">
        <v>3.25</v>
      </c>
      <c r="J11" s="8">
        <v>7245.52</v>
      </c>
      <c r="K11" s="8">
        <v>0.55000000000000004</v>
      </c>
      <c r="L11" s="8">
        <v>86946.240000000005</v>
      </c>
      <c r="M11" s="8">
        <v>6.57</v>
      </c>
      <c r="N11" s="8">
        <v>4.2</v>
      </c>
      <c r="O11" s="8">
        <v>0</v>
      </c>
      <c r="P11" s="8">
        <v>9000</v>
      </c>
      <c r="Q11" s="8">
        <v>0</v>
      </c>
    </row>
    <row r="12" spans="1:17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103</v>
      </c>
      <c r="B13" s="7" t="s">
        <v>99</v>
      </c>
      <c r="C13" s="6" t="s">
        <v>104</v>
      </c>
      <c r="D13" s="6" t="s">
        <v>97</v>
      </c>
      <c r="E13" s="8">
        <v>14400</v>
      </c>
      <c r="F13" s="9">
        <v>43831</v>
      </c>
      <c r="G13" s="9">
        <v>45657</v>
      </c>
      <c r="H13" s="10">
        <v>60</v>
      </c>
      <c r="I13" s="10">
        <v>4</v>
      </c>
      <c r="J13" s="8">
        <v>9398.4500000000007</v>
      </c>
      <c r="K13" s="8">
        <v>0.65</v>
      </c>
      <c r="L13" s="8">
        <v>112781.4</v>
      </c>
      <c r="M13" s="8">
        <v>7.83</v>
      </c>
      <c r="N13" s="8">
        <v>4.84</v>
      </c>
      <c r="O13" s="8">
        <v>0</v>
      </c>
      <c r="P13" s="8">
        <v>0</v>
      </c>
      <c r="Q13" s="8">
        <v>0</v>
      </c>
    </row>
    <row r="14" spans="1:17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customHeight="1">
      <c r="A15" s="6" t="s">
        <v>103</v>
      </c>
      <c r="B15" s="7" t="s">
        <v>101</v>
      </c>
      <c r="C15" s="6" t="s">
        <v>105</v>
      </c>
      <c r="D15" s="6" t="s">
        <v>97</v>
      </c>
      <c r="E15" s="8">
        <v>9711</v>
      </c>
      <c r="F15" s="9">
        <v>42023</v>
      </c>
      <c r="G15" s="9">
        <v>46783</v>
      </c>
      <c r="H15" s="10">
        <v>157</v>
      </c>
      <c r="I15" s="10">
        <v>9</v>
      </c>
      <c r="J15" s="8">
        <v>8092.5</v>
      </c>
      <c r="K15" s="8">
        <v>0.83</v>
      </c>
      <c r="L15" s="8">
        <v>97110</v>
      </c>
      <c r="M15" s="8">
        <v>10</v>
      </c>
      <c r="N15" s="8">
        <v>5.15</v>
      </c>
      <c r="O15" s="8">
        <v>0</v>
      </c>
      <c r="P15" s="8">
        <v>6000</v>
      </c>
      <c r="Q15" s="8">
        <v>0</v>
      </c>
    </row>
    <row r="16" spans="1:17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6" t="s">
        <v>106</v>
      </c>
      <c r="B17" s="7" t="s">
        <v>107</v>
      </c>
      <c r="C17" s="6" t="s">
        <v>108</v>
      </c>
      <c r="D17" s="6" t="s">
        <v>97</v>
      </c>
      <c r="E17" s="8">
        <v>30402</v>
      </c>
      <c r="F17" s="9">
        <v>38534</v>
      </c>
      <c r="G17" s="9">
        <v>47483</v>
      </c>
      <c r="H17" s="10">
        <v>294</v>
      </c>
      <c r="I17" s="10">
        <v>18.5</v>
      </c>
      <c r="J17" s="8">
        <v>21099.15</v>
      </c>
      <c r="K17" s="8">
        <v>0.69</v>
      </c>
      <c r="L17" s="8">
        <v>253189.8</v>
      </c>
      <c r="M17" s="8">
        <v>8.33</v>
      </c>
      <c r="N17" s="8">
        <v>3.59</v>
      </c>
      <c r="O17" s="8">
        <v>0</v>
      </c>
      <c r="P17" s="8">
        <v>9338</v>
      </c>
      <c r="Q17" s="8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106</v>
      </c>
      <c r="B19" s="7" t="s">
        <v>109</v>
      </c>
      <c r="C19" s="6" t="s">
        <v>110</v>
      </c>
      <c r="D19" s="6" t="s">
        <v>97</v>
      </c>
      <c r="E19" s="8">
        <v>22001</v>
      </c>
      <c r="F19" s="9">
        <v>43770</v>
      </c>
      <c r="G19" s="9">
        <v>45657</v>
      </c>
      <c r="H19" s="10">
        <v>62</v>
      </c>
      <c r="I19" s="10">
        <v>4.17</v>
      </c>
      <c r="J19" s="8">
        <v>13933.97</v>
      </c>
      <c r="K19" s="8">
        <v>0.63</v>
      </c>
      <c r="L19" s="8">
        <v>167207.64000000001</v>
      </c>
      <c r="M19" s="8">
        <v>7.6</v>
      </c>
      <c r="N19" s="8">
        <v>3.59</v>
      </c>
      <c r="O19" s="8">
        <v>0</v>
      </c>
      <c r="P19" s="8">
        <v>18600</v>
      </c>
      <c r="Q19" s="8">
        <v>0</v>
      </c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111</v>
      </c>
      <c r="B21" s="7" t="s">
        <v>112</v>
      </c>
      <c r="C21" s="6" t="s">
        <v>113</v>
      </c>
      <c r="D21" s="6" t="s">
        <v>97</v>
      </c>
      <c r="E21" s="8">
        <v>45375</v>
      </c>
      <c r="F21" s="9">
        <v>44805</v>
      </c>
      <c r="G21" s="9">
        <v>47361</v>
      </c>
      <c r="H21" s="10">
        <v>84</v>
      </c>
      <c r="I21" s="10">
        <v>1.33</v>
      </c>
      <c r="J21" s="8">
        <v>31460</v>
      </c>
      <c r="K21" s="8">
        <v>0.69</v>
      </c>
      <c r="L21" s="8">
        <v>377520</v>
      </c>
      <c r="M21" s="8">
        <v>8.32</v>
      </c>
      <c r="N21" s="8">
        <v>1.84</v>
      </c>
      <c r="O21" s="8">
        <v>0</v>
      </c>
      <c r="P21" s="8">
        <v>30250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114</v>
      </c>
      <c r="B23" s="7" t="s">
        <v>115</v>
      </c>
      <c r="C23" s="6" t="s">
        <v>116</v>
      </c>
      <c r="D23" s="6" t="s">
        <v>117</v>
      </c>
      <c r="E23" s="8">
        <v>43356</v>
      </c>
      <c r="F23" s="9">
        <v>44440</v>
      </c>
      <c r="G23" s="9">
        <v>46265</v>
      </c>
      <c r="H23" s="10">
        <v>60</v>
      </c>
      <c r="I23" s="10">
        <v>2.33</v>
      </c>
      <c r="J23" s="8">
        <v>21446.880000000001</v>
      </c>
      <c r="K23" s="8">
        <v>0.49</v>
      </c>
      <c r="L23" s="8">
        <v>257362.56</v>
      </c>
      <c r="M23" s="8">
        <v>5.94</v>
      </c>
      <c r="N23" s="8">
        <v>1.66</v>
      </c>
      <c r="O23" s="8">
        <v>0</v>
      </c>
      <c r="P23" s="8">
        <v>20413.45</v>
      </c>
      <c r="Q23" s="8">
        <v>0</v>
      </c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118</v>
      </c>
      <c r="B25" s="7" t="s">
        <v>119</v>
      </c>
      <c r="C25" s="6" t="s">
        <v>120</v>
      </c>
      <c r="D25" s="6" t="s">
        <v>97</v>
      </c>
      <c r="E25" s="8">
        <v>34330</v>
      </c>
      <c r="F25" s="9">
        <v>44774</v>
      </c>
      <c r="G25" s="9">
        <v>46660</v>
      </c>
      <c r="H25" s="10">
        <v>62</v>
      </c>
      <c r="I25" s="10">
        <v>1.42</v>
      </c>
      <c r="J25" s="8">
        <v>18416.61</v>
      </c>
      <c r="K25" s="8">
        <v>0.54</v>
      </c>
      <c r="L25" s="8">
        <v>220999.32</v>
      </c>
      <c r="M25" s="8">
        <v>6.44</v>
      </c>
      <c r="N25" s="8">
        <v>5.24</v>
      </c>
      <c r="O25" s="8">
        <v>0</v>
      </c>
      <c r="P25" s="8">
        <v>53640.63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121</v>
      </c>
      <c r="B27" s="7" t="s">
        <v>122</v>
      </c>
      <c r="C27" s="6" t="s">
        <v>123</v>
      </c>
      <c r="D27" s="6" t="s">
        <v>97</v>
      </c>
      <c r="E27" s="8">
        <v>19963</v>
      </c>
      <c r="F27" s="9">
        <v>43374</v>
      </c>
      <c r="G27" s="9">
        <v>47149</v>
      </c>
      <c r="H27" s="10">
        <v>124</v>
      </c>
      <c r="I27" s="10">
        <v>5.25</v>
      </c>
      <c r="J27" s="8">
        <v>0</v>
      </c>
      <c r="K27" s="8">
        <v>0</v>
      </c>
      <c r="L27" s="8">
        <v>0</v>
      </c>
      <c r="M27" s="8">
        <v>0</v>
      </c>
      <c r="N27" s="8">
        <v>4.6399999999999997</v>
      </c>
      <c r="O27" s="8">
        <v>0</v>
      </c>
      <c r="P27" s="8">
        <v>0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6" t="s">
        <v>124</v>
      </c>
      <c r="B29" s="7" t="s">
        <v>125</v>
      </c>
      <c r="C29" s="6" t="s">
        <v>126</v>
      </c>
      <c r="D29" s="6" t="s">
        <v>97</v>
      </c>
      <c r="E29" s="8">
        <v>80414</v>
      </c>
      <c r="F29" s="9">
        <v>42064</v>
      </c>
      <c r="G29" s="9">
        <v>46812</v>
      </c>
      <c r="H29" s="10">
        <v>156</v>
      </c>
      <c r="I29" s="10">
        <v>8.83</v>
      </c>
      <c r="J29" s="8">
        <v>30155.25</v>
      </c>
      <c r="K29" s="8">
        <v>0.38</v>
      </c>
      <c r="L29" s="8">
        <v>361863</v>
      </c>
      <c r="M29" s="8">
        <v>4.5</v>
      </c>
      <c r="N29" s="8">
        <v>1.37</v>
      </c>
      <c r="O29" s="8">
        <v>0</v>
      </c>
      <c r="P29" s="8">
        <v>0</v>
      </c>
      <c r="Q29" s="8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127</v>
      </c>
      <c r="B31" s="7" t="s">
        <v>128</v>
      </c>
      <c r="C31" s="6" t="s">
        <v>129</v>
      </c>
      <c r="D31" s="6" t="s">
        <v>97</v>
      </c>
      <c r="E31" s="8">
        <v>73489</v>
      </c>
      <c r="F31" s="9">
        <v>44470</v>
      </c>
      <c r="G31" s="9">
        <v>45596</v>
      </c>
      <c r="H31" s="10">
        <v>37</v>
      </c>
      <c r="I31" s="10">
        <v>2.25</v>
      </c>
      <c r="J31" s="8">
        <v>15900</v>
      </c>
      <c r="K31" s="8">
        <v>0.22</v>
      </c>
      <c r="L31" s="8">
        <v>190800</v>
      </c>
      <c r="M31" s="8">
        <v>2.6</v>
      </c>
      <c r="N31" s="8">
        <v>0.73</v>
      </c>
      <c r="O31" s="8">
        <v>0</v>
      </c>
      <c r="P31" s="8">
        <v>31800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130</v>
      </c>
      <c r="B33" s="7" t="s">
        <v>131</v>
      </c>
      <c r="C33" s="6" t="s">
        <v>132</v>
      </c>
      <c r="D33" s="6" t="s">
        <v>97</v>
      </c>
      <c r="E33" s="8">
        <v>5000</v>
      </c>
      <c r="F33" s="9">
        <v>44682</v>
      </c>
      <c r="G33" s="9">
        <v>47391</v>
      </c>
      <c r="H33" s="10">
        <v>89</v>
      </c>
      <c r="I33" s="10">
        <v>1.67</v>
      </c>
      <c r="J33" s="8">
        <v>2900</v>
      </c>
      <c r="K33" s="8">
        <v>0.57999999999999996</v>
      </c>
      <c r="L33" s="8">
        <v>34800</v>
      </c>
      <c r="M33" s="8">
        <v>6.96</v>
      </c>
      <c r="N33" s="8">
        <v>0</v>
      </c>
      <c r="O33" s="8">
        <v>0</v>
      </c>
      <c r="P33" s="8">
        <v>2757.05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130</v>
      </c>
      <c r="B35" s="7" t="s">
        <v>133</v>
      </c>
      <c r="C35" s="6" t="s">
        <v>134</v>
      </c>
      <c r="D35" s="6" t="s">
        <v>97</v>
      </c>
      <c r="E35" s="8">
        <v>5000</v>
      </c>
      <c r="F35" s="9">
        <v>44697</v>
      </c>
      <c r="G35" s="9">
        <v>47391</v>
      </c>
      <c r="H35" s="10">
        <v>89</v>
      </c>
      <c r="I35" s="10">
        <v>1.67</v>
      </c>
      <c r="J35" s="8">
        <v>2800</v>
      </c>
      <c r="K35" s="8">
        <v>0.56000000000000005</v>
      </c>
      <c r="L35" s="8">
        <v>33600</v>
      </c>
      <c r="M35" s="8">
        <v>6.72</v>
      </c>
      <c r="N35" s="8">
        <v>0</v>
      </c>
      <c r="O35" s="8">
        <v>0</v>
      </c>
      <c r="P35" s="8">
        <v>3039.55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130</v>
      </c>
      <c r="B37" s="7" t="s">
        <v>135</v>
      </c>
      <c r="C37" s="6" t="s">
        <v>136</v>
      </c>
      <c r="D37" s="6" t="s">
        <v>97</v>
      </c>
      <c r="E37" s="8">
        <v>5423</v>
      </c>
      <c r="F37" s="9">
        <v>45231</v>
      </c>
      <c r="G37" s="9">
        <v>47057</v>
      </c>
      <c r="H37" s="10">
        <v>60</v>
      </c>
      <c r="I37" s="10">
        <v>0.17</v>
      </c>
      <c r="J37" s="8">
        <v>4067.25</v>
      </c>
      <c r="K37" s="8">
        <v>0.75</v>
      </c>
      <c r="L37" s="8">
        <v>48807</v>
      </c>
      <c r="M37" s="8">
        <v>9</v>
      </c>
      <c r="N37" s="8">
        <v>2.0499999999999998</v>
      </c>
      <c r="O37" s="8">
        <v>0</v>
      </c>
      <c r="P37" s="8">
        <v>5685.11</v>
      </c>
      <c r="Q37" s="8">
        <v>0</v>
      </c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130</v>
      </c>
      <c r="B39" s="7" t="s">
        <v>137</v>
      </c>
      <c r="C39" s="6" t="s">
        <v>138</v>
      </c>
      <c r="D39" s="6" t="s">
        <v>97</v>
      </c>
      <c r="E39" s="8">
        <v>6635</v>
      </c>
      <c r="F39" s="9">
        <v>45170</v>
      </c>
      <c r="G39" s="9">
        <v>46265</v>
      </c>
      <c r="H39" s="10">
        <v>36</v>
      </c>
      <c r="I39" s="10">
        <v>0.33</v>
      </c>
      <c r="J39" s="8">
        <v>4976.25</v>
      </c>
      <c r="K39" s="8">
        <v>0.75</v>
      </c>
      <c r="L39" s="8">
        <v>59715</v>
      </c>
      <c r="M39" s="8">
        <v>9</v>
      </c>
      <c r="N39" s="8">
        <v>2.33</v>
      </c>
      <c r="O39" s="8">
        <v>0</v>
      </c>
      <c r="P39" s="8">
        <v>26053.439999999999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130</v>
      </c>
      <c r="B41" s="7" t="s">
        <v>139</v>
      </c>
      <c r="C41" s="6" t="s">
        <v>140</v>
      </c>
      <c r="D41" s="6" t="s">
        <v>97</v>
      </c>
      <c r="E41" s="8">
        <v>7490</v>
      </c>
      <c r="F41" s="9">
        <v>44697</v>
      </c>
      <c r="G41" s="9">
        <v>46173</v>
      </c>
      <c r="H41" s="10">
        <v>49</v>
      </c>
      <c r="I41" s="10">
        <v>1.67</v>
      </c>
      <c r="J41" s="8">
        <v>5617.5</v>
      </c>
      <c r="K41" s="8">
        <v>0.75</v>
      </c>
      <c r="L41" s="8">
        <v>67410</v>
      </c>
      <c r="M41" s="8">
        <v>9</v>
      </c>
      <c r="N41" s="8">
        <v>2.33</v>
      </c>
      <c r="O41" s="8">
        <v>0</v>
      </c>
      <c r="P41" s="8">
        <v>7490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130</v>
      </c>
      <c r="B43" s="7" t="s">
        <v>141</v>
      </c>
      <c r="C43" s="6" t="s">
        <v>142</v>
      </c>
      <c r="D43" s="6" t="s">
        <v>97</v>
      </c>
      <c r="E43" s="8">
        <v>12665</v>
      </c>
      <c r="F43" s="9">
        <v>44697</v>
      </c>
      <c r="G43" s="9">
        <v>46934</v>
      </c>
      <c r="H43" s="10">
        <v>74</v>
      </c>
      <c r="I43" s="10">
        <v>1.67</v>
      </c>
      <c r="J43" s="8">
        <v>9498.7800000000007</v>
      </c>
      <c r="K43" s="8">
        <v>0.75</v>
      </c>
      <c r="L43" s="8">
        <v>113985.36</v>
      </c>
      <c r="M43" s="8">
        <v>9</v>
      </c>
      <c r="N43" s="8">
        <v>2.33</v>
      </c>
      <c r="O43" s="8">
        <v>0</v>
      </c>
      <c r="P43" s="8">
        <v>23354.29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130</v>
      </c>
      <c r="B45" s="7" t="s">
        <v>143</v>
      </c>
      <c r="C45" s="6" t="s">
        <v>144</v>
      </c>
      <c r="D45" s="6" t="s">
        <v>117</v>
      </c>
      <c r="E45" s="8">
        <v>6525</v>
      </c>
      <c r="F45" s="9">
        <v>44697</v>
      </c>
      <c r="G45" s="9">
        <v>45504</v>
      </c>
      <c r="H45" s="10">
        <v>27</v>
      </c>
      <c r="I45" s="10">
        <v>1.67</v>
      </c>
      <c r="J45" s="8">
        <v>3500</v>
      </c>
      <c r="K45" s="8">
        <v>0.54</v>
      </c>
      <c r="L45" s="8">
        <v>42000</v>
      </c>
      <c r="M45" s="8">
        <v>6.44</v>
      </c>
      <c r="N45" s="8">
        <v>0</v>
      </c>
      <c r="O45" s="8">
        <v>0</v>
      </c>
      <c r="P45" s="8">
        <v>0</v>
      </c>
      <c r="Q45" s="8">
        <v>0</v>
      </c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145</v>
      </c>
      <c r="B47" s="7" t="s">
        <v>146</v>
      </c>
      <c r="C47" s="6" t="s">
        <v>147</v>
      </c>
      <c r="D47" s="6" t="s">
        <v>97</v>
      </c>
      <c r="E47" s="8">
        <v>27300</v>
      </c>
      <c r="F47" s="9">
        <v>43831</v>
      </c>
      <c r="G47" s="9">
        <v>46752</v>
      </c>
      <c r="H47" s="10">
        <v>96</v>
      </c>
      <c r="I47" s="10">
        <v>4</v>
      </c>
      <c r="J47" s="8">
        <v>17147.22</v>
      </c>
      <c r="K47" s="8">
        <v>0.63</v>
      </c>
      <c r="L47" s="8">
        <v>205766.64</v>
      </c>
      <c r="M47" s="8">
        <v>7.54</v>
      </c>
      <c r="N47" s="8">
        <v>1.94</v>
      </c>
      <c r="O47" s="8">
        <v>0</v>
      </c>
      <c r="P47" s="8">
        <v>16487.7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148</v>
      </c>
      <c r="B49" s="7" t="s">
        <v>149</v>
      </c>
      <c r="C49" s="6" t="s">
        <v>150</v>
      </c>
      <c r="D49" s="6" t="s">
        <v>97</v>
      </c>
      <c r="E49" s="8">
        <v>23912</v>
      </c>
      <c r="F49" s="9">
        <v>44490</v>
      </c>
      <c r="G49" s="9">
        <v>45596</v>
      </c>
      <c r="H49" s="10">
        <v>37</v>
      </c>
      <c r="I49" s="10">
        <v>2.25</v>
      </c>
      <c r="J49" s="8">
        <v>15483.02</v>
      </c>
      <c r="K49" s="8">
        <v>0.65</v>
      </c>
      <c r="L49" s="8">
        <v>185796.24</v>
      </c>
      <c r="M49" s="8">
        <v>7.77</v>
      </c>
      <c r="N49" s="8">
        <v>0.12</v>
      </c>
      <c r="O49" s="8">
        <v>0</v>
      </c>
      <c r="P49" s="8">
        <v>22118.6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151</v>
      </c>
      <c r="B51" s="7" t="s">
        <v>152</v>
      </c>
      <c r="C51" s="6" t="s">
        <v>153</v>
      </c>
      <c r="D51" s="6" t="s">
        <v>117</v>
      </c>
      <c r="E51" s="8">
        <v>7500</v>
      </c>
      <c r="F51" s="9">
        <v>44136</v>
      </c>
      <c r="G51" s="9">
        <v>46022</v>
      </c>
      <c r="H51" s="10">
        <v>62</v>
      </c>
      <c r="I51" s="10">
        <v>3.17</v>
      </c>
      <c r="J51" s="8">
        <v>5292.9</v>
      </c>
      <c r="K51" s="8">
        <v>0.71</v>
      </c>
      <c r="L51" s="8">
        <v>63514.8</v>
      </c>
      <c r="M51" s="8">
        <v>8.4700000000000006</v>
      </c>
      <c r="N51" s="8">
        <v>2.85</v>
      </c>
      <c r="O51" s="8">
        <v>0</v>
      </c>
      <c r="P51" s="8">
        <v>9687.5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51" customFormat="1" ht="15" customHeight="1">
      <c r="A53" s="15" t="s">
        <v>151</v>
      </c>
      <c r="B53" s="16" t="s">
        <v>154</v>
      </c>
      <c r="C53" s="15" t="s">
        <v>155</v>
      </c>
      <c r="D53" s="15" t="s">
        <v>117</v>
      </c>
      <c r="E53" s="17">
        <v>8500</v>
      </c>
      <c r="F53" s="18">
        <v>43678</v>
      </c>
      <c r="G53" s="18">
        <v>45382</v>
      </c>
      <c r="H53" s="19">
        <v>56</v>
      </c>
      <c r="I53" s="19">
        <v>4.42</v>
      </c>
      <c r="J53" s="17">
        <v>6333.13</v>
      </c>
      <c r="K53" s="17">
        <v>0.75</v>
      </c>
      <c r="L53" s="17">
        <v>75997.56</v>
      </c>
      <c r="M53" s="17">
        <v>8.94</v>
      </c>
      <c r="N53" s="17">
        <v>1.45</v>
      </c>
      <c r="O53" s="17">
        <v>0</v>
      </c>
      <c r="P53" s="17">
        <v>0</v>
      </c>
      <c r="Q53" s="17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151</v>
      </c>
      <c r="B55" s="7" t="s">
        <v>156</v>
      </c>
      <c r="C55" s="6" t="s">
        <v>157</v>
      </c>
      <c r="D55" s="6" t="s">
        <v>117</v>
      </c>
      <c r="E55" s="8">
        <v>7500</v>
      </c>
      <c r="F55" s="9">
        <v>34790</v>
      </c>
      <c r="G55" s="9">
        <v>45869</v>
      </c>
      <c r="H55" s="10">
        <v>364</v>
      </c>
      <c r="I55" s="10">
        <v>28.75</v>
      </c>
      <c r="J55" s="8">
        <v>5040.2</v>
      </c>
      <c r="K55" s="8">
        <v>0.67</v>
      </c>
      <c r="L55" s="8">
        <v>60482.400000000001</v>
      </c>
      <c r="M55" s="8">
        <v>8.06</v>
      </c>
      <c r="N55" s="8">
        <v>2.98</v>
      </c>
      <c r="O55" s="8">
        <v>0</v>
      </c>
      <c r="P55" s="8">
        <v>7188</v>
      </c>
      <c r="Q55" s="8">
        <v>0</v>
      </c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158</v>
      </c>
      <c r="B57" s="7" t="s">
        <v>159</v>
      </c>
      <c r="C57" s="6" t="s">
        <v>160</v>
      </c>
      <c r="D57" s="6" t="s">
        <v>97</v>
      </c>
      <c r="E57" s="8">
        <v>136882</v>
      </c>
      <c r="F57" s="9">
        <v>43258</v>
      </c>
      <c r="G57" s="9">
        <v>50562</v>
      </c>
      <c r="H57" s="10">
        <v>240</v>
      </c>
      <c r="I57" s="10">
        <v>5.58</v>
      </c>
      <c r="J57" s="8">
        <v>61196.02</v>
      </c>
      <c r="K57" s="8">
        <v>0.45</v>
      </c>
      <c r="L57" s="8">
        <v>734352.24</v>
      </c>
      <c r="M57" s="8">
        <v>5.36</v>
      </c>
      <c r="N57" s="8">
        <v>1</v>
      </c>
      <c r="O57" s="8">
        <v>0</v>
      </c>
      <c r="P57" s="8">
        <v>54752.800000000003</v>
      </c>
      <c r="Q57" s="8">
        <v>0</v>
      </c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161</v>
      </c>
      <c r="B59" s="7" t="s">
        <v>119</v>
      </c>
      <c r="C59" s="6" t="s">
        <v>162</v>
      </c>
      <c r="D59" s="6" t="s">
        <v>97</v>
      </c>
      <c r="E59" s="8">
        <v>144578</v>
      </c>
      <c r="F59" s="9">
        <v>41000</v>
      </c>
      <c r="G59" s="9">
        <v>46477</v>
      </c>
      <c r="H59" s="10">
        <v>180</v>
      </c>
      <c r="I59" s="10">
        <v>11.75</v>
      </c>
      <c r="J59" s="8">
        <v>77640.009999999995</v>
      </c>
      <c r="K59" s="8">
        <v>0.54</v>
      </c>
      <c r="L59" s="8">
        <v>931680.12</v>
      </c>
      <c r="M59" s="8">
        <v>6.44</v>
      </c>
      <c r="N59" s="8">
        <v>2.12</v>
      </c>
      <c r="O59" s="8">
        <v>0</v>
      </c>
      <c r="P59" s="8">
        <v>75000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163</v>
      </c>
      <c r="B61" s="7" t="s">
        <v>99</v>
      </c>
      <c r="C61" s="6" t="s">
        <v>164</v>
      </c>
      <c r="D61" s="6" t="s">
        <v>97</v>
      </c>
      <c r="E61" s="8">
        <v>50545</v>
      </c>
      <c r="F61" s="9">
        <v>44967</v>
      </c>
      <c r="G61" s="9">
        <v>46843</v>
      </c>
      <c r="H61" s="10">
        <v>62</v>
      </c>
      <c r="I61" s="10">
        <v>0.92</v>
      </c>
      <c r="J61" s="8">
        <v>26957.33</v>
      </c>
      <c r="K61" s="8">
        <v>0.53</v>
      </c>
      <c r="L61" s="8">
        <v>323487.96000000002</v>
      </c>
      <c r="M61" s="8">
        <v>6.4</v>
      </c>
      <c r="N61" s="8">
        <v>1.51</v>
      </c>
      <c r="O61" s="8">
        <v>0</v>
      </c>
      <c r="P61" s="8">
        <v>38090.269999999997</v>
      </c>
      <c r="Q61" s="8">
        <v>0</v>
      </c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163</v>
      </c>
      <c r="B63" s="7" t="s">
        <v>101</v>
      </c>
      <c r="C63" s="6" t="s">
        <v>165</v>
      </c>
      <c r="D63" s="6" t="s">
        <v>97</v>
      </c>
      <c r="E63" s="8">
        <v>15780</v>
      </c>
      <c r="F63" s="9">
        <v>44635</v>
      </c>
      <c r="G63" s="9">
        <v>45747</v>
      </c>
      <c r="H63" s="10">
        <v>37</v>
      </c>
      <c r="I63" s="10">
        <v>1.83</v>
      </c>
      <c r="J63" s="8">
        <v>10158.280000000001</v>
      </c>
      <c r="K63" s="8">
        <v>0.64</v>
      </c>
      <c r="L63" s="8">
        <v>121899.36</v>
      </c>
      <c r="M63" s="8">
        <v>7.72</v>
      </c>
      <c r="N63" s="8">
        <v>1.27</v>
      </c>
      <c r="O63" s="8">
        <v>0</v>
      </c>
      <c r="P63" s="8">
        <v>10463.129999999999</v>
      </c>
      <c r="Q63" s="8">
        <v>0</v>
      </c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166</v>
      </c>
      <c r="B65" s="7" t="s">
        <v>167</v>
      </c>
      <c r="C65" s="6" t="s">
        <v>168</v>
      </c>
      <c r="D65" s="6" t="s">
        <v>97</v>
      </c>
      <c r="E65" s="8">
        <v>67656</v>
      </c>
      <c r="F65" s="9">
        <v>44797</v>
      </c>
      <c r="G65" s="9">
        <v>45535</v>
      </c>
      <c r="H65" s="10">
        <v>25</v>
      </c>
      <c r="I65" s="10">
        <v>1.42</v>
      </c>
      <c r="J65" s="8">
        <v>31967.46</v>
      </c>
      <c r="K65" s="8">
        <v>0.47</v>
      </c>
      <c r="L65" s="8">
        <v>383609.52</v>
      </c>
      <c r="M65" s="8">
        <v>5.67</v>
      </c>
      <c r="N65" s="8">
        <v>0.56000000000000005</v>
      </c>
      <c r="O65" s="8">
        <v>0</v>
      </c>
      <c r="P65" s="8">
        <v>36252.339999999997</v>
      </c>
      <c r="Q65" s="8">
        <v>0</v>
      </c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169</v>
      </c>
      <c r="B67" s="7" t="s">
        <v>170</v>
      </c>
      <c r="C67" s="6" t="s">
        <v>171</v>
      </c>
      <c r="D67" s="6" t="s">
        <v>117</v>
      </c>
      <c r="E67" s="8">
        <v>28808</v>
      </c>
      <c r="F67" s="9">
        <v>43466</v>
      </c>
      <c r="G67" s="9">
        <v>46996</v>
      </c>
      <c r="H67" s="10">
        <v>116</v>
      </c>
      <c r="I67" s="10">
        <v>5</v>
      </c>
      <c r="J67" s="8">
        <v>16564.599999999999</v>
      </c>
      <c r="K67" s="8">
        <v>0.56999999999999995</v>
      </c>
      <c r="L67" s="8">
        <v>198775.2</v>
      </c>
      <c r="M67" s="8">
        <v>6.9</v>
      </c>
      <c r="N67" s="8">
        <v>0.25</v>
      </c>
      <c r="O67" s="8">
        <v>0</v>
      </c>
      <c r="P67" s="8">
        <v>9329.0400000000009</v>
      </c>
      <c r="Q67" s="8">
        <v>0</v>
      </c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172</v>
      </c>
      <c r="B69" s="7" t="s">
        <v>173</v>
      </c>
      <c r="C69" s="6" t="s">
        <v>174</v>
      </c>
      <c r="D69" s="6" t="s">
        <v>97</v>
      </c>
      <c r="E69" s="8">
        <v>166493</v>
      </c>
      <c r="F69" s="9">
        <v>44481</v>
      </c>
      <c r="G69" s="9">
        <v>48132</v>
      </c>
      <c r="H69" s="10">
        <v>120</v>
      </c>
      <c r="I69" s="10">
        <v>2.25</v>
      </c>
      <c r="J69" s="8">
        <v>62424</v>
      </c>
      <c r="K69" s="8">
        <v>0.37</v>
      </c>
      <c r="L69" s="8">
        <v>749088</v>
      </c>
      <c r="M69" s="8">
        <v>4.5</v>
      </c>
      <c r="N69" s="8">
        <v>0.86</v>
      </c>
      <c r="O69" s="8">
        <v>0</v>
      </c>
      <c r="P69" s="8">
        <v>64856.05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175</v>
      </c>
      <c r="B71" s="7" t="s">
        <v>176</v>
      </c>
      <c r="C71" s="6" t="s">
        <v>177</v>
      </c>
      <c r="D71" s="6" t="s">
        <v>97</v>
      </c>
      <c r="E71" s="8">
        <v>65806</v>
      </c>
      <c r="F71" s="9">
        <v>44256</v>
      </c>
      <c r="G71" s="9">
        <v>45716</v>
      </c>
      <c r="H71" s="10">
        <v>48</v>
      </c>
      <c r="I71" s="10">
        <v>2.83</v>
      </c>
      <c r="J71" s="8">
        <v>43633.5</v>
      </c>
      <c r="K71" s="8">
        <v>0.66</v>
      </c>
      <c r="L71" s="8">
        <v>523602</v>
      </c>
      <c r="M71" s="8">
        <v>7.96</v>
      </c>
      <c r="N71" s="8">
        <v>1.58</v>
      </c>
      <c r="O71" s="8">
        <v>0</v>
      </c>
      <c r="P71" s="8">
        <v>0</v>
      </c>
      <c r="Q71" s="8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178</v>
      </c>
      <c r="B73" s="7" t="s">
        <v>179</v>
      </c>
      <c r="C73" s="6" t="s">
        <v>180</v>
      </c>
      <c r="D73" s="6" t="s">
        <v>97</v>
      </c>
      <c r="E73" s="8">
        <v>99750</v>
      </c>
      <c r="F73" s="9">
        <v>44700</v>
      </c>
      <c r="G73" s="9">
        <v>45808</v>
      </c>
      <c r="H73" s="10">
        <v>37</v>
      </c>
      <c r="I73" s="10">
        <v>1.67</v>
      </c>
      <c r="J73" s="8">
        <v>64421.88</v>
      </c>
      <c r="K73" s="8">
        <v>0.65</v>
      </c>
      <c r="L73" s="8">
        <v>773062.56</v>
      </c>
      <c r="M73" s="8">
        <v>7.75</v>
      </c>
      <c r="N73" s="8">
        <v>1.31</v>
      </c>
      <c r="O73" s="8">
        <v>0</v>
      </c>
      <c r="P73" s="8">
        <v>45000</v>
      </c>
      <c r="Q73" s="8">
        <v>0</v>
      </c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181</v>
      </c>
      <c r="B75" s="7" t="s">
        <v>182</v>
      </c>
      <c r="C75" s="6" t="s">
        <v>183</v>
      </c>
      <c r="D75" s="6" t="s">
        <v>97</v>
      </c>
      <c r="E75" s="8">
        <v>32000</v>
      </c>
      <c r="F75" s="9">
        <v>38991</v>
      </c>
      <c r="G75" s="9">
        <v>46295</v>
      </c>
      <c r="H75" s="10">
        <v>240</v>
      </c>
      <c r="I75" s="10">
        <v>17.25</v>
      </c>
      <c r="J75" s="8">
        <v>18448.11</v>
      </c>
      <c r="K75" s="8">
        <v>0.57999999999999996</v>
      </c>
      <c r="L75" s="8">
        <v>221377.32</v>
      </c>
      <c r="M75" s="8">
        <v>6.92</v>
      </c>
      <c r="N75" s="8">
        <v>4.6100000000000003</v>
      </c>
      <c r="O75" s="8">
        <v>0</v>
      </c>
      <c r="P75" s="8">
        <v>17375</v>
      </c>
      <c r="Q75" s="8">
        <v>0</v>
      </c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6" t="s">
        <v>184</v>
      </c>
      <c r="B77" s="7" t="s">
        <v>107</v>
      </c>
      <c r="C77" s="6" t="s">
        <v>185</v>
      </c>
      <c r="D77" s="6" t="s">
        <v>97</v>
      </c>
      <c r="E77" s="8">
        <v>111087</v>
      </c>
      <c r="F77" s="9">
        <v>44228</v>
      </c>
      <c r="G77" s="9">
        <v>45716</v>
      </c>
      <c r="H77" s="10">
        <v>49</v>
      </c>
      <c r="I77" s="10">
        <v>2.92</v>
      </c>
      <c r="J77" s="8">
        <v>36797.1</v>
      </c>
      <c r="K77" s="8">
        <v>0.33</v>
      </c>
      <c r="L77" s="8">
        <v>441565.2</v>
      </c>
      <c r="M77" s="8">
        <v>3.97</v>
      </c>
      <c r="N77" s="8">
        <v>1.19</v>
      </c>
      <c r="O77" s="8">
        <v>0</v>
      </c>
      <c r="P77" s="8">
        <v>31209.78</v>
      </c>
      <c r="Q77" s="8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184</v>
      </c>
      <c r="B79" s="7" t="s">
        <v>109</v>
      </c>
      <c r="C79" s="6" t="s">
        <v>186</v>
      </c>
      <c r="D79" s="6" t="s">
        <v>97</v>
      </c>
      <c r="E79" s="8">
        <v>47107</v>
      </c>
      <c r="F79" s="9">
        <v>44378</v>
      </c>
      <c r="G79" s="9">
        <v>45351</v>
      </c>
      <c r="H79" s="10">
        <v>32</v>
      </c>
      <c r="I79" s="10">
        <v>2.5</v>
      </c>
      <c r="J79" s="8">
        <v>13386.24</v>
      </c>
      <c r="K79" s="8">
        <v>0.28000000000000003</v>
      </c>
      <c r="L79" s="8">
        <v>160634.88</v>
      </c>
      <c r="M79" s="8">
        <v>3.41</v>
      </c>
      <c r="N79" s="8">
        <v>1.34</v>
      </c>
      <c r="O79" s="8">
        <v>0</v>
      </c>
      <c r="P79" s="8">
        <v>0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hidden="1" customHeight="1">
      <c r="A81" s="6" t="s">
        <v>184</v>
      </c>
      <c r="B81" s="7" t="s">
        <v>109</v>
      </c>
      <c r="C81" s="6" t="s">
        <v>187</v>
      </c>
      <c r="D81" s="6" t="s">
        <v>97</v>
      </c>
      <c r="E81" s="8">
        <v>47107</v>
      </c>
      <c r="F81" s="9">
        <v>45352</v>
      </c>
      <c r="G81" s="9">
        <v>46112</v>
      </c>
      <c r="H81" s="10">
        <v>25</v>
      </c>
      <c r="I81" s="10">
        <v>-0.17</v>
      </c>
      <c r="J81" s="8">
        <v>0</v>
      </c>
      <c r="K81" s="8">
        <v>0</v>
      </c>
      <c r="L81" s="8">
        <v>0</v>
      </c>
      <c r="M81" s="8">
        <v>0</v>
      </c>
      <c r="N81" s="8">
        <v>1.1499999999999999</v>
      </c>
      <c r="O81" s="8">
        <v>0</v>
      </c>
      <c r="P81" s="8">
        <v>20609</v>
      </c>
      <c r="Q81" s="8">
        <v>0</v>
      </c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184</v>
      </c>
      <c r="B83" s="7" t="s">
        <v>188</v>
      </c>
      <c r="C83" s="6" t="s">
        <v>189</v>
      </c>
      <c r="D83" s="6" t="s">
        <v>97</v>
      </c>
      <c r="E83" s="8">
        <v>114027</v>
      </c>
      <c r="F83" s="9">
        <v>44621</v>
      </c>
      <c r="G83" s="9">
        <v>47269</v>
      </c>
      <c r="H83" s="10">
        <v>87</v>
      </c>
      <c r="I83" s="10">
        <v>1.83</v>
      </c>
      <c r="J83" s="8">
        <v>34303.120000000003</v>
      </c>
      <c r="K83" s="8">
        <v>0.3</v>
      </c>
      <c r="L83" s="8">
        <v>411637.44</v>
      </c>
      <c r="M83" s="8">
        <v>3.61</v>
      </c>
      <c r="N83" s="8">
        <v>1.19</v>
      </c>
      <c r="O83" s="8">
        <v>0</v>
      </c>
      <c r="P83" s="8">
        <v>41049.730000000003</v>
      </c>
      <c r="Q83" s="8">
        <v>0</v>
      </c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184</v>
      </c>
      <c r="B85" s="7" t="s">
        <v>190</v>
      </c>
      <c r="C85" s="6" t="s">
        <v>191</v>
      </c>
      <c r="D85" s="6" t="s">
        <v>117</v>
      </c>
      <c r="E85" s="8">
        <v>0</v>
      </c>
      <c r="F85" s="9">
        <v>45231</v>
      </c>
      <c r="G85" s="9">
        <v>46326</v>
      </c>
      <c r="H85" s="10">
        <v>36</v>
      </c>
      <c r="I85" s="10">
        <v>0.17</v>
      </c>
      <c r="J85" s="8">
        <v>3500</v>
      </c>
      <c r="K85" s="8">
        <v>0</v>
      </c>
      <c r="L85" s="8">
        <v>42000</v>
      </c>
      <c r="M85" s="8">
        <v>0</v>
      </c>
      <c r="N85" s="8">
        <v>0</v>
      </c>
      <c r="O85" s="8">
        <v>0</v>
      </c>
      <c r="P85" s="8">
        <v>7000</v>
      </c>
      <c r="Q85" s="8">
        <v>0</v>
      </c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192</v>
      </c>
      <c r="B87" s="7" t="s">
        <v>193</v>
      </c>
      <c r="C87" s="6" t="s">
        <v>194</v>
      </c>
      <c r="D87" s="6" t="s">
        <v>97</v>
      </c>
      <c r="E87" s="8">
        <v>62000</v>
      </c>
      <c r="F87" s="9">
        <v>44634</v>
      </c>
      <c r="G87" s="9">
        <v>45747</v>
      </c>
      <c r="H87" s="10">
        <v>37</v>
      </c>
      <c r="I87" s="10">
        <v>1.83</v>
      </c>
      <c r="J87" s="8">
        <v>69181.67</v>
      </c>
      <c r="K87" s="8">
        <v>1.1200000000000001</v>
      </c>
      <c r="L87" s="8">
        <v>830180.04</v>
      </c>
      <c r="M87" s="8">
        <v>13.39</v>
      </c>
      <c r="N87" s="8">
        <v>4.4800000000000004</v>
      </c>
      <c r="O87" s="8">
        <v>0</v>
      </c>
      <c r="P87" s="8">
        <v>67166.67</v>
      </c>
      <c r="Q87" s="8">
        <v>0</v>
      </c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195</v>
      </c>
      <c r="B89" s="7" t="s">
        <v>193</v>
      </c>
      <c r="C89" s="6" t="s">
        <v>196</v>
      </c>
      <c r="D89" s="6" t="s">
        <v>97</v>
      </c>
      <c r="E89" s="8">
        <v>20000</v>
      </c>
      <c r="F89" s="9">
        <v>44620</v>
      </c>
      <c r="G89" s="9">
        <v>46627</v>
      </c>
      <c r="H89" s="10">
        <v>66</v>
      </c>
      <c r="I89" s="10">
        <v>1.92</v>
      </c>
      <c r="J89" s="8">
        <v>13433.33</v>
      </c>
      <c r="K89" s="8">
        <v>0.67</v>
      </c>
      <c r="L89" s="8">
        <v>161199.96</v>
      </c>
      <c r="M89" s="8">
        <v>8.06</v>
      </c>
      <c r="N89" s="8">
        <v>2.38</v>
      </c>
      <c r="O89" s="8">
        <v>0</v>
      </c>
      <c r="P89" s="8">
        <v>12916.67</v>
      </c>
      <c r="Q89" s="8">
        <v>0</v>
      </c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197</v>
      </c>
      <c r="B91" s="7" t="s">
        <v>198</v>
      </c>
      <c r="C91" s="6" t="s">
        <v>199</v>
      </c>
      <c r="D91" s="6" t="s">
        <v>97</v>
      </c>
      <c r="E91" s="8">
        <v>106045</v>
      </c>
      <c r="F91" s="9">
        <v>43410</v>
      </c>
      <c r="G91" s="9">
        <v>47062</v>
      </c>
      <c r="H91" s="10">
        <v>120</v>
      </c>
      <c r="I91" s="10">
        <v>5.17</v>
      </c>
      <c r="J91" s="8">
        <v>43660.02</v>
      </c>
      <c r="K91" s="8">
        <v>0.41</v>
      </c>
      <c r="L91" s="8">
        <v>523920.24</v>
      </c>
      <c r="M91" s="8">
        <v>4.9400000000000004</v>
      </c>
      <c r="N91" s="8">
        <v>0.77</v>
      </c>
      <c r="O91" s="8">
        <v>0</v>
      </c>
      <c r="P91" s="8">
        <v>0</v>
      </c>
      <c r="Q91" s="8">
        <v>0</v>
      </c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200</v>
      </c>
      <c r="B93" s="7" t="s">
        <v>201</v>
      </c>
      <c r="C93" s="6" t="s">
        <v>202</v>
      </c>
      <c r="D93" s="6" t="s">
        <v>97</v>
      </c>
      <c r="E93" s="8">
        <v>11436</v>
      </c>
      <c r="F93" s="9">
        <v>43395</v>
      </c>
      <c r="G93" s="9">
        <v>47026</v>
      </c>
      <c r="H93" s="10">
        <v>120</v>
      </c>
      <c r="I93" s="10">
        <v>5.25</v>
      </c>
      <c r="J93" s="8">
        <v>8365.73</v>
      </c>
      <c r="K93" s="8">
        <v>0.73</v>
      </c>
      <c r="L93" s="8">
        <v>100388.76</v>
      </c>
      <c r="M93" s="8">
        <v>8.7799999999999994</v>
      </c>
      <c r="N93" s="8">
        <v>3.07</v>
      </c>
      <c r="O93" s="8">
        <v>0</v>
      </c>
      <c r="P93" s="8">
        <v>51207.83</v>
      </c>
      <c r="Q93" s="8">
        <v>0</v>
      </c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200</v>
      </c>
      <c r="B95" s="7" t="s">
        <v>203</v>
      </c>
      <c r="C95" s="6" t="s">
        <v>204</v>
      </c>
      <c r="D95" s="6" t="s">
        <v>97</v>
      </c>
      <c r="E95" s="8">
        <v>10495</v>
      </c>
      <c r="F95" s="9">
        <v>43191</v>
      </c>
      <c r="G95" s="9">
        <v>46843</v>
      </c>
      <c r="H95" s="10">
        <v>120</v>
      </c>
      <c r="I95" s="10">
        <v>5.75</v>
      </c>
      <c r="J95" s="8">
        <v>6559.38</v>
      </c>
      <c r="K95" s="8">
        <v>0.63</v>
      </c>
      <c r="L95" s="8">
        <v>78712.56</v>
      </c>
      <c r="M95" s="8">
        <v>7.5</v>
      </c>
      <c r="N95" s="8">
        <v>3.07</v>
      </c>
      <c r="O95" s="8">
        <v>0</v>
      </c>
      <c r="P95" s="8">
        <v>5432.28</v>
      </c>
      <c r="Q95" s="8">
        <v>0</v>
      </c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200</v>
      </c>
      <c r="B97" s="7" t="s">
        <v>205</v>
      </c>
      <c r="C97" s="6" t="s">
        <v>206</v>
      </c>
      <c r="D97" s="6" t="s">
        <v>97</v>
      </c>
      <c r="E97" s="8">
        <v>20551</v>
      </c>
      <c r="F97" s="9">
        <v>43313</v>
      </c>
      <c r="G97" s="9">
        <v>45930</v>
      </c>
      <c r="H97" s="10">
        <v>86</v>
      </c>
      <c r="I97" s="10">
        <v>5.42</v>
      </c>
      <c r="J97" s="8">
        <v>8100.25</v>
      </c>
      <c r="K97" s="8">
        <v>0.39</v>
      </c>
      <c r="L97" s="8">
        <v>97203</v>
      </c>
      <c r="M97" s="8">
        <v>4.7300000000000004</v>
      </c>
      <c r="N97" s="8">
        <v>3.07</v>
      </c>
      <c r="O97" s="8">
        <v>0</v>
      </c>
      <c r="P97" s="8">
        <v>11357.41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6" t="s">
        <v>207</v>
      </c>
      <c r="B99" s="7" t="s">
        <v>208</v>
      </c>
      <c r="C99" s="6" t="s">
        <v>209</v>
      </c>
      <c r="D99" s="6" t="s">
        <v>97</v>
      </c>
      <c r="E99" s="8">
        <v>21000</v>
      </c>
      <c r="F99" s="9">
        <v>43831</v>
      </c>
      <c r="G99" s="9">
        <v>47483</v>
      </c>
      <c r="H99" s="10">
        <v>120</v>
      </c>
      <c r="I99" s="10">
        <v>4</v>
      </c>
      <c r="J99" s="8">
        <v>17150</v>
      </c>
      <c r="K99" s="8">
        <v>0.82</v>
      </c>
      <c r="L99" s="8">
        <v>205800</v>
      </c>
      <c r="M99" s="8">
        <v>9.8000000000000007</v>
      </c>
      <c r="N99" s="8">
        <v>2.35</v>
      </c>
      <c r="O99" s="8">
        <v>0</v>
      </c>
      <c r="P99" s="8">
        <v>31500</v>
      </c>
      <c r="Q99" s="8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hidden="1" customHeight="1">
      <c r="A101" s="6" t="s">
        <v>207</v>
      </c>
      <c r="B101" s="7" t="s">
        <v>210</v>
      </c>
      <c r="C101" s="6" t="s">
        <v>211</v>
      </c>
      <c r="D101" s="6" t="s">
        <v>97</v>
      </c>
      <c r="E101" s="8">
        <v>50000</v>
      </c>
      <c r="F101" s="9">
        <v>45383</v>
      </c>
      <c r="G101" s="9">
        <v>47238</v>
      </c>
      <c r="H101" s="10">
        <v>61</v>
      </c>
      <c r="I101" s="10">
        <v>-0.25</v>
      </c>
      <c r="J101" s="8">
        <v>0</v>
      </c>
      <c r="K101" s="8">
        <v>0</v>
      </c>
      <c r="L101" s="8">
        <v>-0.04</v>
      </c>
      <c r="M101" s="8">
        <v>0</v>
      </c>
      <c r="N101" s="8">
        <v>2.79</v>
      </c>
      <c r="O101" s="8">
        <v>0</v>
      </c>
      <c r="P101" s="8">
        <v>129166.66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212</v>
      </c>
      <c r="B103" s="7" t="s">
        <v>208</v>
      </c>
      <c r="C103" s="6" t="s">
        <v>213</v>
      </c>
      <c r="D103" s="6" t="s">
        <v>97</v>
      </c>
      <c r="E103" s="8">
        <v>10341</v>
      </c>
      <c r="F103" s="9">
        <v>42979</v>
      </c>
      <c r="G103" s="9">
        <v>46660</v>
      </c>
      <c r="H103" s="10">
        <v>121</v>
      </c>
      <c r="I103" s="10">
        <v>6.33</v>
      </c>
      <c r="J103" s="8">
        <v>12219.62</v>
      </c>
      <c r="K103" s="8">
        <v>1.18</v>
      </c>
      <c r="L103" s="8">
        <v>146635.44</v>
      </c>
      <c r="M103" s="8">
        <v>14.18</v>
      </c>
      <c r="N103" s="8">
        <v>5.57</v>
      </c>
      <c r="O103" s="8">
        <v>0</v>
      </c>
      <c r="P103" s="8">
        <v>18743.07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212</v>
      </c>
      <c r="B105" s="7" t="s">
        <v>210</v>
      </c>
      <c r="C105" s="6" t="s">
        <v>214</v>
      </c>
      <c r="D105" s="6" t="s">
        <v>97</v>
      </c>
      <c r="E105" s="8">
        <v>21142</v>
      </c>
      <c r="F105" s="9">
        <v>45231</v>
      </c>
      <c r="G105" s="9">
        <v>47848</v>
      </c>
      <c r="H105" s="10">
        <v>86</v>
      </c>
      <c r="I105" s="10">
        <v>0.17</v>
      </c>
      <c r="J105" s="8">
        <v>24225.21</v>
      </c>
      <c r="K105" s="8">
        <v>1.1499999999999999</v>
      </c>
      <c r="L105" s="8">
        <v>290702.5</v>
      </c>
      <c r="M105" s="8">
        <v>13.75</v>
      </c>
      <c r="N105" s="8">
        <v>6.24</v>
      </c>
      <c r="O105" s="8">
        <v>0</v>
      </c>
      <c r="P105" s="8">
        <v>121126.05</v>
      </c>
      <c r="Q105" s="8">
        <v>0</v>
      </c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212</v>
      </c>
      <c r="B107" s="7" t="s">
        <v>215</v>
      </c>
      <c r="C107" s="6" t="s">
        <v>216</v>
      </c>
      <c r="D107" s="6" t="s">
        <v>97</v>
      </c>
      <c r="E107" s="8">
        <v>10699</v>
      </c>
      <c r="F107" s="9">
        <v>44927</v>
      </c>
      <c r="G107" s="9">
        <v>46783</v>
      </c>
      <c r="H107" s="10">
        <v>61</v>
      </c>
      <c r="I107" s="10">
        <v>1</v>
      </c>
      <c r="J107" s="8">
        <v>12517.83</v>
      </c>
      <c r="K107" s="8">
        <v>1.17</v>
      </c>
      <c r="L107" s="8">
        <v>150213.96</v>
      </c>
      <c r="M107" s="8">
        <v>14.04</v>
      </c>
      <c r="N107" s="8">
        <v>6.25</v>
      </c>
      <c r="O107" s="8">
        <v>0</v>
      </c>
      <c r="P107" s="8">
        <v>24072.76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217</v>
      </c>
      <c r="B109" s="7" t="s">
        <v>218</v>
      </c>
      <c r="C109" s="6" t="s">
        <v>219</v>
      </c>
      <c r="D109" s="6" t="s">
        <v>97</v>
      </c>
      <c r="E109" s="8">
        <v>38164</v>
      </c>
      <c r="F109" s="9">
        <v>44727</v>
      </c>
      <c r="G109" s="9">
        <v>46599</v>
      </c>
      <c r="H109" s="10">
        <v>62</v>
      </c>
      <c r="I109" s="10">
        <v>1.58</v>
      </c>
      <c r="J109" s="8">
        <v>15710.85</v>
      </c>
      <c r="K109" s="8">
        <v>0.41</v>
      </c>
      <c r="L109" s="8">
        <v>188530.2</v>
      </c>
      <c r="M109" s="8">
        <v>4.9400000000000004</v>
      </c>
      <c r="N109" s="8">
        <v>1.65</v>
      </c>
      <c r="O109" s="8">
        <v>0</v>
      </c>
      <c r="P109" s="8">
        <v>21379.48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220</v>
      </c>
      <c r="B111" s="7" t="s">
        <v>221</v>
      </c>
      <c r="C111" s="6" t="s">
        <v>222</v>
      </c>
      <c r="D111" s="6" t="s">
        <v>97</v>
      </c>
      <c r="E111" s="8">
        <v>38000</v>
      </c>
      <c r="F111" s="9">
        <v>41699</v>
      </c>
      <c r="G111" s="9">
        <v>45535</v>
      </c>
      <c r="H111" s="10">
        <v>126</v>
      </c>
      <c r="I111" s="10">
        <v>9.83</v>
      </c>
      <c r="J111" s="8">
        <v>12630.1</v>
      </c>
      <c r="K111" s="8">
        <v>0.33</v>
      </c>
      <c r="L111" s="8">
        <v>151561.20000000001</v>
      </c>
      <c r="M111" s="8">
        <v>3.99</v>
      </c>
      <c r="N111" s="8">
        <v>0</v>
      </c>
      <c r="O111" s="8">
        <v>0</v>
      </c>
      <c r="P111" s="8">
        <v>0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223</v>
      </c>
      <c r="B113" s="7" t="s">
        <v>221</v>
      </c>
      <c r="C113" s="6" t="s">
        <v>224</v>
      </c>
      <c r="D113" s="6" t="s">
        <v>97</v>
      </c>
      <c r="E113" s="8">
        <v>24000</v>
      </c>
      <c r="F113" s="9">
        <v>44551</v>
      </c>
      <c r="G113" s="9">
        <v>46752</v>
      </c>
      <c r="H113" s="10">
        <v>73</v>
      </c>
      <c r="I113" s="10">
        <v>2.08</v>
      </c>
      <c r="J113" s="8">
        <v>13006.63</v>
      </c>
      <c r="K113" s="8">
        <v>0.54</v>
      </c>
      <c r="L113" s="8">
        <v>156079.56</v>
      </c>
      <c r="M113" s="8">
        <v>6.5</v>
      </c>
      <c r="N113" s="8">
        <v>1.94</v>
      </c>
      <c r="O113" s="8">
        <v>0</v>
      </c>
      <c r="P113" s="8">
        <v>12260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225</v>
      </c>
      <c r="B115" s="7" t="s">
        <v>226</v>
      </c>
      <c r="C115" s="6" t="s">
        <v>227</v>
      </c>
      <c r="D115" s="6" t="s">
        <v>97</v>
      </c>
      <c r="E115" s="8">
        <v>35894</v>
      </c>
      <c r="F115" s="9">
        <v>42856</v>
      </c>
      <c r="G115" s="9">
        <v>46507</v>
      </c>
      <c r="H115" s="10">
        <v>120</v>
      </c>
      <c r="I115" s="10">
        <v>6.67</v>
      </c>
      <c r="J115" s="8">
        <v>18814.439999999999</v>
      </c>
      <c r="K115" s="8">
        <v>0.52</v>
      </c>
      <c r="L115" s="8">
        <v>225773.28</v>
      </c>
      <c r="M115" s="8">
        <v>6.29</v>
      </c>
      <c r="N115" s="8">
        <v>3.26</v>
      </c>
      <c r="O115" s="8">
        <v>0</v>
      </c>
      <c r="P115" s="8">
        <v>11505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225</v>
      </c>
      <c r="B117" s="7" t="s">
        <v>228</v>
      </c>
      <c r="C117" s="6" t="s">
        <v>229</v>
      </c>
      <c r="D117" s="6" t="s">
        <v>97</v>
      </c>
      <c r="E117" s="8">
        <v>8510</v>
      </c>
      <c r="F117" s="9">
        <v>44713</v>
      </c>
      <c r="G117" s="9">
        <v>46538</v>
      </c>
      <c r="H117" s="10">
        <v>60</v>
      </c>
      <c r="I117" s="10">
        <v>1.58</v>
      </c>
      <c r="J117" s="8">
        <v>7446.25</v>
      </c>
      <c r="K117" s="8">
        <v>0.88</v>
      </c>
      <c r="L117" s="8">
        <v>89355</v>
      </c>
      <c r="M117" s="8">
        <v>10.5</v>
      </c>
      <c r="N117" s="8">
        <v>3.68</v>
      </c>
      <c r="O117" s="8">
        <v>0</v>
      </c>
      <c r="P117" s="8">
        <v>15000</v>
      </c>
      <c r="Q117" s="8">
        <v>0</v>
      </c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6" t="s">
        <v>230</v>
      </c>
      <c r="B119" s="7" t="s">
        <v>231</v>
      </c>
      <c r="C119" s="6" t="s">
        <v>232</v>
      </c>
      <c r="D119" s="6" t="s">
        <v>97</v>
      </c>
      <c r="E119" s="8">
        <v>2925</v>
      </c>
      <c r="F119" s="9">
        <v>41395</v>
      </c>
      <c r="G119" s="9">
        <v>45443</v>
      </c>
      <c r="H119" s="10">
        <v>133</v>
      </c>
      <c r="I119" s="10">
        <v>10.67</v>
      </c>
      <c r="J119" s="8">
        <v>2040.31</v>
      </c>
      <c r="K119" s="8">
        <v>0.7</v>
      </c>
      <c r="L119" s="8">
        <v>24483.72</v>
      </c>
      <c r="M119" s="8">
        <v>8.3699999999999992</v>
      </c>
      <c r="N119" s="8">
        <v>0.53</v>
      </c>
      <c r="O119" s="8">
        <v>0</v>
      </c>
      <c r="P119" s="8">
        <v>3490</v>
      </c>
      <c r="Q119" s="8">
        <v>0</v>
      </c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230</v>
      </c>
      <c r="B121" s="7" t="s">
        <v>233</v>
      </c>
      <c r="C121" s="6" t="s">
        <v>234</v>
      </c>
      <c r="D121" s="6" t="s">
        <v>97</v>
      </c>
      <c r="E121" s="8">
        <v>2925</v>
      </c>
      <c r="F121" s="9">
        <v>43922</v>
      </c>
      <c r="G121" s="9">
        <v>46326</v>
      </c>
      <c r="H121" s="10">
        <v>79</v>
      </c>
      <c r="I121" s="10">
        <v>3.75</v>
      </c>
      <c r="J121" s="8">
        <v>2252.0300000000002</v>
      </c>
      <c r="K121" s="8">
        <v>0.77</v>
      </c>
      <c r="L121" s="8">
        <v>27024.36</v>
      </c>
      <c r="M121" s="8">
        <v>9.24</v>
      </c>
      <c r="N121" s="8">
        <v>1.62</v>
      </c>
      <c r="O121" s="8">
        <v>0</v>
      </c>
      <c r="P121" s="8">
        <v>2259.65</v>
      </c>
      <c r="Q121" s="8">
        <v>0</v>
      </c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230</v>
      </c>
      <c r="B123" s="7" t="s">
        <v>235</v>
      </c>
      <c r="C123" s="6" t="s">
        <v>236</v>
      </c>
      <c r="D123" s="6" t="s">
        <v>97</v>
      </c>
      <c r="E123" s="8">
        <v>5850</v>
      </c>
      <c r="F123" s="9">
        <v>41883</v>
      </c>
      <c r="G123" s="9">
        <v>45869</v>
      </c>
      <c r="H123" s="10">
        <v>131</v>
      </c>
      <c r="I123" s="10">
        <v>9.33</v>
      </c>
      <c r="J123" s="8">
        <v>4387.5</v>
      </c>
      <c r="K123" s="8">
        <v>0.75</v>
      </c>
      <c r="L123" s="8">
        <v>52650</v>
      </c>
      <c r="M123" s="8">
        <v>9</v>
      </c>
      <c r="N123" s="8">
        <v>3.64</v>
      </c>
      <c r="O123" s="8">
        <v>0</v>
      </c>
      <c r="P123" s="8">
        <v>6873.76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hidden="1" customHeight="1">
      <c r="A125" s="6" t="s">
        <v>237</v>
      </c>
      <c r="B125" s="7" t="s">
        <v>208</v>
      </c>
      <c r="C125" s="6" t="s">
        <v>238</v>
      </c>
      <c r="D125" s="6" t="s">
        <v>97</v>
      </c>
      <c r="E125" s="8">
        <v>11701</v>
      </c>
      <c r="F125" s="9">
        <v>45474</v>
      </c>
      <c r="G125" s="9">
        <v>47361</v>
      </c>
      <c r="H125" s="10">
        <v>62</v>
      </c>
      <c r="I125" s="10">
        <v>-0.5</v>
      </c>
      <c r="J125" s="8">
        <v>0</v>
      </c>
      <c r="K125" s="8">
        <v>0</v>
      </c>
      <c r="L125" s="8">
        <v>0</v>
      </c>
      <c r="M125" s="8">
        <v>0</v>
      </c>
      <c r="N125" s="8">
        <v>3.75</v>
      </c>
      <c r="O125" s="8">
        <v>0</v>
      </c>
      <c r="P125" s="8">
        <v>28277.42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51" customFormat="1" ht="15" customHeight="1">
      <c r="A127" s="15" t="s">
        <v>237</v>
      </c>
      <c r="B127" s="16" t="s">
        <v>239</v>
      </c>
      <c r="C127" s="15" t="s">
        <v>240</v>
      </c>
      <c r="D127" s="15" t="s">
        <v>97</v>
      </c>
      <c r="E127" s="17">
        <v>7526</v>
      </c>
      <c r="F127" s="18">
        <v>43709</v>
      </c>
      <c r="G127" s="18">
        <v>45382</v>
      </c>
      <c r="H127" s="19">
        <v>55</v>
      </c>
      <c r="I127" s="19">
        <v>4.33</v>
      </c>
      <c r="J127" s="17">
        <v>6898.33</v>
      </c>
      <c r="K127" s="17">
        <v>0.92</v>
      </c>
      <c r="L127" s="17">
        <v>82779.960000000006</v>
      </c>
      <c r="M127" s="17">
        <v>11</v>
      </c>
      <c r="N127" s="17">
        <v>4.58</v>
      </c>
      <c r="O127" s="17">
        <v>0.12</v>
      </c>
      <c r="P127" s="17">
        <v>11776.5</v>
      </c>
      <c r="Q127" s="17">
        <v>0</v>
      </c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237</v>
      </c>
      <c r="B129" s="7" t="s">
        <v>210</v>
      </c>
      <c r="C129" s="6" t="s">
        <v>241</v>
      </c>
      <c r="D129" s="6" t="s">
        <v>97</v>
      </c>
      <c r="E129" s="8">
        <v>11777</v>
      </c>
      <c r="F129" s="9">
        <v>44378</v>
      </c>
      <c r="G129" s="9">
        <v>46295</v>
      </c>
      <c r="H129" s="10">
        <v>63</v>
      </c>
      <c r="I129" s="10">
        <v>2.5</v>
      </c>
      <c r="J129" s="8">
        <v>9735.08</v>
      </c>
      <c r="K129" s="8">
        <v>0.83</v>
      </c>
      <c r="L129" s="8">
        <v>116820.96</v>
      </c>
      <c r="M129" s="8">
        <v>9.92</v>
      </c>
      <c r="N129" s="8">
        <v>3.32</v>
      </c>
      <c r="O129" s="8">
        <v>0</v>
      </c>
      <c r="P129" s="8">
        <v>16562.46</v>
      </c>
      <c r="Q129" s="8">
        <v>0</v>
      </c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242</v>
      </c>
      <c r="B131" s="7" t="s">
        <v>243</v>
      </c>
      <c r="C131" s="6" t="s">
        <v>244</v>
      </c>
      <c r="D131" s="6" t="s">
        <v>97</v>
      </c>
      <c r="E131" s="8">
        <v>79918</v>
      </c>
      <c r="F131" s="9">
        <v>44754</v>
      </c>
      <c r="G131" s="9">
        <v>46446</v>
      </c>
      <c r="H131" s="10">
        <v>56</v>
      </c>
      <c r="I131" s="10">
        <v>1.5</v>
      </c>
      <c r="J131" s="8">
        <v>32484</v>
      </c>
      <c r="K131" s="8">
        <v>0.41</v>
      </c>
      <c r="L131" s="8">
        <v>389808</v>
      </c>
      <c r="M131" s="8">
        <v>4.88</v>
      </c>
      <c r="N131" s="8">
        <v>1.39</v>
      </c>
      <c r="O131" s="8">
        <v>0.22</v>
      </c>
      <c r="P131" s="8">
        <v>31234.62</v>
      </c>
      <c r="Q131" s="8">
        <v>0</v>
      </c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customHeight="1">
      <c r="A133" s="6" t="s">
        <v>245</v>
      </c>
      <c r="B133" s="7" t="s">
        <v>210</v>
      </c>
      <c r="C133" s="6" t="s">
        <v>246</v>
      </c>
      <c r="D133" s="6" t="s">
        <v>97</v>
      </c>
      <c r="E133" s="8">
        <v>12216</v>
      </c>
      <c r="F133" s="9">
        <v>43586</v>
      </c>
      <c r="G133" s="9">
        <v>45412</v>
      </c>
      <c r="H133" s="10">
        <v>60</v>
      </c>
      <c r="I133" s="10">
        <v>4.67</v>
      </c>
      <c r="J133" s="8">
        <v>15126.24</v>
      </c>
      <c r="K133" s="8">
        <v>1.24</v>
      </c>
      <c r="L133" s="8">
        <v>181514.88</v>
      </c>
      <c r="M133" s="8">
        <v>14.86</v>
      </c>
      <c r="N133" s="8">
        <v>3.33</v>
      </c>
      <c r="O133" s="8">
        <v>0.33</v>
      </c>
      <c r="P133" s="8">
        <v>16798</v>
      </c>
      <c r="Q133" s="8">
        <v>0</v>
      </c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hidden="1" customHeight="1">
      <c r="A135" s="6" t="s">
        <v>245</v>
      </c>
      <c r="B135" s="7" t="s">
        <v>208</v>
      </c>
      <c r="C135" s="12" t="s">
        <v>247</v>
      </c>
      <c r="D135" s="12"/>
      <c r="E135" s="13">
        <v>5566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248</v>
      </c>
      <c r="B137" s="7" t="s">
        <v>99</v>
      </c>
      <c r="C137" s="6" t="s">
        <v>249</v>
      </c>
      <c r="D137" s="6" t="s">
        <v>97</v>
      </c>
      <c r="E137" s="8">
        <v>48000</v>
      </c>
      <c r="F137" s="9">
        <v>44896</v>
      </c>
      <c r="G137" s="9">
        <v>48669</v>
      </c>
      <c r="H137" s="10">
        <v>124</v>
      </c>
      <c r="I137" s="10">
        <v>1.08</v>
      </c>
      <c r="J137" s="8">
        <v>35445</v>
      </c>
      <c r="K137" s="8">
        <v>0.74</v>
      </c>
      <c r="L137" s="8">
        <v>425340</v>
      </c>
      <c r="M137" s="8">
        <v>8.86</v>
      </c>
      <c r="N137" s="8">
        <v>3.23</v>
      </c>
      <c r="O137" s="8">
        <v>0</v>
      </c>
      <c r="P137" s="8">
        <v>44200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250</v>
      </c>
      <c r="B139" s="7" t="s">
        <v>251</v>
      </c>
      <c r="C139" s="6" t="s">
        <v>252</v>
      </c>
      <c r="D139" s="6" t="s">
        <v>97</v>
      </c>
      <c r="E139" s="8">
        <v>64216</v>
      </c>
      <c r="F139" s="9">
        <v>44651</v>
      </c>
      <c r="G139" s="9">
        <v>48304</v>
      </c>
      <c r="H139" s="10">
        <v>121</v>
      </c>
      <c r="I139" s="10">
        <v>1.83</v>
      </c>
      <c r="J139" s="8">
        <v>34449.21</v>
      </c>
      <c r="K139" s="8">
        <v>0.54</v>
      </c>
      <c r="L139" s="8">
        <v>413390.52</v>
      </c>
      <c r="M139" s="8">
        <v>6.44</v>
      </c>
      <c r="N139" s="8">
        <v>3.57</v>
      </c>
      <c r="O139" s="8">
        <v>0</v>
      </c>
      <c r="P139" s="8">
        <v>33445.83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253</v>
      </c>
      <c r="B141" s="7" t="s">
        <v>119</v>
      </c>
      <c r="C141" s="6" t="s">
        <v>254</v>
      </c>
      <c r="D141" s="6" t="s">
        <v>97</v>
      </c>
      <c r="E141" s="8">
        <v>238423</v>
      </c>
      <c r="F141" s="9">
        <v>34871</v>
      </c>
      <c r="G141" s="9">
        <v>45991</v>
      </c>
      <c r="H141" s="10">
        <v>366</v>
      </c>
      <c r="I141" s="10">
        <v>28.58</v>
      </c>
      <c r="J141" s="8">
        <v>135702.42000000001</v>
      </c>
      <c r="K141" s="8">
        <v>0.56999999999999995</v>
      </c>
      <c r="L141" s="8">
        <v>1628429.04</v>
      </c>
      <c r="M141" s="8">
        <v>6.83</v>
      </c>
      <c r="N141" s="8">
        <v>0</v>
      </c>
      <c r="O141" s="8">
        <v>0</v>
      </c>
      <c r="P141" s="8">
        <v>0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255</v>
      </c>
      <c r="B143" s="7" t="s">
        <v>256</v>
      </c>
      <c r="C143" s="6" t="s">
        <v>257</v>
      </c>
      <c r="D143" s="6" t="s">
        <v>97</v>
      </c>
      <c r="E143" s="8">
        <v>24480</v>
      </c>
      <c r="F143" s="9">
        <v>44536</v>
      </c>
      <c r="G143" s="9">
        <v>46446</v>
      </c>
      <c r="H143" s="10">
        <v>63</v>
      </c>
      <c r="I143" s="10">
        <v>2.08</v>
      </c>
      <c r="J143" s="8">
        <v>14320.8</v>
      </c>
      <c r="K143" s="8">
        <v>0.57999999999999996</v>
      </c>
      <c r="L143" s="8">
        <v>171849.60000000001</v>
      </c>
      <c r="M143" s="8">
        <v>7.02</v>
      </c>
      <c r="N143" s="8">
        <v>2.46</v>
      </c>
      <c r="O143" s="8">
        <v>0</v>
      </c>
      <c r="P143" s="8">
        <v>-1333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255</v>
      </c>
      <c r="B145" s="7" t="s">
        <v>258</v>
      </c>
      <c r="C145" s="6" t="s">
        <v>259</v>
      </c>
      <c r="D145" s="6" t="s">
        <v>97</v>
      </c>
      <c r="E145" s="8">
        <v>22881</v>
      </c>
      <c r="F145" s="9">
        <v>44621</v>
      </c>
      <c r="G145" s="9">
        <v>45716</v>
      </c>
      <c r="H145" s="10">
        <v>36</v>
      </c>
      <c r="I145" s="10">
        <v>1.83</v>
      </c>
      <c r="J145" s="8">
        <v>14729.64</v>
      </c>
      <c r="K145" s="8">
        <v>0.64</v>
      </c>
      <c r="L145" s="8">
        <v>176755.68</v>
      </c>
      <c r="M145" s="8">
        <v>7.72</v>
      </c>
      <c r="N145" s="8">
        <v>2.74</v>
      </c>
      <c r="O145" s="8">
        <v>0</v>
      </c>
      <c r="P145" s="8">
        <v>14300.62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255</v>
      </c>
      <c r="B147" s="7" t="s">
        <v>260</v>
      </c>
      <c r="C147" s="6" t="s">
        <v>261</v>
      </c>
      <c r="D147" s="6" t="s">
        <v>97</v>
      </c>
      <c r="E147" s="8">
        <v>9960</v>
      </c>
      <c r="F147" s="9">
        <v>44317</v>
      </c>
      <c r="G147" s="9">
        <v>46142</v>
      </c>
      <c r="H147" s="10">
        <v>60</v>
      </c>
      <c r="I147" s="10">
        <v>2.67</v>
      </c>
      <c r="J147" s="8">
        <v>4593.67</v>
      </c>
      <c r="K147" s="8">
        <v>0.46</v>
      </c>
      <c r="L147" s="8">
        <v>55124.04</v>
      </c>
      <c r="M147" s="8">
        <v>5.53</v>
      </c>
      <c r="N147" s="8">
        <v>2.46</v>
      </c>
      <c r="O147" s="8">
        <v>0</v>
      </c>
      <c r="P147" s="8">
        <v>5872.13</v>
      </c>
      <c r="Q147" s="8">
        <v>0</v>
      </c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262</v>
      </c>
      <c r="B149" s="7" t="s">
        <v>99</v>
      </c>
      <c r="C149" s="6" t="s">
        <v>263</v>
      </c>
      <c r="D149" s="6" t="s">
        <v>264</v>
      </c>
      <c r="E149" s="8">
        <v>27000</v>
      </c>
      <c r="F149" s="9">
        <v>44727</v>
      </c>
      <c r="G149" s="9">
        <v>46843</v>
      </c>
      <c r="H149" s="10">
        <v>70</v>
      </c>
      <c r="I149" s="10">
        <v>1.58</v>
      </c>
      <c r="J149" s="8">
        <v>14608.14</v>
      </c>
      <c r="K149" s="8">
        <v>0.54</v>
      </c>
      <c r="L149" s="8">
        <v>175297.68</v>
      </c>
      <c r="M149" s="8">
        <v>6.49</v>
      </c>
      <c r="N149" s="8">
        <v>0</v>
      </c>
      <c r="O149" s="8">
        <v>0</v>
      </c>
      <c r="P149" s="8">
        <v>25533.200000000001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265</v>
      </c>
      <c r="B151" s="7" t="s">
        <v>266</v>
      </c>
      <c r="C151" s="6" t="s">
        <v>267</v>
      </c>
      <c r="D151" s="6" t="s">
        <v>97</v>
      </c>
      <c r="E151" s="8">
        <v>40550</v>
      </c>
      <c r="F151" s="9">
        <v>44651</v>
      </c>
      <c r="G151" s="9">
        <v>48304</v>
      </c>
      <c r="H151" s="10">
        <v>121</v>
      </c>
      <c r="I151" s="10">
        <v>1.83</v>
      </c>
      <c r="J151" s="8">
        <v>21753.39</v>
      </c>
      <c r="K151" s="8">
        <v>0.54</v>
      </c>
      <c r="L151" s="8">
        <v>261040.68</v>
      </c>
      <c r="M151" s="8">
        <v>6.44</v>
      </c>
      <c r="N151" s="8">
        <v>2.84</v>
      </c>
      <c r="O151" s="8">
        <v>0</v>
      </c>
      <c r="P151" s="8">
        <v>21119.79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268</v>
      </c>
      <c r="B153" s="7" t="s">
        <v>269</v>
      </c>
      <c r="C153" s="6" t="s">
        <v>270</v>
      </c>
      <c r="D153" s="6" t="s">
        <v>97</v>
      </c>
      <c r="E153" s="8">
        <v>84804</v>
      </c>
      <c r="F153" s="9">
        <v>41640</v>
      </c>
      <c r="G153" s="9">
        <v>47299</v>
      </c>
      <c r="H153" s="10">
        <v>186</v>
      </c>
      <c r="I153" s="10">
        <v>10</v>
      </c>
      <c r="J153" s="8">
        <v>32141.97</v>
      </c>
      <c r="K153" s="8">
        <v>0.38</v>
      </c>
      <c r="L153" s="8">
        <v>385703.64</v>
      </c>
      <c r="M153" s="8">
        <v>4.55</v>
      </c>
      <c r="N153" s="8">
        <v>2.4500000000000002</v>
      </c>
      <c r="O153" s="8">
        <v>0</v>
      </c>
      <c r="P153" s="8">
        <v>35688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271</v>
      </c>
      <c r="B155" s="7" t="s">
        <v>208</v>
      </c>
      <c r="C155" s="6" t="s">
        <v>272</v>
      </c>
      <c r="D155" s="6" t="s">
        <v>97</v>
      </c>
      <c r="E155" s="8">
        <v>8438</v>
      </c>
      <c r="F155" s="9">
        <v>44242</v>
      </c>
      <c r="G155" s="9">
        <v>46053</v>
      </c>
      <c r="H155" s="10">
        <v>60</v>
      </c>
      <c r="I155" s="10">
        <v>2.92</v>
      </c>
      <c r="J155" s="8">
        <v>6328.5</v>
      </c>
      <c r="K155" s="8">
        <v>0.75</v>
      </c>
      <c r="L155" s="8">
        <v>75942</v>
      </c>
      <c r="M155" s="8">
        <v>9</v>
      </c>
      <c r="N155" s="8">
        <v>4</v>
      </c>
      <c r="O155" s="8">
        <v>0</v>
      </c>
      <c r="P155" s="8">
        <v>10564.32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271</v>
      </c>
      <c r="B157" s="7" t="s">
        <v>210</v>
      </c>
      <c r="C157" s="6" t="s">
        <v>273</v>
      </c>
      <c r="D157" s="6" t="s">
        <v>97</v>
      </c>
      <c r="E157" s="8">
        <v>20897</v>
      </c>
      <c r="F157" s="9">
        <v>44136</v>
      </c>
      <c r="G157" s="9">
        <v>45961</v>
      </c>
      <c r="H157" s="10">
        <v>60</v>
      </c>
      <c r="I157" s="10">
        <v>3.17</v>
      </c>
      <c r="J157" s="8">
        <v>23509.13</v>
      </c>
      <c r="K157" s="8">
        <v>1.1299999999999999</v>
      </c>
      <c r="L157" s="8">
        <v>282109.56</v>
      </c>
      <c r="M157" s="8">
        <v>13.5</v>
      </c>
      <c r="N157" s="8">
        <v>4.74</v>
      </c>
      <c r="O157" s="8">
        <v>0</v>
      </c>
      <c r="P157" s="8">
        <v>11519</v>
      </c>
      <c r="Q157" s="8">
        <v>0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271</v>
      </c>
      <c r="B159" s="7" t="s">
        <v>274</v>
      </c>
      <c r="C159" s="6" t="s">
        <v>275</v>
      </c>
      <c r="D159" s="6" t="s">
        <v>97</v>
      </c>
      <c r="E159" s="8">
        <v>18880</v>
      </c>
      <c r="F159" s="9">
        <v>45078</v>
      </c>
      <c r="G159" s="9">
        <v>46965</v>
      </c>
      <c r="H159" s="10">
        <v>62</v>
      </c>
      <c r="I159" s="10">
        <v>0.57999999999999996</v>
      </c>
      <c r="J159" s="8">
        <v>20846.669999999998</v>
      </c>
      <c r="K159" s="8">
        <v>1.1000000000000001</v>
      </c>
      <c r="L159" s="8">
        <v>250160.04</v>
      </c>
      <c r="M159" s="8">
        <v>13.25</v>
      </c>
      <c r="N159" s="8">
        <v>4.7</v>
      </c>
      <c r="O159" s="8">
        <v>0</v>
      </c>
      <c r="P159" s="8">
        <v>76089.48</v>
      </c>
      <c r="Q159" s="8">
        <v>0</v>
      </c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271</v>
      </c>
      <c r="B161" s="7" t="s">
        <v>215</v>
      </c>
      <c r="C161" s="6" t="s">
        <v>276</v>
      </c>
      <c r="D161" s="6" t="s">
        <v>97</v>
      </c>
      <c r="E161" s="8">
        <v>15179</v>
      </c>
      <c r="F161" s="9">
        <v>44501</v>
      </c>
      <c r="G161" s="9">
        <v>48152</v>
      </c>
      <c r="H161" s="10">
        <v>120</v>
      </c>
      <c r="I161" s="10">
        <v>2.17</v>
      </c>
      <c r="J161" s="8">
        <v>16611.91</v>
      </c>
      <c r="K161" s="8">
        <v>1.0900000000000001</v>
      </c>
      <c r="L161" s="8">
        <v>199342.92</v>
      </c>
      <c r="M161" s="8">
        <v>13.13</v>
      </c>
      <c r="N161" s="8">
        <v>4</v>
      </c>
      <c r="O161" s="8">
        <v>0</v>
      </c>
      <c r="P161" s="8">
        <v>31622.92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hidden="1" customHeight="1">
      <c r="A163" s="6" t="s">
        <v>271</v>
      </c>
      <c r="B163" s="7" t="s">
        <v>277</v>
      </c>
      <c r="C163" s="6" t="s">
        <v>278</v>
      </c>
      <c r="D163" s="6" t="s">
        <v>97</v>
      </c>
      <c r="E163" s="8">
        <v>20994</v>
      </c>
      <c r="F163" s="9">
        <v>45323</v>
      </c>
      <c r="G163" s="9">
        <v>46418</v>
      </c>
      <c r="H163" s="10">
        <v>36</v>
      </c>
      <c r="I163" s="10">
        <v>-0.08</v>
      </c>
      <c r="J163" s="8">
        <v>22743.5</v>
      </c>
      <c r="K163" s="8">
        <v>1.08</v>
      </c>
      <c r="L163" s="8">
        <v>272922</v>
      </c>
      <c r="M163" s="8">
        <v>13</v>
      </c>
      <c r="N163" s="8">
        <v>4.51</v>
      </c>
      <c r="O163" s="8">
        <v>0</v>
      </c>
      <c r="P163" s="8">
        <v>68230.5</v>
      </c>
      <c r="Q163" s="8">
        <v>0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271</v>
      </c>
      <c r="B165" s="7" t="s">
        <v>279</v>
      </c>
      <c r="C165" s="6" t="s">
        <v>280</v>
      </c>
      <c r="D165" s="6" t="s">
        <v>97</v>
      </c>
      <c r="E165" s="8">
        <v>20962</v>
      </c>
      <c r="F165" s="9">
        <v>44441</v>
      </c>
      <c r="G165" s="9">
        <v>47118</v>
      </c>
      <c r="H165" s="10">
        <v>88</v>
      </c>
      <c r="I165" s="10">
        <v>2.33</v>
      </c>
      <c r="J165" s="8">
        <v>24455.67</v>
      </c>
      <c r="K165" s="8">
        <v>1.17</v>
      </c>
      <c r="L165" s="8">
        <v>293468.03999999998</v>
      </c>
      <c r="M165" s="8">
        <v>14</v>
      </c>
      <c r="N165" s="8">
        <v>4.21</v>
      </c>
      <c r="O165" s="8">
        <v>0</v>
      </c>
      <c r="P165" s="8">
        <v>0</v>
      </c>
      <c r="Q165" s="8">
        <v>227088.34</v>
      </c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hidden="1" customHeight="1">
      <c r="A167" s="6" t="s">
        <v>271</v>
      </c>
      <c r="B167" s="7" t="s">
        <v>281</v>
      </c>
      <c r="C167" s="12" t="s">
        <v>247</v>
      </c>
      <c r="D167" s="12"/>
      <c r="E167" s="13">
        <v>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282</v>
      </c>
      <c r="B169" s="7" t="s">
        <v>119</v>
      </c>
      <c r="C169" s="6" t="s">
        <v>283</v>
      </c>
      <c r="D169" s="6" t="s">
        <v>264</v>
      </c>
      <c r="E169" s="8">
        <v>48790</v>
      </c>
      <c r="F169" s="9">
        <v>43709</v>
      </c>
      <c r="G169" s="9">
        <v>45657</v>
      </c>
      <c r="H169" s="10">
        <v>64</v>
      </c>
      <c r="I169" s="10">
        <v>4.33</v>
      </c>
      <c r="J169" s="8">
        <v>37698.519999999997</v>
      </c>
      <c r="K169" s="8">
        <v>0.77</v>
      </c>
      <c r="L169" s="8">
        <v>452382.24</v>
      </c>
      <c r="M169" s="8">
        <v>9.27</v>
      </c>
      <c r="N169" s="8">
        <v>0</v>
      </c>
      <c r="O169" s="8">
        <v>0</v>
      </c>
      <c r="P169" s="8">
        <v>34153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284</v>
      </c>
      <c r="B171" s="7" t="s">
        <v>285</v>
      </c>
      <c r="C171" s="6" t="s">
        <v>286</v>
      </c>
      <c r="D171" s="6" t="s">
        <v>97</v>
      </c>
      <c r="E171" s="8">
        <v>58841</v>
      </c>
      <c r="F171" s="9">
        <v>43845</v>
      </c>
      <c r="G171" s="9">
        <v>46142</v>
      </c>
      <c r="H171" s="10">
        <v>76</v>
      </c>
      <c r="I171" s="10">
        <v>4</v>
      </c>
      <c r="J171" s="8">
        <v>20808</v>
      </c>
      <c r="K171" s="8">
        <v>0.35</v>
      </c>
      <c r="L171" s="8">
        <v>249696</v>
      </c>
      <c r="M171" s="8">
        <v>4.24</v>
      </c>
      <c r="N171" s="8">
        <v>1.48</v>
      </c>
      <c r="O171" s="8">
        <v>0</v>
      </c>
      <c r="P171" s="8">
        <v>20000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287</v>
      </c>
      <c r="B173" s="7" t="s">
        <v>288</v>
      </c>
      <c r="C173" s="6" t="s">
        <v>289</v>
      </c>
      <c r="D173" s="6" t="s">
        <v>97</v>
      </c>
      <c r="E173" s="8">
        <v>189746</v>
      </c>
      <c r="F173" s="9">
        <v>44575</v>
      </c>
      <c r="G173" s="9">
        <v>46053</v>
      </c>
      <c r="H173" s="10">
        <v>49</v>
      </c>
      <c r="I173" s="10">
        <v>2</v>
      </c>
      <c r="J173" s="8">
        <v>98826.04</v>
      </c>
      <c r="K173" s="8">
        <v>0.52</v>
      </c>
      <c r="L173" s="8">
        <v>1185912.48</v>
      </c>
      <c r="M173" s="8">
        <v>6.25</v>
      </c>
      <c r="N173" s="8">
        <v>0.76</v>
      </c>
      <c r="O173" s="8">
        <v>0</v>
      </c>
      <c r="P173" s="8">
        <v>116666.67</v>
      </c>
      <c r="Q173" s="8">
        <v>0</v>
      </c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hidden="1" customHeight="1">
      <c r="A175" s="6" t="s">
        <v>290</v>
      </c>
      <c r="B175" s="7" t="s">
        <v>291</v>
      </c>
      <c r="C175" s="12" t="s">
        <v>247</v>
      </c>
      <c r="D175" s="12"/>
      <c r="E175" s="13">
        <v>17600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hidden="1" customHeight="1">
      <c r="A177" s="6" t="s">
        <v>292</v>
      </c>
      <c r="B177" s="7" t="s">
        <v>119</v>
      </c>
      <c r="C177" s="6" t="s">
        <v>293</v>
      </c>
      <c r="D177" s="6" t="s">
        <v>294</v>
      </c>
      <c r="E177" s="8">
        <v>120000</v>
      </c>
      <c r="F177" s="9">
        <v>45383</v>
      </c>
      <c r="G177" s="9">
        <v>45412</v>
      </c>
      <c r="H177" s="10">
        <v>1</v>
      </c>
      <c r="I177" s="10">
        <v>-0.25</v>
      </c>
      <c r="J177" s="8">
        <v>55000</v>
      </c>
      <c r="K177" s="8">
        <v>0.46</v>
      </c>
      <c r="L177" s="8">
        <v>660000</v>
      </c>
      <c r="M177" s="8">
        <v>5.5</v>
      </c>
      <c r="N177" s="8">
        <v>0</v>
      </c>
      <c r="O177" s="8">
        <v>0</v>
      </c>
      <c r="P177" s="8">
        <v>0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292</v>
      </c>
      <c r="B179" s="7" t="s">
        <v>119</v>
      </c>
      <c r="C179" s="6" t="s">
        <v>295</v>
      </c>
      <c r="D179" s="6" t="s">
        <v>97</v>
      </c>
      <c r="E179" s="8">
        <v>120000</v>
      </c>
      <c r="F179" s="9">
        <v>43739</v>
      </c>
      <c r="G179" s="9">
        <v>45382</v>
      </c>
      <c r="H179" s="10">
        <v>54</v>
      </c>
      <c r="I179" s="10">
        <v>4.25</v>
      </c>
      <c r="J179" s="8">
        <v>23800</v>
      </c>
      <c r="K179" s="8">
        <v>0.2</v>
      </c>
      <c r="L179" s="8">
        <v>285600</v>
      </c>
      <c r="M179" s="8">
        <v>2.38</v>
      </c>
      <c r="N179" s="8">
        <v>0.18</v>
      </c>
      <c r="O179" s="8">
        <v>0</v>
      </c>
      <c r="P179" s="8">
        <v>0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296</v>
      </c>
      <c r="B181" s="7" t="s">
        <v>297</v>
      </c>
      <c r="C181" s="6" t="s">
        <v>298</v>
      </c>
      <c r="D181" s="6" t="s">
        <v>97</v>
      </c>
      <c r="E181" s="8">
        <v>22060</v>
      </c>
      <c r="F181" s="9">
        <v>44774</v>
      </c>
      <c r="G181" s="9">
        <v>47422</v>
      </c>
      <c r="H181" s="10">
        <v>87</v>
      </c>
      <c r="I181" s="10">
        <v>1.42</v>
      </c>
      <c r="J181" s="8">
        <v>23788.03</v>
      </c>
      <c r="K181" s="8">
        <v>1.08</v>
      </c>
      <c r="L181" s="8">
        <v>285456.36</v>
      </c>
      <c r="M181" s="8">
        <v>12.94</v>
      </c>
      <c r="N181" s="8">
        <v>3.23</v>
      </c>
      <c r="O181" s="8">
        <v>0</v>
      </c>
      <c r="P181" s="8">
        <v>45958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296</v>
      </c>
      <c r="B183" s="7" t="s">
        <v>299</v>
      </c>
      <c r="C183" s="6" t="s">
        <v>300</v>
      </c>
      <c r="D183" s="6" t="s">
        <v>97</v>
      </c>
      <c r="E183" s="8">
        <v>24364</v>
      </c>
      <c r="F183" s="9">
        <v>42795</v>
      </c>
      <c r="G183" s="9">
        <v>47177</v>
      </c>
      <c r="H183" s="10">
        <v>144</v>
      </c>
      <c r="I183" s="10">
        <v>6.83</v>
      </c>
      <c r="J183" s="8">
        <v>20747.25</v>
      </c>
      <c r="K183" s="8">
        <v>0.85</v>
      </c>
      <c r="L183" s="8">
        <v>248967</v>
      </c>
      <c r="M183" s="8">
        <v>10.220000000000001</v>
      </c>
      <c r="N183" s="8">
        <v>2.74</v>
      </c>
      <c r="O183" s="8">
        <v>0</v>
      </c>
      <c r="P183" s="8">
        <v>11155.53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296</v>
      </c>
      <c r="B185" s="7" t="s">
        <v>301</v>
      </c>
      <c r="C185" s="6" t="s">
        <v>302</v>
      </c>
      <c r="D185" s="6" t="s">
        <v>97</v>
      </c>
      <c r="E185" s="8">
        <v>6480</v>
      </c>
      <c r="F185" s="9">
        <v>44703</v>
      </c>
      <c r="G185" s="9">
        <v>46538</v>
      </c>
      <c r="H185" s="10">
        <v>61</v>
      </c>
      <c r="I185" s="10">
        <v>1.67</v>
      </c>
      <c r="J185" s="8">
        <v>6674.4</v>
      </c>
      <c r="K185" s="8">
        <v>1.03</v>
      </c>
      <c r="L185" s="8">
        <v>80092.800000000003</v>
      </c>
      <c r="M185" s="8">
        <v>12.36</v>
      </c>
      <c r="N185" s="8">
        <v>3.21</v>
      </c>
      <c r="O185" s="8">
        <v>0</v>
      </c>
      <c r="P185" s="8">
        <v>16341.42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303</v>
      </c>
      <c r="B187" s="7" t="s">
        <v>208</v>
      </c>
      <c r="C187" s="6" t="s">
        <v>304</v>
      </c>
      <c r="D187" s="6" t="s">
        <v>97</v>
      </c>
      <c r="E187" s="8">
        <v>101208</v>
      </c>
      <c r="F187" s="9">
        <v>43539</v>
      </c>
      <c r="G187" s="9">
        <v>45504</v>
      </c>
      <c r="H187" s="10">
        <v>65</v>
      </c>
      <c r="I187" s="10">
        <v>4.83</v>
      </c>
      <c r="J187" s="8">
        <v>66447.789999999994</v>
      </c>
      <c r="K187" s="8">
        <v>0.66</v>
      </c>
      <c r="L187" s="8">
        <v>797373.48</v>
      </c>
      <c r="M187" s="8">
        <v>7.88</v>
      </c>
      <c r="N187" s="8">
        <v>2.58</v>
      </c>
      <c r="O187" s="8">
        <v>0</v>
      </c>
      <c r="P187" s="8">
        <v>177114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303</v>
      </c>
      <c r="B189" s="7" t="s">
        <v>305</v>
      </c>
      <c r="C189" s="6" t="s">
        <v>306</v>
      </c>
      <c r="D189" s="6" t="s">
        <v>97</v>
      </c>
      <c r="E189" s="8">
        <v>50591</v>
      </c>
      <c r="F189" s="9">
        <v>43444</v>
      </c>
      <c r="G189" s="9">
        <v>45657</v>
      </c>
      <c r="H189" s="10">
        <v>73</v>
      </c>
      <c r="I189" s="10">
        <v>5.08</v>
      </c>
      <c r="J189" s="8">
        <v>34211.82</v>
      </c>
      <c r="K189" s="8">
        <v>0.68</v>
      </c>
      <c r="L189" s="8">
        <v>410541.84</v>
      </c>
      <c r="M189" s="8">
        <v>8.11</v>
      </c>
      <c r="N189" s="8">
        <v>2.46</v>
      </c>
      <c r="O189" s="8">
        <v>0</v>
      </c>
      <c r="P189" s="8">
        <v>59022.84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307</v>
      </c>
      <c r="B191" s="7" t="s">
        <v>308</v>
      </c>
      <c r="C191" s="6" t="s">
        <v>309</v>
      </c>
      <c r="D191" s="6" t="s">
        <v>97</v>
      </c>
      <c r="E191" s="8">
        <v>79970</v>
      </c>
      <c r="F191" s="9">
        <v>43258</v>
      </c>
      <c r="G191" s="9">
        <v>50562</v>
      </c>
      <c r="H191" s="10">
        <v>240</v>
      </c>
      <c r="I191" s="10">
        <v>5.58</v>
      </c>
      <c r="J191" s="8">
        <v>27966.9</v>
      </c>
      <c r="K191" s="8">
        <v>0.35</v>
      </c>
      <c r="L191" s="8">
        <v>335602.8</v>
      </c>
      <c r="M191" s="8">
        <v>4.2</v>
      </c>
      <c r="N191" s="8">
        <v>0.47</v>
      </c>
      <c r="O191" s="8">
        <v>0</v>
      </c>
      <c r="P191" s="8">
        <v>25022.29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310</v>
      </c>
      <c r="B193" s="7" t="s">
        <v>311</v>
      </c>
      <c r="C193" s="6" t="s">
        <v>312</v>
      </c>
      <c r="D193" s="6" t="s">
        <v>97</v>
      </c>
      <c r="E193" s="8">
        <v>42000</v>
      </c>
      <c r="F193" s="9">
        <v>44136</v>
      </c>
      <c r="G193" s="9">
        <v>45961</v>
      </c>
      <c r="H193" s="10">
        <v>60</v>
      </c>
      <c r="I193" s="10">
        <v>3.17</v>
      </c>
      <c r="J193" s="8">
        <v>17997.89</v>
      </c>
      <c r="K193" s="8">
        <v>0.43</v>
      </c>
      <c r="L193" s="8">
        <v>215974.68</v>
      </c>
      <c r="M193" s="8">
        <v>5.14</v>
      </c>
      <c r="N193" s="8">
        <v>1.69</v>
      </c>
      <c r="O193" s="8">
        <v>0</v>
      </c>
      <c r="P193" s="8">
        <v>0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6" t="s">
        <v>313</v>
      </c>
      <c r="B195" s="7" t="s">
        <v>314</v>
      </c>
      <c r="C195" s="6" t="s">
        <v>315</v>
      </c>
      <c r="D195" s="6" t="s">
        <v>97</v>
      </c>
      <c r="E195" s="8">
        <v>14000</v>
      </c>
      <c r="F195" s="9">
        <v>44778</v>
      </c>
      <c r="G195" s="9">
        <v>45869</v>
      </c>
      <c r="H195" s="10">
        <v>36</v>
      </c>
      <c r="I195" s="10">
        <v>1.42</v>
      </c>
      <c r="J195" s="8">
        <v>9053.33</v>
      </c>
      <c r="K195" s="8">
        <v>0.65</v>
      </c>
      <c r="L195" s="8">
        <v>108639.96</v>
      </c>
      <c r="M195" s="8">
        <v>7.76</v>
      </c>
      <c r="N195" s="8">
        <v>2.82</v>
      </c>
      <c r="O195" s="8">
        <v>0</v>
      </c>
      <c r="P195" s="8">
        <v>8703.33</v>
      </c>
      <c r="Q195" s="8">
        <v>0</v>
      </c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316</v>
      </c>
      <c r="B197" s="7" t="s">
        <v>317</v>
      </c>
      <c r="C197" s="6" t="s">
        <v>318</v>
      </c>
      <c r="D197" s="6" t="s">
        <v>97</v>
      </c>
      <c r="E197" s="8">
        <v>24000</v>
      </c>
      <c r="F197" s="9">
        <v>44671</v>
      </c>
      <c r="G197" s="9">
        <v>46507</v>
      </c>
      <c r="H197" s="10">
        <v>61</v>
      </c>
      <c r="I197" s="10">
        <v>1.75</v>
      </c>
      <c r="J197" s="8">
        <v>16780</v>
      </c>
      <c r="K197" s="8">
        <v>0.7</v>
      </c>
      <c r="L197" s="8">
        <v>201360</v>
      </c>
      <c r="M197" s="8">
        <v>8.39</v>
      </c>
      <c r="N197" s="8">
        <v>1.89</v>
      </c>
      <c r="O197" s="8">
        <v>0</v>
      </c>
      <c r="P197" s="8">
        <v>16300</v>
      </c>
      <c r="Q197" s="8">
        <v>0</v>
      </c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319</v>
      </c>
      <c r="B199" s="7" t="s">
        <v>320</v>
      </c>
      <c r="C199" s="6" t="s">
        <v>321</v>
      </c>
      <c r="D199" s="6" t="s">
        <v>97</v>
      </c>
      <c r="E199" s="8">
        <v>63000</v>
      </c>
      <c r="F199" s="9">
        <v>43191</v>
      </c>
      <c r="G199" s="9">
        <v>46112</v>
      </c>
      <c r="H199" s="10">
        <v>96</v>
      </c>
      <c r="I199" s="10">
        <v>5.75</v>
      </c>
      <c r="J199" s="8">
        <v>63000</v>
      </c>
      <c r="K199" s="8">
        <v>1</v>
      </c>
      <c r="L199" s="8">
        <v>756000</v>
      </c>
      <c r="M199" s="8">
        <v>12</v>
      </c>
      <c r="N199" s="8">
        <v>2.4300000000000002</v>
      </c>
      <c r="O199" s="8">
        <v>0</v>
      </c>
      <c r="P199" s="8">
        <v>5620</v>
      </c>
      <c r="Q199" s="8">
        <v>0</v>
      </c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51" customFormat="1" ht="15" customHeight="1">
      <c r="A201" s="15" t="s">
        <v>322</v>
      </c>
      <c r="B201" s="16" t="s">
        <v>323</v>
      </c>
      <c r="C201" s="15" t="s">
        <v>324</v>
      </c>
      <c r="D201" s="15" t="s">
        <v>117</v>
      </c>
      <c r="E201" s="17">
        <v>2934</v>
      </c>
      <c r="F201" s="18">
        <v>44440</v>
      </c>
      <c r="G201" s="18">
        <v>45322</v>
      </c>
      <c r="H201" s="19">
        <v>29</v>
      </c>
      <c r="I201" s="19">
        <v>2.33</v>
      </c>
      <c r="J201" s="17">
        <v>2399.36</v>
      </c>
      <c r="K201" s="17">
        <v>0.82</v>
      </c>
      <c r="L201" s="17">
        <v>28792.32</v>
      </c>
      <c r="M201" s="17">
        <v>9.81</v>
      </c>
      <c r="N201" s="17">
        <v>0.76</v>
      </c>
      <c r="O201" s="17">
        <v>0</v>
      </c>
      <c r="P201" s="17">
        <v>4523.26</v>
      </c>
      <c r="Q201" s="17">
        <v>0</v>
      </c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6" t="s">
        <v>322</v>
      </c>
      <c r="B203" s="7" t="s">
        <v>325</v>
      </c>
      <c r="C203" s="6" t="s">
        <v>326</v>
      </c>
      <c r="D203" s="6" t="s">
        <v>117</v>
      </c>
      <c r="E203" s="8">
        <v>1971</v>
      </c>
      <c r="F203" s="9">
        <v>44501</v>
      </c>
      <c r="G203" s="9">
        <v>46691</v>
      </c>
      <c r="H203" s="10">
        <v>72</v>
      </c>
      <c r="I203" s="10">
        <v>2.17</v>
      </c>
      <c r="J203" s="8">
        <v>1568.28</v>
      </c>
      <c r="K203" s="8">
        <v>0.8</v>
      </c>
      <c r="L203" s="8">
        <v>18819.36</v>
      </c>
      <c r="M203" s="8">
        <v>9.5500000000000007</v>
      </c>
      <c r="N203" s="8">
        <v>0.73</v>
      </c>
      <c r="O203" s="8">
        <v>0</v>
      </c>
      <c r="P203" s="8">
        <v>2956.5</v>
      </c>
      <c r="Q203" s="8">
        <v>0</v>
      </c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322</v>
      </c>
      <c r="B205" s="7" t="s">
        <v>327</v>
      </c>
      <c r="C205" s="6" t="s">
        <v>328</v>
      </c>
      <c r="D205" s="6" t="s">
        <v>117</v>
      </c>
      <c r="E205" s="8">
        <v>4680</v>
      </c>
      <c r="F205" s="9">
        <v>41214</v>
      </c>
      <c r="G205" s="9">
        <v>45596</v>
      </c>
      <c r="H205" s="10">
        <v>144</v>
      </c>
      <c r="I205" s="10">
        <v>11.17</v>
      </c>
      <c r="J205" s="8">
        <v>2854.88</v>
      </c>
      <c r="K205" s="8">
        <v>0.61</v>
      </c>
      <c r="L205" s="8">
        <v>34258.559999999998</v>
      </c>
      <c r="M205" s="8">
        <v>7.32</v>
      </c>
      <c r="N205" s="8">
        <v>1.19</v>
      </c>
      <c r="O205" s="8">
        <v>0</v>
      </c>
      <c r="P205" s="8">
        <v>1900</v>
      </c>
      <c r="Q205" s="8">
        <v>0</v>
      </c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322</v>
      </c>
      <c r="B207" s="7" t="s">
        <v>329</v>
      </c>
      <c r="C207" s="6" t="s">
        <v>330</v>
      </c>
      <c r="D207" s="6" t="s">
        <v>97</v>
      </c>
      <c r="E207" s="8">
        <v>5382</v>
      </c>
      <c r="F207" s="9">
        <v>44835</v>
      </c>
      <c r="G207" s="9">
        <v>45930</v>
      </c>
      <c r="H207" s="10">
        <v>36</v>
      </c>
      <c r="I207" s="10">
        <v>1.25</v>
      </c>
      <c r="J207" s="8">
        <v>4314.57</v>
      </c>
      <c r="K207" s="8">
        <v>0.8</v>
      </c>
      <c r="L207" s="8">
        <v>51774.84</v>
      </c>
      <c r="M207" s="8">
        <v>9.6199999999999992</v>
      </c>
      <c r="N207" s="8">
        <v>3.31</v>
      </c>
      <c r="O207" s="8">
        <v>0</v>
      </c>
      <c r="P207" s="8">
        <v>5269.88</v>
      </c>
      <c r="Q207" s="8">
        <v>0</v>
      </c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15" t="s">
        <v>322</v>
      </c>
      <c r="B209" s="16" t="s">
        <v>331</v>
      </c>
      <c r="C209" s="15" t="s">
        <v>332</v>
      </c>
      <c r="D209" s="15" t="s">
        <v>117</v>
      </c>
      <c r="E209" s="17">
        <v>7020</v>
      </c>
      <c r="F209" s="18">
        <v>41671</v>
      </c>
      <c r="G209" s="18">
        <v>45322</v>
      </c>
      <c r="H209" s="19">
        <v>120</v>
      </c>
      <c r="I209" s="19">
        <v>9.92</v>
      </c>
      <c r="J209" s="17">
        <v>4826.25</v>
      </c>
      <c r="K209" s="17">
        <v>0.69</v>
      </c>
      <c r="L209" s="17">
        <v>57915</v>
      </c>
      <c r="M209" s="17">
        <v>8.25</v>
      </c>
      <c r="N209" s="17">
        <v>0.11</v>
      </c>
      <c r="O209" s="17">
        <v>0</v>
      </c>
      <c r="P209" s="17">
        <v>0</v>
      </c>
      <c r="Q209" s="17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hidden="1" customHeight="1">
      <c r="A211" s="6" t="s">
        <v>322</v>
      </c>
      <c r="B211" s="7" t="s">
        <v>331</v>
      </c>
      <c r="C211" s="6" t="s">
        <v>333</v>
      </c>
      <c r="D211" s="6" t="s">
        <v>97</v>
      </c>
      <c r="E211" s="8">
        <v>7020</v>
      </c>
      <c r="F211" s="9">
        <v>45413</v>
      </c>
      <c r="G211" s="9">
        <v>47238</v>
      </c>
      <c r="H211" s="10">
        <v>60</v>
      </c>
      <c r="I211" s="10">
        <v>-0.33</v>
      </c>
      <c r="J211" s="8">
        <v>5558</v>
      </c>
      <c r="K211" s="8">
        <v>0.79</v>
      </c>
      <c r="L211" s="8">
        <v>66696</v>
      </c>
      <c r="M211" s="8">
        <v>9.5</v>
      </c>
      <c r="N211" s="8">
        <v>3</v>
      </c>
      <c r="O211" s="8">
        <v>0</v>
      </c>
      <c r="P211" s="8">
        <v>14616</v>
      </c>
      <c r="Q211" s="8">
        <v>0</v>
      </c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334</v>
      </c>
      <c r="B213" s="7" t="s">
        <v>331</v>
      </c>
      <c r="C213" s="6" t="s">
        <v>335</v>
      </c>
      <c r="D213" s="6" t="s">
        <v>97</v>
      </c>
      <c r="E213" s="8">
        <v>30000</v>
      </c>
      <c r="F213" s="9">
        <v>44136</v>
      </c>
      <c r="G213" s="9">
        <v>45961</v>
      </c>
      <c r="H213" s="10">
        <v>60</v>
      </c>
      <c r="I213" s="10">
        <v>3.17</v>
      </c>
      <c r="J213" s="8">
        <v>12844.02</v>
      </c>
      <c r="K213" s="8">
        <v>0.43</v>
      </c>
      <c r="L213" s="8">
        <v>154128.24</v>
      </c>
      <c r="M213" s="8">
        <v>5.14</v>
      </c>
      <c r="N213" s="8">
        <v>1.72</v>
      </c>
      <c r="O213" s="8">
        <v>0</v>
      </c>
      <c r="P213" s="8">
        <v>0</v>
      </c>
      <c r="Q213" s="8">
        <v>0</v>
      </c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336</v>
      </c>
      <c r="B215" s="7" t="s">
        <v>119</v>
      </c>
      <c r="C215" s="6" t="s">
        <v>337</v>
      </c>
      <c r="D215" s="6" t="s">
        <v>97</v>
      </c>
      <c r="E215" s="8">
        <v>10000</v>
      </c>
      <c r="F215" s="9">
        <v>42491</v>
      </c>
      <c r="G215" s="9">
        <v>46142</v>
      </c>
      <c r="H215" s="10">
        <v>120</v>
      </c>
      <c r="I215" s="10">
        <v>7.67</v>
      </c>
      <c r="J215" s="8">
        <v>6500</v>
      </c>
      <c r="K215" s="8">
        <v>0.65</v>
      </c>
      <c r="L215" s="8">
        <v>78000</v>
      </c>
      <c r="M215" s="8">
        <v>7.8</v>
      </c>
      <c r="N215" s="8">
        <v>5.0999999999999996</v>
      </c>
      <c r="O215" s="8">
        <v>0</v>
      </c>
      <c r="P215" s="8">
        <v>17583</v>
      </c>
      <c r="Q215" s="8">
        <v>0</v>
      </c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336</v>
      </c>
      <c r="B217" s="7" t="s">
        <v>320</v>
      </c>
      <c r="C217" s="6" t="s">
        <v>338</v>
      </c>
      <c r="D217" s="6" t="s">
        <v>97</v>
      </c>
      <c r="E217" s="8">
        <v>5025</v>
      </c>
      <c r="F217" s="9">
        <v>42736</v>
      </c>
      <c r="G217" s="9">
        <v>46387</v>
      </c>
      <c r="H217" s="10">
        <v>120</v>
      </c>
      <c r="I217" s="10">
        <v>7</v>
      </c>
      <c r="J217" s="8">
        <v>3132.25</v>
      </c>
      <c r="K217" s="8">
        <v>0.62</v>
      </c>
      <c r="L217" s="8">
        <v>37587</v>
      </c>
      <c r="M217" s="8">
        <v>7.48</v>
      </c>
      <c r="N217" s="8">
        <v>5.0999999999999996</v>
      </c>
      <c r="O217" s="8">
        <v>3.48</v>
      </c>
      <c r="P217" s="8">
        <v>9405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336</v>
      </c>
      <c r="B219" s="7" t="s">
        <v>339</v>
      </c>
      <c r="C219" s="6" t="s">
        <v>340</v>
      </c>
      <c r="D219" s="6" t="s">
        <v>97</v>
      </c>
      <c r="E219" s="8">
        <v>9849</v>
      </c>
      <c r="F219" s="9">
        <v>43466</v>
      </c>
      <c r="G219" s="9">
        <v>47208</v>
      </c>
      <c r="H219" s="10">
        <v>123</v>
      </c>
      <c r="I219" s="10">
        <v>5</v>
      </c>
      <c r="J219" s="8">
        <v>4226.8599999999997</v>
      </c>
      <c r="K219" s="8">
        <v>0.43</v>
      </c>
      <c r="L219" s="8">
        <v>50722.32</v>
      </c>
      <c r="M219" s="8">
        <v>5.15</v>
      </c>
      <c r="N219" s="8">
        <v>5.0999999999999996</v>
      </c>
      <c r="O219" s="8">
        <v>4.37</v>
      </c>
      <c r="P219" s="8">
        <v>10892.7</v>
      </c>
      <c r="Q219" s="8">
        <v>0</v>
      </c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336</v>
      </c>
      <c r="B221" s="7" t="s">
        <v>341</v>
      </c>
      <c r="C221" s="6" t="s">
        <v>342</v>
      </c>
      <c r="D221" s="6" t="s">
        <v>97</v>
      </c>
      <c r="E221" s="8">
        <v>15075</v>
      </c>
      <c r="F221" s="9">
        <v>43922</v>
      </c>
      <c r="G221" s="9">
        <v>47573</v>
      </c>
      <c r="H221" s="10">
        <v>120</v>
      </c>
      <c r="I221" s="10">
        <v>3.75</v>
      </c>
      <c r="J221" s="8">
        <v>10131.4</v>
      </c>
      <c r="K221" s="8">
        <v>0.67</v>
      </c>
      <c r="L221" s="8">
        <v>121576.8</v>
      </c>
      <c r="M221" s="8">
        <v>8.06</v>
      </c>
      <c r="N221" s="8">
        <v>5.0999999999999996</v>
      </c>
      <c r="O221" s="8">
        <v>0</v>
      </c>
      <c r="P221" s="8">
        <v>26751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343</v>
      </c>
      <c r="B223" s="7" t="s">
        <v>344</v>
      </c>
      <c r="C223" s="6" t="s">
        <v>345</v>
      </c>
      <c r="D223" s="6" t="s">
        <v>97</v>
      </c>
      <c r="E223" s="8">
        <v>33078</v>
      </c>
      <c r="F223" s="9">
        <v>42795</v>
      </c>
      <c r="G223" s="9">
        <v>46446</v>
      </c>
      <c r="H223" s="10">
        <v>120</v>
      </c>
      <c r="I223" s="10">
        <v>6.83</v>
      </c>
      <c r="J223" s="8">
        <v>18454.77</v>
      </c>
      <c r="K223" s="8">
        <v>0.56000000000000005</v>
      </c>
      <c r="L223" s="8">
        <v>221457.24</v>
      </c>
      <c r="M223" s="8">
        <v>6.7</v>
      </c>
      <c r="N223" s="8">
        <v>1.1000000000000001</v>
      </c>
      <c r="O223" s="8">
        <v>0</v>
      </c>
      <c r="P223" s="8">
        <v>17812.5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346</v>
      </c>
      <c r="B225" s="7" t="s">
        <v>347</v>
      </c>
      <c r="C225" s="6" t="s">
        <v>348</v>
      </c>
      <c r="D225" s="6" t="s">
        <v>97</v>
      </c>
      <c r="E225" s="8">
        <v>40841</v>
      </c>
      <c r="F225" s="9">
        <v>44136</v>
      </c>
      <c r="G225" s="9">
        <v>45961</v>
      </c>
      <c r="H225" s="10">
        <v>60</v>
      </c>
      <c r="I225" s="10">
        <v>3.17</v>
      </c>
      <c r="J225" s="8">
        <v>18068.98</v>
      </c>
      <c r="K225" s="8">
        <v>0.44</v>
      </c>
      <c r="L225" s="8">
        <v>216827.76</v>
      </c>
      <c r="M225" s="8">
        <v>5.31</v>
      </c>
      <c r="N225" s="8">
        <v>1.83</v>
      </c>
      <c r="O225" s="8">
        <v>0</v>
      </c>
      <c r="P225" s="8">
        <v>0</v>
      </c>
      <c r="Q225" s="8">
        <v>0</v>
      </c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349</v>
      </c>
      <c r="B227" s="7" t="s">
        <v>350</v>
      </c>
      <c r="C227" s="6" t="s">
        <v>351</v>
      </c>
      <c r="D227" s="6" t="s">
        <v>97</v>
      </c>
      <c r="E227" s="8">
        <v>103289</v>
      </c>
      <c r="F227" s="9">
        <v>44562</v>
      </c>
      <c r="G227" s="9">
        <v>47118</v>
      </c>
      <c r="H227" s="10">
        <v>84</v>
      </c>
      <c r="I227" s="10">
        <v>2</v>
      </c>
      <c r="J227" s="8">
        <v>58168.34</v>
      </c>
      <c r="K227" s="8">
        <v>0.56000000000000005</v>
      </c>
      <c r="L227" s="8">
        <v>698020.08</v>
      </c>
      <c r="M227" s="8">
        <v>6.76</v>
      </c>
      <c r="N227" s="8">
        <v>1.43</v>
      </c>
      <c r="O227" s="8">
        <v>0</v>
      </c>
      <c r="P227" s="8">
        <v>54829.24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352</v>
      </c>
      <c r="B229" s="7" t="s">
        <v>320</v>
      </c>
      <c r="C229" s="6" t="s">
        <v>353</v>
      </c>
      <c r="D229" s="6" t="s">
        <v>97</v>
      </c>
      <c r="E229" s="8">
        <v>26994</v>
      </c>
      <c r="F229" s="9">
        <v>44459</v>
      </c>
      <c r="G229" s="9">
        <v>45565</v>
      </c>
      <c r="H229" s="10">
        <v>37</v>
      </c>
      <c r="I229" s="10">
        <v>2.33</v>
      </c>
      <c r="J229" s="8">
        <v>16108.84</v>
      </c>
      <c r="K229" s="8">
        <v>0.6</v>
      </c>
      <c r="L229" s="8">
        <v>193306.08</v>
      </c>
      <c r="M229" s="8">
        <v>7.16</v>
      </c>
      <c r="N229" s="8">
        <v>2.1800000000000002</v>
      </c>
      <c r="O229" s="8">
        <v>0</v>
      </c>
      <c r="P229" s="8">
        <v>21077.82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352</v>
      </c>
      <c r="B231" s="7" t="s">
        <v>354</v>
      </c>
      <c r="C231" s="6" t="s">
        <v>355</v>
      </c>
      <c r="D231" s="6" t="s">
        <v>97</v>
      </c>
      <c r="E231" s="8">
        <v>55535</v>
      </c>
      <c r="F231" s="9">
        <v>43891</v>
      </c>
      <c r="G231" s="9">
        <v>45808</v>
      </c>
      <c r="H231" s="10">
        <v>63</v>
      </c>
      <c r="I231" s="10">
        <v>3.83</v>
      </c>
      <c r="J231" s="8">
        <v>29902.560000000001</v>
      </c>
      <c r="K231" s="8">
        <v>0.54</v>
      </c>
      <c r="L231" s="8">
        <v>358830.72</v>
      </c>
      <c r="M231" s="8">
        <v>6.46</v>
      </c>
      <c r="N231" s="8">
        <v>2.56</v>
      </c>
      <c r="O231" s="8">
        <v>0</v>
      </c>
      <c r="P231" s="8">
        <v>22424.46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hidden="1" customHeight="1">
      <c r="A233" s="6" t="s">
        <v>352</v>
      </c>
      <c r="B233" s="7" t="s">
        <v>320</v>
      </c>
      <c r="C233" s="6" t="s">
        <v>356</v>
      </c>
      <c r="D233" s="6" t="s">
        <v>97</v>
      </c>
      <c r="E233" s="8">
        <v>26994</v>
      </c>
      <c r="F233" s="9">
        <v>45597</v>
      </c>
      <c r="G233" s="9">
        <v>47238</v>
      </c>
      <c r="H233" s="10">
        <v>54</v>
      </c>
      <c r="I233" s="10">
        <v>-0.83</v>
      </c>
      <c r="J233" s="8">
        <v>0</v>
      </c>
      <c r="K233" s="8">
        <v>0</v>
      </c>
      <c r="L233" s="8">
        <v>0</v>
      </c>
      <c r="M233" s="8">
        <v>0</v>
      </c>
      <c r="N233" s="8">
        <v>3.13</v>
      </c>
      <c r="O233" s="8">
        <v>0</v>
      </c>
      <c r="P233" s="8">
        <v>30674.41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357</v>
      </c>
      <c r="B235" s="7" t="s">
        <v>358</v>
      </c>
      <c r="C235" s="6" t="s">
        <v>359</v>
      </c>
      <c r="D235" s="6" t="s">
        <v>97</v>
      </c>
      <c r="E235" s="8">
        <v>26532</v>
      </c>
      <c r="F235" s="9">
        <v>44579</v>
      </c>
      <c r="G235" s="9">
        <v>45716</v>
      </c>
      <c r="H235" s="10">
        <v>38</v>
      </c>
      <c r="I235" s="10">
        <v>2</v>
      </c>
      <c r="J235" s="8">
        <v>22226.74</v>
      </c>
      <c r="K235" s="8">
        <v>0.84</v>
      </c>
      <c r="L235" s="8">
        <v>266720.88</v>
      </c>
      <c r="M235" s="8">
        <v>10.050000000000001</v>
      </c>
      <c r="N235" s="8">
        <v>1.95</v>
      </c>
      <c r="O235" s="8">
        <v>0</v>
      </c>
      <c r="P235" s="8">
        <v>64738.080000000002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360</v>
      </c>
      <c r="B237" s="7" t="s">
        <v>99</v>
      </c>
      <c r="C237" s="6" t="s">
        <v>361</v>
      </c>
      <c r="D237" s="6" t="s">
        <v>97</v>
      </c>
      <c r="E237" s="8">
        <v>60880</v>
      </c>
      <c r="F237" s="9">
        <v>43765</v>
      </c>
      <c r="G237" s="7"/>
      <c r="H237" s="7"/>
      <c r="I237" s="10">
        <v>4.25</v>
      </c>
      <c r="J237" s="8">
        <v>35361.660000000003</v>
      </c>
      <c r="K237" s="8">
        <v>0.57999999999999996</v>
      </c>
      <c r="L237" s="8">
        <v>424339.92</v>
      </c>
      <c r="M237" s="8">
        <v>6.97</v>
      </c>
      <c r="N237" s="8">
        <v>0.03</v>
      </c>
      <c r="O237" s="8">
        <v>0</v>
      </c>
      <c r="P237" s="8">
        <v>44442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360</v>
      </c>
      <c r="B239" s="7" t="s">
        <v>101</v>
      </c>
      <c r="C239" s="6" t="s">
        <v>362</v>
      </c>
      <c r="D239" s="6" t="s">
        <v>97</v>
      </c>
      <c r="E239" s="8">
        <v>23545</v>
      </c>
      <c r="F239" s="9">
        <v>45261</v>
      </c>
      <c r="G239" s="9">
        <v>47118</v>
      </c>
      <c r="H239" s="10">
        <v>61</v>
      </c>
      <c r="I239" s="10">
        <v>0.08</v>
      </c>
      <c r="J239" s="8">
        <v>17168.23</v>
      </c>
      <c r="K239" s="8">
        <v>0.73</v>
      </c>
      <c r="L239" s="8">
        <v>206018.76</v>
      </c>
      <c r="M239" s="8">
        <v>8.75</v>
      </c>
      <c r="N239" s="8">
        <v>2.5299999999999998</v>
      </c>
      <c r="O239" s="8">
        <v>0</v>
      </c>
      <c r="P239" s="8">
        <v>15432.56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363</v>
      </c>
      <c r="B241" s="7" t="s">
        <v>364</v>
      </c>
      <c r="C241" s="6" t="s">
        <v>365</v>
      </c>
      <c r="D241" s="6" t="s">
        <v>117</v>
      </c>
      <c r="E241" s="8">
        <v>11020</v>
      </c>
      <c r="F241" s="9">
        <v>43556</v>
      </c>
      <c r="G241" s="9">
        <v>47208</v>
      </c>
      <c r="H241" s="10">
        <v>120</v>
      </c>
      <c r="I241" s="10">
        <v>4.75</v>
      </c>
      <c r="J241" s="8">
        <v>10222.799999999999</v>
      </c>
      <c r="K241" s="8">
        <v>0.93</v>
      </c>
      <c r="L241" s="8">
        <v>122673.60000000001</v>
      </c>
      <c r="M241" s="8">
        <v>11.13</v>
      </c>
      <c r="N241" s="8">
        <v>1.28</v>
      </c>
      <c r="O241" s="8">
        <v>0</v>
      </c>
      <c r="P241" s="8">
        <v>5969.17</v>
      </c>
      <c r="Q241" s="8">
        <v>0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363</v>
      </c>
      <c r="B243" s="7" t="s">
        <v>366</v>
      </c>
      <c r="C243" s="6" t="s">
        <v>367</v>
      </c>
      <c r="D243" s="6" t="s">
        <v>97</v>
      </c>
      <c r="E243" s="8">
        <v>12905</v>
      </c>
      <c r="F243" s="9">
        <v>45047</v>
      </c>
      <c r="G243" s="9">
        <v>46934</v>
      </c>
      <c r="H243" s="10">
        <v>62</v>
      </c>
      <c r="I243" s="10">
        <v>0.67</v>
      </c>
      <c r="J243" s="8">
        <v>10485.31</v>
      </c>
      <c r="K243" s="8">
        <v>0.81</v>
      </c>
      <c r="L243" s="8">
        <v>125823.72</v>
      </c>
      <c r="M243" s="8">
        <v>9.75</v>
      </c>
      <c r="N243" s="8">
        <v>3.32</v>
      </c>
      <c r="O243" s="8">
        <v>0</v>
      </c>
      <c r="P243" s="8">
        <v>41941.24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368</v>
      </c>
      <c r="B245" s="7" t="s">
        <v>366</v>
      </c>
      <c r="C245" s="6" t="s">
        <v>369</v>
      </c>
      <c r="D245" s="6" t="s">
        <v>97</v>
      </c>
      <c r="E245" s="8">
        <v>33000</v>
      </c>
      <c r="F245" s="9">
        <v>44136</v>
      </c>
      <c r="G245" s="9">
        <v>45961</v>
      </c>
      <c r="H245" s="10">
        <v>60</v>
      </c>
      <c r="I245" s="10">
        <v>3.17</v>
      </c>
      <c r="J245" s="8">
        <v>15335.12</v>
      </c>
      <c r="K245" s="8">
        <v>0.46</v>
      </c>
      <c r="L245" s="8">
        <v>184021.44</v>
      </c>
      <c r="M245" s="8">
        <v>5.58</v>
      </c>
      <c r="N245" s="8">
        <v>1.89</v>
      </c>
      <c r="O245" s="8">
        <v>0</v>
      </c>
      <c r="P245" s="8">
        <v>0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370</v>
      </c>
      <c r="B247" s="7" t="s">
        <v>371</v>
      </c>
      <c r="C247" s="6" t="s">
        <v>372</v>
      </c>
      <c r="D247" s="6" t="s">
        <v>97</v>
      </c>
      <c r="E247" s="8">
        <v>45820</v>
      </c>
      <c r="F247" s="9">
        <v>44562</v>
      </c>
      <c r="G247" s="9">
        <v>47118</v>
      </c>
      <c r="H247" s="10">
        <v>84</v>
      </c>
      <c r="I247" s="10">
        <v>2</v>
      </c>
      <c r="J247" s="8">
        <v>13173.25</v>
      </c>
      <c r="K247" s="8">
        <v>0.28999999999999998</v>
      </c>
      <c r="L247" s="8">
        <v>158079</v>
      </c>
      <c r="M247" s="8">
        <v>3.45</v>
      </c>
      <c r="N247" s="8">
        <v>0.87</v>
      </c>
      <c r="O247" s="8">
        <v>0</v>
      </c>
      <c r="P247" s="8">
        <v>18000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370</v>
      </c>
      <c r="B249" s="7" t="s">
        <v>373</v>
      </c>
      <c r="C249" s="6" t="s">
        <v>374</v>
      </c>
      <c r="D249" s="6" t="s">
        <v>97</v>
      </c>
      <c r="E249" s="8">
        <v>33340</v>
      </c>
      <c r="F249" s="9">
        <v>44986</v>
      </c>
      <c r="G249" s="9">
        <v>46811</v>
      </c>
      <c r="H249" s="10">
        <v>59</v>
      </c>
      <c r="I249" s="10">
        <v>0.83</v>
      </c>
      <c r="J249" s="8">
        <v>12780.33</v>
      </c>
      <c r="K249" s="8">
        <v>0.38</v>
      </c>
      <c r="L249" s="8">
        <v>153363.96</v>
      </c>
      <c r="M249" s="8">
        <v>4.5999999999999996</v>
      </c>
      <c r="N249" s="8">
        <v>0.87</v>
      </c>
      <c r="O249" s="8">
        <v>0</v>
      </c>
      <c r="P249" s="8">
        <v>12780.33</v>
      </c>
      <c r="Q249" s="8">
        <v>0</v>
      </c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370</v>
      </c>
      <c r="B251" s="7" t="s">
        <v>375</v>
      </c>
      <c r="C251" s="6" t="s">
        <v>376</v>
      </c>
      <c r="D251" s="6" t="s">
        <v>97</v>
      </c>
      <c r="E251" s="8">
        <v>20840</v>
      </c>
      <c r="F251" s="9">
        <v>38245</v>
      </c>
      <c r="G251" s="9">
        <v>46173</v>
      </c>
      <c r="H251" s="10">
        <v>261</v>
      </c>
      <c r="I251" s="10">
        <v>19.329999999999998</v>
      </c>
      <c r="J251" s="8">
        <v>4000</v>
      </c>
      <c r="K251" s="8">
        <v>0.19</v>
      </c>
      <c r="L251" s="8">
        <v>48000</v>
      </c>
      <c r="M251" s="8">
        <v>2.2999999999999998</v>
      </c>
      <c r="N251" s="8">
        <v>0.4</v>
      </c>
      <c r="O251" s="8">
        <v>0</v>
      </c>
      <c r="P251" s="8">
        <v>0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377</v>
      </c>
      <c r="B253" s="7" t="s">
        <v>378</v>
      </c>
      <c r="C253" s="6" t="s">
        <v>379</v>
      </c>
      <c r="D253" s="6" t="s">
        <v>97</v>
      </c>
      <c r="E253" s="8">
        <v>10267</v>
      </c>
      <c r="F253" s="9">
        <v>41883</v>
      </c>
      <c r="G253" s="9">
        <v>46203</v>
      </c>
      <c r="H253" s="10">
        <v>142</v>
      </c>
      <c r="I253" s="10">
        <v>9.33</v>
      </c>
      <c r="J253" s="8">
        <v>7272.46</v>
      </c>
      <c r="K253" s="8">
        <v>0.71</v>
      </c>
      <c r="L253" s="8">
        <v>87269.52</v>
      </c>
      <c r="M253" s="8">
        <v>8.5</v>
      </c>
      <c r="N253" s="8">
        <v>2.13</v>
      </c>
      <c r="O253" s="8">
        <v>0</v>
      </c>
      <c r="P253" s="8">
        <v>6604</v>
      </c>
      <c r="Q253" s="8">
        <v>0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377</v>
      </c>
      <c r="B255" s="7" t="s">
        <v>380</v>
      </c>
      <c r="C255" s="6" t="s">
        <v>381</v>
      </c>
      <c r="D255" s="6" t="s">
        <v>97</v>
      </c>
      <c r="E255" s="8">
        <v>5402</v>
      </c>
      <c r="F255" s="9">
        <v>42552</v>
      </c>
      <c r="G255" s="9">
        <v>46234</v>
      </c>
      <c r="H255" s="10">
        <v>121</v>
      </c>
      <c r="I255" s="10">
        <v>7.5</v>
      </c>
      <c r="J255" s="8">
        <v>4274.21</v>
      </c>
      <c r="K255" s="8">
        <v>0.79</v>
      </c>
      <c r="L255" s="8">
        <v>51290.52</v>
      </c>
      <c r="M255" s="8">
        <v>9.49</v>
      </c>
      <c r="N255" s="8">
        <v>2.23</v>
      </c>
      <c r="O255" s="8">
        <v>0</v>
      </c>
      <c r="P255" s="8">
        <v>3261.9</v>
      </c>
      <c r="Q255" s="8">
        <v>0</v>
      </c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377</v>
      </c>
      <c r="B257" s="7" t="s">
        <v>382</v>
      </c>
      <c r="C257" s="6" t="s">
        <v>383</v>
      </c>
      <c r="D257" s="6" t="s">
        <v>97</v>
      </c>
      <c r="E257" s="8">
        <v>2139</v>
      </c>
      <c r="F257" s="9">
        <v>45140</v>
      </c>
      <c r="G257" s="9">
        <v>46265</v>
      </c>
      <c r="H257" s="10">
        <v>37</v>
      </c>
      <c r="I257" s="10">
        <v>0.42</v>
      </c>
      <c r="J257" s="8">
        <v>1782.5</v>
      </c>
      <c r="K257" s="8">
        <v>0.83</v>
      </c>
      <c r="L257" s="8">
        <v>21390</v>
      </c>
      <c r="M257" s="8">
        <v>10</v>
      </c>
      <c r="N257" s="8">
        <v>2.76</v>
      </c>
      <c r="O257" s="8">
        <v>0</v>
      </c>
      <c r="P257" s="8">
        <v>2277.5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51" customFormat="1" ht="15" customHeight="1">
      <c r="A259" s="15" t="s">
        <v>377</v>
      </c>
      <c r="B259" s="16" t="s">
        <v>384</v>
      </c>
      <c r="C259" s="15" t="s">
        <v>385</v>
      </c>
      <c r="D259" s="15" t="s">
        <v>117</v>
      </c>
      <c r="E259" s="17">
        <v>7500</v>
      </c>
      <c r="F259" s="18">
        <v>42036</v>
      </c>
      <c r="G259" s="18">
        <v>45382</v>
      </c>
      <c r="H259" s="19">
        <v>110</v>
      </c>
      <c r="I259" s="19">
        <v>8.92</v>
      </c>
      <c r="J259" s="17">
        <v>4868.5</v>
      </c>
      <c r="K259" s="17">
        <v>0.65</v>
      </c>
      <c r="L259" s="17">
        <v>58422</v>
      </c>
      <c r="M259" s="17">
        <v>7.79</v>
      </c>
      <c r="N259" s="17">
        <v>0.84</v>
      </c>
      <c r="O259" s="17">
        <v>0</v>
      </c>
      <c r="P259" s="17">
        <v>3959.06</v>
      </c>
      <c r="Q259" s="17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377</v>
      </c>
      <c r="B261" s="7" t="s">
        <v>386</v>
      </c>
      <c r="C261" s="6" t="s">
        <v>387</v>
      </c>
      <c r="D261" s="6" t="s">
        <v>97</v>
      </c>
      <c r="E261" s="8">
        <v>15000</v>
      </c>
      <c r="F261" s="9">
        <v>45017</v>
      </c>
      <c r="G261" s="9">
        <v>46904</v>
      </c>
      <c r="H261" s="10">
        <v>62</v>
      </c>
      <c r="I261" s="10">
        <v>0.75</v>
      </c>
      <c r="J261" s="8">
        <v>11250</v>
      </c>
      <c r="K261" s="8">
        <v>0.75</v>
      </c>
      <c r="L261" s="8">
        <v>135000</v>
      </c>
      <c r="M261" s="8">
        <v>9</v>
      </c>
      <c r="N261" s="8">
        <v>2.87</v>
      </c>
      <c r="O261" s="8">
        <v>0</v>
      </c>
      <c r="P261" s="8">
        <v>33750</v>
      </c>
      <c r="Q261" s="8">
        <v>0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388</v>
      </c>
      <c r="B263" s="7" t="s">
        <v>389</v>
      </c>
      <c r="C263" s="6" t="s">
        <v>390</v>
      </c>
      <c r="D263" s="6" t="s">
        <v>97</v>
      </c>
      <c r="E263" s="8">
        <v>40116</v>
      </c>
      <c r="F263" s="9">
        <v>44700</v>
      </c>
      <c r="G263" s="9">
        <v>46538</v>
      </c>
      <c r="H263" s="10">
        <v>61</v>
      </c>
      <c r="I263" s="10">
        <v>1.67</v>
      </c>
      <c r="J263" s="8">
        <v>23601.58</v>
      </c>
      <c r="K263" s="8">
        <v>0.59</v>
      </c>
      <c r="L263" s="8">
        <v>283218.96000000002</v>
      </c>
      <c r="M263" s="8">
        <v>7.06</v>
      </c>
      <c r="N263" s="8">
        <v>1.71</v>
      </c>
      <c r="O263" s="8">
        <v>0</v>
      </c>
      <c r="P263" s="8">
        <v>34533.78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customHeight="1">
      <c r="A265" s="6" t="s">
        <v>391</v>
      </c>
      <c r="B265" s="7" t="s">
        <v>392</v>
      </c>
      <c r="C265" s="6" t="s">
        <v>393</v>
      </c>
      <c r="D265" s="6" t="s">
        <v>97</v>
      </c>
      <c r="E265" s="8">
        <v>37500</v>
      </c>
      <c r="F265" s="9">
        <v>44136</v>
      </c>
      <c r="G265" s="9">
        <v>45961</v>
      </c>
      <c r="H265" s="10">
        <v>60</v>
      </c>
      <c r="I265" s="10">
        <v>3.17</v>
      </c>
      <c r="J265" s="8">
        <v>17426.27</v>
      </c>
      <c r="K265" s="8">
        <v>0.46</v>
      </c>
      <c r="L265" s="8">
        <v>209115.24</v>
      </c>
      <c r="M265" s="8">
        <v>5.58</v>
      </c>
      <c r="N265" s="8">
        <v>1.86</v>
      </c>
      <c r="O265" s="8">
        <v>0</v>
      </c>
      <c r="P265" s="8">
        <v>0</v>
      </c>
      <c r="Q265" s="8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394</v>
      </c>
      <c r="B267" s="7" t="s">
        <v>395</v>
      </c>
      <c r="C267" s="6" t="s">
        <v>396</v>
      </c>
      <c r="D267" s="6" t="s">
        <v>97</v>
      </c>
      <c r="E267" s="8">
        <v>46000</v>
      </c>
      <c r="F267" s="9">
        <v>44523</v>
      </c>
      <c r="G267" s="9">
        <v>46387</v>
      </c>
      <c r="H267" s="10">
        <v>62</v>
      </c>
      <c r="I267" s="10">
        <v>2.17</v>
      </c>
      <c r="J267" s="8">
        <v>35458.33</v>
      </c>
      <c r="K267" s="8">
        <v>0.77</v>
      </c>
      <c r="L267" s="8">
        <v>425499.96</v>
      </c>
      <c r="M267" s="8">
        <v>9.25</v>
      </c>
      <c r="N267" s="8">
        <v>3.2</v>
      </c>
      <c r="O267" s="8">
        <v>0</v>
      </c>
      <c r="P267" s="8">
        <v>23166.67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397</v>
      </c>
      <c r="B269" s="7" t="s">
        <v>398</v>
      </c>
      <c r="C269" s="6" t="s">
        <v>399</v>
      </c>
      <c r="D269" s="6" t="s">
        <v>117</v>
      </c>
      <c r="E269" s="8">
        <v>13000</v>
      </c>
      <c r="F269" s="9">
        <v>44546</v>
      </c>
      <c r="G269" s="9">
        <v>46630</v>
      </c>
      <c r="H269" s="10">
        <v>69</v>
      </c>
      <c r="I269" s="10">
        <v>2.08</v>
      </c>
      <c r="J269" s="8">
        <v>10416.67</v>
      </c>
      <c r="K269" s="8">
        <v>0.8</v>
      </c>
      <c r="L269" s="8">
        <v>125000.04</v>
      </c>
      <c r="M269" s="8">
        <v>9.6199999999999992</v>
      </c>
      <c r="N269" s="8">
        <v>0</v>
      </c>
      <c r="O269" s="8">
        <v>0</v>
      </c>
      <c r="P269" s="8">
        <v>6500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400</v>
      </c>
      <c r="B271" s="7" t="s">
        <v>401</v>
      </c>
      <c r="C271" s="6" t="s">
        <v>402</v>
      </c>
      <c r="D271" s="6" t="s">
        <v>97</v>
      </c>
      <c r="E271" s="8">
        <v>16600</v>
      </c>
      <c r="F271" s="9">
        <v>44136</v>
      </c>
      <c r="G271" s="9">
        <v>45961</v>
      </c>
      <c r="H271" s="10">
        <v>60</v>
      </c>
      <c r="I271" s="10">
        <v>3.17</v>
      </c>
      <c r="J271" s="8">
        <v>7107.02</v>
      </c>
      <c r="K271" s="8">
        <v>0.43</v>
      </c>
      <c r="L271" s="8">
        <v>85284.24</v>
      </c>
      <c r="M271" s="8">
        <v>5.14</v>
      </c>
      <c r="N271" s="8">
        <v>2.09</v>
      </c>
      <c r="O271" s="8">
        <v>0</v>
      </c>
      <c r="P271" s="8">
        <v>0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403</v>
      </c>
      <c r="B273" s="7" t="s">
        <v>404</v>
      </c>
      <c r="C273" s="6" t="s">
        <v>405</v>
      </c>
      <c r="D273" s="6" t="s">
        <v>117</v>
      </c>
      <c r="E273" s="8">
        <v>8060</v>
      </c>
      <c r="F273" s="9">
        <v>44593</v>
      </c>
      <c r="G273" s="9">
        <v>45716</v>
      </c>
      <c r="H273" s="10">
        <v>37</v>
      </c>
      <c r="I273" s="10">
        <v>1.92</v>
      </c>
      <c r="J273" s="8">
        <v>3520</v>
      </c>
      <c r="K273" s="8">
        <v>0.44</v>
      </c>
      <c r="L273" s="8">
        <v>42240</v>
      </c>
      <c r="M273" s="8">
        <v>5.24</v>
      </c>
      <c r="N273" s="8">
        <v>0.35</v>
      </c>
      <c r="O273" s="8">
        <v>0</v>
      </c>
      <c r="P273" s="8">
        <v>3200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403</v>
      </c>
      <c r="B275" s="7" t="s">
        <v>406</v>
      </c>
      <c r="C275" s="6" t="s">
        <v>407</v>
      </c>
      <c r="D275" s="6" t="s">
        <v>97</v>
      </c>
      <c r="E275" s="8">
        <v>8204</v>
      </c>
      <c r="F275" s="9">
        <v>45078</v>
      </c>
      <c r="G275" s="9">
        <v>46965</v>
      </c>
      <c r="H275" s="10">
        <v>62</v>
      </c>
      <c r="I275" s="10">
        <v>0.57999999999999996</v>
      </c>
      <c r="J275" s="8">
        <v>5811.17</v>
      </c>
      <c r="K275" s="8">
        <v>0.71</v>
      </c>
      <c r="L275" s="8">
        <v>69734.039999999994</v>
      </c>
      <c r="M275" s="8">
        <v>8.5</v>
      </c>
      <c r="N275" s="8">
        <v>2.17</v>
      </c>
      <c r="O275" s="8">
        <v>0</v>
      </c>
      <c r="P275" s="8">
        <v>8436.4500000000007</v>
      </c>
      <c r="Q275" s="8">
        <v>0</v>
      </c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403</v>
      </c>
      <c r="B277" s="7" t="s">
        <v>408</v>
      </c>
      <c r="C277" s="6" t="s">
        <v>409</v>
      </c>
      <c r="D277" s="6" t="s">
        <v>117</v>
      </c>
      <c r="E277" s="8">
        <v>9070</v>
      </c>
      <c r="F277" s="9">
        <v>44593</v>
      </c>
      <c r="G277" s="7"/>
      <c r="H277" s="7"/>
      <c r="I277" s="10">
        <v>1.92</v>
      </c>
      <c r="J277" s="8">
        <v>4750</v>
      </c>
      <c r="K277" s="8">
        <v>0.52</v>
      </c>
      <c r="L277" s="8">
        <v>57000</v>
      </c>
      <c r="M277" s="8">
        <v>6.28</v>
      </c>
      <c r="N277" s="8">
        <v>0</v>
      </c>
      <c r="O277" s="8">
        <v>0</v>
      </c>
      <c r="P277" s="8">
        <v>4750</v>
      </c>
      <c r="Q277" s="8">
        <v>0</v>
      </c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410</v>
      </c>
      <c r="B279" s="7" t="s">
        <v>411</v>
      </c>
      <c r="C279" s="6" t="s">
        <v>412</v>
      </c>
      <c r="D279" s="6" t="s">
        <v>97</v>
      </c>
      <c r="E279" s="8">
        <v>82486</v>
      </c>
      <c r="F279" s="9">
        <v>44696</v>
      </c>
      <c r="G279" s="9">
        <v>48410</v>
      </c>
      <c r="H279" s="10">
        <v>122</v>
      </c>
      <c r="I279" s="10">
        <v>1.67</v>
      </c>
      <c r="J279" s="8">
        <v>41092.57</v>
      </c>
      <c r="K279" s="8">
        <v>0.5</v>
      </c>
      <c r="L279" s="8">
        <v>493110.84</v>
      </c>
      <c r="M279" s="8">
        <v>5.98</v>
      </c>
      <c r="N279" s="8">
        <v>1.42</v>
      </c>
      <c r="O279" s="8">
        <v>0</v>
      </c>
      <c r="P279" s="8">
        <v>46864.76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413</v>
      </c>
      <c r="B281" s="7" t="s">
        <v>414</v>
      </c>
      <c r="C281" s="6" t="s">
        <v>415</v>
      </c>
      <c r="D281" s="6" t="s">
        <v>97</v>
      </c>
      <c r="E281" s="8">
        <v>30840</v>
      </c>
      <c r="F281" s="9">
        <v>43205</v>
      </c>
      <c r="G281" s="9">
        <v>46203</v>
      </c>
      <c r="H281" s="10">
        <v>99</v>
      </c>
      <c r="I281" s="10">
        <v>5.75</v>
      </c>
      <c r="J281" s="8">
        <v>11205.2</v>
      </c>
      <c r="K281" s="8">
        <v>0.36</v>
      </c>
      <c r="L281" s="8">
        <v>134462.39999999999</v>
      </c>
      <c r="M281" s="8">
        <v>4.3600000000000003</v>
      </c>
      <c r="N281" s="8">
        <v>1.74</v>
      </c>
      <c r="O281" s="8">
        <v>0</v>
      </c>
      <c r="P281" s="8">
        <v>13543.9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15" t="s">
        <v>416</v>
      </c>
      <c r="B283" s="16" t="s">
        <v>99</v>
      </c>
      <c r="C283" s="15" t="s">
        <v>417</v>
      </c>
      <c r="D283" s="15" t="s">
        <v>97</v>
      </c>
      <c r="E283" s="17">
        <v>58225</v>
      </c>
      <c r="F283" s="18">
        <v>44998</v>
      </c>
      <c r="G283" s="18">
        <v>45361</v>
      </c>
      <c r="H283" s="19">
        <v>12</v>
      </c>
      <c r="I283" s="19">
        <v>0.83</v>
      </c>
      <c r="J283" s="17">
        <v>49006.81</v>
      </c>
      <c r="K283" s="17">
        <v>0.84</v>
      </c>
      <c r="L283" s="17">
        <v>588081.72</v>
      </c>
      <c r="M283" s="17">
        <v>10.1</v>
      </c>
      <c r="N283" s="17">
        <v>2.66</v>
      </c>
      <c r="O283" s="17">
        <v>0</v>
      </c>
      <c r="P283" s="17">
        <v>78001.539999999994</v>
      </c>
      <c r="Q283" s="17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418</v>
      </c>
      <c r="B285" s="7" t="s">
        <v>419</v>
      </c>
      <c r="C285" s="6" t="s">
        <v>420</v>
      </c>
      <c r="D285" s="6" t="s">
        <v>97</v>
      </c>
      <c r="E285" s="8">
        <v>27322</v>
      </c>
      <c r="F285" s="9">
        <v>44136</v>
      </c>
      <c r="G285" s="9">
        <v>45961</v>
      </c>
      <c r="H285" s="10">
        <v>60</v>
      </c>
      <c r="I285" s="10">
        <v>3.17</v>
      </c>
      <c r="J285" s="8">
        <v>11697.48</v>
      </c>
      <c r="K285" s="8">
        <v>0.43</v>
      </c>
      <c r="L285" s="8">
        <v>140369.76</v>
      </c>
      <c r="M285" s="8">
        <v>5.14</v>
      </c>
      <c r="N285" s="8">
        <v>1.73</v>
      </c>
      <c r="O285" s="8">
        <v>0</v>
      </c>
      <c r="P285" s="8">
        <v>0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421</v>
      </c>
      <c r="B287" s="7" t="s">
        <v>422</v>
      </c>
      <c r="C287" s="6" t="s">
        <v>423</v>
      </c>
      <c r="D287" s="6" t="s">
        <v>97</v>
      </c>
      <c r="E287" s="8">
        <v>42560</v>
      </c>
      <c r="F287" s="9">
        <v>44958</v>
      </c>
      <c r="G287" s="9">
        <v>48610</v>
      </c>
      <c r="H287" s="10">
        <v>120</v>
      </c>
      <c r="I287" s="10">
        <v>0.92</v>
      </c>
      <c r="J287" s="8">
        <v>28373.33</v>
      </c>
      <c r="K287" s="8">
        <v>0.67</v>
      </c>
      <c r="L287" s="8">
        <v>340479.96</v>
      </c>
      <c r="M287" s="8">
        <v>8</v>
      </c>
      <c r="N287" s="8">
        <v>1.78</v>
      </c>
      <c r="O287" s="8">
        <v>0</v>
      </c>
      <c r="P287" s="8">
        <v>0</v>
      </c>
      <c r="Q287" s="8">
        <v>0</v>
      </c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424</v>
      </c>
      <c r="B289" s="7" t="s">
        <v>425</v>
      </c>
      <c r="C289" s="6" t="s">
        <v>426</v>
      </c>
      <c r="D289" s="6" t="s">
        <v>97</v>
      </c>
      <c r="E289" s="8">
        <v>16003</v>
      </c>
      <c r="F289" s="9">
        <v>45215</v>
      </c>
      <c r="G289" s="9">
        <v>47026</v>
      </c>
      <c r="H289" s="10">
        <v>60</v>
      </c>
      <c r="I289" s="10">
        <v>0.25</v>
      </c>
      <c r="J289" s="8">
        <v>21817.42</v>
      </c>
      <c r="K289" s="8">
        <v>1.36</v>
      </c>
      <c r="L289" s="8">
        <v>261809.04</v>
      </c>
      <c r="M289" s="8">
        <v>16.36</v>
      </c>
      <c r="N289" s="8">
        <v>4.3099999999999996</v>
      </c>
      <c r="O289" s="8">
        <v>0</v>
      </c>
      <c r="P289" s="8">
        <v>38673.919999999998</v>
      </c>
      <c r="Q289" s="8">
        <v>0</v>
      </c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424</v>
      </c>
      <c r="B291" s="7" t="s">
        <v>427</v>
      </c>
      <c r="C291" s="6" t="s">
        <v>428</v>
      </c>
      <c r="D291" s="6" t="s">
        <v>97</v>
      </c>
      <c r="E291" s="8">
        <v>9247</v>
      </c>
      <c r="F291" s="9">
        <v>44986</v>
      </c>
      <c r="G291" s="9">
        <v>46081</v>
      </c>
      <c r="H291" s="10">
        <v>36</v>
      </c>
      <c r="I291" s="10">
        <v>0.83</v>
      </c>
      <c r="J291" s="8">
        <v>10942.28</v>
      </c>
      <c r="K291" s="8">
        <v>1.18</v>
      </c>
      <c r="L291" s="8">
        <v>131307.35999999999</v>
      </c>
      <c r="M291" s="8">
        <v>14.2</v>
      </c>
      <c r="N291" s="8">
        <v>4.3099999999999996</v>
      </c>
      <c r="O291" s="8">
        <v>0</v>
      </c>
      <c r="P291" s="8">
        <v>43769.120000000003</v>
      </c>
      <c r="Q291" s="8">
        <v>0</v>
      </c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429</v>
      </c>
      <c r="B293" s="7" t="s">
        <v>430</v>
      </c>
      <c r="C293" s="6" t="s">
        <v>431</v>
      </c>
      <c r="D293" s="6" t="s">
        <v>97</v>
      </c>
      <c r="E293" s="8">
        <v>44000</v>
      </c>
      <c r="F293" s="9">
        <v>42461</v>
      </c>
      <c r="G293" s="9">
        <v>46112</v>
      </c>
      <c r="H293" s="10">
        <v>120</v>
      </c>
      <c r="I293" s="10">
        <v>7.75</v>
      </c>
      <c r="J293" s="8">
        <v>24058.560000000001</v>
      </c>
      <c r="K293" s="8">
        <v>0.55000000000000004</v>
      </c>
      <c r="L293" s="8">
        <v>288702.71999999997</v>
      </c>
      <c r="M293" s="8">
        <v>6.56</v>
      </c>
      <c r="N293" s="8">
        <v>2.57</v>
      </c>
      <c r="O293" s="8">
        <v>0</v>
      </c>
      <c r="P293" s="8">
        <v>0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429</v>
      </c>
      <c r="B295" s="7" t="s">
        <v>432</v>
      </c>
      <c r="C295" s="6" t="s">
        <v>433</v>
      </c>
      <c r="D295" s="6" t="s">
        <v>117</v>
      </c>
      <c r="E295" s="8">
        <v>17850</v>
      </c>
      <c r="F295" s="9">
        <v>44105</v>
      </c>
      <c r="G295" s="9">
        <v>45930</v>
      </c>
      <c r="H295" s="10">
        <v>60</v>
      </c>
      <c r="I295" s="10">
        <v>3.25</v>
      </c>
      <c r="J295" s="8">
        <v>8478.75</v>
      </c>
      <c r="K295" s="8">
        <v>0.48</v>
      </c>
      <c r="L295" s="8">
        <v>101745</v>
      </c>
      <c r="M295" s="8">
        <v>5.7</v>
      </c>
      <c r="N295" s="8">
        <v>0.45</v>
      </c>
      <c r="O295" s="8">
        <v>0</v>
      </c>
      <c r="P295" s="8">
        <v>0</v>
      </c>
      <c r="Q295" s="8">
        <v>0</v>
      </c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434</v>
      </c>
      <c r="B297" s="7" t="s">
        <v>430</v>
      </c>
      <c r="C297" s="6" t="s">
        <v>435</v>
      </c>
      <c r="D297" s="6" t="s">
        <v>97</v>
      </c>
      <c r="E297" s="8">
        <v>20000</v>
      </c>
      <c r="F297" s="9">
        <v>44136</v>
      </c>
      <c r="G297" s="9">
        <v>45961</v>
      </c>
      <c r="H297" s="10">
        <v>60</v>
      </c>
      <c r="I297" s="10">
        <v>3.17</v>
      </c>
      <c r="J297" s="8">
        <v>8562.68</v>
      </c>
      <c r="K297" s="8">
        <v>0.43</v>
      </c>
      <c r="L297" s="8">
        <v>102752.16</v>
      </c>
      <c r="M297" s="8">
        <v>5.14</v>
      </c>
      <c r="N297" s="8">
        <v>1.73</v>
      </c>
      <c r="O297" s="8">
        <v>0</v>
      </c>
      <c r="P297" s="8">
        <v>0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436</v>
      </c>
      <c r="B299" s="7" t="s">
        <v>99</v>
      </c>
      <c r="C299" s="6" t="s">
        <v>437</v>
      </c>
      <c r="D299" s="6" t="s">
        <v>97</v>
      </c>
      <c r="E299" s="8">
        <v>24600</v>
      </c>
      <c r="F299" s="9">
        <v>43831</v>
      </c>
      <c r="G299" s="9">
        <v>45657</v>
      </c>
      <c r="H299" s="10">
        <v>60</v>
      </c>
      <c r="I299" s="10">
        <v>4</v>
      </c>
      <c r="J299" s="8">
        <v>10711.25</v>
      </c>
      <c r="K299" s="8">
        <v>0.44</v>
      </c>
      <c r="L299" s="8">
        <v>128535</v>
      </c>
      <c r="M299" s="8">
        <v>5.22</v>
      </c>
      <c r="N299" s="8">
        <v>2.86</v>
      </c>
      <c r="O299" s="8">
        <v>0</v>
      </c>
      <c r="P299" s="8">
        <v>0</v>
      </c>
      <c r="Q299" s="8">
        <v>0</v>
      </c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436</v>
      </c>
      <c r="B301" s="7" t="s">
        <v>101</v>
      </c>
      <c r="C301" s="6" t="s">
        <v>438</v>
      </c>
      <c r="D301" s="6" t="s">
        <v>97</v>
      </c>
      <c r="E301" s="8">
        <v>24805</v>
      </c>
      <c r="F301" s="9">
        <v>42856</v>
      </c>
      <c r="G301" s="7"/>
      <c r="H301" s="7"/>
      <c r="I301" s="10">
        <v>6.67</v>
      </c>
      <c r="J301" s="8">
        <v>10852.19</v>
      </c>
      <c r="K301" s="8">
        <v>0.44</v>
      </c>
      <c r="L301" s="8">
        <v>130226.28</v>
      </c>
      <c r="M301" s="8">
        <v>5.25</v>
      </c>
      <c r="N301" s="8">
        <v>2.2000000000000002</v>
      </c>
      <c r="O301" s="8">
        <v>0</v>
      </c>
      <c r="P301" s="8">
        <v>10195.32</v>
      </c>
      <c r="Q301" s="8">
        <v>0</v>
      </c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436</v>
      </c>
      <c r="B303" s="7" t="s">
        <v>439</v>
      </c>
      <c r="C303" s="6" t="s">
        <v>440</v>
      </c>
      <c r="D303" s="6" t="s">
        <v>97</v>
      </c>
      <c r="E303" s="8">
        <v>37838</v>
      </c>
      <c r="F303" s="9">
        <v>42847</v>
      </c>
      <c r="G303" s="9">
        <v>48883</v>
      </c>
      <c r="H303" s="10">
        <v>199</v>
      </c>
      <c r="I303" s="10">
        <v>6.75</v>
      </c>
      <c r="J303" s="8">
        <v>12258.75</v>
      </c>
      <c r="K303" s="8">
        <v>0.32</v>
      </c>
      <c r="L303" s="8">
        <v>147105</v>
      </c>
      <c r="M303" s="8">
        <v>3.89</v>
      </c>
      <c r="N303" s="8">
        <v>2.79</v>
      </c>
      <c r="O303" s="8">
        <v>0</v>
      </c>
      <c r="P303" s="8">
        <v>24451.83</v>
      </c>
      <c r="Q303" s="8">
        <v>0</v>
      </c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436</v>
      </c>
      <c r="B305" s="7" t="s">
        <v>188</v>
      </c>
      <c r="C305" s="6" t="s">
        <v>441</v>
      </c>
      <c r="D305" s="6" t="s">
        <v>97</v>
      </c>
      <c r="E305" s="8">
        <v>3555</v>
      </c>
      <c r="F305" s="9">
        <v>44849</v>
      </c>
      <c r="G305" s="9">
        <v>45596</v>
      </c>
      <c r="H305" s="10">
        <v>25</v>
      </c>
      <c r="I305" s="10">
        <v>1.25</v>
      </c>
      <c r="J305" s="8">
        <v>2441.1</v>
      </c>
      <c r="K305" s="8">
        <v>0.69</v>
      </c>
      <c r="L305" s="8">
        <v>29293.200000000001</v>
      </c>
      <c r="M305" s="8">
        <v>8.24</v>
      </c>
      <c r="N305" s="8">
        <v>2.15</v>
      </c>
      <c r="O305" s="8">
        <v>0</v>
      </c>
      <c r="P305" s="8">
        <v>0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hidden="1" customHeight="1">
      <c r="A307" s="6" t="s">
        <v>442</v>
      </c>
      <c r="B307" s="7" t="s">
        <v>443</v>
      </c>
      <c r="C307" s="6" t="s">
        <v>444</v>
      </c>
      <c r="D307" s="6" t="s">
        <v>97</v>
      </c>
      <c r="E307" s="8">
        <v>5893</v>
      </c>
      <c r="F307" s="9">
        <v>45323</v>
      </c>
      <c r="G307" s="9">
        <v>45930</v>
      </c>
      <c r="H307" s="10">
        <v>20</v>
      </c>
      <c r="I307" s="10">
        <v>-0.08</v>
      </c>
      <c r="J307" s="8">
        <v>3928.67</v>
      </c>
      <c r="K307" s="8">
        <v>0.67</v>
      </c>
      <c r="L307" s="8">
        <v>47144.04</v>
      </c>
      <c r="M307" s="8">
        <v>8</v>
      </c>
      <c r="N307" s="8">
        <v>2.88</v>
      </c>
      <c r="O307" s="8">
        <v>0</v>
      </c>
      <c r="P307" s="8">
        <v>6000</v>
      </c>
      <c r="Q307" s="8">
        <v>0</v>
      </c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442</v>
      </c>
      <c r="B309" s="7" t="s">
        <v>443</v>
      </c>
      <c r="C309" s="6" t="s">
        <v>445</v>
      </c>
      <c r="D309" s="6" t="s">
        <v>97</v>
      </c>
      <c r="E309" s="8">
        <v>5875</v>
      </c>
      <c r="F309" s="9">
        <v>43132</v>
      </c>
      <c r="G309" s="9">
        <v>45322</v>
      </c>
      <c r="H309" s="10">
        <v>72</v>
      </c>
      <c r="I309" s="10">
        <v>5.92</v>
      </c>
      <c r="J309" s="8">
        <v>2962</v>
      </c>
      <c r="K309" s="8">
        <v>0.5</v>
      </c>
      <c r="L309" s="8">
        <v>35544</v>
      </c>
      <c r="M309" s="8">
        <v>6.05</v>
      </c>
      <c r="N309" s="8">
        <v>0.31</v>
      </c>
      <c r="O309" s="8">
        <v>0</v>
      </c>
      <c r="P309" s="8">
        <v>0</v>
      </c>
      <c r="Q309" s="8">
        <v>0</v>
      </c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442</v>
      </c>
      <c r="B311" s="7" t="s">
        <v>446</v>
      </c>
      <c r="C311" s="6" t="s">
        <v>447</v>
      </c>
      <c r="D311" s="6" t="s">
        <v>117</v>
      </c>
      <c r="E311" s="8">
        <v>5625</v>
      </c>
      <c r="F311" s="9">
        <v>44116</v>
      </c>
      <c r="G311" s="9">
        <v>45930</v>
      </c>
      <c r="H311" s="10">
        <v>60</v>
      </c>
      <c r="I311" s="10">
        <v>3.25</v>
      </c>
      <c r="J311" s="8">
        <v>2835</v>
      </c>
      <c r="K311" s="8">
        <v>0.5</v>
      </c>
      <c r="L311" s="8">
        <v>34020</v>
      </c>
      <c r="M311" s="8">
        <v>6.05</v>
      </c>
      <c r="N311" s="8">
        <v>0.34</v>
      </c>
      <c r="O311" s="8">
        <v>0</v>
      </c>
      <c r="P311" s="8">
        <v>6000</v>
      </c>
      <c r="Q311" s="8">
        <v>0</v>
      </c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448</v>
      </c>
      <c r="B313" s="7" t="s">
        <v>107</v>
      </c>
      <c r="C313" s="6" t="s">
        <v>449</v>
      </c>
      <c r="D313" s="6" t="s">
        <v>97</v>
      </c>
      <c r="E313" s="8">
        <v>32735</v>
      </c>
      <c r="F313" s="9">
        <v>44440</v>
      </c>
      <c r="G313" s="9">
        <v>47573</v>
      </c>
      <c r="H313" s="10">
        <v>103</v>
      </c>
      <c r="I313" s="10">
        <v>2.33</v>
      </c>
      <c r="J313" s="8">
        <v>27279.17</v>
      </c>
      <c r="K313" s="8">
        <v>0.83</v>
      </c>
      <c r="L313" s="8">
        <v>327350.03999999998</v>
      </c>
      <c r="M313" s="8">
        <v>10</v>
      </c>
      <c r="N313" s="8">
        <v>2.2200000000000002</v>
      </c>
      <c r="O313" s="8">
        <v>0</v>
      </c>
      <c r="P313" s="8">
        <v>42829.62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hidden="1" customHeight="1">
      <c r="A315" s="6" t="s">
        <v>448</v>
      </c>
      <c r="B315" s="7" t="s">
        <v>109</v>
      </c>
      <c r="C315" s="12" t="s">
        <v>247</v>
      </c>
      <c r="D315" s="12"/>
      <c r="E315" s="13">
        <v>9875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hidden="1" customHeight="1">
      <c r="A317" s="6" t="s">
        <v>448</v>
      </c>
      <c r="B317" s="7" t="s">
        <v>450</v>
      </c>
      <c r="C317" s="12" t="s">
        <v>247</v>
      </c>
      <c r="D317" s="12"/>
      <c r="E317" s="13">
        <v>9543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hidden="1" customHeight="1">
      <c r="A319" s="6" t="s">
        <v>448</v>
      </c>
      <c r="B319" s="7" t="s">
        <v>188</v>
      </c>
      <c r="C319" s="12" t="s">
        <v>247</v>
      </c>
      <c r="D319" s="12"/>
      <c r="E319" s="13">
        <v>21074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451</v>
      </c>
      <c r="B321" s="7" t="s">
        <v>452</v>
      </c>
      <c r="C321" s="6" t="s">
        <v>453</v>
      </c>
      <c r="D321" s="6" t="s">
        <v>97</v>
      </c>
      <c r="E321" s="8">
        <v>6330</v>
      </c>
      <c r="F321" s="9">
        <v>44823</v>
      </c>
      <c r="G321" s="9">
        <v>46691</v>
      </c>
      <c r="H321" s="10">
        <v>62</v>
      </c>
      <c r="I321" s="10">
        <v>1.33</v>
      </c>
      <c r="J321" s="8">
        <v>4367.7</v>
      </c>
      <c r="K321" s="8">
        <v>0.69</v>
      </c>
      <c r="L321" s="8">
        <v>52412.4</v>
      </c>
      <c r="M321" s="8">
        <v>8.2799999999999994</v>
      </c>
      <c r="N321" s="8">
        <v>2.8</v>
      </c>
      <c r="O321" s="8">
        <v>0</v>
      </c>
      <c r="P321" s="8">
        <v>6000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451</v>
      </c>
      <c r="B323" s="7" t="s">
        <v>454</v>
      </c>
      <c r="C323" s="6" t="s">
        <v>455</v>
      </c>
      <c r="D323" s="6" t="s">
        <v>97</v>
      </c>
      <c r="E323" s="8">
        <v>5980</v>
      </c>
      <c r="F323" s="9">
        <v>44823</v>
      </c>
      <c r="G323" s="9">
        <v>45961</v>
      </c>
      <c r="H323" s="10">
        <v>38</v>
      </c>
      <c r="I323" s="10">
        <v>1.33</v>
      </c>
      <c r="J323" s="8">
        <v>4275.7</v>
      </c>
      <c r="K323" s="8">
        <v>0.72</v>
      </c>
      <c r="L323" s="8">
        <v>51308.4</v>
      </c>
      <c r="M323" s="8">
        <v>8.58</v>
      </c>
      <c r="N323" s="8">
        <v>2.8</v>
      </c>
      <c r="O323" s="8">
        <v>0</v>
      </c>
      <c r="P323" s="8">
        <v>5357.08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451</v>
      </c>
      <c r="B325" s="7" t="s">
        <v>456</v>
      </c>
      <c r="C325" s="6" t="s">
        <v>457</v>
      </c>
      <c r="D325" s="6" t="s">
        <v>97</v>
      </c>
      <c r="E325" s="8">
        <v>5620</v>
      </c>
      <c r="F325" s="9">
        <v>44823</v>
      </c>
      <c r="G325" s="9">
        <v>46691</v>
      </c>
      <c r="H325" s="10">
        <v>62</v>
      </c>
      <c r="I325" s="10">
        <v>1.33</v>
      </c>
      <c r="J325" s="8">
        <v>4018.3</v>
      </c>
      <c r="K325" s="8">
        <v>0.72</v>
      </c>
      <c r="L325" s="8">
        <v>48219.6</v>
      </c>
      <c r="M325" s="8">
        <v>8.58</v>
      </c>
      <c r="N325" s="8">
        <v>2.69</v>
      </c>
      <c r="O325" s="8">
        <v>0</v>
      </c>
      <c r="P325" s="8">
        <v>5109.5200000000004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458</v>
      </c>
      <c r="B327" s="7" t="s">
        <v>459</v>
      </c>
      <c r="C327" s="6" t="s">
        <v>460</v>
      </c>
      <c r="D327" s="6" t="s">
        <v>97</v>
      </c>
      <c r="E327" s="8">
        <v>32838</v>
      </c>
      <c r="F327" s="9">
        <v>45200</v>
      </c>
      <c r="G327" s="9">
        <v>47848</v>
      </c>
      <c r="H327" s="10">
        <v>87</v>
      </c>
      <c r="I327" s="10">
        <v>0.25</v>
      </c>
      <c r="J327" s="8">
        <v>23260.25</v>
      </c>
      <c r="K327" s="8">
        <v>0.71</v>
      </c>
      <c r="L327" s="8">
        <v>279123</v>
      </c>
      <c r="M327" s="8">
        <v>8.5</v>
      </c>
      <c r="N327" s="8">
        <v>3.29</v>
      </c>
      <c r="O327" s="8">
        <v>0</v>
      </c>
      <c r="P327" s="8">
        <v>31114.01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458</v>
      </c>
      <c r="B329" s="7" t="s">
        <v>461</v>
      </c>
      <c r="C329" s="6" t="s">
        <v>462</v>
      </c>
      <c r="D329" s="6" t="s">
        <v>97</v>
      </c>
      <c r="E329" s="8">
        <v>17605</v>
      </c>
      <c r="F329" s="9">
        <v>40786</v>
      </c>
      <c r="G329" s="9">
        <v>45777</v>
      </c>
      <c r="H329" s="10">
        <v>165</v>
      </c>
      <c r="I329" s="10">
        <v>12.42</v>
      </c>
      <c r="J329" s="8">
        <v>10364.07</v>
      </c>
      <c r="K329" s="8">
        <v>0.59</v>
      </c>
      <c r="L329" s="8">
        <v>124368.84</v>
      </c>
      <c r="M329" s="8">
        <v>7.06</v>
      </c>
      <c r="N329" s="8">
        <v>3.4</v>
      </c>
      <c r="O329" s="8">
        <v>0</v>
      </c>
      <c r="P329" s="8">
        <v>12059.43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463</v>
      </c>
      <c r="B331" s="7" t="s">
        <v>464</v>
      </c>
      <c r="C331" s="6" t="s">
        <v>465</v>
      </c>
      <c r="D331" s="6" t="s">
        <v>97</v>
      </c>
      <c r="E331" s="8">
        <v>104000</v>
      </c>
      <c r="F331" s="9">
        <v>43258</v>
      </c>
      <c r="G331" s="9">
        <v>50562</v>
      </c>
      <c r="H331" s="10">
        <v>240</v>
      </c>
      <c r="I331" s="10">
        <v>5.58</v>
      </c>
      <c r="J331" s="8">
        <v>41167.800000000003</v>
      </c>
      <c r="K331" s="8">
        <v>0.4</v>
      </c>
      <c r="L331" s="8">
        <v>494013.6</v>
      </c>
      <c r="M331" s="8">
        <v>4.75</v>
      </c>
      <c r="N331" s="8">
        <v>1.6</v>
      </c>
      <c r="O331" s="8">
        <v>0</v>
      </c>
      <c r="P331" s="8">
        <v>36833.33</v>
      </c>
      <c r="Q331" s="8">
        <v>0</v>
      </c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466</v>
      </c>
      <c r="B333" s="7" t="s">
        <v>467</v>
      </c>
      <c r="C333" s="6" t="s">
        <v>468</v>
      </c>
      <c r="D333" s="6" t="s">
        <v>97</v>
      </c>
      <c r="E333" s="8">
        <v>115200</v>
      </c>
      <c r="F333" s="9">
        <v>44470</v>
      </c>
      <c r="G333" s="9">
        <v>46295</v>
      </c>
      <c r="H333" s="10">
        <v>60</v>
      </c>
      <c r="I333" s="10">
        <v>2.25</v>
      </c>
      <c r="J333" s="8">
        <v>38702</v>
      </c>
      <c r="K333" s="8">
        <v>0.34</v>
      </c>
      <c r="L333" s="8">
        <v>464424</v>
      </c>
      <c r="M333" s="8">
        <v>4.03</v>
      </c>
      <c r="N333" s="8">
        <v>1.03</v>
      </c>
      <c r="O333" s="8">
        <v>0</v>
      </c>
      <c r="P333" s="8">
        <v>539793.72</v>
      </c>
      <c r="Q333" s="8">
        <v>0</v>
      </c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469</v>
      </c>
      <c r="B335" s="7" t="s">
        <v>470</v>
      </c>
      <c r="C335" s="6" t="s">
        <v>471</v>
      </c>
      <c r="D335" s="6" t="s">
        <v>97</v>
      </c>
      <c r="E335" s="8">
        <v>67000</v>
      </c>
      <c r="F335" s="9">
        <v>44448</v>
      </c>
      <c r="G335" s="9">
        <v>46295</v>
      </c>
      <c r="H335" s="10">
        <v>61</v>
      </c>
      <c r="I335" s="10">
        <v>2.33</v>
      </c>
      <c r="J335" s="8">
        <v>29033.33</v>
      </c>
      <c r="K335" s="8">
        <v>0.43</v>
      </c>
      <c r="L335" s="8">
        <v>348399.96</v>
      </c>
      <c r="M335" s="8">
        <v>5.2</v>
      </c>
      <c r="N335" s="8">
        <v>0.94</v>
      </c>
      <c r="O335" s="8">
        <v>0</v>
      </c>
      <c r="P335" s="8">
        <v>0</v>
      </c>
      <c r="Q335" s="8">
        <v>0</v>
      </c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472</v>
      </c>
      <c r="B337" s="7" t="s">
        <v>119</v>
      </c>
      <c r="C337" s="6" t="s">
        <v>473</v>
      </c>
      <c r="D337" s="6" t="s">
        <v>97</v>
      </c>
      <c r="E337" s="8">
        <v>11275</v>
      </c>
      <c r="F337" s="9">
        <v>44351</v>
      </c>
      <c r="G337" s="9">
        <v>47299</v>
      </c>
      <c r="H337" s="10">
        <v>97</v>
      </c>
      <c r="I337" s="10">
        <v>2.58</v>
      </c>
      <c r="J337" s="8">
        <v>6130.34</v>
      </c>
      <c r="K337" s="8">
        <v>0.54</v>
      </c>
      <c r="L337" s="8">
        <v>73564.08</v>
      </c>
      <c r="M337" s="8">
        <v>6.52</v>
      </c>
      <c r="N337" s="8">
        <v>2.89</v>
      </c>
      <c r="O337" s="8">
        <v>0</v>
      </c>
      <c r="P337" s="8">
        <v>7826.73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474</v>
      </c>
      <c r="B339" s="7" t="s">
        <v>320</v>
      </c>
      <c r="C339" s="6" t="s">
        <v>475</v>
      </c>
      <c r="D339" s="6" t="s">
        <v>97</v>
      </c>
      <c r="E339" s="8">
        <v>17766</v>
      </c>
      <c r="F339" s="9">
        <v>44351</v>
      </c>
      <c r="G339" s="9">
        <v>47299</v>
      </c>
      <c r="H339" s="10">
        <v>97</v>
      </c>
      <c r="I339" s="10">
        <v>2.58</v>
      </c>
      <c r="J339" s="8">
        <v>9659.57</v>
      </c>
      <c r="K339" s="8">
        <v>0.54</v>
      </c>
      <c r="L339" s="8">
        <v>115914.84</v>
      </c>
      <c r="M339" s="8">
        <v>6.52</v>
      </c>
      <c r="N339" s="8">
        <v>1.55</v>
      </c>
      <c r="O339" s="8">
        <v>0</v>
      </c>
      <c r="P339" s="8">
        <v>11695.96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476</v>
      </c>
      <c r="B341" s="7" t="s">
        <v>339</v>
      </c>
      <c r="C341" s="6" t="s">
        <v>477</v>
      </c>
      <c r="D341" s="6" t="s">
        <v>97</v>
      </c>
      <c r="E341" s="8">
        <v>22200</v>
      </c>
      <c r="F341" s="9">
        <v>44351</v>
      </c>
      <c r="G341" s="9">
        <v>47299</v>
      </c>
      <c r="H341" s="10">
        <v>97</v>
      </c>
      <c r="I341" s="10">
        <v>2.58</v>
      </c>
      <c r="J341" s="8">
        <v>11383.46</v>
      </c>
      <c r="K341" s="8">
        <v>0.51</v>
      </c>
      <c r="L341" s="8">
        <v>136601.51999999999</v>
      </c>
      <c r="M341" s="8">
        <v>6.15</v>
      </c>
      <c r="N341" s="8">
        <v>1.64</v>
      </c>
      <c r="O341" s="8">
        <v>0</v>
      </c>
      <c r="P341" s="8">
        <v>13671.5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478</v>
      </c>
      <c r="B343" s="7" t="s">
        <v>479</v>
      </c>
      <c r="C343" s="6" t="s">
        <v>480</v>
      </c>
      <c r="D343" s="6" t="s">
        <v>97</v>
      </c>
      <c r="E343" s="8">
        <v>64002</v>
      </c>
      <c r="F343" s="9">
        <v>42353</v>
      </c>
      <c r="G343" s="9">
        <v>47831</v>
      </c>
      <c r="H343" s="10">
        <v>180</v>
      </c>
      <c r="I343" s="10">
        <v>8.08</v>
      </c>
      <c r="J343" s="8">
        <v>25335.4</v>
      </c>
      <c r="K343" s="8">
        <v>0.4</v>
      </c>
      <c r="L343" s="8">
        <v>304024.8</v>
      </c>
      <c r="M343" s="8">
        <v>4.75</v>
      </c>
      <c r="N343" s="8">
        <v>4.38</v>
      </c>
      <c r="O343" s="8">
        <v>0</v>
      </c>
      <c r="P343" s="8">
        <v>0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481</v>
      </c>
      <c r="B345" s="7" t="s">
        <v>119</v>
      </c>
      <c r="C345" s="6" t="s">
        <v>482</v>
      </c>
      <c r="D345" s="6" t="s">
        <v>117</v>
      </c>
      <c r="E345" s="8">
        <v>83800</v>
      </c>
      <c r="F345" s="9">
        <v>41498</v>
      </c>
      <c r="G345" s="9">
        <v>46387</v>
      </c>
      <c r="H345" s="10">
        <v>161</v>
      </c>
      <c r="I345" s="10">
        <v>10.42</v>
      </c>
      <c r="J345" s="8">
        <v>23929.01</v>
      </c>
      <c r="K345" s="8">
        <v>0.28999999999999998</v>
      </c>
      <c r="L345" s="8">
        <v>287148.12</v>
      </c>
      <c r="M345" s="8">
        <v>3.43</v>
      </c>
      <c r="N345" s="8">
        <v>0.46</v>
      </c>
      <c r="O345" s="8">
        <v>0</v>
      </c>
      <c r="P345" s="8">
        <v>12500</v>
      </c>
      <c r="Q345" s="8">
        <v>0</v>
      </c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481</v>
      </c>
      <c r="B347" s="7" t="s">
        <v>320</v>
      </c>
      <c r="C347" s="6" t="s">
        <v>483</v>
      </c>
      <c r="D347" s="6" t="s">
        <v>97</v>
      </c>
      <c r="E347" s="8">
        <v>39000</v>
      </c>
      <c r="F347" s="9">
        <v>45017</v>
      </c>
      <c r="G347" s="9">
        <v>46112</v>
      </c>
      <c r="H347" s="10">
        <v>36</v>
      </c>
      <c r="I347" s="10">
        <v>0.75</v>
      </c>
      <c r="J347" s="8">
        <v>18687.5</v>
      </c>
      <c r="K347" s="8">
        <v>0.48</v>
      </c>
      <c r="L347" s="8">
        <v>224250</v>
      </c>
      <c r="M347" s="8">
        <v>5.75</v>
      </c>
      <c r="N347" s="8">
        <v>2.38</v>
      </c>
      <c r="O347" s="8">
        <v>0</v>
      </c>
      <c r="P347" s="8">
        <v>18687.5</v>
      </c>
      <c r="Q347" s="8">
        <v>0</v>
      </c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481</v>
      </c>
      <c r="B349" s="7" t="s">
        <v>339</v>
      </c>
      <c r="C349" s="6" t="s">
        <v>484</v>
      </c>
      <c r="D349" s="6" t="s">
        <v>294</v>
      </c>
      <c r="E349" s="8">
        <v>600</v>
      </c>
      <c r="F349" s="9">
        <v>44652</v>
      </c>
      <c r="G349" s="9">
        <v>45747</v>
      </c>
      <c r="H349" s="10">
        <v>36</v>
      </c>
      <c r="I349" s="10">
        <v>1.75</v>
      </c>
      <c r="J349" s="8">
        <v>1750</v>
      </c>
      <c r="K349" s="8">
        <v>2.92</v>
      </c>
      <c r="L349" s="8">
        <v>21000</v>
      </c>
      <c r="M349" s="8">
        <v>35</v>
      </c>
      <c r="N349" s="8">
        <v>0</v>
      </c>
      <c r="O349" s="8">
        <v>0</v>
      </c>
      <c r="P349" s="8">
        <v>0</v>
      </c>
      <c r="Q349" s="8">
        <v>0</v>
      </c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485</v>
      </c>
      <c r="B351" s="7" t="s">
        <v>119</v>
      </c>
      <c r="C351" s="6" t="s">
        <v>486</v>
      </c>
      <c r="D351" s="6" t="s">
        <v>97</v>
      </c>
      <c r="E351" s="8">
        <v>31825</v>
      </c>
      <c r="F351" s="9">
        <v>44614</v>
      </c>
      <c r="G351" s="9">
        <v>46446</v>
      </c>
      <c r="H351" s="10">
        <v>61</v>
      </c>
      <c r="I351" s="10">
        <v>1.92</v>
      </c>
      <c r="J351" s="8">
        <v>14374.29</v>
      </c>
      <c r="K351" s="8">
        <v>0.45</v>
      </c>
      <c r="L351" s="8">
        <v>172491.48</v>
      </c>
      <c r="M351" s="8">
        <v>5.42</v>
      </c>
      <c r="N351" s="8">
        <v>1.51</v>
      </c>
      <c r="O351" s="8">
        <v>0</v>
      </c>
      <c r="P351" s="8">
        <v>17583.310000000001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hidden="1" customHeight="1">
      <c r="A353" s="6" t="s">
        <v>485</v>
      </c>
      <c r="B353" s="7" t="s">
        <v>320</v>
      </c>
      <c r="C353" s="12" t="s">
        <v>247</v>
      </c>
      <c r="D353" s="12"/>
      <c r="E353" s="13">
        <v>22045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hidden="1" customHeight="1">
      <c r="A355" s="6" t="s">
        <v>485</v>
      </c>
      <c r="B355" s="7" t="s">
        <v>339</v>
      </c>
      <c r="C355" s="12" t="s">
        <v>247</v>
      </c>
      <c r="D355" s="12"/>
      <c r="E355" s="13">
        <v>32598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 s="3" customFormat="1" ht="1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487</v>
      </c>
      <c r="B357" s="7" t="s">
        <v>488</v>
      </c>
      <c r="C357" s="6" t="s">
        <v>489</v>
      </c>
      <c r="D357" s="6" t="s">
        <v>97</v>
      </c>
      <c r="E357" s="8">
        <v>36072</v>
      </c>
      <c r="F357" s="9">
        <v>44712</v>
      </c>
      <c r="G357" s="9">
        <v>46173</v>
      </c>
      <c r="H357" s="10">
        <v>49</v>
      </c>
      <c r="I357" s="10">
        <v>1.67</v>
      </c>
      <c r="J357" s="8">
        <v>20230.38</v>
      </c>
      <c r="K357" s="8">
        <v>0.56000000000000005</v>
      </c>
      <c r="L357" s="8">
        <v>242764.56</v>
      </c>
      <c r="M357" s="8">
        <v>6.73</v>
      </c>
      <c r="N357" s="8">
        <v>1.21</v>
      </c>
      <c r="O357" s="8">
        <v>0</v>
      </c>
      <c r="P357" s="8">
        <v>25349.45</v>
      </c>
      <c r="Q357" s="8">
        <v>0</v>
      </c>
    </row>
    <row r="358" spans="1:17" s="3" customFormat="1" ht="1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490</v>
      </c>
      <c r="B359" s="7" t="s">
        <v>491</v>
      </c>
      <c r="C359" s="6" t="s">
        <v>492</v>
      </c>
      <c r="D359" s="6" t="s">
        <v>97</v>
      </c>
      <c r="E359" s="8">
        <v>20030</v>
      </c>
      <c r="F359" s="9">
        <v>44866</v>
      </c>
      <c r="G359" s="9">
        <v>46752</v>
      </c>
      <c r="H359" s="10">
        <v>62</v>
      </c>
      <c r="I359" s="10">
        <v>1.17</v>
      </c>
      <c r="J359" s="8">
        <v>18227.72</v>
      </c>
      <c r="K359" s="8">
        <v>0.91</v>
      </c>
      <c r="L359" s="8">
        <v>218732.64</v>
      </c>
      <c r="M359" s="8">
        <v>10.92</v>
      </c>
      <c r="N359" s="8">
        <v>4.5</v>
      </c>
      <c r="O359" s="8">
        <v>0</v>
      </c>
      <c r="P359" s="8">
        <v>46608.86</v>
      </c>
      <c r="Q359" s="8">
        <v>0</v>
      </c>
    </row>
    <row r="360" spans="1:17" s="3" customFormat="1" ht="1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490</v>
      </c>
      <c r="B361" s="7" t="s">
        <v>493</v>
      </c>
      <c r="C361" s="6" t="s">
        <v>494</v>
      </c>
      <c r="D361" s="6" t="s">
        <v>264</v>
      </c>
      <c r="E361" s="8">
        <v>0</v>
      </c>
      <c r="F361" s="9">
        <v>44732</v>
      </c>
      <c r="G361" s="9">
        <v>48395</v>
      </c>
      <c r="H361" s="10">
        <v>121</v>
      </c>
      <c r="I361" s="10">
        <v>1.58</v>
      </c>
      <c r="J361" s="8">
        <v>8.33</v>
      </c>
      <c r="K361" s="8">
        <v>0</v>
      </c>
      <c r="L361" s="8">
        <v>100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</row>
    <row r="362" spans="1:17" s="3" customFormat="1" ht="1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495</v>
      </c>
      <c r="B363" s="7" t="s">
        <v>496</v>
      </c>
      <c r="C363" s="6" t="s">
        <v>497</v>
      </c>
      <c r="D363" s="6" t="s">
        <v>97</v>
      </c>
      <c r="E363" s="8">
        <v>14900</v>
      </c>
      <c r="F363" s="9">
        <v>42675</v>
      </c>
      <c r="G363" s="9">
        <v>46507</v>
      </c>
      <c r="H363" s="10">
        <v>126</v>
      </c>
      <c r="I363" s="10">
        <v>7.17</v>
      </c>
      <c r="J363" s="8">
        <v>5294.72</v>
      </c>
      <c r="K363" s="8">
        <v>0.36</v>
      </c>
      <c r="L363" s="8">
        <v>63536.639999999999</v>
      </c>
      <c r="M363" s="8">
        <v>4.26</v>
      </c>
      <c r="N363" s="8">
        <v>1.67</v>
      </c>
      <c r="O363" s="8">
        <v>0</v>
      </c>
      <c r="P363" s="8">
        <v>6444.25</v>
      </c>
      <c r="Q363" s="8">
        <v>0</v>
      </c>
    </row>
    <row r="364" spans="1:17" s="3" customFormat="1" ht="1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customHeight="1">
      <c r="A365" s="6" t="s">
        <v>495</v>
      </c>
      <c r="B365" s="7" t="s">
        <v>498</v>
      </c>
      <c r="C365" s="6" t="s">
        <v>499</v>
      </c>
      <c r="D365" s="6" t="s">
        <v>97</v>
      </c>
      <c r="E365" s="8">
        <v>26126</v>
      </c>
      <c r="F365" s="9">
        <v>45017</v>
      </c>
      <c r="G365" s="9">
        <v>46904</v>
      </c>
      <c r="H365" s="10">
        <v>62</v>
      </c>
      <c r="I365" s="10">
        <v>0.75</v>
      </c>
      <c r="J365" s="8">
        <v>15784.46</v>
      </c>
      <c r="K365" s="8">
        <v>0.6</v>
      </c>
      <c r="L365" s="8">
        <v>189413.52</v>
      </c>
      <c r="M365" s="8">
        <v>7.25</v>
      </c>
      <c r="N365" s="8">
        <v>1.67</v>
      </c>
      <c r="O365" s="8">
        <v>0</v>
      </c>
      <c r="P365" s="8">
        <v>24771.22</v>
      </c>
      <c r="Q365" s="8">
        <v>0</v>
      </c>
    </row>
    <row r="366" spans="1:17" s="3" customFormat="1" ht="1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customHeight="1">
      <c r="A367" s="6" t="s">
        <v>500</v>
      </c>
      <c r="B367" s="7" t="s">
        <v>501</v>
      </c>
      <c r="C367" s="6" t="s">
        <v>502</v>
      </c>
      <c r="D367" s="6" t="s">
        <v>117</v>
      </c>
      <c r="E367" s="8">
        <v>47635</v>
      </c>
      <c r="F367" s="9">
        <v>43553</v>
      </c>
      <c r="G367" s="9">
        <v>47238</v>
      </c>
      <c r="H367" s="10">
        <v>122</v>
      </c>
      <c r="I367" s="10">
        <v>4.83</v>
      </c>
      <c r="J367" s="8">
        <v>19093.7</v>
      </c>
      <c r="K367" s="8">
        <v>0.4</v>
      </c>
      <c r="L367" s="8">
        <v>229124.4</v>
      </c>
      <c r="M367" s="8">
        <v>4.8099999999999996</v>
      </c>
      <c r="N367" s="8">
        <v>0.75</v>
      </c>
      <c r="O367" s="8">
        <v>0</v>
      </c>
      <c r="P367" s="8">
        <v>19093.7</v>
      </c>
      <c r="Q367" s="8">
        <v>0</v>
      </c>
    </row>
    <row r="368" spans="1:17" s="3" customFormat="1" ht="1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customHeight="1">
      <c r="A369" s="6" t="s">
        <v>503</v>
      </c>
      <c r="B369" s="7" t="s">
        <v>504</v>
      </c>
      <c r="C369" s="6" t="s">
        <v>505</v>
      </c>
      <c r="D369" s="6" t="s">
        <v>97</v>
      </c>
      <c r="E369" s="8">
        <v>59028</v>
      </c>
      <c r="F369" s="9">
        <v>44691</v>
      </c>
      <c r="G369" s="9">
        <v>46538</v>
      </c>
      <c r="H369" s="10">
        <v>61</v>
      </c>
      <c r="I369" s="10">
        <v>1.67</v>
      </c>
      <c r="J369" s="8">
        <v>26611.79</v>
      </c>
      <c r="K369" s="8">
        <v>0.45</v>
      </c>
      <c r="L369" s="8">
        <v>319341.48</v>
      </c>
      <c r="M369" s="8">
        <v>5.41</v>
      </c>
      <c r="N369" s="8">
        <v>1.75</v>
      </c>
      <c r="O369" s="8">
        <v>0</v>
      </c>
      <c r="P369" s="8">
        <v>40000</v>
      </c>
      <c r="Q369" s="8">
        <v>0</v>
      </c>
    </row>
    <row r="370" spans="1:17" s="3" customFormat="1" ht="1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customHeight="1">
      <c r="A371" s="6" t="s">
        <v>506</v>
      </c>
      <c r="B371" s="7" t="s">
        <v>507</v>
      </c>
      <c r="C371" s="6" t="s">
        <v>508</v>
      </c>
      <c r="D371" s="6" t="s">
        <v>97</v>
      </c>
      <c r="E371" s="8">
        <v>56600</v>
      </c>
      <c r="F371" s="9">
        <v>44470</v>
      </c>
      <c r="G371" s="9">
        <v>45657</v>
      </c>
      <c r="H371" s="10">
        <v>39</v>
      </c>
      <c r="I371" s="10">
        <v>2.25</v>
      </c>
      <c r="J371" s="8">
        <v>22213.61</v>
      </c>
      <c r="K371" s="8">
        <v>0.39</v>
      </c>
      <c r="L371" s="8">
        <v>266563.32</v>
      </c>
      <c r="M371" s="8">
        <v>4.71</v>
      </c>
      <c r="N371" s="8">
        <v>1.29</v>
      </c>
      <c r="O371" s="8">
        <v>0</v>
      </c>
      <c r="P371" s="8">
        <v>21225</v>
      </c>
      <c r="Q371" s="8">
        <v>0</v>
      </c>
    </row>
    <row r="372" spans="1:17" s="3" customFormat="1" ht="1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customHeight="1">
      <c r="A373" s="6" t="s">
        <v>509</v>
      </c>
      <c r="B373" s="7" t="s">
        <v>510</v>
      </c>
      <c r="C373" s="6" t="s">
        <v>511</v>
      </c>
      <c r="D373" s="6" t="s">
        <v>97</v>
      </c>
      <c r="E373" s="8">
        <v>81956</v>
      </c>
      <c r="F373" s="9">
        <v>36131</v>
      </c>
      <c r="G373" s="9">
        <v>45473</v>
      </c>
      <c r="H373" s="10">
        <v>307</v>
      </c>
      <c r="I373" s="10">
        <v>25.08</v>
      </c>
      <c r="J373" s="8">
        <v>31074.86</v>
      </c>
      <c r="K373" s="8">
        <v>0.38</v>
      </c>
      <c r="L373" s="8">
        <v>372898.32</v>
      </c>
      <c r="M373" s="8">
        <v>4.55</v>
      </c>
      <c r="N373" s="8">
        <v>3.19</v>
      </c>
      <c r="O373" s="8">
        <v>0</v>
      </c>
      <c r="P373" s="8">
        <v>0</v>
      </c>
      <c r="Q373" s="8">
        <v>0</v>
      </c>
    </row>
    <row r="374" spans="1:17" s="3" customFormat="1" ht="1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customHeight="1">
      <c r="A375" s="6" t="s">
        <v>512</v>
      </c>
      <c r="B375" s="7" t="s">
        <v>513</v>
      </c>
      <c r="C375" s="6" t="s">
        <v>514</v>
      </c>
      <c r="D375" s="6" t="s">
        <v>97</v>
      </c>
      <c r="E375" s="8">
        <v>74906</v>
      </c>
      <c r="F375" s="9">
        <v>44958</v>
      </c>
      <c r="G375" s="9">
        <v>46081</v>
      </c>
      <c r="H375" s="10">
        <v>37</v>
      </c>
      <c r="I375" s="10">
        <v>0.92</v>
      </c>
      <c r="J375" s="8">
        <v>26529.21</v>
      </c>
      <c r="K375" s="8">
        <v>0.35</v>
      </c>
      <c r="L375" s="8">
        <v>318350.52</v>
      </c>
      <c r="M375" s="8">
        <v>4.25</v>
      </c>
      <c r="N375" s="8">
        <v>1.27</v>
      </c>
      <c r="O375" s="8">
        <v>0</v>
      </c>
      <c r="P375" s="8">
        <v>35821.43</v>
      </c>
      <c r="Q375" s="8">
        <v>0</v>
      </c>
    </row>
    <row r="376" spans="1:17" s="3" customFormat="1" ht="1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customHeight="1">
      <c r="A377" s="6" t="s">
        <v>515</v>
      </c>
      <c r="B377" s="7" t="s">
        <v>208</v>
      </c>
      <c r="C377" s="6" t="s">
        <v>516</v>
      </c>
      <c r="D377" s="6" t="s">
        <v>97</v>
      </c>
      <c r="E377" s="8">
        <v>60994</v>
      </c>
      <c r="F377" s="9">
        <v>43040</v>
      </c>
      <c r="G377" s="9">
        <v>46691</v>
      </c>
      <c r="H377" s="10">
        <v>120</v>
      </c>
      <c r="I377" s="10">
        <v>6.17</v>
      </c>
      <c r="J377" s="8">
        <v>88949.58</v>
      </c>
      <c r="K377" s="8">
        <v>1.46</v>
      </c>
      <c r="L377" s="8">
        <v>1067394.96</v>
      </c>
      <c r="M377" s="8">
        <v>17.5</v>
      </c>
      <c r="N377" s="8">
        <v>0.28000000000000003</v>
      </c>
      <c r="O377" s="8">
        <v>0</v>
      </c>
      <c r="P377" s="8">
        <v>0</v>
      </c>
      <c r="Q377" s="8">
        <v>0</v>
      </c>
    </row>
    <row r="378" spans="1:17" s="3" customFormat="1" ht="1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customHeight="1">
      <c r="A379" s="6" t="s">
        <v>517</v>
      </c>
      <c r="B379" s="7" t="s">
        <v>341</v>
      </c>
      <c r="C379" s="6" t="s">
        <v>518</v>
      </c>
      <c r="D379" s="6" t="s">
        <v>97</v>
      </c>
      <c r="E379" s="8">
        <v>38550</v>
      </c>
      <c r="F379" s="9">
        <v>44562</v>
      </c>
      <c r="G379" s="9">
        <v>45657</v>
      </c>
      <c r="H379" s="10">
        <v>36</v>
      </c>
      <c r="I379" s="10">
        <v>2</v>
      </c>
      <c r="J379" s="8">
        <v>12046.88</v>
      </c>
      <c r="K379" s="8">
        <v>0.31</v>
      </c>
      <c r="L379" s="8">
        <v>144562.56</v>
      </c>
      <c r="M379" s="8">
        <v>3.75</v>
      </c>
      <c r="N379" s="8">
        <v>1.52</v>
      </c>
      <c r="O379" s="8">
        <v>0</v>
      </c>
      <c r="P379" s="8">
        <v>10440.629999999999</v>
      </c>
      <c r="Q379" s="8">
        <v>0</v>
      </c>
    </row>
    <row r="380" spans="1:17" s="3" customFormat="1" ht="1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519</v>
      </c>
      <c r="B381" s="7" t="s">
        <v>119</v>
      </c>
      <c r="C381" s="6" t="s">
        <v>520</v>
      </c>
      <c r="D381" s="6" t="s">
        <v>97</v>
      </c>
      <c r="E381" s="8">
        <v>77536</v>
      </c>
      <c r="F381" s="9">
        <v>43770</v>
      </c>
      <c r="G381" s="9">
        <v>47542</v>
      </c>
      <c r="H381" s="10">
        <v>124</v>
      </c>
      <c r="I381" s="10">
        <v>4.17</v>
      </c>
      <c r="J381" s="8">
        <v>26814.53</v>
      </c>
      <c r="K381" s="8">
        <v>0.35</v>
      </c>
      <c r="L381" s="8">
        <v>321774.36</v>
      </c>
      <c r="M381" s="8">
        <v>4.1500000000000004</v>
      </c>
      <c r="N381" s="8">
        <v>2.08</v>
      </c>
      <c r="O381" s="8">
        <v>0</v>
      </c>
      <c r="P381" s="8">
        <v>25845</v>
      </c>
      <c r="Q381" s="8">
        <v>0</v>
      </c>
    </row>
    <row r="382" spans="1:17" s="3" customFormat="1" ht="1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customHeight="1">
      <c r="A383" s="6" t="s">
        <v>519</v>
      </c>
      <c r="B383" s="7" t="s">
        <v>521</v>
      </c>
      <c r="C383" s="6" t="s">
        <v>522</v>
      </c>
      <c r="D383" s="6" t="s">
        <v>97</v>
      </c>
      <c r="E383" s="8">
        <v>132113</v>
      </c>
      <c r="F383" s="9">
        <v>44075</v>
      </c>
      <c r="G383" s="9">
        <v>47907</v>
      </c>
      <c r="H383" s="10">
        <v>126</v>
      </c>
      <c r="I383" s="10">
        <v>3.33</v>
      </c>
      <c r="J383" s="8">
        <v>47775.45</v>
      </c>
      <c r="K383" s="8">
        <v>0.36</v>
      </c>
      <c r="L383" s="8">
        <v>573305.4</v>
      </c>
      <c r="M383" s="8">
        <v>4.34</v>
      </c>
      <c r="N383" s="8">
        <v>2.08</v>
      </c>
      <c r="O383" s="8">
        <v>0</v>
      </c>
      <c r="P383" s="8">
        <v>60010.41</v>
      </c>
      <c r="Q383" s="8">
        <v>0</v>
      </c>
    </row>
    <row r="384" spans="1:17" s="3" customFormat="1" ht="1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customHeight="1">
      <c r="A385" s="6" t="s">
        <v>523</v>
      </c>
      <c r="B385" s="7" t="s">
        <v>524</v>
      </c>
      <c r="C385" s="6" t="s">
        <v>525</v>
      </c>
      <c r="D385" s="6" t="s">
        <v>97</v>
      </c>
      <c r="E385" s="8">
        <v>37500</v>
      </c>
      <c r="F385" s="9">
        <v>33208</v>
      </c>
      <c r="G385" s="9">
        <v>46356</v>
      </c>
      <c r="H385" s="10">
        <v>432</v>
      </c>
      <c r="I385" s="10">
        <v>33.08</v>
      </c>
      <c r="J385" s="8">
        <v>30468.75</v>
      </c>
      <c r="K385" s="8">
        <v>0.81</v>
      </c>
      <c r="L385" s="8">
        <v>365625</v>
      </c>
      <c r="M385" s="8">
        <v>9.75</v>
      </c>
      <c r="N385" s="8">
        <v>0</v>
      </c>
      <c r="O385" s="8">
        <v>0</v>
      </c>
      <c r="P385" s="8">
        <v>0</v>
      </c>
      <c r="Q385" s="8">
        <v>0</v>
      </c>
    </row>
    <row r="386" spans="1:17" s="3" customFormat="1" ht="1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customHeight="1">
      <c r="A387" s="6" t="s">
        <v>526</v>
      </c>
      <c r="B387" s="7" t="s">
        <v>527</v>
      </c>
      <c r="C387" s="6" t="s">
        <v>528</v>
      </c>
      <c r="D387" s="6" t="s">
        <v>97</v>
      </c>
      <c r="E387" s="8">
        <v>180000</v>
      </c>
      <c r="F387" s="9">
        <v>42917</v>
      </c>
      <c r="G387" s="9">
        <v>46568</v>
      </c>
      <c r="H387" s="10">
        <v>120</v>
      </c>
      <c r="I387" s="10">
        <v>6.5</v>
      </c>
      <c r="J387" s="8">
        <v>78893.08</v>
      </c>
      <c r="K387" s="8">
        <v>0.44</v>
      </c>
      <c r="L387" s="8">
        <v>946716.96</v>
      </c>
      <c r="M387" s="8">
        <v>5.26</v>
      </c>
      <c r="N387" s="8">
        <v>1.42</v>
      </c>
      <c r="O387" s="8">
        <v>0</v>
      </c>
      <c r="P387" s="8">
        <v>0</v>
      </c>
      <c r="Q387" s="8">
        <v>0</v>
      </c>
    </row>
    <row r="388" spans="1:17" s="3" customFormat="1" ht="1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customHeight="1">
      <c r="A389" s="6" t="s">
        <v>529</v>
      </c>
      <c r="B389" s="7" t="s">
        <v>530</v>
      </c>
      <c r="C389" s="6" t="s">
        <v>531</v>
      </c>
      <c r="D389" s="6" t="s">
        <v>97</v>
      </c>
      <c r="E389" s="8">
        <v>51207</v>
      </c>
      <c r="F389" s="9">
        <v>42767</v>
      </c>
      <c r="G389" s="9">
        <v>45777</v>
      </c>
      <c r="H389" s="10">
        <v>99</v>
      </c>
      <c r="I389" s="10">
        <v>6.92</v>
      </c>
      <c r="J389" s="8">
        <v>27031.9</v>
      </c>
      <c r="K389" s="8">
        <v>0.53</v>
      </c>
      <c r="L389" s="8">
        <v>324382.8</v>
      </c>
      <c r="M389" s="8">
        <v>6.33</v>
      </c>
      <c r="N389" s="8">
        <v>4.75</v>
      </c>
      <c r="O389" s="8">
        <v>0</v>
      </c>
      <c r="P389" s="8">
        <v>0</v>
      </c>
      <c r="Q389" s="8">
        <v>0</v>
      </c>
    </row>
    <row r="390" spans="1:17" s="3" customFormat="1" ht="1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529</v>
      </c>
      <c r="B391" s="7" t="s">
        <v>532</v>
      </c>
      <c r="C391" s="6" t="s">
        <v>533</v>
      </c>
      <c r="D391" s="6" t="s">
        <v>294</v>
      </c>
      <c r="E391" s="8">
        <v>1894</v>
      </c>
      <c r="F391" s="9">
        <v>43556</v>
      </c>
      <c r="G391" s="9">
        <v>47269</v>
      </c>
      <c r="H391" s="10">
        <v>122</v>
      </c>
      <c r="I391" s="10">
        <v>4.75</v>
      </c>
      <c r="J391" s="8">
        <v>2414.85</v>
      </c>
      <c r="K391" s="8">
        <v>1.27</v>
      </c>
      <c r="L391" s="8">
        <v>28978.2</v>
      </c>
      <c r="M391" s="8">
        <v>15.3</v>
      </c>
      <c r="N391" s="8">
        <v>0</v>
      </c>
      <c r="O391" s="8">
        <v>0</v>
      </c>
      <c r="P391" s="8">
        <v>3788</v>
      </c>
      <c r="Q391" s="8">
        <v>0</v>
      </c>
    </row>
    <row r="392" spans="1:17" s="3" customFormat="1" ht="1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534</v>
      </c>
      <c r="B393" s="7" t="s">
        <v>99</v>
      </c>
      <c r="C393" s="6" t="s">
        <v>535</v>
      </c>
      <c r="D393" s="6" t="s">
        <v>97</v>
      </c>
      <c r="E393" s="8">
        <v>9070</v>
      </c>
      <c r="F393" s="9">
        <v>40634</v>
      </c>
      <c r="G393" s="9">
        <v>45930</v>
      </c>
      <c r="H393" s="10">
        <v>174</v>
      </c>
      <c r="I393" s="10">
        <v>12.75</v>
      </c>
      <c r="J393" s="8">
        <v>3588.91</v>
      </c>
      <c r="K393" s="8">
        <v>0.4</v>
      </c>
      <c r="L393" s="8">
        <v>43066.92</v>
      </c>
      <c r="M393" s="8">
        <v>4.75</v>
      </c>
      <c r="N393" s="8">
        <v>4.5199999999999996</v>
      </c>
      <c r="O393" s="8">
        <v>0</v>
      </c>
      <c r="P393" s="8">
        <v>0</v>
      </c>
      <c r="Q393" s="8">
        <v>0</v>
      </c>
    </row>
    <row r="394" spans="1:17" s="3" customFormat="1" ht="1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534</v>
      </c>
      <c r="B395" s="7" t="s">
        <v>101</v>
      </c>
      <c r="C395" s="6" t="s">
        <v>536</v>
      </c>
      <c r="D395" s="6" t="s">
        <v>97</v>
      </c>
      <c r="E395" s="8">
        <v>6832</v>
      </c>
      <c r="F395" s="9">
        <v>44835</v>
      </c>
      <c r="G395" s="9">
        <v>46660</v>
      </c>
      <c r="H395" s="10">
        <v>60</v>
      </c>
      <c r="I395" s="10">
        <v>1.25</v>
      </c>
      <c r="J395" s="8">
        <v>7016.46</v>
      </c>
      <c r="K395" s="8">
        <v>1.03</v>
      </c>
      <c r="L395" s="8">
        <v>84197.52</v>
      </c>
      <c r="M395" s="8">
        <v>12.32</v>
      </c>
      <c r="N395" s="8">
        <v>4.5199999999999996</v>
      </c>
      <c r="O395" s="8">
        <v>0</v>
      </c>
      <c r="P395" s="8">
        <v>11257.23</v>
      </c>
      <c r="Q395" s="8">
        <v>0</v>
      </c>
    </row>
    <row r="396" spans="1:17" s="3" customFormat="1" ht="1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customHeight="1">
      <c r="A397" s="6" t="s">
        <v>534</v>
      </c>
      <c r="B397" s="7" t="s">
        <v>109</v>
      </c>
      <c r="C397" s="6" t="s">
        <v>537</v>
      </c>
      <c r="D397" s="6" t="s">
        <v>97</v>
      </c>
      <c r="E397" s="8">
        <v>8956</v>
      </c>
      <c r="F397" s="9">
        <v>44682</v>
      </c>
      <c r="G397" s="9">
        <v>45777</v>
      </c>
      <c r="H397" s="10">
        <v>36</v>
      </c>
      <c r="I397" s="10">
        <v>1.67</v>
      </c>
      <c r="J397" s="8">
        <v>8580.9699999999993</v>
      </c>
      <c r="K397" s="8">
        <v>0.96</v>
      </c>
      <c r="L397" s="8">
        <v>102971.64</v>
      </c>
      <c r="M397" s="8">
        <v>11.5</v>
      </c>
      <c r="N397" s="8">
        <v>4.5199999999999996</v>
      </c>
      <c r="O397" s="8">
        <v>0</v>
      </c>
      <c r="P397" s="8">
        <v>12332.02</v>
      </c>
      <c r="Q397" s="8">
        <v>0</v>
      </c>
    </row>
    <row r="398" spans="1:17" s="3" customFormat="1" ht="15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customHeight="1">
      <c r="A399" s="6" t="s">
        <v>538</v>
      </c>
      <c r="B399" s="7" t="s">
        <v>539</v>
      </c>
      <c r="C399" s="6" t="s">
        <v>540</v>
      </c>
      <c r="D399" s="6" t="s">
        <v>117</v>
      </c>
      <c r="E399" s="8">
        <v>40791</v>
      </c>
      <c r="F399" s="9">
        <v>43905</v>
      </c>
      <c r="G399" s="9">
        <v>45730</v>
      </c>
      <c r="H399" s="10">
        <v>60</v>
      </c>
      <c r="I399" s="10">
        <v>3.83</v>
      </c>
      <c r="J399" s="8">
        <v>18352.53</v>
      </c>
      <c r="K399" s="8">
        <v>0.45</v>
      </c>
      <c r="L399" s="8">
        <v>220230.36</v>
      </c>
      <c r="M399" s="8">
        <v>5.4</v>
      </c>
      <c r="N399" s="8">
        <v>0.73</v>
      </c>
      <c r="O399" s="8">
        <v>0</v>
      </c>
      <c r="P399" s="8">
        <v>0</v>
      </c>
      <c r="Q399" s="8">
        <v>0</v>
      </c>
    </row>
    <row r="400" spans="1:17" s="3" customFormat="1" ht="1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customHeight="1">
      <c r="A401" s="6" t="s">
        <v>541</v>
      </c>
      <c r="B401" s="7" t="s">
        <v>539</v>
      </c>
      <c r="C401" s="6" t="s">
        <v>542</v>
      </c>
      <c r="D401" s="6" t="s">
        <v>117</v>
      </c>
      <c r="E401" s="8">
        <v>45000</v>
      </c>
      <c r="F401" s="9">
        <v>36770</v>
      </c>
      <c r="G401" s="9">
        <v>45900</v>
      </c>
      <c r="H401" s="10">
        <v>300</v>
      </c>
      <c r="I401" s="10">
        <v>23.33</v>
      </c>
      <c r="J401" s="8">
        <v>17532</v>
      </c>
      <c r="K401" s="8">
        <v>0.39</v>
      </c>
      <c r="L401" s="8">
        <v>210384</v>
      </c>
      <c r="M401" s="8">
        <v>4.68</v>
      </c>
      <c r="N401" s="8">
        <v>0</v>
      </c>
      <c r="O401" s="8">
        <v>0</v>
      </c>
      <c r="P401" s="8">
        <v>0</v>
      </c>
      <c r="Q401" s="8">
        <v>0</v>
      </c>
    </row>
    <row r="402" spans="1:17" s="3" customFormat="1" ht="15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customHeight="1">
      <c r="A403" s="6" t="s">
        <v>543</v>
      </c>
      <c r="B403" s="7" t="s">
        <v>119</v>
      </c>
      <c r="C403" s="6" t="s">
        <v>544</v>
      </c>
      <c r="D403" s="6" t="s">
        <v>97</v>
      </c>
      <c r="E403" s="8">
        <v>182500</v>
      </c>
      <c r="F403" s="9">
        <v>38689</v>
      </c>
      <c r="G403" s="9">
        <v>48579</v>
      </c>
      <c r="H403" s="10">
        <v>325</v>
      </c>
      <c r="I403" s="10">
        <v>18.079999999999998</v>
      </c>
      <c r="J403" s="8">
        <v>104675.16</v>
      </c>
      <c r="K403" s="8">
        <v>0.56999999999999995</v>
      </c>
      <c r="L403" s="8">
        <v>1256101.92</v>
      </c>
      <c r="M403" s="8">
        <v>6.88</v>
      </c>
      <c r="N403" s="8">
        <v>1.53</v>
      </c>
      <c r="O403" s="8">
        <v>1.05</v>
      </c>
      <c r="P403" s="8">
        <v>137837.19</v>
      </c>
      <c r="Q403" s="8">
        <v>0</v>
      </c>
    </row>
    <row r="404" spans="1:17" s="3" customFormat="1" ht="15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customHeight="1">
      <c r="A405" s="6" t="s">
        <v>545</v>
      </c>
      <c r="B405" s="7" t="s">
        <v>546</v>
      </c>
      <c r="C405" s="6" t="s">
        <v>547</v>
      </c>
      <c r="D405" s="6" t="s">
        <v>117</v>
      </c>
      <c r="E405" s="8">
        <v>36352</v>
      </c>
      <c r="F405" s="9">
        <v>34731</v>
      </c>
      <c r="G405" s="9">
        <v>46965</v>
      </c>
      <c r="H405" s="10">
        <v>402</v>
      </c>
      <c r="I405" s="10">
        <v>28.92</v>
      </c>
      <c r="J405" s="8">
        <v>31808</v>
      </c>
      <c r="K405" s="8">
        <v>0.88</v>
      </c>
      <c r="L405" s="8">
        <v>381696</v>
      </c>
      <c r="M405" s="8">
        <v>10.5</v>
      </c>
      <c r="N405" s="8">
        <v>0.65</v>
      </c>
      <c r="O405" s="8">
        <v>0</v>
      </c>
      <c r="P405" s="8">
        <v>10825</v>
      </c>
      <c r="Q405" s="8">
        <v>0</v>
      </c>
    </row>
    <row r="406" spans="1:17" s="3" customFormat="1" ht="1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hidden="1" customHeight="1">
      <c r="A407" s="6" t="s">
        <v>545</v>
      </c>
      <c r="B407" s="7" t="s">
        <v>548</v>
      </c>
      <c r="C407" s="12" t="s">
        <v>247</v>
      </c>
      <c r="D407" s="12"/>
      <c r="E407" s="13">
        <v>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 s="3" customFormat="1" ht="15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customHeight="1">
      <c r="A409" s="6" t="s">
        <v>549</v>
      </c>
      <c r="B409" s="7" t="s">
        <v>550</v>
      </c>
      <c r="C409" s="6" t="s">
        <v>551</v>
      </c>
      <c r="D409" s="6" t="s">
        <v>117</v>
      </c>
      <c r="E409" s="8">
        <v>15477</v>
      </c>
      <c r="F409" s="9">
        <v>44713</v>
      </c>
      <c r="G409" s="9">
        <v>46630</v>
      </c>
      <c r="H409" s="10">
        <v>63</v>
      </c>
      <c r="I409" s="10">
        <v>1.58</v>
      </c>
      <c r="J409" s="8">
        <v>10730.76</v>
      </c>
      <c r="K409" s="8">
        <v>0.69</v>
      </c>
      <c r="L409" s="8">
        <v>128769.12</v>
      </c>
      <c r="M409" s="8">
        <v>8.32</v>
      </c>
      <c r="N409" s="8">
        <v>0.27</v>
      </c>
      <c r="O409" s="8">
        <v>0</v>
      </c>
      <c r="P409" s="8">
        <v>10318</v>
      </c>
      <c r="Q409" s="8">
        <v>0</v>
      </c>
    </row>
    <row r="410" spans="1:17" s="3" customFormat="1" ht="15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customHeight="1">
      <c r="A411" s="6" t="s">
        <v>549</v>
      </c>
      <c r="B411" s="7" t="s">
        <v>552</v>
      </c>
      <c r="C411" s="6" t="s">
        <v>553</v>
      </c>
      <c r="D411" s="6" t="s">
        <v>264</v>
      </c>
      <c r="E411" s="8">
        <v>2323</v>
      </c>
      <c r="F411" s="9">
        <v>44866</v>
      </c>
      <c r="G411" s="9">
        <v>46691</v>
      </c>
      <c r="H411" s="10">
        <v>60</v>
      </c>
      <c r="I411" s="10">
        <v>1.17</v>
      </c>
      <c r="J411" s="8">
        <v>2013.27</v>
      </c>
      <c r="K411" s="8">
        <v>0.87</v>
      </c>
      <c r="L411" s="8">
        <v>24159.24</v>
      </c>
      <c r="M411" s="8">
        <v>10.4</v>
      </c>
      <c r="N411" s="8">
        <v>0</v>
      </c>
      <c r="O411" s="8">
        <v>0</v>
      </c>
      <c r="P411" s="8">
        <v>1935.83</v>
      </c>
      <c r="Q411" s="8">
        <v>0</v>
      </c>
    </row>
    <row r="412" spans="1:17" s="3" customFormat="1" ht="15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customHeight="1">
      <c r="A413" s="6" t="s">
        <v>549</v>
      </c>
      <c r="B413" s="7" t="s">
        <v>554</v>
      </c>
      <c r="C413" s="6" t="s">
        <v>555</v>
      </c>
      <c r="D413" s="6" t="s">
        <v>264</v>
      </c>
      <c r="E413" s="8">
        <v>5179</v>
      </c>
      <c r="F413" s="9">
        <v>43525</v>
      </c>
      <c r="G413" s="9">
        <v>46081</v>
      </c>
      <c r="H413" s="10">
        <v>84</v>
      </c>
      <c r="I413" s="10">
        <v>4.83</v>
      </c>
      <c r="J413" s="8">
        <v>3517.4</v>
      </c>
      <c r="K413" s="8">
        <v>0.68</v>
      </c>
      <c r="L413" s="8">
        <v>42208.800000000003</v>
      </c>
      <c r="M413" s="8">
        <v>8.15</v>
      </c>
      <c r="N413" s="8">
        <v>0</v>
      </c>
      <c r="O413" s="8">
        <v>0</v>
      </c>
      <c r="P413" s="8">
        <v>2200</v>
      </c>
      <c r="Q413" s="8">
        <v>0</v>
      </c>
    </row>
    <row r="414" spans="1:17" s="3" customFormat="1" ht="15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customHeight="1">
      <c r="A415" s="6" t="s">
        <v>549</v>
      </c>
      <c r="B415" s="7" t="s">
        <v>203</v>
      </c>
      <c r="C415" s="6" t="s">
        <v>556</v>
      </c>
      <c r="D415" s="6" t="s">
        <v>117</v>
      </c>
      <c r="E415" s="8">
        <v>2730</v>
      </c>
      <c r="F415" s="9">
        <v>44013</v>
      </c>
      <c r="G415" s="9">
        <v>46934</v>
      </c>
      <c r="H415" s="10">
        <v>96</v>
      </c>
      <c r="I415" s="10">
        <v>3.5</v>
      </c>
      <c r="J415" s="8">
        <v>1854.13</v>
      </c>
      <c r="K415" s="8">
        <v>0.68</v>
      </c>
      <c r="L415" s="8">
        <v>22249.56</v>
      </c>
      <c r="M415" s="8">
        <v>8.15</v>
      </c>
      <c r="N415" s="8">
        <v>0</v>
      </c>
      <c r="O415" s="8">
        <v>0</v>
      </c>
      <c r="P415" s="8">
        <v>2600</v>
      </c>
      <c r="Q415" s="8">
        <v>0</v>
      </c>
    </row>
    <row r="416" spans="1:17" s="3" customFormat="1" ht="15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hidden="1" customHeight="1">
      <c r="A417" s="6" t="s">
        <v>549</v>
      </c>
      <c r="B417" s="7" t="s">
        <v>557</v>
      </c>
      <c r="C417" s="12" t="s">
        <v>247</v>
      </c>
      <c r="D417" s="12"/>
      <c r="E417" s="13">
        <v>4630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 s="3" customFormat="1" ht="1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hidden="1" customHeight="1">
      <c r="A419" s="6" t="s">
        <v>549</v>
      </c>
      <c r="B419" s="7" t="s">
        <v>558</v>
      </c>
      <c r="C419" s="12" t="s">
        <v>247</v>
      </c>
      <c r="D419" s="12"/>
      <c r="E419" s="13">
        <v>9856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1:17" s="3" customFormat="1" ht="15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customHeight="1">
      <c r="A421" s="6" t="s">
        <v>559</v>
      </c>
      <c r="B421" s="7" t="s">
        <v>560</v>
      </c>
      <c r="C421" s="6" t="s">
        <v>561</v>
      </c>
      <c r="D421" s="6" t="s">
        <v>117</v>
      </c>
      <c r="E421" s="8">
        <v>45376</v>
      </c>
      <c r="F421" s="9">
        <v>39203</v>
      </c>
      <c r="G421" s="9">
        <v>46965</v>
      </c>
      <c r="H421" s="10">
        <v>255</v>
      </c>
      <c r="I421" s="10">
        <v>16.670000000000002</v>
      </c>
      <c r="J421" s="8">
        <v>22347.68</v>
      </c>
      <c r="K421" s="8">
        <v>0.49</v>
      </c>
      <c r="L421" s="8">
        <v>268172.15999999997</v>
      </c>
      <c r="M421" s="8">
        <v>5.91</v>
      </c>
      <c r="N421" s="8">
        <v>0.41</v>
      </c>
      <c r="O421" s="8">
        <v>0</v>
      </c>
      <c r="P421" s="8">
        <v>22510.18</v>
      </c>
      <c r="Q421" s="8">
        <v>0</v>
      </c>
    </row>
    <row r="422" spans="1:17" s="3" customFormat="1" ht="1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hidden="1" customHeight="1">
      <c r="A423" s="6" t="s">
        <v>559</v>
      </c>
      <c r="B423" s="7" t="s">
        <v>548</v>
      </c>
      <c r="C423" s="12" t="s">
        <v>247</v>
      </c>
      <c r="D423" s="12"/>
      <c r="E423" s="13"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1:17" s="3" customFormat="1" ht="1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customHeight="1">
      <c r="A425" s="6" t="s">
        <v>562</v>
      </c>
      <c r="B425" s="7" t="s">
        <v>563</v>
      </c>
      <c r="C425" s="6" t="s">
        <v>564</v>
      </c>
      <c r="D425" s="6" t="s">
        <v>97</v>
      </c>
      <c r="E425" s="8">
        <v>16704</v>
      </c>
      <c r="F425" s="9">
        <v>35698</v>
      </c>
      <c r="G425" s="9">
        <v>46965</v>
      </c>
      <c r="H425" s="10">
        <v>371</v>
      </c>
      <c r="I425" s="10">
        <v>26.33</v>
      </c>
      <c r="J425" s="8">
        <v>14616</v>
      </c>
      <c r="K425" s="8">
        <v>0.88</v>
      </c>
      <c r="L425" s="8">
        <v>175392</v>
      </c>
      <c r="M425" s="8">
        <v>10.5</v>
      </c>
      <c r="N425" s="8">
        <v>0.87</v>
      </c>
      <c r="O425" s="8">
        <v>0</v>
      </c>
      <c r="P425" s="8">
        <v>0</v>
      </c>
      <c r="Q425" s="8">
        <v>0</v>
      </c>
    </row>
    <row r="426" spans="1:17" s="3" customFormat="1" ht="1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customHeight="1">
      <c r="A427" s="6" t="s">
        <v>565</v>
      </c>
      <c r="B427" s="7" t="s">
        <v>566</v>
      </c>
      <c r="C427" s="6" t="s">
        <v>567</v>
      </c>
      <c r="D427" s="6" t="s">
        <v>97</v>
      </c>
      <c r="E427" s="8">
        <v>41496</v>
      </c>
      <c r="F427" s="9">
        <v>45231</v>
      </c>
      <c r="G427" s="9">
        <v>47057</v>
      </c>
      <c r="H427" s="10">
        <v>60</v>
      </c>
      <c r="I427" s="10">
        <v>0.17</v>
      </c>
      <c r="J427" s="8">
        <v>14350.7</v>
      </c>
      <c r="K427" s="8">
        <v>0.35</v>
      </c>
      <c r="L427" s="8">
        <v>172208.4</v>
      </c>
      <c r="M427" s="8">
        <v>4.1500000000000004</v>
      </c>
      <c r="N427" s="8">
        <v>0.74</v>
      </c>
      <c r="O427" s="8">
        <v>0</v>
      </c>
      <c r="P427" s="8">
        <v>28701.4</v>
      </c>
      <c r="Q427" s="8">
        <v>0</v>
      </c>
    </row>
    <row r="428" spans="1:17" s="3" customFormat="1" ht="15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customHeight="1">
      <c r="A429" s="6" t="s">
        <v>565</v>
      </c>
      <c r="B429" s="7" t="s">
        <v>568</v>
      </c>
      <c r="C429" s="6" t="s">
        <v>569</v>
      </c>
      <c r="D429" s="6" t="s">
        <v>97</v>
      </c>
      <c r="E429" s="8">
        <v>22743</v>
      </c>
      <c r="F429" s="9">
        <v>42647</v>
      </c>
      <c r="G429" s="9">
        <v>46265</v>
      </c>
      <c r="H429" s="10">
        <v>119</v>
      </c>
      <c r="I429" s="10">
        <v>7.25</v>
      </c>
      <c r="J429" s="8">
        <v>7865.29</v>
      </c>
      <c r="K429" s="8">
        <v>0.35</v>
      </c>
      <c r="L429" s="8">
        <v>94383.48</v>
      </c>
      <c r="M429" s="8">
        <v>4.1500000000000004</v>
      </c>
      <c r="N429" s="8">
        <v>1.02</v>
      </c>
      <c r="O429" s="8">
        <v>0</v>
      </c>
      <c r="P429" s="8">
        <v>24000</v>
      </c>
      <c r="Q429" s="8">
        <v>0</v>
      </c>
    </row>
    <row r="430" spans="1:17" s="3" customFormat="1" ht="15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customHeight="1">
      <c r="A431" s="6" t="s">
        <v>565</v>
      </c>
      <c r="B431" s="7" t="s">
        <v>570</v>
      </c>
      <c r="C431" s="6" t="s">
        <v>571</v>
      </c>
      <c r="D431" s="6" t="s">
        <v>97</v>
      </c>
      <c r="E431" s="8">
        <v>25137</v>
      </c>
      <c r="F431" s="9">
        <v>44927</v>
      </c>
      <c r="G431" s="9">
        <v>46022</v>
      </c>
      <c r="H431" s="10">
        <v>36</v>
      </c>
      <c r="I431" s="10">
        <v>1</v>
      </c>
      <c r="J431" s="8">
        <v>7425.63</v>
      </c>
      <c r="K431" s="8">
        <v>0.3</v>
      </c>
      <c r="L431" s="8">
        <v>89107.56</v>
      </c>
      <c r="M431" s="8">
        <v>3.54</v>
      </c>
      <c r="N431" s="8">
        <v>1.06</v>
      </c>
      <c r="O431" s="8">
        <v>0</v>
      </c>
      <c r="P431" s="8">
        <v>14453.78</v>
      </c>
      <c r="Q431" s="8">
        <v>0</v>
      </c>
    </row>
    <row r="432" spans="1:17" s="3" customFormat="1" ht="1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customHeight="1">
      <c r="A433" s="6" t="s">
        <v>565</v>
      </c>
      <c r="B433" s="7" t="s">
        <v>572</v>
      </c>
      <c r="C433" s="6" t="s">
        <v>573</v>
      </c>
      <c r="D433" s="6" t="s">
        <v>97</v>
      </c>
      <c r="E433" s="8">
        <v>63840</v>
      </c>
      <c r="F433" s="9">
        <v>44562</v>
      </c>
      <c r="G433" s="9">
        <v>45657</v>
      </c>
      <c r="H433" s="10">
        <v>36</v>
      </c>
      <c r="I433" s="10">
        <v>2</v>
      </c>
      <c r="J433" s="8">
        <v>20162.8</v>
      </c>
      <c r="K433" s="8">
        <v>0.32</v>
      </c>
      <c r="L433" s="8">
        <v>241953.6</v>
      </c>
      <c r="M433" s="8">
        <v>3.79</v>
      </c>
      <c r="N433" s="8">
        <v>1.06</v>
      </c>
      <c r="O433" s="8">
        <v>0</v>
      </c>
      <c r="P433" s="8">
        <v>37240</v>
      </c>
      <c r="Q433" s="8">
        <v>0</v>
      </c>
    </row>
    <row r="434" spans="1:17" s="3" customFormat="1" ht="1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customHeight="1">
      <c r="A435" s="6" t="s">
        <v>574</v>
      </c>
      <c r="B435" s="7" t="s">
        <v>575</v>
      </c>
      <c r="C435" s="6" t="s">
        <v>576</v>
      </c>
      <c r="D435" s="6" t="s">
        <v>97</v>
      </c>
      <c r="E435" s="8">
        <v>72000</v>
      </c>
      <c r="F435" s="9">
        <v>45184</v>
      </c>
      <c r="G435" s="9">
        <v>45565</v>
      </c>
      <c r="H435" s="10">
        <v>13</v>
      </c>
      <c r="I435" s="10">
        <v>0.33</v>
      </c>
      <c r="J435" s="8">
        <v>24600</v>
      </c>
      <c r="K435" s="8">
        <v>0.34</v>
      </c>
      <c r="L435" s="8">
        <v>295200</v>
      </c>
      <c r="M435" s="8">
        <v>4.0999999999999996</v>
      </c>
      <c r="N435" s="8">
        <v>0.83</v>
      </c>
      <c r="O435" s="8">
        <v>0</v>
      </c>
      <c r="P435" s="8">
        <v>24600</v>
      </c>
      <c r="Q435" s="8">
        <v>0</v>
      </c>
    </row>
    <row r="436" spans="1:17" s="3" customFormat="1" ht="15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customHeight="1">
      <c r="A437" s="6" t="s">
        <v>574</v>
      </c>
      <c r="B437" s="7" t="s">
        <v>577</v>
      </c>
      <c r="C437" s="6" t="s">
        <v>578</v>
      </c>
      <c r="D437" s="6" t="s">
        <v>97</v>
      </c>
      <c r="E437" s="8">
        <v>72000</v>
      </c>
      <c r="F437" s="9">
        <v>44294</v>
      </c>
      <c r="G437" s="9">
        <v>46142</v>
      </c>
      <c r="H437" s="10">
        <v>61</v>
      </c>
      <c r="I437" s="10">
        <v>2.75</v>
      </c>
      <c r="J437" s="8">
        <v>16704.939999999999</v>
      </c>
      <c r="K437" s="8">
        <v>0.23</v>
      </c>
      <c r="L437" s="8">
        <v>200459.28</v>
      </c>
      <c r="M437" s="8">
        <v>2.78</v>
      </c>
      <c r="N437" s="8">
        <v>1.06</v>
      </c>
      <c r="O437" s="8">
        <v>0</v>
      </c>
      <c r="P437" s="8">
        <v>23460</v>
      </c>
      <c r="Q437" s="8">
        <v>0</v>
      </c>
    </row>
    <row r="438" spans="1:17" s="3" customFormat="1" ht="15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customHeight="1">
      <c r="A439" s="6" t="s">
        <v>579</v>
      </c>
      <c r="B439" s="7" t="s">
        <v>532</v>
      </c>
      <c r="C439" s="6" t="s">
        <v>580</v>
      </c>
      <c r="D439" s="6" t="s">
        <v>117</v>
      </c>
      <c r="E439" s="8">
        <v>1777</v>
      </c>
      <c r="F439" s="9">
        <v>44317</v>
      </c>
      <c r="G439" s="9">
        <v>45412</v>
      </c>
      <c r="H439" s="10">
        <v>36</v>
      </c>
      <c r="I439" s="10">
        <v>2.67</v>
      </c>
      <c r="J439" s="8">
        <v>1942.85</v>
      </c>
      <c r="K439" s="8">
        <v>1.0900000000000001</v>
      </c>
      <c r="L439" s="8">
        <v>23314.2</v>
      </c>
      <c r="M439" s="8">
        <v>13.12</v>
      </c>
      <c r="N439" s="8">
        <v>0</v>
      </c>
      <c r="O439" s="8">
        <v>0</v>
      </c>
      <c r="P439" s="8">
        <v>0</v>
      </c>
      <c r="Q439" s="8">
        <v>0</v>
      </c>
    </row>
    <row r="440" spans="1:17" s="3" customFormat="1" ht="15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customHeight="1">
      <c r="A441" s="6" t="s">
        <v>579</v>
      </c>
      <c r="B441" s="7" t="s">
        <v>581</v>
      </c>
      <c r="C441" s="6" t="s">
        <v>582</v>
      </c>
      <c r="D441" s="6" t="s">
        <v>117</v>
      </c>
      <c r="E441" s="8">
        <v>2218</v>
      </c>
      <c r="F441" s="9">
        <v>44044</v>
      </c>
      <c r="G441" s="9">
        <v>46965</v>
      </c>
      <c r="H441" s="10">
        <v>96</v>
      </c>
      <c r="I441" s="10">
        <v>3.42</v>
      </c>
      <c r="J441" s="8">
        <v>2275</v>
      </c>
      <c r="K441" s="8">
        <v>1.03</v>
      </c>
      <c r="L441" s="8">
        <v>27300</v>
      </c>
      <c r="M441" s="8">
        <v>12.31</v>
      </c>
      <c r="N441" s="8">
        <v>0</v>
      </c>
      <c r="O441" s="8">
        <v>0</v>
      </c>
      <c r="P441" s="8">
        <v>2501.4</v>
      </c>
      <c r="Q441" s="8">
        <v>0</v>
      </c>
    </row>
    <row r="442" spans="1:17" s="3" customFormat="1" ht="1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customHeight="1">
      <c r="A443" s="6" t="s">
        <v>579</v>
      </c>
      <c r="B443" s="7" t="s">
        <v>583</v>
      </c>
      <c r="C443" s="6" t="s">
        <v>584</v>
      </c>
      <c r="D443" s="6" t="s">
        <v>264</v>
      </c>
      <c r="E443" s="8">
        <v>2231</v>
      </c>
      <c r="F443" s="9">
        <v>44562</v>
      </c>
      <c r="G443" s="9">
        <v>45657</v>
      </c>
      <c r="H443" s="10">
        <v>36</v>
      </c>
      <c r="I443" s="10">
        <v>2</v>
      </c>
      <c r="J443" s="8">
        <v>2662.72</v>
      </c>
      <c r="K443" s="8">
        <v>1.19</v>
      </c>
      <c r="L443" s="8">
        <v>31952.639999999999</v>
      </c>
      <c r="M443" s="8">
        <v>14.32</v>
      </c>
      <c r="N443" s="8">
        <v>0</v>
      </c>
      <c r="O443" s="8">
        <v>0</v>
      </c>
      <c r="P443" s="8">
        <v>5019.74</v>
      </c>
      <c r="Q443" s="8">
        <v>0</v>
      </c>
    </row>
    <row r="444" spans="1:17" s="3" customFormat="1" ht="15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customHeight="1">
      <c r="A445" s="6" t="s">
        <v>579</v>
      </c>
      <c r="B445" s="7" t="s">
        <v>585</v>
      </c>
      <c r="C445" s="6" t="s">
        <v>586</v>
      </c>
      <c r="D445" s="6" t="s">
        <v>117</v>
      </c>
      <c r="E445" s="8">
        <v>525</v>
      </c>
      <c r="F445" s="9">
        <v>43800</v>
      </c>
      <c r="G445" s="9">
        <v>46356</v>
      </c>
      <c r="H445" s="10">
        <v>84</v>
      </c>
      <c r="I445" s="10">
        <v>4.08</v>
      </c>
      <c r="J445" s="8">
        <v>626.5</v>
      </c>
      <c r="K445" s="8">
        <v>1.19</v>
      </c>
      <c r="L445" s="8">
        <v>7518</v>
      </c>
      <c r="M445" s="8">
        <v>14.32</v>
      </c>
      <c r="N445" s="8">
        <v>0</v>
      </c>
      <c r="O445" s="8">
        <v>0</v>
      </c>
      <c r="P445" s="8">
        <v>525</v>
      </c>
      <c r="Q445" s="8">
        <v>0</v>
      </c>
    </row>
    <row r="446" spans="1:17" s="3" customFormat="1" ht="1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hidden="1" customHeight="1">
      <c r="A447" s="6" t="s">
        <v>579</v>
      </c>
      <c r="B447" s="7" t="s">
        <v>587</v>
      </c>
      <c r="C447" s="6" t="s">
        <v>588</v>
      </c>
      <c r="D447" s="6" t="s">
        <v>264</v>
      </c>
      <c r="E447" s="8">
        <v>825</v>
      </c>
      <c r="F447" s="9">
        <v>45413</v>
      </c>
      <c r="G447" s="9">
        <v>46173</v>
      </c>
      <c r="H447" s="10">
        <v>25</v>
      </c>
      <c r="I447" s="10">
        <v>-0.33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2062.5</v>
      </c>
      <c r="Q447" s="8">
        <v>0</v>
      </c>
    </row>
    <row r="448" spans="1:17" s="3" customFormat="1" ht="1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customHeight="1">
      <c r="A449" s="6" t="s">
        <v>579</v>
      </c>
      <c r="B449" s="7" t="s">
        <v>589</v>
      </c>
      <c r="C449" s="6" t="s">
        <v>590</v>
      </c>
      <c r="D449" s="6" t="s">
        <v>97</v>
      </c>
      <c r="E449" s="8">
        <v>35000</v>
      </c>
      <c r="F449" s="9">
        <v>42767</v>
      </c>
      <c r="G449" s="9">
        <v>45777</v>
      </c>
      <c r="H449" s="10">
        <v>99</v>
      </c>
      <c r="I449" s="10">
        <v>6.92</v>
      </c>
      <c r="J449" s="8">
        <v>17695.05</v>
      </c>
      <c r="K449" s="8">
        <v>0.51</v>
      </c>
      <c r="L449" s="8">
        <v>212340.6</v>
      </c>
      <c r="M449" s="8">
        <v>6.07</v>
      </c>
      <c r="N449" s="8">
        <v>4.1500000000000004</v>
      </c>
      <c r="O449" s="8">
        <v>0</v>
      </c>
      <c r="P449" s="8">
        <v>0</v>
      </c>
      <c r="Q449" s="8">
        <v>0</v>
      </c>
    </row>
    <row r="450" spans="1:17" s="3" customFormat="1" ht="1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hidden="1" customHeight="1">
      <c r="A451" s="6" t="s">
        <v>579</v>
      </c>
      <c r="B451" s="7" t="s">
        <v>591</v>
      </c>
      <c r="C451" s="12" t="s">
        <v>247</v>
      </c>
      <c r="D451" s="12"/>
      <c r="E451" s="13">
        <v>343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 s="3" customFormat="1" ht="1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customHeight="1">
      <c r="A453" s="6" t="s">
        <v>592</v>
      </c>
      <c r="B453" s="7" t="s">
        <v>99</v>
      </c>
      <c r="C453" s="6" t="s">
        <v>593</v>
      </c>
      <c r="D453" s="6" t="s">
        <v>97</v>
      </c>
      <c r="E453" s="8">
        <v>18700</v>
      </c>
      <c r="F453" s="9">
        <v>45011</v>
      </c>
      <c r="G453" s="9">
        <v>46934</v>
      </c>
      <c r="H453" s="10">
        <v>64</v>
      </c>
      <c r="I453" s="10">
        <v>0.83</v>
      </c>
      <c r="J453" s="8">
        <v>9350</v>
      </c>
      <c r="K453" s="8">
        <v>0.5</v>
      </c>
      <c r="L453" s="8">
        <v>112200</v>
      </c>
      <c r="M453" s="8">
        <v>6</v>
      </c>
      <c r="N453" s="8">
        <v>1.78</v>
      </c>
      <c r="O453" s="8">
        <v>0</v>
      </c>
      <c r="P453" s="8">
        <v>10630</v>
      </c>
      <c r="Q453" s="8">
        <v>0</v>
      </c>
    </row>
    <row r="454" spans="1:17" s="3" customFormat="1" ht="1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customHeight="1">
      <c r="A455" s="6" t="s">
        <v>594</v>
      </c>
      <c r="B455" s="7" t="s">
        <v>595</v>
      </c>
      <c r="C455" s="6" t="s">
        <v>596</v>
      </c>
      <c r="D455" s="6" t="s">
        <v>97</v>
      </c>
      <c r="E455" s="8">
        <v>12040</v>
      </c>
      <c r="F455" s="9">
        <v>44470</v>
      </c>
      <c r="G455" s="9">
        <v>45565</v>
      </c>
      <c r="H455" s="10">
        <v>36</v>
      </c>
      <c r="I455" s="10">
        <v>2.25</v>
      </c>
      <c r="J455" s="8">
        <v>5200</v>
      </c>
      <c r="K455" s="8">
        <v>0.43</v>
      </c>
      <c r="L455" s="8">
        <v>62400</v>
      </c>
      <c r="M455" s="8">
        <v>5.18</v>
      </c>
      <c r="N455" s="8">
        <v>0</v>
      </c>
      <c r="O455" s="8">
        <v>0</v>
      </c>
      <c r="P455" s="8">
        <v>5200</v>
      </c>
      <c r="Q455" s="8">
        <v>0</v>
      </c>
    </row>
    <row r="456" spans="1:17" s="3" customFormat="1" ht="1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customHeight="1">
      <c r="A457" s="6" t="s">
        <v>594</v>
      </c>
      <c r="B457" s="7" t="s">
        <v>597</v>
      </c>
      <c r="C457" s="6" t="s">
        <v>598</v>
      </c>
      <c r="D457" s="6" t="s">
        <v>97</v>
      </c>
      <c r="E457" s="8">
        <v>4137</v>
      </c>
      <c r="F457" s="9">
        <v>44044</v>
      </c>
      <c r="G457" s="9">
        <v>46295</v>
      </c>
      <c r="H457" s="10">
        <v>74</v>
      </c>
      <c r="I457" s="10">
        <v>3.42</v>
      </c>
      <c r="J457" s="8">
        <v>2413.25</v>
      </c>
      <c r="K457" s="8">
        <v>0.57999999999999996</v>
      </c>
      <c r="L457" s="8">
        <v>28959</v>
      </c>
      <c r="M457" s="8">
        <v>7</v>
      </c>
      <c r="N457" s="8">
        <v>1.83</v>
      </c>
      <c r="O457" s="8">
        <v>0</v>
      </c>
      <c r="P457" s="8">
        <v>3666.66</v>
      </c>
      <c r="Q457" s="8">
        <v>0</v>
      </c>
    </row>
    <row r="458" spans="1:17" s="3" customFormat="1" ht="1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customHeight="1">
      <c r="A459" s="6" t="s">
        <v>594</v>
      </c>
      <c r="B459" s="7" t="s">
        <v>599</v>
      </c>
      <c r="C459" s="6" t="s">
        <v>600</v>
      </c>
      <c r="D459" s="6" t="s">
        <v>97</v>
      </c>
      <c r="E459" s="8">
        <v>87928</v>
      </c>
      <c r="F459" s="9">
        <v>41518</v>
      </c>
      <c r="G459" s="9">
        <v>45777</v>
      </c>
      <c r="H459" s="10">
        <v>140</v>
      </c>
      <c r="I459" s="10">
        <v>10.33</v>
      </c>
      <c r="J459" s="8">
        <v>33297.599999999999</v>
      </c>
      <c r="K459" s="8">
        <v>0.38</v>
      </c>
      <c r="L459" s="8">
        <v>399571.20000000001</v>
      </c>
      <c r="M459" s="8">
        <v>4.54</v>
      </c>
      <c r="N459" s="8">
        <v>1.54</v>
      </c>
      <c r="O459" s="8">
        <v>0</v>
      </c>
      <c r="P459" s="8">
        <v>50207.94</v>
      </c>
      <c r="Q459" s="8">
        <v>0</v>
      </c>
    </row>
    <row r="460" spans="1:17" s="3" customFormat="1" ht="1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customHeight="1">
      <c r="A461" s="6" t="s">
        <v>601</v>
      </c>
      <c r="B461" s="7" t="s">
        <v>602</v>
      </c>
      <c r="C461" s="6" t="s">
        <v>603</v>
      </c>
      <c r="D461" s="6" t="s">
        <v>97</v>
      </c>
      <c r="E461" s="8">
        <v>15035</v>
      </c>
      <c r="F461" s="9">
        <v>42416</v>
      </c>
      <c r="G461" s="9">
        <v>45777</v>
      </c>
      <c r="H461" s="10">
        <v>111</v>
      </c>
      <c r="I461" s="10">
        <v>7.92</v>
      </c>
      <c r="J461" s="8">
        <v>3900</v>
      </c>
      <c r="K461" s="8">
        <v>0.26</v>
      </c>
      <c r="L461" s="8">
        <v>46800</v>
      </c>
      <c r="M461" s="8">
        <v>3.11</v>
      </c>
      <c r="N461" s="8">
        <v>1.02</v>
      </c>
      <c r="O461" s="8">
        <v>0</v>
      </c>
      <c r="P461" s="8">
        <v>3448.93</v>
      </c>
      <c r="Q461" s="8">
        <v>0</v>
      </c>
    </row>
    <row r="462" spans="1:17" s="3" customFormat="1" ht="1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customHeight="1">
      <c r="A463" s="6" t="s">
        <v>601</v>
      </c>
      <c r="B463" s="7" t="s">
        <v>604</v>
      </c>
      <c r="C463" s="6" t="s">
        <v>605</v>
      </c>
      <c r="D463" s="6" t="s">
        <v>117</v>
      </c>
      <c r="E463" s="8">
        <v>20000</v>
      </c>
      <c r="F463" s="9">
        <v>43891</v>
      </c>
      <c r="G463" s="9">
        <v>45777</v>
      </c>
      <c r="H463" s="10">
        <v>62</v>
      </c>
      <c r="I463" s="10">
        <v>3.83</v>
      </c>
      <c r="J463" s="8">
        <v>6940</v>
      </c>
      <c r="K463" s="8">
        <v>0.35</v>
      </c>
      <c r="L463" s="8">
        <v>83280</v>
      </c>
      <c r="M463" s="8">
        <v>4.16</v>
      </c>
      <c r="N463" s="8">
        <v>0</v>
      </c>
      <c r="O463" s="8">
        <v>0</v>
      </c>
      <c r="P463" s="8">
        <v>0</v>
      </c>
      <c r="Q463" s="8">
        <v>0</v>
      </c>
    </row>
    <row r="464" spans="1:17" s="3" customFormat="1" ht="1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customHeight="1">
      <c r="A465" s="6" t="s">
        <v>601</v>
      </c>
      <c r="B465" s="7" t="s">
        <v>606</v>
      </c>
      <c r="C465" s="6" t="s">
        <v>607</v>
      </c>
      <c r="D465" s="6" t="s">
        <v>97</v>
      </c>
      <c r="E465" s="8">
        <v>10000</v>
      </c>
      <c r="F465" s="9">
        <v>39861</v>
      </c>
      <c r="G465" s="9">
        <v>45747</v>
      </c>
      <c r="H465" s="10">
        <v>194</v>
      </c>
      <c r="I465" s="10">
        <v>14.92</v>
      </c>
      <c r="J465" s="8">
        <v>5200</v>
      </c>
      <c r="K465" s="8">
        <v>0.52</v>
      </c>
      <c r="L465" s="8">
        <v>62400</v>
      </c>
      <c r="M465" s="8">
        <v>6.24</v>
      </c>
      <c r="N465" s="8">
        <v>0.79</v>
      </c>
      <c r="O465" s="8">
        <v>0</v>
      </c>
      <c r="P465" s="8">
        <v>2050</v>
      </c>
      <c r="Q465" s="8">
        <v>0</v>
      </c>
    </row>
    <row r="466" spans="1:17" s="3" customFormat="1" ht="1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customHeight="1">
      <c r="A467" s="6" t="s">
        <v>601</v>
      </c>
      <c r="B467" s="7" t="s">
        <v>608</v>
      </c>
      <c r="C467" s="6" t="s">
        <v>609</v>
      </c>
      <c r="D467" s="6" t="s">
        <v>97</v>
      </c>
      <c r="E467" s="8">
        <v>7529</v>
      </c>
      <c r="F467" s="9">
        <v>45153</v>
      </c>
      <c r="G467" s="9">
        <v>46996</v>
      </c>
      <c r="H467" s="10">
        <v>61</v>
      </c>
      <c r="I467" s="10">
        <v>0.42</v>
      </c>
      <c r="J467" s="8">
        <v>4548.7700000000004</v>
      </c>
      <c r="K467" s="8">
        <v>0.6</v>
      </c>
      <c r="L467" s="8">
        <v>54585.24</v>
      </c>
      <c r="M467" s="8">
        <v>7.25</v>
      </c>
      <c r="N467" s="8">
        <v>1.33</v>
      </c>
      <c r="O467" s="8">
        <v>0</v>
      </c>
      <c r="P467" s="8">
        <v>10891.95</v>
      </c>
      <c r="Q467" s="8">
        <v>0</v>
      </c>
    </row>
    <row r="468" spans="1:17" s="3" customFormat="1" ht="1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customHeight="1">
      <c r="A469" s="6" t="s">
        <v>601</v>
      </c>
      <c r="B469" s="7" t="s">
        <v>610</v>
      </c>
      <c r="C469" s="6" t="s">
        <v>611</v>
      </c>
      <c r="D469" s="6" t="s">
        <v>97</v>
      </c>
      <c r="E469" s="8">
        <v>12530</v>
      </c>
      <c r="F469" s="9">
        <v>41689</v>
      </c>
      <c r="G469" s="9">
        <v>45838</v>
      </c>
      <c r="H469" s="10">
        <v>137</v>
      </c>
      <c r="I469" s="10">
        <v>9.92</v>
      </c>
      <c r="J469" s="8">
        <v>6770.83</v>
      </c>
      <c r="K469" s="8">
        <v>0.54</v>
      </c>
      <c r="L469" s="8">
        <v>81249.960000000006</v>
      </c>
      <c r="M469" s="8">
        <v>6.48</v>
      </c>
      <c r="N469" s="8">
        <v>1.39</v>
      </c>
      <c r="O469" s="8">
        <v>0</v>
      </c>
      <c r="P469" s="8">
        <v>2210.21</v>
      </c>
      <c r="Q469" s="8">
        <v>0</v>
      </c>
    </row>
    <row r="470" spans="1:17" s="3" customFormat="1" ht="1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hidden="1" customHeight="1">
      <c r="A471" s="6" t="s">
        <v>601</v>
      </c>
      <c r="B471" s="7" t="s">
        <v>612</v>
      </c>
      <c r="C471" s="6" t="s">
        <v>613</v>
      </c>
      <c r="D471" s="6" t="s">
        <v>97</v>
      </c>
      <c r="E471" s="8">
        <v>7438</v>
      </c>
      <c r="F471" s="9">
        <v>45383</v>
      </c>
      <c r="G471" s="9">
        <v>47299</v>
      </c>
      <c r="H471" s="10">
        <v>63</v>
      </c>
      <c r="I471" s="10">
        <v>-0.25</v>
      </c>
      <c r="J471" s="8">
        <v>4927.68</v>
      </c>
      <c r="K471" s="8">
        <v>0.66</v>
      </c>
      <c r="L471" s="8">
        <v>59132.160000000003</v>
      </c>
      <c r="M471" s="8">
        <v>7.95</v>
      </c>
      <c r="N471" s="8">
        <v>1.47</v>
      </c>
      <c r="O471" s="8">
        <v>0</v>
      </c>
      <c r="P471" s="8">
        <v>5837.25</v>
      </c>
      <c r="Q471" s="8">
        <v>0</v>
      </c>
    </row>
    <row r="472" spans="1:17" s="3" customFormat="1" ht="1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customHeight="1">
      <c r="A473" s="6" t="s">
        <v>601</v>
      </c>
      <c r="B473" s="7" t="s">
        <v>614</v>
      </c>
      <c r="C473" s="6" t="s">
        <v>615</v>
      </c>
      <c r="D473" s="6" t="s">
        <v>264</v>
      </c>
      <c r="E473" s="8">
        <v>15000</v>
      </c>
      <c r="F473" s="9">
        <v>44256</v>
      </c>
      <c r="G473" s="9">
        <v>46142</v>
      </c>
      <c r="H473" s="10">
        <v>62</v>
      </c>
      <c r="I473" s="10">
        <v>2.83</v>
      </c>
      <c r="J473" s="8">
        <v>5812.5</v>
      </c>
      <c r="K473" s="8">
        <v>0.39</v>
      </c>
      <c r="L473" s="8">
        <v>69750</v>
      </c>
      <c r="M473" s="8">
        <v>4.6500000000000004</v>
      </c>
      <c r="N473" s="8">
        <v>0</v>
      </c>
      <c r="O473" s="8">
        <v>0</v>
      </c>
      <c r="P473" s="8">
        <v>11625</v>
      </c>
      <c r="Q473" s="8">
        <v>0</v>
      </c>
    </row>
    <row r="474" spans="1:17" s="3" customFormat="1" ht="1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customHeight="1">
      <c r="A475" s="6" t="s">
        <v>616</v>
      </c>
      <c r="B475" s="7" t="s">
        <v>617</v>
      </c>
      <c r="C475" s="6" t="s">
        <v>618</v>
      </c>
      <c r="D475" s="6" t="s">
        <v>97</v>
      </c>
      <c r="E475" s="8">
        <v>26927</v>
      </c>
      <c r="F475" s="9">
        <v>43252</v>
      </c>
      <c r="G475" s="9">
        <v>46477</v>
      </c>
      <c r="H475" s="10">
        <v>106</v>
      </c>
      <c r="I475" s="10">
        <v>5.58</v>
      </c>
      <c r="J475" s="8">
        <v>18882.560000000001</v>
      </c>
      <c r="K475" s="8">
        <v>0.7</v>
      </c>
      <c r="L475" s="8">
        <v>226590.72</v>
      </c>
      <c r="M475" s="8">
        <v>8.42</v>
      </c>
      <c r="N475" s="8">
        <v>0</v>
      </c>
      <c r="O475" s="8">
        <v>0.14000000000000001</v>
      </c>
      <c r="P475" s="8">
        <v>0</v>
      </c>
      <c r="Q475" s="8">
        <v>0</v>
      </c>
    </row>
    <row r="476" spans="1:17" s="3" customFormat="1" ht="1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customHeight="1">
      <c r="A477" s="6" t="s">
        <v>619</v>
      </c>
      <c r="B477" s="7" t="s">
        <v>620</v>
      </c>
      <c r="C477" s="6" t="s">
        <v>621</v>
      </c>
      <c r="D477" s="6" t="s">
        <v>97</v>
      </c>
      <c r="E477" s="8">
        <v>79188</v>
      </c>
      <c r="F477" s="9">
        <v>36161</v>
      </c>
      <c r="G477" s="9">
        <v>45473</v>
      </c>
      <c r="H477" s="10">
        <v>306</v>
      </c>
      <c r="I477" s="10">
        <v>25</v>
      </c>
      <c r="J477" s="8">
        <v>55414.03</v>
      </c>
      <c r="K477" s="8">
        <v>0.7</v>
      </c>
      <c r="L477" s="8">
        <v>664968.36</v>
      </c>
      <c r="M477" s="8">
        <v>8.4</v>
      </c>
      <c r="N477" s="8">
        <v>3.14</v>
      </c>
      <c r="O477" s="8">
        <v>0</v>
      </c>
      <c r="P477" s="8">
        <v>15087.08</v>
      </c>
      <c r="Q477" s="8">
        <v>0</v>
      </c>
    </row>
    <row r="478" spans="1:17" s="3" customFormat="1" ht="1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customHeight="1">
      <c r="A479" s="6" t="s">
        <v>622</v>
      </c>
      <c r="B479" s="7" t="s">
        <v>623</v>
      </c>
      <c r="C479" s="6" t="s">
        <v>624</v>
      </c>
      <c r="D479" s="6" t="s">
        <v>97</v>
      </c>
      <c r="E479" s="8">
        <v>162792</v>
      </c>
      <c r="F479" s="9">
        <v>44733</v>
      </c>
      <c r="G479" s="9">
        <v>45838</v>
      </c>
      <c r="H479" s="10">
        <v>37</v>
      </c>
      <c r="I479" s="10">
        <v>1.58</v>
      </c>
      <c r="J479" s="8">
        <v>55193.27</v>
      </c>
      <c r="K479" s="8">
        <v>0.34</v>
      </c>
      <c r="L479" s="8">
        <v>662319.24</v>
      </c>
      <c r="M479" s="8">
        <v>4.07</v>
      </c>
      <c r="N479" s="8">
        <v>1.1200000000000001</v>
      </c>
      <c r="O479" s="8">
        <v>0</v>
      </c>
      <c r="P479" s="8">
        <v>40000</v>
      </c>
      <c r="Q479" s="8">
        <v>0</v>
      </c>
    </row>
    <row r="480" spans="1:17" s="3" customFormat="1" ht="1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customHeight="1">
      <c r="A481" s="6" t="s">
        <v>625</v>
      </c>
      <c r="B481" s="7" t="s">
        <v>626</v>
      </c>
      <c r="C481" s="6" t="s">
        <v>627</v>
      </c>
      <c r="D481" s="6" t="s">
        <v>97</v>
      </c>
      <c r="E481" s="8">
        <v>40394</v>
      </c>
      <c r="F481" s="9">
        <v>42736</v>
      </c>
      <c r="G481" s="9">
        <v>46387</v>
      </c>
      <c r="H481" s="10">
        <v>120</v>
      </c>
      <c r="I481" s="10">
        <v>7</v>
      </c>
      <c r="J481" s="8">
        <v>24505.69</v>
      </c>
      <c r="K481" s="8">
        <v>0.61</v>
      </c>
      <c r="L481" s="8">
        <v>294068.28000000003</v>
      </c>
      <c r="M481" s="8">
        <v>7.28</v>
      </c>
      <c r="N481" s="8">
        <v>2.2200000000000002</v>
      </c>
      <c r="O481" s="8">
        <v>0</v>
      </c>
      <c r="P481" s="8">
        <v>20000</v>
      </c>
      <c r="Q481" s="8">
        <v>0</v>
      </c>
    </row>
    <row r="482" spans="1:17" s="3" customFormat="1" ht="1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customHeight="1">
      <c r="A483" s="6" t="s">
        <v>625</v>
      </c>
      <c r="B483" s="7" t="s">
        <v>628</v>
      </c>
      <c r="C483" s="6" t="s">
        <v>629</v>
      </c>
      <c r="D483" s="6" t="s">
        <v>97</v>
      </c>
      <c r="E483" s="8">
        <v>0</v>
      </c>
      <c r="F483" s="9">
        <v>34469</v>
      </c>
      <c r="G483" s="9">
        <v>45426</v>
      </c>
      <c r="H483" s="10">
        <v>360</v>
      </c>
      <c r="I483" s="10">
        <v>29.67</v>
      </c>
      <c r="J483" s="8">
        <v>3000</v>
      </c>
      <c r="K483" s="8">
        <v>0</v>
      </c>
      <c r="L483" s="8">
        <v>36000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</row>
    <row r="484" spans="1:17" s="3" customFormat="1" ht="1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customHeight="1">
      <c r="A485" s="6" t="s">
        <v>630</v>
      </c>
      <c r="B485" s="7" t="s">
        <v>631</v>
      </c>
      <c r="C485" s="6" t="s">
        <v>632</v>
      </c>
      <c r="D485" s="6" t="s">
        <v>97</v>
      </c>
      <c r="E485" s="8">
        <v>60669</v>
      </c>
      <c r="F485" s="9">
        <v>44013</v>
      </c>
      <c r="G485" s="9">
        <v>47664</v>
      </c>
      <c r="H485" s="10">
        <v>120</v>
      </c>
      <c r="I485" s="10">
        <v>3.5</v>
      </c>
      <c r="J485" s="8">
        <v>24860.5</v>
      </c>
      <c r="K485" s="8">
        <v>0.41</v>
      </c>
      <c r="L485" s="8">
        <v>298326</v>
      </c>
      <c r="M485" s="8">
        <v>4.92</v>
      </c>
      <c r="N485" s="8">
        <v>2.08</v>
      </c>
      <c r="O485" s="8">
        <v>0</v>
      </c>
      <c r="P485" s="8">
        <v>22750.880000000001</v>
      </c>
      <c r="Q485" s="8">
        <v>0</v>
      </c>
    </row>
    <row r="486" spans="1:17" s="3" customFormat="1" ht="1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customHeight="1">
      <c r="A487" s="6" t="s">
        <v>633</v>
      </c>
      <c r="B487" s="7" t="s">
        <v>634</v>
      </c>
      <c r="C487" s="6" t="s">
        <v>635</v>
      </c>
      <c r="D487" s="6" t="s">
        <v>97</v>
      </c>
      <c r="E487" s="8">
        <v>16490</v>
      </c>
      <c r="F487" s="9">
        <v>43405</v>
      </c>
      <c r="G487" s="9">
        <v>47118</v>
      </c>
      <c r="H487" s="10">
        <v>122</v>
      </c>
      <c r="I487" s="10">
        <v>5.17</v>
      </c>
      <c r="J487" s="8">
        <v>12029.79</v>
      </c>
      <c r="K487" s="8">
        <v>0.73</v>
      </c>
      <c r="L487" s="8">
        <v>144357.5</v>
      </c>
      <c r="M487" s="8">
        <v>8.75</v>
      </c>
      <c r="N487" s="8">
        <v>0.87</v>
      </c>
      <c r="O487" s="8">
        <v>0.14000000000000001</v>
      </c>
      <c r="P487" s="8">
        <v>12695.61</v>
      </c>
      <c r="Q487" s="8">
        <v>0</v>
      </c>
    </row>
    <row r="488" spans="1:17" s="3" customFormat="1" ht="1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customHeight="1">
      <c r="A489" s="6" t="s">
        <v>633</v>
      </c>
      <c r="B489" s="7" t="s">
        <v>636</v>
      </c>
      <c r="C489" s="6" t="s">
        <v>637</v>
      </c>
      <c r="D489" s="6" t="s">
        <v>97</v>
      </c>
      <c r="E489" s="8">
        <v>8730</v>
      </c>
      <c r="F489" s="9">
        <v>45031</v>
      </c>
      <c r="G489" s="9">
        <v>46203</v>
      </c>
      <c r="H489" s="10">
        <v>39</v>
      </c>
      <c r="I489" s="10">
        <v>0.75</v>
      </c>
      <c r="J489" s="8">
        <v>6365.63</v>
      </c>
      <c r="K489" s="8">
        <v>0.73</v>
      </c>
      <c r="L489" s="8">
        <v>76387.56</v>
      </c>
      <c r="M489" s="8">
        <v>8.75</v>
      </c>
      <c r="N489" s="8">
        <v>1.65</v>
      </c>
      <c r="O489" s="8">
        <v>0</v>
      </c>
      <c r="P489" s="8">
        <v>8365.02</v>
      </c>
      <c r="Q489" s="8">
        <v>0</v>
      </c>
    </row>
    <row r="490" spans="1:17" s="3" customFormat="1" ht="1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customHeight="1">
      <c r="A491" s="6" t="s">
        <v>633</v>
      </c>
      <c r="B491" s="7" t="s">
        <v>638</v>
      </c>
      <c r="C491" s="6" t="s">
        <v>639</v>
      </c>
      <c r="D491" s="6" t="s">
        <v>97</v>
      </c>
      <c r="E491" s="8">
        <v>26413</v>
      </c>
      <c r="F491" s="9">
        <v>44242</v>
      </c>
      <c r="G491" s="9">
        <v>46187</v>
      </c>
      <c r="H491" s="10">
        <v>64</v>
      </c>
      <c r="I491" s="10">
        <v>2.92</v>
      </c>
      <c r="J491" s="8">
        <v>15262.59</v>
      </c>
      <c r="K491" s="8">
        <v>0.57999999999999996</v>
      </c>
      <c r="L491" s="8">
        <v>183151.08</v>
      </c>
      <c r="M491" s="8">
        <v>6.93</v>
      </c>
      <c r="N491" s="8">
        <v>1.48</v>
      </c>
      <c r="O491" s="8">
        <v>0</v>
      </c>
      <c r="P491" s="8">
        <v>19017.36</v>
      </c>
      <c r="Q491" s="8">
        <v>0</v>
      </c>
    </row>
    <row r="492" spans="1:17" s="3" customFormat="1" ht="1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customHeight="1">
      <c r="A493" s="6" t="s">
        <v>633</v>
      </c>
      <c r="B493" s="7" t="s">
        <v>640</v>
      </c>
      <c r="C493" s="6" t="s">
        <v>641</v>
      </c>
      <c r="D493" s="6" t="s">
        <v>97</v>
      </c>
      <c r="E493" s="8">
        <v>8809</v>
      </c>
      <c r="F493" s="9">
        <v>44105</v>
      </c>
      <c r="G493" s="9">
        <v>45930</v>
      </c>
      <c r="H493" s="10">
        <v>60</v>
      </c>
      <c r="I493" s="10">
        <v>3.25</v>
      </c>
      <c r="J493" s="8">
        <v>5454.64</v>
      </c>
      <c r="K493" s="8">
        <v>0.62</v>
      </c>
      <c r="L493" s="8">
        <v>65455.68</v>
      </c>
      <c r="M493" s="8">
        <v>7.43</v>
      </c>
      <c r="N493" s="8">
        <v>1.64</v>
      </c>
      <c r="O493" s="8">
        <v>0</v>
      </c>
      <c r="P493" s="8">
        <v>2500</v>
      </c>
      <c r="Q493" s="8">
        <v>0</v>
      </c>
    </row>
    <row r="494" spans="1:17" s="3" customFormat="1" ht="1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customHeight="1">
      <c r="A495" s="6" t="s">
        <v>633</v>
      </c>
      <c r="B495" s="7" t="s">
        <v>642</v>
      </c>
      <c r="C495" s="6" t="s">
        <v>643</v>
      </c>
      <c r="D495" s="6" t="s">
        <v>97</v>
      </c>
      <c r="E495" s="8">
        <v>17280</v>
      </c>
      <c r="F495" s="9">
        <v>43191</v>
      </c>
      <c r="G495" s="9">
        <v>45960</v>
      </c>
      <c r="H495" s="10">
        <v>90</v>
      </c>
      <c r="I495" s="10">
        <v>5.75</v>
      </c>
      <c r="J495" s="8">
        <v>9936</v>
      </c>
      <c r="K495" s="8">
        <v>0.56999999999999995</v>
      </c>
      <c r="L495" s="8">
        <v>119232</v>
      </c>
      <c r="M495" s="8">
        <v>6.9</v>
      </c>
      <c r="N495" s="8">
        <v>1.65</v>
      </c>
      <c r="O495" s="8">
        <v>0</v>
      </c>
      <c r="P495" s="8">
        <v>10243.200000000001</v>
      </c>
      <c r="Q495" s="8">
        <v>0</v>
      </c>
    </row>
    <row r="496" spans="1:17" s="3" customFormat="1" ht="1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customHeight="1">
      <c r="A497" s="6" t="s">
        <v>644</v>
      </c>
      <c r="B497" s="7" t="s">
        <v>107</v>
      </c>
      <c r="C497" s="6" t="s">
        <v>645</v>
      </c>
      <c r="D497" s="6" t="s">
        <v>97</v>
      </c>
      <c r="E497" s="8">
        <v>19914</v>
      </c>
      <c r="F497" s="9">
        <v>39692</v>
      </c>
      <c r="G497" s="9">
        <v>47726</v>
      </c>
      <c r="H497" s="10">
        <v>264</v>
      </c>
      <c r="I497" s="10">
        <v>15.33</v>
      </c>
      <c r="J497" s="8">
        <v>15174.05</v>
      </c>
      <c r="K497" s="8">
        <v>0.76</v>
      </c>
      <c r="L497" s="8">
        <v>182088.6</v>
      </c>
      <c r="M497" s="8">
        <v>9.14</v>
      </c>
      <c r="N497" s="8">
        <v>1.93</v>
      </c>
      <c r="O497" s="8">
        <v>0</v>
      </c>
      <c r="P497" s="8">
        <v>4583.33</v>
      </c>
      <c r="Q497" s="8">
        <v>0</v>
      </c>
    </row>
    <row r="498" spans="1:17" s="3" customFormat="1" ht="1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customHeight="1">
      <c r="A499" s="6" t="s">
        <v>644</v>
      </c>
      <c r="B499" s="7" t="s">
        <v>109</v>
      </c>
      <c r="C499" s="6" t="s">
        <v>646</v>
      </c>
      <c r="D499" s="6" t="s">
        <v>97</v>
      </c>
      <c r="E499" s="8">
        <v>20086</v>
      </c>
      <c r="F499" s="9">
        <v>43800</v>
      </c>
      <c r="G499" s="9">
        <v>46812</v>
      </c>
      <c r="H499" s="10">
        <v>99</v>
      </c>
      <c r="I499" s="10">
        <v>4.08</v>
      </c>
      <c r="J499" s="8">
        <v>15064.5</v>
      </c>
      <c r="K499" s="8">
        <v>0.75</v>
      </c>
      <c r="L499" s="8">
        <v>180774</v>
      </c>
      <c r="M499" s="8">
        <v>9</v>
      </c>
      <c r="N499" s="8">
        <v>1.86</v>
      </c>
      <c r="O499" s="8">
        <v>0</v>
      </c>
      <c r="P499" s="8">
        <v>7000</v>
      </c>
      <c r="Q499" s="8">
        <v>0</v>
      </c>
    </row>
    <row r="500" spans="1:17" s="3" customFormat="1" ht="1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customHeight="1">
      <c r="A501" s="6" t="s">
        <v>647</v>
      </c>
      <c r="B501" s="7" t="s">
        <v>208</v>
      </c>
      <c r="C501" s="6" t="s">
        <v>648</v>
      </c>
      <c r="D501" s="6" t="s">
        <v>97</v>
      </c>
      <c r="E501" s="8">
        <v>150801</v>
      </c>
      <c r="F501" s="9">
        <v>44501</v>
      </c>
      <c r="G501" s="9">
        <v>48152</v>
      </c>
      <c r="H501" s="10">
        <v>120</v>
      </c>
      <c r="I501" s="10">
        <v>2.17</v>
      </c>
      <c r="J501" s="8">
        <v>108264.12</v>
      </c>
      <c r="K501" s="8">
        <v>0.72</v>
      </c>
      <c r="L501" s="8">
        <v>1299169.44</v>
      </c>
      <c r="M501" s="8">
        <v>8.6199999999999992</v>
      </c>
      <c r="N501" s="8">
        <v>3.96</v>
      </c>
      <c r="O501" s="8">
        <v>0</v>
      </c>
      <c r="P501" s="8">
        <v>0</v>
      </c>
      <c r="Q501" s="8">
        <v>206094.7</v>
      </c>
    </row>
    <row r="502" spans="1:17" s="3" customFormat="1" ht="1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customHeight="1">
      <c r="A503" s="6" t="s">
        <v>649</v>
      </c>
      <c r="B503" s="7" t="s">
        <v>650</v>
      </c>
      <c r="C503" s="6" t="s">
        <v>651</v>
      </c>
      <c r="D503" s="6" t="s">
        <v>117</v>
      </c>
      <c r="E503" s="8">
        <v>138391</v>
      </c>
      <c r="F503" s="9">
        <v>42644</v>
      </c>
      <c r="G503" s="9">
        <v>46295</v>
      </c>
      <c r="H503" s="10">
        <v>120</v>
      </c>
      <c r="I503" s="10">
        <v>7.25</v>
      </c>
      <c r="J503" s="8">
        <v>48750</v>
      </c>
      <c r="K503" s="8">
        <v>0.35</v>
      </c>
      <c r="L503" s="8">
        <v>585000</v>
      </c>
      <c r="M503" s="8">
        <v>4.2300000000000004</v>
      </c>
      <c r="N503" s="8">
        <v>1.26</v>
      </c>
      <c r="O503" s="8">
        <v>0</v>
      </c>
      <c r="P503" s="8">
        <v>0</v>
      </c>
      <c r="Q503" s="8">
        <v>0</v>
      </c>
    </row>
    <row r="504" spans="1:17" s="3" customFormat="1" ht="1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hidden="1" customHeight="1">
      <c r="A505" s="6" t="s">
        <v>649</v>
      </c>
      <c r="B505" s="7" t="s">
        <v>101</v>
      </c>
      <c r="C505" s="12" t="s">
        <v>247</v>
      </c>
      <c r="D505" s="12"/>
      <c r="E505" s="13">
        <v>11729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s="3" customFormat="1" ht="1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customHeight="1">
      <c r="A507" s="6" t="s">
        <v>652</v>
      </c>
      <c r="B507" s="7" t="s">
        <v>653</v>
      </c>
      <c r="C507" s="6" t="s">
        <v>654</v>
      </c>
      <c r="D507" s="6" t="s">
        <v>97</v>
      </c>
      <c r="E507" s="8">
        <v>48276</v>
      </c>
      <c r="F507" s="9">
        <v>45139</v>
      </c>
      <c r="G507" s="9">
        <v>45453</v>
      </c>
      <c r="H507" s="10">
        <v>10</v>
      </c>
      <c r="I507" s="10">
        <v>0.42</v>
      </c>
      <c r="J507" s="8">
        <v>23132.25</v>
      </c>
      <c r="K507" s="8">
        <v>0.48</v>
      </c>
      <c r="L507" s="8">
        <v>277587</v>
      </c>
      <c r="M507" s="8">
        <v>5.75</v>
      </c>
      <c r="N507" s="8">
        <v>2.1</v>
      </c>
      <c r="O507" s="8">
        <v>0</v>
      </c>
      <c r="P507" s="8">
        <v>57689.82</v>
      </c>
      <c r="Q507" s="8">
        <v>0</v>
      </c>
    </row>
    <row r="508" spans="1:17" s="3" customFormat="1" ht="1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customHeight="1">
      <c r="A509" s="6" t="s">
        <v>655</v>
      </c>
      <c r="B509" s="7" t="s">
        <v>656</v>
      </c>
      <c r="C509" s="6" t="s">
        <v>657</v>
      </c>
      <c r="D509" s="6" t="s">
        <v>97</v>
      </c>
      <c r="E509" s="8">
        <v>31000</v>
      </c>
      <c r="F509" s="9">
        <v>43862</v>
      </c>
      <c r="G509" s="9">
        <v>47514</v>
      </c>
      <c r="H509" s="10">
        <v>120</v>
      </c>
      <c r="I509" s="10">
        <v>3.92</v>
      </c>
      <c r="J509" s="8">
        <v>12000</v>
      </c>
      <c r="K509" s="8">
        <v>0.39</v>
      </c>
      <c r="L509" s="8">
        <v>144000</v>
      </c>
      <c r="M509" s="8">
        <v>4.6500000000000004</v>
      </c>
      <c r="N509" s="8">
        <v>0.15</v>
      </c>
      <c r="O509" s="8">
        <v>0</v>
      </c>
      <c r="P509" s="8">
        <v>12000</v>
      </c>
      <c r="Q509" s="8">
        <v>0</v>
      </c>
    </row>
    <row r="510" spans="1:17" s="3" customFormat="1" ht="1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customHeight="1">
      <c r="A511" s="6" t="s">
        <v>658</v>
      </c>
      <c r="B511" s="7" t="s">
        <v>659</v>
      </c>
      <c r="C511" s="6" t="s">
        <v>660</v>
      </c>
      <c r="D511" s="6" t="s">
        <v>97</v>
      </c>
      <c r="E511" s="8">
        <v>62000</v>
      </c>
      <c r="F511" s="9">
        <v>44317</v>
      </c>
      <c r="G511" s="9">
        <v>46142</v>
      </c>
      <c r="H511" s="10">
        <v>60</v>
      </c>
      <c r="I511" s="10">
        <v>2.67</v>
      </c>
      <c r="J511" s="8">
        <v>20716.72</v>
      </c>
      <c r="K511" s="8">
        <v>0.33</v>
      </c>
      <c r="L511" s="8">
        <v>248600.64</v>
      </c>
      <c r="M511" s="8">
        <v>4.01</v>
      </c>
      <c r="N511" s="8">
        <v>1.47</v>
      </c>
      <c r="O511" s="8">
        <v>0</v>
      </c>
      <c r="P511" s="8">
        <v>19527.5</v>
      </c>
      <c r="Q511" s="8">
        <v>0</v>
      </c>
    </row>
    <row r="512" spans="1:17" s="3" customFormat="1" ht="1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customHeight="1">
      <c r="A513" s="6" t="s">
        <v>661</v>
      </c>
      <c r="B513" s="7" t="s">
        <v>662</v>
      </c>
      <c r="C513" s="6" t="s">
        <v>663</v>
      </c>
      <c r="D513" s="6" t="s">
        <v>117</v>
      </c>
      <c r="E513" s="8">
        <v>62000</v>
      </c>
      <c r="F513" s="9">
        <v>41579</v>
      </c>
      <c r="G513" s="9">
        <v>47208</v>
      </c>
      <c r="H513" s="10">
        <v>185</v>
      </c>
      <c r="I513" s="10">
        <v>10.17</v>
      </c>
      <c r="J513" s="8">
        <v>30754.03</v>
      </c>
      <c r="K513" s="8">
        <v>0.5</v>
      </c>
      <c r="L513" s="8">
        <v>369048.36</v>
      </c>
      <c r="M513" s="8">
        <v>5.95</v>
      </c>
      <c r="N513" s="8">
        <v>2.1</v>
      </c>
      <c r="O513" s="8">
        <v>0</v>
      </c>
      <c r="P513" s="8">
        <v>48050</v>
      </c>
      <c r="Q513" s="8">
        <v>0</v>
      </c>
    </row>
    <row r="514" spans="1:17" s="3" customFormat="1" ht="1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customHeight="1">
      <c r="A515" s="6" t="s">
        <v>664</v>
      </c>
      <c r="B515" s="7" t="s">
        <v>665</v>
      </c>
      <c r="C515" s="6" t="s">
        <v>666</v>
      </c>
      <c r="D515" s="6" t="s">
        <v>117</v>
      </c>
      <c r="E515" s="8">
        <v>30000</v>
      </c>
      <c r="F515" s="9">
        <v>42552</v>
      </c>
      <c r="G515" s="9">
        <v>46203</v>
      </c>
      <c r="H515" s="10">
        <v>120</v>
      </c>
      <c r="I515" s="10">
        <v>7.5</v>
      </c>
      <c r="J515" s="8">
        <v>20000</v>
      </c>
      <c r="K515" s="8">
        <v>0.67</v>
      </c>
      <c r="L515" s="8">
        <v>240000</v>
      </c>
      <c r="M515" s="8">
        <v>8</v>
      </c>
      <c r="N515" s="8">
        <v>0</v>
      </c>
      <c r="O515" s="8">
        <v>0</v>
      </c>
      <c r="P515" s="8">
        <v>0</v>
      </c>
      <c r="Q515" s="8">
        <v>0</v>
      </c>
    </row>
    <row r="516" spans="1:17" s="3" customFormat="1" ht="1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customHeight="1">
      <c r="A517" s="6" t="s">
        <v>667</v>
      </c>
      <c r="B517" s="7" t="s">
        <v>119</v>
      </c>
      <c r="C517" s="6" t="s">
        <v>668</v>
      </c>
      <c r="D517" s="6" t="s">
        <v>97</v>
      </c>
      <c r="E517" s="8">
        <v>10272</v>
      </c>
      <c r="F517" s="9">
        <v>44727</v>
      </c>
      <c r="G517" s="9">
        <v>46326</v>
      </c>
      <c r="H517" s="10">
        <v>53</v>
      </c>
      <c r="I517" s="10">
        <v>1.58</v>
      </c>
      <c r="J517" s="8">
        <v>11984</v>
      </c>
      <c r="K517" s="8">
        <v>1.17</v>
      </c>
      <c r="L517" s="8">
        <v>143808</v>
      </c>
      <c r="M517" s="8">
        <v>14</v>
      </c>
      <c r="N517" s="8">
        <v>5.63</v>
      </c>
      <c r="O517" s="8">
        <v>0</v>
      </c>
      <c r="P517" s="8">
        <v>0</v>
      </c>
      <c r="Q517" s="8">
        <v>0</v>
      </c>
    </row>
    <row r="518" spans="1:17" s="3" customFormat="1" ht="1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customHeight="1">
      <c r="A519" s="6" t="s">
        <v>669</v>
      </c>
      <c r="B519" s="7" t="s">
        <v>670</v>
      </c>
      <c r="C519" s="6" t="s">
        <v>671</v>
      </c>
      <c r="D519" s="6" t="s">
        <v>97</v>
      </c>
      <c r="E519" s="8">
        <v>46188</v>
      </c>
      <c r="F519" s="9">
        <v>45261</v>
      </c>
      <c r="G519" s="9">
        <v>46721</v>
      </c>
      <c r="H519" s="10">
        <v>48</v>
      </c>
      <c r="I519" s="10">
        <v>0.08</v>
      </c>
      <c r="J519" s="8">
        <v>46188</v>
      </c>
      <c r="K519" s="8">
        <v>1</v>
      </c>
      <c r="L519" s="8">
        <v>554256</v>
      </c>
      <c r="M519" s="8">
        <v>12</v>
      </c>
      <c r="N519" s="8">
        <v>4.4000000000000004</v>
      </c>
      <c r="O519" s="8">
        <v>0</v>
      </c>
      <c r="P519" s="8">
        <v>0</v>
      </c>
      <c r="Q519" s="8">
        <v>0</v>
      </c>
    </row>
    <row r="520" spans="1:17" s="3" customFormat="1" ht="1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hidden="1" customHeight="1">
      <c r="A521" s="6" t="s">
        <v>672</v>
      </c>
      <c r="B521" s="7" t="s">
        <v>673</v>
      </c>
      <c r="C521" s="12" t="s">
        <v>247</v>
      </c>
      <c r="D521" s="12"/>
      <c r="E521" s="13">
        <v>22698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 s="3" customFormat="1" ht="1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customHeight="1">
      <c r="A523" s="6" t="s">
        <v>674</v>
      </c>
      <c r="B523" s="7" t="s">
        <v>675</v>
      </c>
      <c r="C523" s="6" t="s">
        <v>676</v>
      </c>
      <c r="D523" s="6" t="s">
        <v>97</v>
      </c>
      <c r="E523" s="8">
        <v>30000</v>
      </c>
      <c r="F523" s="9">
        <v>44677</v>
      </c>
      <c r="G523" s="9">
        <v>47238</v>
      </c>
      <c r="H523" s="10">
        <v>85</v>
      </c>
      <c r="I523" s="10">
        <v>1.75</v>
      </c>
      <c r="J523" s="8">
        <v>14100</v>
      </c>
      <c r="K523" s="8">
        <v>0.47</v>
      </c>
      <c r="L523" s="8">
        <v>169200</v>
      </c>
      <c r="M523" s="8">
        <v>5.64</v>
      </c>
      <c r="N523" s="8">
        <v>1.74</v>
      </c>
      <c r="O523" s="8">
        <v>0</v>
      </c>
      <c r="P523" s="8">
        <v>75000</v>
      </c>
      <c r="Q523" s="8">
        <v>0</v>
      </c>
    </row>
    <row r="524" spans="1:17" s="3" customFormat="1" ht="1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customHeight="1">
      <c r="A525" s="6" t="s">
        <v>677</v>
      </c>
      <c r="B525" s="7" t="s">
        <v>678</v>
      </c>
      <c r="C525" s="6" t="s">
        <v>679</v>
      </c>
      <c r="D525" s="6" t="s">
        <v>97</v>
      </c>
      <c r="E525" s="8">
        <v>22734</v>
      </c>
      <c r="F525" s="9">
        <v>44075</v>
      </c>
      <c r="G525" s="9">
        <v>45900</v>
      </c>
      <c r="H525" s="10">
        <v>60</v>
      </c>
      <c r="I525" s="10">
        <v>3.33</v>
      </c>
      <c r="J525" s="8">
        <v>10584.95</v>
      </c>
      <c r="K525" s="8">
        <v>0.47</v>
      </c>
      <c r="L525" s="8">
        <v>127019.4</v>
      </c>
      <c r="M525" s="8">
        <v>5.59</v>
      </c>
      <c r="N525" s="8">
        <v>1.45</v>
      </c>
      <c r="O525" s="8">
        <v>0</v>
      </c>
      <c r="P525" s="8">
        <v>0</v>
      </c>
      <c r="Q525" s="8">
        <v>0</v>
      </c>
    </row>
    <row r="526" spans="1:17" s="3" customFormat="1" ht="1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customHeight="1">
      <c r="A527" s="6" t="s">
        <v>680</v>
      </c>
      <c r="B527" s="7" t="s">
        <v>681</v>
      </c>
      <c r="C527" s="6" t="s">
        <v>682</v>
      </c>
      <c r="D527" s="6" t="s">
        <v>97</v>
      </c>
      <c r="E527" s="8">
        <v>103000</v>
      </c>
      <c r="F527" s="9">
        <v>44439</v>
      </c>
      <c r="G527" s="9">
        <v>48152</v>
      </c>
      <c r="H527" s="10">
        <v>123</v>
      </c>
      <c r="I527" s="10">
        <v>2.42</v>
      </c>
      <c r="J527" s="8">
        <v>56821.67</v>
      </c>
      <c r="K527" s="8">
        <v>0.55000000000000004</v>
      </c>
      <c r="L527" s="8">
        <v>681860.04</v>
      </c>
      <c r="M527" s="8">
        <v>6.62</v>
      </c>
      <c r="N527" s="8">
        <v>1.22</v>
      </c>
      <c r="O527" s="8">
        <v>0</v>
      </c>
      <c r="P527" s="8">
        <v>53645.83</v>
      </c>
      <c r="Q527" s="8">
        <v>0</v>
      </c>
    </row>
    <row r="528" spans="1:17" s="3" customFormat="1" ht="1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customHeight="1">
      <c r="A529" s="6" t="s">
        <v>683</v>
      </c>
      <c r="B529" s="7" t="s">
        <v>99</v>
      </c>
      <c r="C529" s="6" t="s">
        <v>684</v>
      </c>
      <c r="D529" s="6" t="s">
        <v>97</v>
      </c>
      <c r="E529" s="8">
        <v>20000</v>
      </c>
      <c r="F529" s="9">
        <v>40374</v>
      </c>
      <c r="G529" s="9">
        <v>45808</v>
      </c>
      <c r="H529" s="10">
        <v>179</v>
      </c>
      <c r="I529" s="10">
        <v>13.5</v>
      </c>
      <c r="J529" s="8">
        <v>9083.33</v>
      </c>
      <c r="K529" s="8">
        <v>0.45</v>
      </c>
      <c r="L529" s="8">
        <v>108999.96</v>
      </c>
      <c r="M529" s="8">
        <v>5.45</v>
      </c>
      <c r="N529" s="8">
        <v>1.98</v>
      </c>
      <c r="O529" s="8">
        <v>0</v>
      </c>
      <c r="P529" s="8">
        <v>10000</v>
      </c>
      <c r="Q529" s="8">
        <v>0</v>
      </c>
    </row>
    <row r="530" spans="1:17" s="3" customFormat="1" ht="1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customHeight="1">
      <c r="A531" s="6" t="s">
        <v>683</v>
      </c>
      <c r="B531" s="7" t="s">
        <v>101</v>
      </c>
      <c r="C531" s="6" t="s">
        <v>685</v>
      </c>
      <c r="D531" s="6" t="s">
        <v>97</v>
      </c>
      <c r="E531" s="8">
        <v>20000</v>
      </c>
      <c r="F531" s="9">
        <v>44958</v>
      </c>
      <c r="G531" s="9">
        <v>46783</v>
      </c>
      <c r="H531" s="10">
        <v>60</v>
      </c>
      <c r="I531" s="10">
        <v>0.92</v>
      </c>
      <c r="J531" s="8">
        <v>12500</v>
      </c>
      <c r="K531" s="8">
        <v>0.62</v>
      </c>
      <c r="L531" s="8">
        <v>150000</v>
      </c>
      <c r="M531" s="8">
        <v>7.5</v>
      </c>
      <c r="N531" s="8">
        <v>1.95</v>
      </c>
      <c r="O531" s="8">
        <v>0</v>
      </c>
      <c r="P531" s="8">
        <v>1443.59</v>
      </c>
      <c r="Q531" s="8">
        <v>0</v>
      </c>
    </row>
    <row r="532" spans="1:17" s="3" customFormat="1" ht="1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customHeight="1">
      <c r="A533" s="6" t="s">
        <v>686</v>
      </c>
      <c r="B533" s="7" t="s">
        <v>479</v>
      </c>
      <c r="C533" s="6" t="s">
        <v>687</v>
      </c>
      <c r="D533" s="6" t="s">
        <v>117</v>
      </c>
      <c r="E533" s="8">
        <v>13500</v>
      </c>
      <c r="F533" s="9">
        <v>44736</v>
      </c>
      <c r="G533" s="9">
        <v>46035</v>
      </c>
      <c r="H533" s="10">
        <v>43</v>
      </c>
      <c r="I533" s="10">
        <v>1.58</v>
      </c>
      <c r="J533" s="8">
        <v>7000</v>
      </c>
      <c r="K533" s="8">
        <v>0.52</v>
      </c>
      <c r="L533" s="8">
        <v>84000</v>
      </c>
      <c r="M533" s="8">
        <v>6.22</v>
      </c>
      <c r="N533" s="8">
        <v>1.38</v>
      </c>
      <c r="O533" s="8">
        <v>0.53</v>
      </c>
      <c r="P533" s="8">
        <v>0</v>
      </c>
      <c r="Q533" s="8">
        <v>0</v>
      </c>
    </row>
    <row r="534" spans="1:17" s="3" customFormat="1" ht="1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customHeight="1">
      <c r="A535" s="6" t="s">
        <v>686</v>
      </c>
      <c r="B535" s="7" t="s">
        <v>101</v>
      </c>
      <c r="C535" s="6" t="s">
        <v>688</v>
      </c>
      <c r="D535" s="6" t="s">
        <v>97</v>
      </c>
      <c r="E535" s="8">
        <v>5740</v>
      </c>
      <c r="F535" s="9">
        <v>45108</v>
      </c>
      <c r="G535" s="9">
        <v>46053</v>
      </c>
      <c r="H535" s="10">
        <v>31</v>
      </c>
      <c r="I535" s="10">
        <v>0.5</v>
      </c>
      <c r="J535" s="8">
        <v>4305</v>
      </c>
      <c r="K535" s="8">
        <v>0.75</v>
      </c>
      <c r="L535" s="8">
        <v>51660</v>
      </c>
      <c r="M535" s="8">
        <v>9</v>
      </c>
      <c r="N535" s="8">
        <v>2.11</v>
      </c>
      <c r="O535" s="8">
        <v>0</v>
      </c>
      <c r="P535" s="8">
        <v>9312.58</v>
      </c>
      <c r="Q535" s="8">
        <v>0</v>
      </c>
    </row>
    <row r="536" spans="1:17" s="3" customFormat="1" ht="1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customHeight="1">
      <c r="A537" s="6" t="s">
        <v>689</v>
      </c>
      <c r="B537" s="7" t="s">
        <v>690</v>
      </c>
      <c r="C537" s="6" t="s">
        <v>691</v>
      </c>
      <c r="D537" s="6" t="s">
        <v>117</v>
      </c>
      <c r="E537" s="8">
        <v>43519</v>
      </c>
      <c r="F537" s="9">
        <v>44697</v>
      </c>
      <c r="G537" s="9">
        <v>45792</v>
      </c>
      <c r="H537" s="10">
        <v>36</v>
      </c>
      <c r="I537" s="10">
        <v>1.67</v>
      </c>
      <c r="J537" s="8">
        <v>24515.7</v>
      </c>
      <c r="K537" s="8">
        <v>0.56000000000000005</v>
      </c>
      <c r="L537" s="8">
        <v>294188.40000000002</v>
      </c>
      <c r="M537" s="8">
        <v>6.76</v>
      </c>
      <c r="N537" s="8">
        <v>3.29</v>
      </c>
      <c r="O537" s="8">
        <v>0</v>
      </c>
      <c r="P537" s="8">
        <v>47145.58</v>
      </c>
      <c r="Q537" s="8">
        <v>0</v>
      </c>
    </row>
    <row r="538" spans="1:17" s="3" customFormat="1" ht="1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customHeight="1">
      <c r="A539" s="6" t="s">
        <v>692</v>
      </c>
      <c r="B539" s="7" t="s">
        <v>693</v>
      </c>
      <c r="C539" s="6" t="s">
        <v>694</v>
      </c>
      <c r="D539" s="6" t="s">
        <v>97</v>
      </c>
      <c r="E539" s="8">
        <v>9967</v>
      </c>
      <c r="F539" s="9">
        <v>44840</v>
      </c>
      <c r="G539" s="9">
        <v>45473</v>
      </c>
      <c r="H539" s="10">
        <v>21</v>
      </c>
      <c r="I539" s="10">
        <v>1.25</v>
      </c>
      <c r="J539" s="8">
        <v>8305.83</v>
      </c>
      <c r="K539" s="8">
        <v>0.83</v>
      </c>
      <c r="L539" s="8">
        <v>99669.96</v>
      </c>
      <c r="M539" s="8">
        <v>10</v>
      </c>
      <c r="N539" s="8">
        <v>4.13</v>
      </c>
      <c r="O539" s="8">
        <v>0</v>
      </c>
      <c r="P539" s="8">
        <v>8305.83</v>
      </c>
      <c r="Q539" s="8">
        <v>0</v>
      </c>
    </row>
    <row r="540" spans="1:17" s="3" customFormat="1" ht="1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hidden="1" customHeight="1">
      <c r="A541" s="6" t="s">
        <v>692</v>
      </c>
      <c r="B541" s="7" t="s">
        <v>695</v>
      </c>
      <c r="C541" s="12" t="s">
        <v>247</v>
      </c>
      <c r="D541" s="12"/>
      <c r="E541" s="13">
        <v>20721</v>
      </c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spans="1:17" s="3" customFormat="1" ht="1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customHeight="1">
      <c r="A543" s="6" t="s">
        <v>696</v>
      </c>
      <c r="B543" s="7" t="s">
        <v>697</v>
      </c>
      <c r="C543" s="6" t="s">
        <v>698</v>
      </c>
      <c r="D543" s="6" t="s">
        <v>97</v>
      </c>
      <c r="E543" s="8">
        <v>133283</v>
      </c>
      <c r="F543" s="9">
        <v>44544</v>
      </c>
      <c r="G543" s="9">
        <v>46387</v>
      </c>
      <c r="H543" s="10">
        <v>61</v>
      </c>
      <c r="I543" s="10">
        <v>2.08</v>
      </c>
      <c r="J543" s="8">
        <v>66222.3</v>
      </c>
      <c r="K543" s="8">
        <v>0.5</v>
      </c>
      <c r="L543" s="8">
        <v>794667.6</v>
      </c>
      <c r="M543" s="8">
        <v>5.96</v>
      </c>
      <c r="N543" s="8">
        <v>1.24</v>
      </c>
      <c r="O543" s="8">
        <v>0.3</v>
      </c>
      <c r="P543" s="8">
        <v>0</v>
      </c>
      <c r="Q543" s="8">
        <v>0</v>
      </c>
    </row>
    <row r="544" spans="1:17" s="3" customFormat="1" ht="1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customHeight="1">
      <c r="A545" s="6" t="s">
        <v>699</v>
      </c>
      <c r="B545" s="7" t="s">
        <v>700</v>
      </c>
      <c r="C545" s="6" t="s">
        <v>701</v>
      </c>
      <c r="D545" s="6" t="s">
        <v>97</v>
      </c>
      <c r="E545" s="8">
        <v>123200</v>
      </c>
      <c r="F545" s="9">
        <v>40817</v>
      </c>
      <c r="G545" s="9">
        <v>47514</v>
      </c>
      <c r="H545" s="10">
        <v>220</v>
      </c>
      <c r="I545" s="10">
        <v>12.25</v>
      </c>
      <c r="J545" s="8">
        <v>66122.17</v>
      </c>
      <c r="K545" s="8">
        <v>0.54</v>
      </c>
      <c r="L545" s="8">
        <v>793466.04</v>
      </c>
      <c r="M545" s="8">
        <v>6.44</v>
      </c>
      <c r="N545" s="8">
        <v>1.03</v>
      </c>
      <c r="O545" s="8">
        <v>0</v>
      </c>
      <c r="P545" s="8">
        <v>75000</v>
      </c>
      <c r="Q545" s="8">
        <v>0</v>
      </c>
    </row>
    <row r="546" spans="1:17" s="3" customFormat="1" ht="1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customHeight="1">
      <c r="A547" s="6" t="s">
        <v>702</v>
      </c>
      <c r="B547" s="7" t="s">
        <v>703</v>
      </c>
      <c r="C547" s="6" t="s">
        <v>704</v>
      </c>
      <c r="D547" s="6" t="s">
        <v>117</v>
      </c>
      <c r="E547" s="8">
        <v>22000</v>
      </c>
      <c r="F547" s="9">
        <v>44287</v>
      </c>
      <c r="G547" s="9">
        <v>46113</v>
      </c>
      <c r="H547" s="10">
        <v>60</v>
      </c>
      <c r="I547" s="10">
        <v>2.75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</row>
    <row r="548" spans="1:17" s="3" customFormat="1" ht="1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customHeight="1">
      <c r="A549" s="6" t="s">
        <v>705</v>
      </c>
      <c r="B549" s="7" t="s">
        <v>706</v>
      </c>
      <c r="C549" s="6" t="s">
        <v>707</v>
      </c>
      <c r="D549" s="6" t="s">
        <v>97</v>
      </c>
      <c r="E549" s="8">
        <v>78882</v>
      </c>
      <c r="F549" s="9">
        <v>43281</v>
      </c>
      <c r="G549" s="9">
        <v>46477</v>
      </c>
      <c r="H549" s="10">
        <v>106</v>
      </c>
      <c r="I549" s="10">
        <v>5.58</v>
      </c>
      <c r="J549" s="8">
        <v>50287.28</v>
      </c>
      <c r="K549" s="8">
        <v>0.64</v>
      </c>
      <c r="L549" s="8">
        <v>603447.36</v>
      </c>
      <c r="M549" s="8">
        <v>7.65</v>
      </c>
      <c r="N549" s="8">
        <v>0</v>
      </c>
      <c r="O549" s="8">
        <v>0.31</v>
      </c>
      <c r="P549" s="8">
        <v>25000</v>
      </c>
      <c r="Q549" s="8">
        <v>0</v>
      </c>
    </row>
    <row r="550" spans="1:17" s="3" customFormat="1" ht="1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customHeight="1">
      <c r="A551" s="6" t="s">
        <v>708</v>
      </c>
      <c r="B551" s="7" t="s">
        <v>709</v>
      </c>
      <c r="C551" s="6" t="s">
        <v>710</v>
      </c>
      <c r="D551" s="6" t="s">
        <v>97</v>
      </c>
      <c r="E551" s="8">
        <v>41455</v>
      </c>
      <c r="F551" s="9">
        <v>43922</v>
      </c>
      <c r="G551" s="9">
        <v>45747</v>
      </c>
      <c r="H551" s="10">
        <v>60</v>
      </c>
      <c r="I551" s="10">
        <v>3.75</v>
      </c>
      <c r="J551" s="8">
        <v>20494.32</v>
      </c>
      <c r="K551" s="8">
        <v>0.49</v>
      </c>
      <c r="L551" s="8">
        <v>245931.84</v>
      </c>
      <c r="M551" s="8">
        <v>5.93</v>
      </c>
      <c r="N551" s="8">
        <v>4.92</v>
      </c>
      <c r="O551" s="8">
        <v>0</v>
      </c>
      <c r="P551" s="8">
        <v>13730.37</v>
      </c>
      <c r="Q551" s="8">
        <v>0</v>
      </c>
    </row>
    <row r="552" spans="1:17" s="3" customFormat="1" ht="1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customHeight="1">
      <c r="A553" s="6" t="s">
        <v>708</v>
      </c>
      <c r="B553" s="7" t="s">
        <v>711</v>
      </c>
      <c r="C553" s="6" t="s">
        <v>712</v>
      </c>
      <c r="D553" s="6" t="s">
        <v>97</v>
      </c>
      <c r="E553" s="8">
        <v>21741</v>
      </c>
      <c r="F553" s="9">
        <v>44713</v>
      </c>
      <c r="G553" s="9">
        <v>45808</v>
      </c>
      <c r="H553" s="10">
        <v>36</v>
      </c>
      <c r="I553" s="10">
        <v>1.58</v>
      </c>
      <c r="J553" s="8">
        <v>12129.67</v>
      </c>
      <c r="K553" s="8">
        <v>0.56000000000000005</v>
      </c>
      <c r="L553" s="8">
        <v>145556.04</v>
      </c>
      <c r="M553" s="8">
        <v>6.7</v>
      </c>
      <c r="N553" s="8">
        <v>5.23</v>
      </c>
      <c r="O553" s="8">
        <v>0</v>
      </c>
      <c r="P553" s="8">
        <v>23552.76</v>
      </c>
      <c r="Q553" s="8">
        <v>0</v>
      </c>
    </row>
    <row r="554" spans="1:17" s="3" customFormat="1" ht="1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customHeight="1">
      <c r="A555" s="6" t="s">
        <v>713</v>
      </c>
      <c r="B555" s="7" t="s">
        <v>99</v>
      </c>
      <c r="C555" s="6" t="s">
        <v>714</v>
      </c>
      <c r="D555" s="6" t="s">
        <v>97</v>
      </c>
      <c r="E555" s="8">
        <v>42952</v>
      </c>
      <c r="F555" s="9">
        <v>43952</v>
      </c>
      <c r="G555" s="9">
        <v>45900</v>
      </c>
      <c r="H555" s="10">
        <v>64</v>
      </c>
      <c r="I555" s="10">
        <v>3.67</v>
      </c>
      <c r="J555" s="8">
        <v>16280.17</v>
      </c>
      <c r="K555" s="8">
        <v>0.38</v>
      </c>
      <c r="L555" s="8">
        <v>195362.04</v>
      </c>
      <c r="M555" s="8">
        <v>4.55</v>
      </c>
      <c r="N555" s="8">
        <v>3.98</v>
      </c>
      <c r="O555" s="8">
        <v>0</v>
      </c>
      <c r="P555" s="8">
        <v>19536</v>
      </c>
      <c r="Q555" s="8">
        <v>0</v>
      </c>
    </row>
    <row r="556" spans="1:17" s="3" customFormat="1" ht="1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customHeight="1">
      <c r="A557" s="6" t="s">
        <v>713</v>
      </c>
      <c r="B557" s="7" t="s">
        <v>354</v>
      </c>
      <c r="C557" s="6" t="s">
        <v>715</v>
      </c>
      <c r="D557" s="6" t="s">
        <v>97</v>
      </c>
      <c r="E557" s="8">
        <v>55486</v>
      </c>
      <c r="F557" s="9">
        <v>44423</v>
      </c>
      <c r="G557" s="9">
        <v>46356</v>
      </c>
      <c r="H557" s="10">
        <v>64</v>
      </c>
      <c r="I557" s="10">
        <v>2.42</v>
      </c>
      <c r="J557" s="8">
        <v>26588.35</v>
      </c>
      <c r="K557" s="8">
        <v>0.48</v>
      </c>
      <c r="L557" s="8">
        <v>319060.2</v>
      </c>
      <c r="M557" s="8">
        <v>5.75</v>
      </c>
      <c r="N557" s="8">
        <v>3.33</v>
      </c>
      <c r="O557" s="8">
        <v>0</v>
      </c>
      <c r="P557" s="8">
        <v>29361.34</v>
      </c>
      <c r="Q557" s="8">
        <v>0</v>
      </c>
    </row>
    <row r="558" spans="1:17" s="3" customFormat="1" ht="1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customHeight="1">
      <c r="A559" s="6" t="s">
        <v>716</v>
      </c>
      <c r="B559" s="7" t="s">
        <v>119</v>
      </c>
      <c r="C559" s="6" t="s">
        <v>717</v>
      </c>
      <c r="D559" s="6" t="s">
        <v>97</v>
      </c>
      <c r="E559" s="8">
        <v>55980</v>
      </c>
      <c r="F559" s="9">
        <v>44713</v>
      </c>
      <c r="G559" s="9">
        <v>47269</v>
      </c>
      <c r="H559" s="10">
        <v>84</v>
      </c>
      <c r="I559" s="10">
        <v>1.58</v>
      </c>
      <c r="J559" s="8">
        <v>27598.14</v>
      </c>
      <c r="K559" s="8">
        <v>0.49</v>
      </c>
      <c r="L559" s="8">
        <v>331177.68</v>
      </c>
      <c r="M559" s="8">
        <v>5.92</v>
      </c>
      <c r="N559" s="8">
        <v>3.04</v>
      </c>
      <c r="O559" s="8">
        <v>0</v>
      </c>
      <c r="P559" s="8">
        <v>54114</v>
      </c>
      <c r="Q559" s="8">
        <v>0</v>
      </c>
    </row>
    <row r="560" spans="1:17" s="3" customFormat="1" ht="1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customHeight="1">
      <c r="A561" s="6" t="s">
        <v>718</v>
      </c>
      <c r="B561" s="7" t="s">
        <v>99</v>
      </c>
      <c r="C561" s="6" t="s">
        <v>719</v>
      </c>
      <c r="D561" s="6" t="s">
        <v>117</v>
      </c>
      <c r="E561" s="8">
        <v>58370</v>
      </c>
      <c r="F561" s="9">
        <v>44378</v>
      </c>
      <c r="G561" s="9">
        <v>46203</v>
      </c>
      <c r="H561" s="10">
        <v>60</v>
      </c>
      <c r="I561" s="10">
        <v>2.5</v>
      </c>
      <c r="J561" s="8">
        <v>23104.79</v>
      </c>
      <c r="K561" s="8">
        <v>0.4</v>
      </c>
      <c r="L561" s="8">
        <v>277257.48</v>
      </c>
      <c r="M561" s="8">
        <v>4.75</v>
      </c>
      <c r="N561" s="8">
        <v>0.12</v>
      </c>
      <c r="O561" s="8">
        <v>0</v>
      </c>
      <c r="P561" s="8">
        <v>0</v>
      </c>
      <c r="Q561" s="8">
        <v>0</v>
      </c>
    </row>
    <row r="562" spans="1:17" s="3" customFormat="1" ht="1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customHeight="1">
      <c r="A563" s="6" t="s">
        <v>718</v>
      </c>
      <c r="B563" s="7" t="s">
        <v>101</v>
      </c>
      <c r="C563" s="6" t="s">
        <v>720</v>
      </c>
      <c r="D563" s="6" t="s">
        <v>117</v>
      </c>
      <c r="E563" s="8">
        <v>1600</v>
      </c>
      <c r="F563" s="9">
        <v>44378</v>
      </c>
      <c r="G563" s="9">
        <v>46203</v>
      </c>
      <c r="H563" s="10">
        <v>60</v>
      </c>
      <c r="I563" s="10">
        <v>2.5</v>
      </c>
      <c r="J563" s="8">
        <v>700</v>
      </c>
      <c r="K563" s="8">
        <v>0.44</v>
      </c>
      <c r="L563" s="8">
        <v>8400</v>
      </c>
      <c r="M563" s="8">
        <v>5.25</v>
      </c>
      <c r="N563" s="8">
        <v>0.12</v>
      </c>
      <c r="O563" s="8">
        <v>0</v>
      </c>
      <c r="P563" s="8">
        <v>0</v>
      </c>
      <c r="Q563" s="8">
        <v>0</v>
      </c>
    </row>
    <row r="564" spans="1:17" s="3" customFormat="1" ht="1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customHeight="1">
      <c r="A565" s="6" t="s">
        <v>721</v>
      </c>
      <c r="B565" s="7" t="s">
        <v>722</v>
      </c>
      <c r="C565" s="6" t="s">
        <v>723</v>
      </c>
      <c r="D565" s="6" t="s">
        <v>97</v>
      </c>
      <c r="E565" s="8">
        <v>47532</v>
      </c>
      <c r="F565" s="9">
        <v>44805</v>
      </c>
      <c r="G565" s="9">
        <v>46630</v>
      </c>
      <c r="H565" s="10">
        <v>60</v>
      </c>
      <c r="I565" s="10">
        <v>1.33</v>
      </c>
      <c r="J565" s="8">
        <v>27253.66</v>
      </c>
      <c r="K565" s="8">
        <v>0.56999999999999995</v>
      </c>
      <c r="L565" s="8">
        <v>327043.92</v>
      </c>
      <c r="M565" s="8">
        <v>6.88</v>
      </c>
      <c r="N565" s="8">
        <v>1.72</v>
      </c>
      <c r="O565" s="8">
        <v>0</v>
      </c>
      <c r="P565" s="8">
        <v>33133.96</v>
      </c>
      <c r="Q565" s="8">
        <v>0</v>
      </c>
    </row>
    <row r="566" spans="1:17" s="3" customFormat="1" ht="1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customHeight="1">
      <c r="A567" s="6" t="s">
        <v>721</v>
      </c>
      <c r="B567" s="7" t="s">
        <v>724</v>
      </c>
      <c r="C567" s="6" t="s">
        <v>725</v>
      </c>
      <c r="D567" s="6" t="s">
        <v>97</v>
      </c>
      <c r="E567" s="8">
        <v>25000</v>
      </c>
      <c r="F567" s="9">
        <v>43709</v>
      </c>
      <c r="G567" s="9">
        <v>46387</v>
      </c>
      <c r="H567" s="10">
        <v>88</v>
      </c>
      <c r="I567" s="10">
        <v>4.33</v>
      </c>
      <c r="J567" s="8">
        <v>12544.73</v>
      </c>
      <c r="K567" s="8">
        <v>0.5</v>
      </c>
      <c r="L567" s="8">
        <v>150536.76</v>
      </c>
      <c r="M567" s="8">
        <v>6.02</v>
      </c>
      <c r="N567" s="8">
        <v>1.55</v>
      </c>
      <c r="O567" s="8">
        <v>0</v>
      </c>
      <c r="P567" s="8">
        <v>12500</v>
      </c>
      <c r="Q567" s="8">
        <v>0</v>
      </c>
    </row>
    <row r="568" spans="1:17" s="3" customFormat="1" ht="1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hidden="1" customHeight="1">
      <c r="A569" s="6" t="s">
        <v>721</v>
      </c>
      <c r="B569" s="7" t="s">
        <v>548</v>
      </c>
      <c r="C569" s="12" t="s">
        <v>247</v>
      </c>
      <c r="D569" s="12"/>
      <c r="E569" s="13">
        <v>0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spans="1:17" s="3" customFormat="1" ht="1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customHeight="1">
      <c r="A571" s="6" t="s">
        <v>726</v>
      </c>
      <c r="B571" s="7" t="s">
        <v>119</v>
      </c>
      <c r="C571" s="6" t="s">
        <v>727</v>
      </c>
      <c r="D571" s="6" t="s">
        <v>97</v>
      </c>
      <c r="E571" s="8">
        <v>35250</v>
      </c>
      <c r="F571" s="9">
        <v>44470</v>
      </c>
      <c r="G571" s="9">
        <v>46477</v>
      </c>
      <c r="H571" s="10">
        <v>66</v>
      </c>
      <c r="I571" s="10">
        <v>2.25</v>
      </c>
      <c r="J571" s="8">
        <v>13000</v>
      </c>
      <c r="K571" s="8">
        <v>0.37</v>
      </c>
      <c r="L571" s="8">
        <v>156000</v>
      </c>
      <c r="M571" s="8">
        <v>4.43</v>
      </c>
      <c r="N571" s="8">
        <v>0.55000000000000004</v>
      </c>
      <c r="O571" s="8">
        <v>0</v>
      </c>
      <c r="P571" s="8">
        <v>13000</v>
      </c>
      <c r="Q571" s="8">
        <v>0</v>
      </c>
    </row>
    <row r="572" spans="1:17" s="3" customFormat="1" ht="1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customHeight="1">
      <c r="A573" s="6" t="s">
        <v>726</v>
      </c>
      <c r="B573" s="7" t="s">
        <v>320</v>
      </c>
      <c r="C573" s="6" t="s">
        <v>728</v>
      </c>
      <c r="D573" s="6" t="s">
        <v>97</v>
      </c>
      <c r="E573" s="8">
        <v>25100</v>
      </c>
      <c r="F573" s="9">
        <v>45200</v>
      </c>
      <c r="G573" s="9">
        <v>48975</v>
      </c>
      <c r="H573" s="10">
        <v>124</v>
      </c>
      <c r="I573" s="10">
        <v>0.25</v>
      </c>
      <c r="J573" s="8">
        <v>0</v>
      </c>
      <c r="K573" s="8">
        <v>0</v>
      </c>
      <c r="L573" s="8">
        <v>0</v>
      </c>
      <c r="M573" s="8">
        <v>0</v>
      </c>
      <c r="N573" s="8">
        <v>2.44</v>
      </c>
      <c r="O573" s="8">
        <v>0.76</v>
      </c>
      <c r="P573" s="8">
        <v>33806.42</v>
      </c>
      <c r="Q573" s="8">
        <v>0</v>
      </c>
    </row>
    <row r="574" spans="1:17" s="3" customFormat="1" ht="1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customHeight="1">
      <c r="A575" s="6" t="s">
        <v>729</v>
      </c>
      <c r="B575" s="7" t="s">
        <v>730</v>
      </c>
      <c r="C575" s="6" t="s">
        <v>731</v>
      </c>
      <c r="D575" s="6" t="s">
        <v>97</v>
      </c>
      <c r="E575" s="8">
        <v>16800</v>
      </c>
      <c r="F575" s="9">
        <v>44166</v>
      </c>
      <c r="G575" s="9">
        <v>45991</v>
      </c>
      <c r="H575" s="10">
        <v>60</v>
      </c>
      <c r="I575" s="10">
        <v>3.08</v>
      </c>
      <c r="J575" s="8">
        <v>15374.67</v>
      </c>
      <c r="K575" s="8">
        <v>0.92</v>
      </c>
      <c r="L575" s="8">
        <v>184496.04</v>
      </c>
      <c r="M575" s="8">
        <v>10.98</v>
      </c>
      <c r="N575" s="8">
        <v>2.16</v>
      </c>
      <c r="O575" s="8">
        <v>0</v>
      </c>
      <c r="P575" s="8">
        <v>0</v>
      </c>
      <c r="Q575" s="8">
        <v>0</v>
      </c>
    </row>
    <row r="576" spans="1:17" s="3" customFormat="1" ht="1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customHeight="1">
      <c r="A577" s="6" t="s">
        <v>732</v>
      </c>
      <c r="B577" s="7" t="s">
        <v>733</v>
      </c>
      <c r="C577" s="6" t="s">
        <v>734</v>
      </c>
      <c r="D577" s="6" t="s">
        <v>117</v>
      </c>
      <c r="E577" s="8">
        <v>30512</v>
      </c>
      <c r="F577" s="9">
        <v>44105</v>
      </c>
      <c r="G577" s="9">
        <v>45930</v>
      </c>
      <c r="H577" s="10">
        <v>60</v>
      </c>
      <c r="I577" s="10">
        <v>3.25</v>
      </c>
      <c r="J577" s="8">
        <v>15060</v>
      </c>
      <c r="K577" s="8">
        <v>0.49</v>
      </c>
      <c r="L577" s="8">
        <v>180720</v>
      </c>
      <c r="M577" s="8">
        <v>5.92</v>
      </c>
      <c r="N577" s="8">
        <v>0.93</v>
      </c>
      <c r="O577" s="8">
        <v>0</v>
      </c>
      <c r="P577" s="8">
        <v>13985</v>
      </c>
      <c r="Q577" s="8">
        <v>0</v>
      </c>
    </row>
    <row r="578" spans="1:17" s="3" customFormat="1" ht="1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s="3" customFormat="1" ht="15" customHeight="1">
      <c r="A579" s="6" t="s">
        <v>735</v>
      </c>
      <c r="B579" s="7" t="s">
        <v>736</v>
      </c>
      <c r="C579" s="6" t="s">
        <v>737</v>
      </c>
      <c r="D579" s="6" t="s">
        <v>97</v>
      </c>
      <c r="E579" s="8">
        <v>26880</v>
      </c>
      <c r="F579" s="9">
        <v>44351</v>
      </c>
      <c r="G579" s="9">
        <v>47299</v>
      </c>
      <c r="H579" s="10">
        <v>97</v>
      </c>
      <c r="I579" s="10">
        <v>2.58</v>
      </c>
      <c r="J579" s="8">
        <v>16397.27</v>
      </c>
      <c r="K579" s="8">
        <v>0.61</v>
      </c>
      <c r="L579" s="8">
        <v>196767.24</v>
      </c>
      <c r="M579" s="8">
        <v>7.32</v>
      </c>
      <c r="N579" s="8">
        <v>1.62</v>
      </c>
      <c r="O579" s="8">
        <v>0</v>
      </c>
      <c r="P579" s="8">
        <v>18659.2</v>
      </c>
      <c r="Q579" s="8">
        <v>0</v>
      </c>
    </row>
    <row r="580" spans="1:17" s="3" customFormat="1" ht="1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s="3" customFormat="1" ht="15" customHeight="1">
      <c r="A581" s="6" t="s">
        <v>738</v>
      </c>
      <c r="B581" s="7" t="s">
        <v>99</v>
      </c>
      <c r="C581" s="6" t="s">
        <v>739</v>
      </c>
      <c r="D581" s="6" t="s">
        <v>97</v>
      </c>
      <c r="E581" s="8">
        <v>7500</v>
      </c>
      <c r="F581" s="9">
        <v>42614</v>
      </c>
      <c r="G581" s="9">
        <v>46265</v>
      </c>
      <c r="H581" s="10">
        <v>120</v>
      </c>
      <c r="I581" s="10">
        <v>7.33</v>
      </c>
      <c r="J581" s="8">
        <v>3218.75</v>
      </c>
      <c r="K581" s="8">
        <v>0.43</v>
      </c>
      <c r="L581" s="8">
        <v>38625</v>
      </c>
      <c r="M581" s="8">
        <v>5.15</v>
      </c>
      <c r="N581" s="8">
        <v>2.41</v>
      </c>
      <c r="O581" s="8">
        <v>0</v>
      </c>
      <c r="P581" s="8">
        <v>5625</v>
      </c>
      <c r="Q581" s="8">
        <v>0</v>
      </c>
    </row>
    <row r="582" spans="1:17" s="3" customFormat="1" ht="1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s="3" customFormat="1" ht="15" customHeight="1">
      <c r="A583" s="6" t="s">
        <v>738</v>
      </c>
      <c r="B583" s="7" t="s">
        <v>740</v>
      </c>
      <c r="C583" s="6" t="s">
        <v>741</v>
      </c>
      <c r="D583" s="6" t="s">
        <v>97</v>
      </c>
      <c r="E583" s="8">
        <v>34205</v>
      </c>
      <c r="F583" s="9">
        <v>44075</v>
      </c>
      <c r="G583" s="9">
        <v>46507</v>
      </c>
      <c r="H583" s="10">
        <v>80</v>
      </c>
      <c r="I583" s="10">
        <v>3.33</v>
      </c>
      <c r="J583" s="8">
        <v>24221.42</v>
      </c>
      <c r="K583" s="8">
        <v>0.71</v>
      </c>
      <c r="L583" s="8">
        <v>290657.03999999998</v>
      </c>
      <c r="M583" s="8">
        <v>8.5</v>
      </c>
      <c r="N583" s="8">
        <v>2.75</v>
      </c>
      <c r="O583" s="8">
        <v>0.05</v>
      </c>
      <c r="P583" s="8">
        <v>9000</v>
      </c>
      <c r="Q583" s="8">
        <v>0</v>
      </c>
    </row>
    <row r="584" spans="1:17" s="3" customFormat="1" ht="1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s="3" customFormat="1" ht="15" customHeight="1">
      <c r="A585" s="6" t="s">
        <v>742</v>
      </c>
      <c r="B585" s="7" t="s">
        <v>743</v>
      </c>
      <c r="C585" s="6" t="s">
        <v>744</v>
      </c>
      <c r="D585" s="6" t="s">
        <v>97</v>
      </c>
      <c r="E585" s="8">
        <v>41500</v>
      </c>
      <c r="F585" s="9">
        <v>40848</v>
      </c>
      <c r="G585" s="9">
        <v>45380</v>
      </c>
      <c r="H585" s="10">
        <v>148</v>
      </c>
      <c r="I585" s="10">
        <v>12.17</v>
      </c>
      <c r="J585" s="8">
        <v>23368.81</v>
      </c>
      <c r="K585" s="8">
        <v>0.56000000000000005</v>
      </c>
      <c r="L585" s="8">
        <v>280425.71999999997</v>
      </c>
      <c r="M585" s="8">
        <v>6.76</v>
      </c>
      <c r="N585" s="8">
        <v>0</v>
      </c>
      <c r="O585" s="8">
        <v>0</v>
      </c>
      <c r="P585" s="8">
        <v>0</v>
      </c>
      <c r="Q585" s="8">
        <v>0</v>
      </c>
    </row>
    <row r="586" spans="1:17" s="3" customFormat="1" ht="1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s="3" customFormat="1" ht="15" customHeight="1">
      <c r="A587" s="6" t="s">
        <v>745</v>
      </c>
      <c r="B587" s="7" t="s">
        <v>746</v>
      </c>
      <c r="C587" s="6" t="s">
        <v>747</v>
      </c>
      <c r="D587" s="6" t="s">
        <v>97</v>
      </c>
      <c r="E587" s="8">
        <v>47256</v>
      </c>
      <c r="F587" s="9">
        <v>43382</v>
      </c>
      <c r="G587" s="9">
        <v>47238</v>
      </c>
      <c r="H587" s="10">
        <v>127</v>
      </c>
      <c r="I587" s="10">
        <v>5.25</v>
      </c>
      <c r="J587" s="8">
        <v>22514.82</v>
      </c>
      <c r="K587" s="8">
        <v>0.48</v>
      </c>
      <c r="L587" s="8">
        <v>270177.84000000003</v>
      </c>
      <c r="M587" s="8">
        <v>5.72</v>
      </c>
      <c r="N587" s="8">
        <v>1.7</v>
      </c>
      <c r="O587" s="8">
        <v>0</v>
      </c>
      <c r="P587" s="8">
        <v>0</v>
      </c>
      <c r="Q587" s="8">
        <v>0</v>
      </c>
    </row>
    <row r="588" spans="1:17" s="3" customFormat="1" ht="1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s="3" customFormat="1" ht="15" customHeight="1">
      <c r="A589" s="6" t="s">
        <v>748</v>
      </c>
      <c r="B589" s="7" t="s">
        <v>749</v>
      </c>
      <c r="C589" s="6" t="s">
        <v>750</v>
      </c>
      <c r="D589" s="6" t="s">
        <v>97</v>
      </c>
      <c r="E589" s="8">
        <v>11300</v>
      </c>
      <c r="F589" s="9">
        <v>44351</v>
      </c>
      <c r="G589" s="9">
        <v>47299</v>
      </c>
      <c r="H589" s="10">
        <v>97</v>
      </c>
      <c r="I589" s="10">
        <v>2.58</v>
      </c>
      <c r="J589" s="8">
        <v>7392.7</v>
      </c>
      <c r="K589" s="8">
        <v>0.65</v>
      </c>
      <c r="L589" s="8">
        <v>88712.4</v>
      </c>
      <c r="M589" s="8">
        <v>7.85</v>
      </c>
      <c r="N589" s="8">
        <v>1.58</v>
      </c>
      <c r="O589" s="8">
        <v>0</v>
      </c>
      <c r="P589" s="8">
        <v>8446.75</v>
      </c>
      <c r="Q589" s="8">
        <v>0</v>
      </c>
    </row>
    <row r="590" spans="1:17" s="3" customFormat="1" ht="15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s="3" customFormat="1" ht="15" customHeight="1">
      <c r="A591" s="6" t="s">
        <v>751</v>
      </c>
      <c r="B591" s="7" t="s">
        <v>752</v>
      </c>
      <c r="C591" s="6" t="s">
        <v>753</v>
      </c>
      <c r="D591" s="6" t="s">
        <v>97</v>
      </c>
      <c r="E591" s="8">
        <v>22500</v>
      </c>
      <c r="F591" s="9">
        <v>44431</v>
      </c>
      <c r="G591" s="9">
        <v>46996</v>
      </c>
      <c r="H591" s="10">
        <v>85</v>
      </c>
      <c r="I591" s="10">
        <v>2.42</v>
      </c>
      <c r="J591" s="8">
        <v>15000</v>
      </c>
      <c r="K591" s="8">
        <v>0.67</v>
      </c>
      <c r="L591" s="8">
        <v>180000</v>
      </c>
      <c r="M591" s="8">
        <v>8</v>
      </c>
      <c r="N591" s="8">
        <v>2.14</v>
      </c>
      <c r="O591" s="8">
        <v>0</v>
      </c>
      <c r="P591" s="8">
        <v>12812.5</v>
      </c>
      <c r="Q591" s="8">
        <v>0</v>
      </c>
    </row>
    <row r="592" spans="1:17" s="3" customFormat="1" ht="15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s="3" customFormat="1" ht="15" customHeight="1">
      <c r="A593" s="6" t="s">
        <v>754</v>
      </c>
      <c r="B593" s="7" t="s">
        <v>119</v>
      </c>
      <c r="C593" s="6" t="s">
        <v>755</v>
      </c>
      <c r="D593" s="6" t="s">
        <v>97</v>
      </c>
      <c r="E593" s="8">
        <v>20080</v>
      </c>
      <c r="F593" s="9">
        <v>44669</v>
      </c>
      <c r="G593" s="9">
        <v>45777</v>
      </c>
      <c r="H593" s="10">
        <v>37</v>
      </c>
      <c r="I593" s="10">
        <v>1.75</v>
      </c>
      <c r="J593" s="8">
        <v>15511.8</v>
      </c>
      <c r="K593" s="8">
        <v>0.77</v>
      </c>
      <c r="L593" s="8">
        <v>186141.6</v>
      </c>
      <c r="M593" s="8">
        <v>9.27</v>
      </c>
      <c r="N593" s="8">
        <v>2.87</v>
      </c>
      <c r="O593" s="8">
        <v>0</v>
      </c>
      <c r="P593" s="8">
        <v>19778.8</v>
      </c>
      <c r="Q593" s="8">
        <v>0</v>
      </c>
    </row>
    <row r="594" spans="1:17" s="3" customFormat="1" ht="15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s="3" customFormat="1" ht="15" customHeight="1">
      <c r="A595" s="6" t="s">
        <v>756</v>
      </c>
      <c r="B595" s="7" t="s">
        <v>208</v>
      </c>
      <c r="C595" s="6" t="s">
        <v>757</v>
      </c>
      <c r="D595" s="6" t="s">
        <v>117</v>
      </c>
      <c r="E595" s="8">
        <v>6792</v>
      </c>
      <c r="F595" s="9">
        <v>44075</v>
      </c>
      <c r="G595" s="9">
        <v>46568</v>
      </c>
      <c r="H595" s="10">
        <v>82</v>
      </c>
      <c r="I595" s="10">
        <v>3.33</v>
      </c>
      <c r="J595" s="8">
        <v>9277.25</v>
      </c>
      <c r="K595" s="8">
        <v>1.37</v>
      </c>
      <c r="L595" s="8">
        <v>111327</v>
      </c>
      <c r="M595" s="8">
        <v>16.39</v>
      </c>
      <c r="N595" s="8">
        <v>0</v>
      </c>
      <c r="O595" s="8">
        <v>0</v>
      </c>
      <c r="P595" s="8">
        <v>16414</v>
      </c>
      <c r="Q595" s="8">
        <v>0</v>
      </c>
    </row>
    <row r="596" spans="1:17" s="3" customFormat="1" ht="15" customHeight="1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s="3" customFormat="1" ht="15" customHeight="1">
      <c r="A597" s="6" t="s">
        <v>758</v>
      </c>
      <c r="B597" s="7" t="s">
        <v>759</v>
      </c>
      <c r="C597" s="6" t="s">
        <v>760</v>
      </c>
      <c r="D597" s="6" t="s">
        <v>97</v>
      </c>
      <c r="E597" s="8">
        <v>29772</v>
      </c>
      <c r="F597" s="9">
        <v>45017</v>
      </c>
      <c r="G597" s="9">
        <v>46904</v>
      </c>
      <c r="H597" s="10">
        <v>62</v>
      </c>
      <c r="I597" s="10">
        <v>0.75</v>
      </c>
      <c r="J597" s="8">
        <v>26670.75</v>
      </c>
      <c r="K597" s="8">
        <v>0.9</v>
      </c>
      <c r="L597" s="8">
        <v>320049</v>
      </c>
      <c r="M597" s="8">
        <v>10.75</v>
      </c>
      <c r="N597" s="8">
        <v>3.94</v>
      </c>
      <c r="O597" s="8">
        <v>0</v>
      </c>
      <c r="P597" s="8">
        <v>40688</v>
      </c>
      <c r="Q597" s="8">
        <v>0</v>
      </c>
    </row>
    <row r="598" spans="1:17" s="3" customFormat="1" ht="15" customHeight="1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s="3" customFormat="1" ht="15" customHeight="1">
      <c r="A599" s="6" t="s">
        <v>761</v>
      </c>
      <c r="B599" s="7" t="s">
        <v>762</v>
      </c>
      <c r="C599" s="6" t="s">
        <v>763</v>
      </c>
      <c r="D599" s="6" t="s">
        <v>97</v>
      </c>
      <c r="E599" s="8">
        <v>16000</v>
      </c>
      <c r="F599" s="9">
        <v>44351</v>
      </c>
      <c r="G599" s="9">
        <v>47299</v>
      </c>
      <c r="H599" s="10">
        <v>97</v>
      </c>
      <c r="I599" s="10">
        <v>2.58</v>
      </c>
      <c r="J599" s="8">
        <v>8693.33</v>
      </c>
      <c r="K599" s="8">
        <v>0.54</v>
      </c>
      <c r="L599" s="8">
        <v>104319.96</v>
      </c>
      <c r="M599" s="8">
        <v>6.52</v>
      </c>
      <c r="N599" s="8">
        <v>0.99</v>
      </c>
      <c r="O599" s="8">
        <v>0</v>
      </c>
      <c r="P599" s="8">
        <v>10000</v>
      </c>
      <c r="Q599" s="8">
        <v>0</v>
      </c>
    </row>
    <row r="600" spans="1:17" s="3" customFormat="1" ht="15" customHeight="1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s="3" customFormat="1" ht="15" customHeight="1">
      <c r="A601" s="6" t="s">
        <v>764</v>
      </c>
      <c r="B601" s="7" t="s">
        <v>119</v>
      </c>
      <c r="C601" s="6" t="s">
        <v>765</v>
      </c>
      <c r="D601" s="6" t="s">
        <v>97</v>
      </c>
      <c r="E601" s="8">
        <v>150018</v>
      </c>
      <c r="F601" s="9">
        <v>44397</v>
      </c>
      <c r="G601" s="9">
        <v>46691</v>
      </c>
      <c r="H601" s="10">
        <v>76</v>
      </c>
      <c r="I601" s="10">
        <v>2.5</v>
      </c>
      <c r="J601" s="8">
        <v>56881.83</v>
      </c>
      <c r="K601" s="8">
        <v>0.38</v>
      </c>
      <c r="L601" s="8">
        <v>682581.96</v>
      </c>
      <c r="M601" s="8">
        <v>4.55</v>
      </c>
      <c r="N601" s="8">
        <v>1.31</v>
      </c>
      <c r="O601" s="8">
        <v>0</v>
      </c>
      <c r="P601" s="8">
        <v>55000</v>
      </c>
      <c r="Q601" s="8">
        <v>0</v>
      </c>
    </row>
    <row r="602" spans="1:17" s="3" customFormat="1" ht="15" customHeight="1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s="3" customFormat="1" ht="15" customHeight="1">
      <c r="A603" s="6" t="s">
        <v>764</v>
      </c>
      <c r="B603" s="7" t="s">
        <v>766</v>
      </c>
      <c r="C603" s="6" t="s">
        <v>767</v>
      </c>
      <c r="D603" s="6" t="s">
        <v>97</v>
      </c>
      <c r="E603" s="8">
        <v>95281</v>
      </c>
      <c r="F603" s="9">
        <v>44561</v>
      </c>
      <c r="G603" s="9">
        <v>46843</v>
      </c>
      <c r="H603" s="10">
        <v>76</v>
      </c>
      <c r="I603" s="10">
        <v>2.08</v>
      </c>
      <c r="J603" s="8">
        <v>31363.33</v>
      </c>
      <c r="K603" s="8">
        <v>0.33</v>
      </c>
      <c r="L603" s="8">
        <v>376359.96</v>
      </c>
      <c r="M603" s="8">
        <v>3.95</v>
      </c>
      <c r="N603" s="8">
        <v>1.31</v>
      </c>
      <c r="O603" s="8">
        <v>0</v>
      </c>
      <c r="P603" s="8">
        <v>0</v>
      </c>
      <c r="Q603" s="8">
        <v>0</v>
      </c>
    </row>
    <row r="605" spans="1:17" s="45" customFormat="1" ht="15" customHeight="1">
      <c r="A605" s="40" t="s">
        <v>768</v>
      </c>
      <c r="B605" s="41" t="s">
        <v>769</v>
      </c>
      <c r="C605" s="40" t="s">
        <v>770</v>
      </c>
      <c r="D605" s="40" t="s">
        <v>97</v>
      </c>
      <c r="E605" s="42">
        <v>27809</v>
      </c>
      <c r="F605" s="43">
        <v>43282</v>
      </c>
      <c r="G605" s="43">
        <v>47057</v>
      </c>
      <c r="H605" s="44">
        <v>124</v>
      </c>
      <c r="I605" s="44">
        <v>5.5</v>
      </c>
      <c r="J605" s="42">
        <v>17214.62</v>
      </c>
      <c r="K605" s="42">
        <v>0.62</v>
      </c>
      <c r="L605" s="42">
        <v>206575.44</v>
      </c>
      <c r="M605" s="42">
        <v>7.43</v>
      </c>
      <c r="N605" s="42">
        <v>2.57</v>
      </c>
      <c r="O605" s="42">
        <v>0</v>
      </c>
      <c r="P605" s="42">
        <v>15000</v>
      </c>
      <c r="Q605" s="42">
        <v>0</v>
      </c>
    </row>
    <row r="606" spans="1:17" s="3" customFormat="1" ht="15" customHeight="1">
      <c r="A606" s="6"/>
      <c r="B606" s="7"/>
      <c r="C606" s="6"/>
      <c r="D606" s="6"/>
      <c r="E606" s="8"/>
      <c r="F606" s="9"/>
      <c r="G606" s="9"/>
      <c r="H606" s="10"/>
      <c r="I606" s="10"/>
      <c r="J606" s="8"/>
      <c r="K606" s="8"/>
      <c r="L606" s="8"/>
      <c r="M606" s="8"/>
      <c r="N606" s="8"/>
      <c r="O606" s="8"/>
      <c r="P606" s="8"/>
      <c r="Q606" s="8"/>
    </row>
    <row r="607" spans="1:17" s="45" customFormat="1" ht="15" customHeight="1">
      <c r="A607" s="40" t="s">
        <v>768</v>
      </c>
      <c r="B607" s="41" t="s">
        <v>771</v>
      </c>
      <c r="C607" s="40" t="s">
        <v>772</v>
      </c>
      <c r="D607" s="40" t="s">
        <v>97</v>
      </c>
      <c r="E607" s="42">
        <v>35791</v>
      </c>
      <c r="F607" s="43">
        <v>42217</v>
      </c>
      <c r="G607" s="43">
        <v>47057</v>
      </c>
      <c r="H607" s="44">
        <v>159</v>
      </c>
      <c r="I607" s="44">
        <v>8.42</v>
      </c>
      <c r="J607" s="42">
        <v>22941.1</v>
      </c>
      <c r="K607" s="42">
        <v>0.64</v>
      </c>
      <c r="L607" s="42">
        <v>275293.2</v>
      </c>
      <c r="M607" s="42">
        <v>7.69</v>
      </c>
      <c r="N607" s="42">
        <v>2.81</v>
      </c>
      <c r="O607" s="42">
        <v>0</v>
      </c>
      <c r="P607" s="42">
        <v>21385.119999999999</v>
      </c>
      <c r="Q607" s="42">
        <v>0</v>
      </c>
    </row>
    <row r="609" spans="1:17" s="45" customFormat="1" ht="15" hidden="1" customHeight="1">
      <c r="A609" s="40" t="s">
        <v>773</v>
      </c>
      <c r="B609" s="41" t="s">
        <v>774</v>
      </c>
      <c r="C609" s="46" t="s">
        <v>247</v>
      </c>
      <c r="D609" s="46"/>
      <c r="E609" s="42">
        <v>40500</v>
      </c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</row>
    <row r="611" spans="1:17" s="45" customFormat="1" ht="15" customHeight="1">
      <c r="A611" s="40" t="s">
        <v>775</v>
      </c>
      <c r="B611" s="41" t="s">
        <v>776</v>
      </c>
      <c r="C611" s="40" t="s">
        <v>777</v>
      </c>
      <c r="D611" s="40" t="s">
        <v>97</v>
      </c>
      <c r="E611" s="42">
        <v>76625</v>
      </c>
      <c r="F611" s="43">
        <v>42309</v>
      </c>
      <c r="G611" s="43">
        <v>47422</v>
      </c>
      <c r="H611" s="44">
        <v>168</v>
      </c>
      <c r="I611" s="44">
        <v>8.17</v>
      </c>
      <c r="J611" s="42">
        <v>45601.45</v>
      </c>
      <c r="K611" s="42">
        <v>0.6</v>
      </c>
      <c r="L611" s="42">
        <v>547217.4</v>
      </c>
      <c r="M611" s="42">
        <v>7.14</v>
      </c>
      <c r="N611" s="42">
        <v>1.2</v>
      </c>
      <c r="O611" s="42">
        <v>0</v>
      </c>
      <c r="P611" s="42">
        <v>0</v>
      </c>
      <c r="Q611" s="42">
        <v>0</v>
      </c>
    </row>
    <row r="612" spans="1:17" s="3" customFormat="1" ht="15" customHeight="1">
      <c r="A612" s="6"/>
      <c r="B612" s="7"/>
      <c r="C612" s="6"/>
      <c r="D612" s="6"/>
      <c r="E612" s="8"/>
      <c r="F612" s="9"/>
      <c r="G612" s="9"/>
      <c r="H612" s="10"/>
      <c r="I612" s="10"/>
      <c r="J612" s="8"/>
      <c r="K612" s="8"/>
      <c r="L612" s="8"/>
      <c r="M612" s="8"/>
      <c r="N612" s="8"/>
      <c r="O612" s="8"/>
      <c r="P612" s="8"/>
      <c r="Q612" s="8"/>
    </row>
    <row r="613" spans="1:17" s="45" customFormat="1" ht="15" customHeight="1">
      <c r="A613" s="40" t="s">
        <v>775</v>
      </c>
      <c r="B613" s="41" t="s">
        <v>650</v>
      </c>
      <c r="C613" s="40" t="s">
        <v>778</v>
      </c>
      <c r="D613" s="40" t="s">
        <v>97</v>
      </c>
      <c r="E613" s="42">
        <v>12098</v>
      </c>
      <c r="F613" s="43">
        <v>40360</v>
      </c>
      <c r="G613" s="43">
        <v>47879</v>
      </c>
      <c r="H613" s="44">
        <v>247</v>
      </c>
      <c r="I613" s="44">
        <v>13.5</v>
      </c>
      <c r="J613" s="42">
        <v>5656.92</v>
      </c>
      <c r="K613" s="42">
        <v>0.47</v>
      </c>
      <c r="L613" s="42">
        <v>67883.039999999994</v>
      </c>
      <c r="M613" s="42">
        <v>5.61</v>
      </c>
      <c r="N613" s="42">
        <v>1</v>
      </c>
      <c r="O613" s="42">
        <v>0</v>
      </c>
      <c r="P613" s="42">
        <v>5472.05</v>
      </c>
      <c r="Q613" s="42">
        <v>0</v>
      </c>
    </row>
    <row r="614" spans="1:17" s="3" customFormat="1" ht="15" customHeight="1">
      <c r="A614" s="6"/>
      <c r="B614" s="7"/>
      <c r="C614" s="6"/>
      <c r="D614" s="6"/>
      <c r="E614" s="8"/>
      <c r="F614" s="9"/>
      <c r="G614" s="9"/>
      <c r="H614" s="10"/>
      <c r="I614" s="10"/>
      <c r="J614" s="8"/>
      <c r="K614" s="8"/>
      <c r="L614" s="8"/>
      <c r="M614" s="8"/>
      <c r="N614" s="8"/>
      <c r="O614" s="8"/>
      <c r="P614" s="8"/>
      <c r="Q614" s="8"/>
    </row>
    <row r="615" spans="1:17" s="45" customFormat="1" ht="15" customHeight="1">
      <c r="A615" s="40" t="s">
        <v>775</v>
      </c>
      <c r="B615" s="41" t="s">
        <v>779</v>
      </c>
      <c r="C615" s="40" t="s">
        <v>780</v>
      </c>
      <c r="D615" s="40" t="s">
        <v>97</v>
      </c>
      <c r="E615" s="42">
        <v>12234</v>
      </c>
      <c r="F615" s="43">
        <v>42278</v>
      </c>
      <c r="G615" s="43">
        <v>45930</v>
      </c>
      <c r="H615" s="44">
        <v>120</v>
      </c>
      <c r="I615" s="44">
        <v>8.25</v>
      </c>
      <c r="J615" s="42">
        <v>6985.08</v>
      </c>
      <c r="K615" s="42">
        <v>0.56999999999999995</v>
      </c>
      <c r="L615" s="42">
        <v>83820.960000000006</v>
      </c>
      <c r="M615" s="42">
        <v>6.85</v>
      </c>
      <c r="N615" s="42">
        <v>1.37</v>
      </c>
      <c r="O615" s="42">
        <v>0</v>
      </c>
      <c r="P615" s="42">
        <v>0</v>
      </c>
      <c r="Q615" s="42">
        <v>0</v>
      </c>
    </row>
    <row r="616" spans="1:17" s="3" customFormat="1" ht="15" customHeight="1">
      <c r="A616" s="6"/>
      <c r="B616" s="7"/>
      <c r="C616" s="6"/>
      <c r="D616" s="6"/>
      <c r="E616" s="8"/>
      <c r="F616" s="9"/>
      <c r="G616" s="9"/>
      <c r="H616" s="10"/>
      <c r="I616" s="10"/>
      <c r="J616" s="8"/>
      <c r="K616" s="8"/>
      <c r="L616" s="8"/>
      <c r="M616" s="8"/>
      <c r="N616" s="8"/>
      <c r="O616" s="8"/>
      <c r="P616" s="8"/>
      <c r="Q616" s="8"/>
    </row>
    <row r="617" spans="1:17" s="45" customFormat="1" ht="15" customHeight="1">
      <c r="A617" s="40" t="s">
        <v>775</v>
      </c>
      <c r="B617" s="41" t="s">
        <v>781</v>
      </c>
      <c r="C617" s="40" t="s">
        <v>782</v>
      </c>
      <c r="D617" s="40" t="s">
        <v>97</v>
      </c>
      <c r="E617" s="42">
        <v>10979</v>
      </c>
      <c r="F617" s="43">
        <v>44317</v>
      </c>
      <c r="G617" s="43">
        <v>47422</v>
      </c>
      <c r="H617" s="44">
        <v>102</v>
      </c>
      <c r="I617" s="44">
        <v>2.67</v>
      </c>
      <c r="J617" s="42">
        <v>6533.88</v>
      </c>
      <c r="K617" s="42">
        <v>0.6</v>
      </c>
      <c r="L617" s="42">
        <v>78406.559999999998</v>
      </c>
      <c r="M617" s="42">
        <v>7.14</v>
      </c>
      <c r="N617" s="42">
        <v>1.1499999999999999</v>
      </c>
      <c r="O617" s="42">
        <v>0</v>
      </c>
      <c r="P617" s="42">
        <v>0</v>
      </c>
      <c r="Q617" s="42">
        <v>0</v>
      </c>
    </row>
    <row r="618" spans="1:17" s="3" customFormat="1" ht="15" customHeight="1">
      <c r="A618" s="6"/>
      <c r="B618" s="7"/>
      <c r="C618" s="6"/>
      <c r="D618" s="6"/>
      <c r="E618" s="8"/>
      <c r="F618" s="9"/>
      <c r="G618" s="9"/>
      <c r="H618" s="10"/>
      <c r="I618" s="10"/>
      <c r="J618" s="8"/>
      <c r="K618" s="8"/>
      <c r="L618" s="8"/>
      <c r="M618" s="8"/>
      <c r="N618" s="8"/>
      <c r="O618" s="8"/>
      <c r="P618" s="8"/>
      <c r="Q618" s="8"/>
    </row>
    <row r="619" spans="1:17" s="45" customFormat="1" ht="15" customHeight="1">
      <c r="A619" s="40" t="s">
        <v>775</v>
      </c>
      <c r="B619" s="41" t="s">
        <v>783</v>
      </c>
      <c r="C619" s="40" t="s">
        <v>784</v>
      </c>
      <c r="D619" s="40" t="s">
        <v>97</v>
      </c>
      <c r="E619" s="42">
        <v>20500</v>
      </c>
      <c r="F619" s="43">
        <v>40801</v>
      </c>
      <c r="G619" s="43">
        <v>46203</v>
      </c>
      <c r="H619" s="44">
        <v>178</v>
      </c>
      <c r="I619" s="44">
        <v>12.33</v>
      </c>
      <c r="J619" s="42">
        <v>10420.83</v>
      </c>
      <c r="K619" s="42">
        <v>0.51</v>
      </c>
      <c r="L619" s="42">
        <v>125049.96</v>
      </c>
      <c r="M619" s="42">
        <v>6.1</v>
      </c>
      <c r="N619" s="42">
        <v>1.37</v>
      </c>
      <c r="O619" s="42">
        <v>0</v>
      </c>
      <c r="P619" s="42">
        <v>0</v>
      </c>
      <c r="Q619" s="42">
        <v>0</v>
      </c>
    </row>
    <row r="621" spans="1:17" s="51" customFormat="1" ht="15" customHeight="1">
      <c r="A621" s="15" t="s">
        <v>785</v>
      </c>
      <c r="B621" s="16" t="s">
        <v>786</v>
      </c>
      <c r="C621" s="15" t="s">
        <v>787</v>
      </c>
      <c r="D621" s="15" t="s">
        <v>97</v>
      </c>
      <c r="E621" s="17">
        <v>25355</v>
      </c>
      <c r="F621" s="18">
        <v>44105</v>
      </c>
      <c r="G621" s="16"/>
      <c r="H621" s="16"/>
      <c r="I621" s="19">
        <v>3.25</v>
      </c>
      <c r="J621" s="17">
        <v>19650.12</v>
      </c>
      <c r="K621" s="17">
        <v>0.77</v>
      </c>
      <c r="L621" s="17">
        <v>235801.44</v>
      </c>
      <c r="M621" s="17">
        <v>9.3000000000000007</v>
      </c>
      <c r="N621" s="17">
        <v>2.68</v>
      </c>
      <c r="O621" s="17">
        <v>0</v>
      </c>
      <c r="P621" s="17">
        <v>13205.73</v>
      </c>
      <c r="Q621" s="17">
        <v>0</v>
      </c>
    </row>
    <row r="623" spans="1:17">
      <c r="E623" s="20">
        <v>10733121</v>
      </c>
    </row>
    <row r="624" spans="1:17">
      <c r="E624" s="20">
        <v>10504343</v>
      </c>
    </row>
    <row r="625" spans="5:5">
      <c r="E625" s="20"/>
    </row>
  </sheetData>
  <autoFilter ref="A3:Q621" xr:uid="{B210001C-91C4-49EE-8963-6FE43AF24452}">
    <filterColumn colId="2">
      <filters blank="1">
        <filter val="4-Star Air, Hydraulics, Industrial Hose &amp; Supply, Inc. (t0000762)"/>
        <filter val="A. MESSE ACQUISITION, LLC (t0000642)"/>
        <filter val="A-1 Outlet Store Inc. (t0001013)"/>
        <filter val="Aakash Chemicals  (t0000505)"/>
        <filter val="Acme Industries, Inc. (t0000519)"/>
        <filter val="Acousti Engineering Company of Florida (t0000464)"/>
        <filter val="ADT Commercial LLC (t0000831)"/>
        <filter val="AFS World Truck Repair LP (t0000882)"/>
        <filter val="ALL, LLC (t0000931)"/>
        <filter val="Almeco USA, Inc. (t0000851)"/>
        <filter val="Aloha Builders, LLC (t0000792)"/>
        <filter val="American Builders &amp; Contractor Supply Co, Inc. (t0000771)"/>
        <filter val="American Expediting Logistics LLC (t0000798)"/>
        <filter val="American HVAC Inc (t0000681)"/>
        <filter val="AMG Stone Inc. (t0001056)"/>
        <filter val="Amphenol EEC, Inc. (t0000921)"/>
        <filter val="Amundsen Commercial Kitchens, Inc. (t0000757)"/>
        <filter val="Andre Thompson (t0000644)"/>
        <filter val="Andrews Paperboard, Inc. (t0000815)"/>
        <filter val="APCO Graphics Inc (t0000711)"/>
        <filter val="Aruvil International, Inc. (t0000784)"/>
        <filter val="Ashanti Films Inc (t0001040)"/>
        <filter val="Atlantic Chemical and Equipment Company (t0000796)"/>
        <filter val="Averr Aglow, LLC (t0000639)"/>
        <filter val="AZELIS AMERICAS CASE, LLC (t0000829)"/>
        <filter val="Baker Triangle Prefab, LTD (t0000790)"/>
        <filter val="Bakkavor Foods USA Inc. (t0000539)"/>
        <filter val="BBS Enterprises Inc (t0000635)"/>
        <filter val="Beacon Sales Acquisition, Inc. (t0000842)"/>
        <filter val="Bear Staffing Services (t0000548)"/>
        <filter val="Bel-Shore Enterprises (t0000691)"/>
        <filter val="Bengal Converting Services (t0000702)"/>
        <filter val="Bestwork Industries for the Blind, Inc. (t0000958)"/>
        <filter val="Biogen Laboratory Corporation (t0000629)"/>
        <filter val="BKS Industrial Coating LLC (t0001000)"/>
        <filter val="Black Walnut LLC (t0001074)"/>
        <filter val="Blendco Systems, LLC (Dubois) (t0000534)"/>
        <filter val="Bridgestone Hosepower, LLC (t0000703)"/>
        <filter val="Bunting Magnetics Company (t0000925)"/>
        <filter val="Cablevision of Oakland (t0000617)"/>
        <filter val="Carboline Company (t0000494)"/>
        <filter val="CC Image Group Inc (t0000583)"/>
        <filter val="CCJ, LLC (t0000549)"/>
        <filter val="CCL Label, INC. (t0000578)"/>
        <filter val="Centerpoint Marketing Inc. (t0000594)"/>
        <filter val="Centurion Service Group LLC (t0000509)"/>
        <filter val="CF17 Management, LLC (t0000459)"/>
        <filter val="Chase Industries, Inc (t0000508)"/>
        <filter val="CJI Piping and Fabrication, LLC (t0000529)"/>
        <filter val="Clean Energy (t0000826)"/>
        <filter val="Clear Channel (t0000943)"/>
        <filter val="Clingan Steel, Inc. (t0000595)"/>
        <filter val="Consolidated Electrical Distributors, Inc.  (t0000541)"/>
        <filter val="Construction Resources Company LLC (t0000436)"/>
        <filter val="Construction Resources Company LLC (t0000437)"/>
        <filter val="Construction Resources Company LLC (t0000438)"/>
        <filter val="Construction Resources Company LLC (t0000439)"/>
        <filter val="Construction Resources Company LLC (t0000440)"/>
        <filter val="Construction Resources Company LLC (t0000441)"/>
        <filter val="Construction Resources Company LLC (t0000442)"/>
        <filter val="Construction Resources Company LLC (t0000443)"/>
        <filter val="CONTENT CRITICAL SOLUTIONS, INC (t0000742)"/>
        <filter val="Converse Technical Coatings, LLC (t0000528)"/>
        <filter val="Corporate Facility Services USA, LLC (t0000547)"/>
        <filter val="Corporate Suites Network, LLC (t0000785)"/>
        <filter val="Crown Packaging (MO Corp) (t0001060)"/>
        <filter val="Crown Packaging Corporation (t0001066)"/>
        <filter val="Cryovation LLC (t0000491)"/>
        <filter val="CS 9100, INC. (t0000714)"/>
        <filter val="CSM Tube USA, Inc.  (t0000521)"/>
        <filter val="CTL Global Inc.  (t0000767)"/>
        <filter val="Custom Piping Systems, LLC (t0001003)"/>
        <filter val="Dana Safety Supply, Inc. (t0001051)"/>
        <filter val="Darby Dental Supply, LLC (t0000967)"/>
        <filter val="Del-Val Food Ingredients (t0000457)"/>
        <filter val="Del-Val Food Ingredients, Inc. (t0000927)"/>
        <filter val="DFW Movers &amp; Erectors, Inc (t0000530)"/>
        <filter val="Door Services Corporation (t0000845)"/>
        <filter val="Dream Maker Events &amp; Decors LLC (t0001030)"/>
        <filter val="DuPage Lighting Service &amp; Repair, Inc. (t0000789)"/>
        <filter val="Dynamic Rubber, Inc.  (t0000540)"/>
        <filter val="Eagle Innovations (t0000853)"/>
        <filter val="Economy Tire, Inc. (t0000818)"/>
        <filter val="Ehmke Manufacturing Co., Inc (t0000747)"/>
        <filter val="Eighteen Supplies Company DBA Red Nail Designs, Inc (t0000653)"/>
        <filter val="EIS of Tennessee, Inc.  (t0000525)"/>
        <filter val="Elysian One, Inc. (t0000488)"/>
        <filter val="Enpro, Inc. (t0000731)"/>
        <filter val="Erie Construction Mid-West, LLC (t0000862)"/>
        <filter val="Escape Movement Center (t0000453)"/>
        <filter val="Event Link (t0000718)"/>
        <filter val="Express Home Service Holdings, LLC (t0000994)"/>
        <filter val="Fancy Sprinkles LLC (t0000777)"/>
        <filter val="Faropoint Ventures, LLC (t0000959)"/>
        <filter val="Fastenal Company (t0000682)"/>
        <filter val="Fasteners For Retail, Inc. (t0000774)"/>
        <filter val="Fasteners For Retail, Inc. (t0000775)"/>
        <filter val="FCX Performance, Inc. (t0000671)"/>
        <filter val="Federal Express Corp (t0000753)"/>
        <filter val="Federal Express Corporation (t0000748)"/>
        <filter val="Ferguson Enterprises, Inc.  (t0000744)"/>
        <filter val="Fitzsimmons Surgical Supply, Inc. (t0000804)"/>
        <filter val="Flanagan's Towne Auto Enterprises III, Inc (t0000536)"/>
        <filter val="Flying Fish Brewing Company, LLC (t0000544)"/>
        <filter val="Forestwood Farms, Inc. (t0000652)"/>
        <filter val="Formations Studio LLC (t0000647)"/>
        <filter val="G&amp;W Products, LLC. (t0000604)"/>
        <filter val="Garden State Lumber Products Corp (t0000618)"/>
        <filter val="Garrard and Woodside, LLC (t0000523)"/>
        <filter val="Gate Precast (t0000646)"/>
        <filter val="Global Concentrate, INC. (t0000579)"/>
        <filter val="Global Product Sourcing, LLC (t0000497)"/>
        <filter val="Go Mini's (t0001072)"/>
        <filter val="Goldfish Swim School (t0000450)"/>
        <filter val="Goldstein &amp; Burton (t0000624)"/>
        <filter val="Greif Packaging LLC (t0000704)"/>
        <filter val="GUARDIAN BUILDING PRODUCTS, INC.        (t0000707)"/>
        <filter val="Guardian Building Products, Inc. (t0000705)"/>
        <filter val="Guardian Building Products, Inc. (t0000706)"/>
        <filter val="Gulf Eagle Supply, Inc (t0000432)"/>
        <filter val="G-Way Solutions LLC (t0000634)"/>
        <filter val="Hajoca Corporation (t0000660)"/>
        <filter val="HERR Foods Incorporated (t0000486)"/>
        <filter val="Hit Promo, LLC (t0000560)"/>
        <filter val="Hit Promo, LLC (t0000561)"/>
        <filter val="HIVES AND HONEY COMMERCIAL HOLDINGS, LLC (t0000807)"/>
        <filter val="Hoop Heaven (t0000613)"/>
        <filter val="IGT Service, LLC (t0000922)"/>
        <filter val="Illinois Mechanical, Inc.  (t0000794)"/>
        <filter val="I-LOG, LLC (t0001015)"/>
        <filter val="Inliner Solutions, LLC (t0000966)"/>
        <filter val="Insight North America, Inc. (t0000514)"/>
        <filter val="Inventory &amp; Return Solutions, Inc. (t0000787)"/>
        <filter val="Jack Daniels Motors, Inc (t0000628)"/>
        <filter val="Jade Carpentry Contractors, Inc. (t0000788)"/>
        <filter val="Jaguar Power Sports, LLC (t0000717)"/>
        <filter val="JL Services Group, Inc. (t0000793)"/>
        <filter val="Johnson Commercial Properties LLC (t0000876)"/>
        <filter val="KADDAK, LLC (t0000778)"/>
        <filter val="Kaizen Martial Arts of NJ (t0000452)"/>
        <filter val="KDM Signs, Inc. (t0000475)"/>
        <filter val="Keller Warehousing &amp; Co-Packaging, LLC (t0000846)"/>
        <filter val="Kings Management Company (t0000573)"/>
        <filter val="Kirnland Food Distribution Inc (t0000745)"/>
        <filter val="KJ's Discount Outlet LLC (t0001012)"/>
        <filter val="KKSP Precision Machining, LLC (t0000518)"/>
        <filter val="KPower Global Logistics, LLC (t0000638)"/>
        <filter val="KPS Global, LLC  (t0000696)"/>
        <filter val="Kradle to Kindergarten, Inc. (t0000619)"/>
        <filter val="Kreg Therapeutics, Inc (t0000773)"/>
        <filter val="Kyodo Shipping and Trading USA, Corp (t0000630)"/>
        <filter val="L&amp;W Supply Corporation (t0000715)"/>
        <filter val="Lake Cable LLC (t0000610)"/>
        <filter val="LINCARE INC. (t0000950)"/>
        <filter val="Listener Brands, Inc.  (t0000917)"/>
        <filter val="Loomis Armored US, LCC (t0000673)"/>
        <filter val="LS Elite LLC (t0000759)"/>
        <filter val="Lucky River Seafood LLC (t0000961)"/>
        <filter val="Mail Sort, LTD (t0000674)"/>
        <filter val="Man Sports LLC  (t0000697)"/>
        <filter val="Material Handling Supply, Inc. (MHS Lift) (t0000545)"/>
        <filter val="McMillon Transportation &amp; Logistics, LLC (t0000999)"/>
        <filter val="Medical Indicators (t0000605)"/>
        <filter val="Menconi Terrazzo LLC (t0000800)"/>
        <filter val="Merritt LLC (t0000991)"/>
        <filter val="Mid Atlantic Roofing Supply Atlanta LLC (t0000941)"/>
        <filter val="Mighty Cake Company LLC (t0000608)"/>
        <filter val="Millburn Gymnastics, LLC (t0000621)"/>
        <filter val="Minor Moving LLC (t0000780)"/>
        <filter val="MJH Interiors, Inc. (t0000926)"/>
        <filter val="Modern Equipment Co. (t0000779)"/>
        <filter val="Momento (t0000556)"/>
        <filter val="Montes de Oca, Inc. (t0000817)"/>
        <filter val="Motorvation LLC (t0000593)"/>
        <filter val="Mule Extracts LLC (t0000797)"/>
        <filter val="Myers Tire Supply Distribution, Inc. (t0000542)"/>
        <filter val="Nephros, Inc. (t0001042)"/>
        <filter val="Nidia Valadez and Alejandro Contreras (t0000824)"/>
        <filter val="NJ/NY Gotham Football Club LLC (t0001007)"/>
        <filter val="North Metro Trucking (t0000584)"/>
        <filter val="Northeast Building Products Corp. (t0000601)"/>
        <filter val="Northeast-Western Energy Systems USA LLC (t0000535)"/>
        <filter val="Oakley Industrial Machinery, Inc.  (t0000520)"/>
        <filter val="OEM Accessories  Incorporated (t0000850)"/>
        <filter val="P.T. International LLC (t0000857)"/>
        <filter val="PackSmart Inc.  (t0000678)"/>
        <filter val="Pelton Shepherd Industries Inc (t0000683)"/>
        <filter val="Philadelphia Hardware Group of Philadelphia, Inc. (t0000805)"/>
        <filter val="PolyTech Defense Spares, LLC (t0000664)"/>
        <filter val="Postal Service (t0000501)"/>
        <filter val="Power Dynamics, Inc (t0000620)"/>
        <filter val="Proven Partners Manufacturing, LLC (t0000510)"/>
        <filter val="Public Service Electric and Gas Company (t0001153)"/>
        <filter val="Pulseworks LLC (t0000685)"/>
        <filter val="QG Printing II LLC (t0000689)"/>
        <filter val="Quad/Graphics Marketing, LLC (t0000668)"/>
        <filter val="Quality Elevator Products Acquisitions, Inc. (t0000859)"/>
        <filter val="RAA Fiber, Inc. (t0001017)"/>
        <filter val="Randall Ventures LLC (t0000586)"/>
        <filter val="Randall Ventures LLC (t0000590)"/>
        <filter val="RD Foods America, Inc. (t0000627)"/>
        <filter val="Redeem Plastics LLC (t0001006)"/>
        <filter val="Ribbons Express, Inc. (t0000923)"/>
        <filter val="Rite Rug Co. (t0000688)"/>
        <filter val="Robert Bosch Automotive Steering LLC (t0000662)"/>
        <filter val="RPI Industries Inc. (t0000598)"/>
        <filter val="RS Hughes Company, Inc.  (t0000516)"/>
        <filter val="Securitas Electronic Supply, Inc. (t0000632)"/>
        <filter val="Selective Enterprises Inc (t0000636)"/>
        <filter val="Seminole Wire &amp; Cable Co., Inc. (t0000659)"/>
        <filter val="Setzer's and Co. Inc.  (t0000716)"/>
        <filter val="Shaw Stainless LLC (t0000469)"/>
        <filter val="Shaw Stainless LLC (t0000470)"/>
        <filter val="Shaw Stainless LLC (t0000471)"/>
        <filter val="Shaw Stainless LLC (t0000472)"/>
        <filter val="Shaw Stainless LLC (t0000473)"/>
        <filter val="Shaw Stainless LLC (t0000474)"/>
        <filter val="Shingle &amp; Gibb Automation, LLC (t0000553)"/>
        <filter val="Si Chem LLC (t0000585)"/>
        <filter val="Sigma Global, Inc. (t0000649)"/>
        <filter val="Sigma Marble &amp; Granite-Florida, Inc. (t0000765)"/>
        <filter val="SILA-M LLC (t0001024)"/>
        <filter val="Simonik Transportation &amp; Warehousing Group, LLC (t0001151)"/>
        <filter val="Sixth City Distribution LLC (t0000772)"/>
        <filter val="Skala Manufacturing LLC (t0001050)"/>
        <filter val="Sky House Distribution, Inc. (t0000819)"/>
        <filter val="Sky House Distribution, Inc. (t0000822)"/>
        <filter val="Snap Tire, Inc. (t0000952)"/>
        <filter val="SOHANI TRADERS INC (t0000710)"/>
        <filter val="Solstice Sleep Products, Inc.  (t0000791)"/>
        <filter val="South State, Inc. (t0000658)"/>
        <filter val="Spartan Equity Group, LLC (t0001008)"/>
        <filter val="Steven Schneider      (t0000828)"/>
        <filter val="Stewart Business Systems (t0000458)"/>
        <filter val="Stone Select LLC (t0001091)"/>
        <filter val="Storopack, Inc. (t0000449)"/>
        <filter val="StruXure Outdoor, LLC (t0000768)"/>
        <filter val="Studio 9Eight (t0000558)"/>
        <filter val="STYLEX, INC (t0000669)"/>
        <filter val="Sugaright, LLC (t0000526)"/>
        <filter val="Sunrun Inc. (t0000512)"/>
        <filter val="Superior Supply Chain Management Inc (t0000686)"/>
        <filter val="Surfaces Construction Group, LLC (t0000889)"/>
        <filter val="TAJA LLC dba East Dallas Diesel  (t0000698)"/>
        <filter val="TELETECHSERV GA, LLC (t0000766)"/>
        <filter val="Tenacity Fitness, LLC  (t0000485)"/>
        <filter val="Terrazzo &amp; Marble Supply Company of IL  (t0000665)"/>
        <filter val="Terrazzo &amp; Marble Supply Company of IL (t0000655)"/>
        <filter val="Tex Sun Shade  (t0000701)"/>
        <filter val="TexPac Hide &amp; Skin, LTD (t0000522)"/>
        <filter val="The Gorilla Glue Company LLC (t0000434)"/>
        <filter val="The Investors Academy Inc (t0000643)"/>
        <filter val="The McAlear Group, Inc. (t0001039)"/>
        <filter val="The Printer Inc. (TPI) (t0000661)"/>
        <filter val="Titan Solar Power TX Inc (t0000719)"/>
        <filter val="Tormax USA, Inc (t0000666)"/>
        <filter val="Tradavo, Inc. (t0001049)"/>
        <filter val="TradeForce, Inc (t0000543)"/>
        <filter val="Trane U.S. Inc.(DSM) (t0000603)"/>
        <filter val="Triple Trading Inc. (t0001016)"/>
        <filter val="True World Foods Columbus, LLC  (t0000676)"/>
        <filter val="True World Foods Columbus, LLC (t0000675)"/>
        <filter val="Trussway LTD (t0000502)"/>
        <filter val="Trussway LTD (t0000503)"/>
        <filter val="Trussway LTD (t0000504)"/>
        <filter val="Turbo Systems US, Inc. (t0000511)"/>
        <filter val="Tykables LLC (t0000679)"/>
        <filter val="U.S. Navy (t0000670)"/>
        <filter val="United Refrigeration, Inc. (t0000881)"/>
        <filter val="Victor Manzo (t0000569)"/>
        <filter val="VIE DE France Yamazaki Inc (t0000641)"/>
        <filter val="Wasserman Brands &amp; Properties LLC (t0001021)"/>
        <filter val="Webtech, INC (t0000582)"/>
        <filter val="Werner Aero Services (t0000864)"/>
        <filter val="WEX LLC (t0000640)"/>
        <filter val="Whippany Athletic Club, LLC (t0000623)"/>
        <filter val="Will-Moor School of Gymnastics (t0000454)"/>
        <filter val="Xiancong Huang (t0000571)"/>
        <filter val="YZER, LLC (t0000942)"/>
        <filter val="Z&amp;A Enterprises, LLC (t0000708)"/>
      </filters>
    </filterColumn>
  </autoFilter>
  <mergeCells count="2">
    <mergeCell ref="A1:Q1"/>
    <mergeCell ref="A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F99B-2266-408B-A79B-D82897AF7BB2}">
  <sheetPr filterMode="1">
    <tabColor theme="6" tint="0.59999389629810485"/>
  </sheetPr>
  <dimension ref="A1:R595"/>
  <sheetViews>
    <sheetView workbookViewId="0">
      <selection activeCell="C596" sqref="C596"/>
    </sheetView>
  </sheetViews>
  <sheetFormatPr defaultColWidth="9.140625" defaultRowHeight="12.6"/>
  <cols>
    <col min="1" max="1" width="42.42578125" bestFit="1" customWidth="1"/>
    <col min="2" max="2" width="16.5703125" bestFit="1" customWidth="1"/>
    <col min="3" max="3" width="53.5703125" bestFit="1" customWidth="1"/>
    <col min="4" max="4" width="14.140625" bestFit="1" customWidth="1"/>
    <col min="5" max="5" width="12.42578125" bestFit="1" customWidth="1"/>
    <col min="6" max="6" width="11.42578125" bestFit="1" customWidth="1"/>
    <col min="7" max="7" width="11" bestFit="1" customWidth="1"/>
    <col min="8" max="8" width="11" customWidth="1"/>
    <col min="9" max="9" width="6.5703125" bestFit="1" customWidth="1"/>
    <col min="10" max="10" width="9" bestFit="1" customWidth="1"/>
    <col min="11" max="11" width="10.140625" bestFit="1" customWidth="1"/>
    <col min="12" max="12" width="10.5703125" bestFit="1" customWidth="1"/>
    <col min="13" max="13" width="12.42578125" bestFit="1" customWidth="1"/>
    <col min="14" max="14" width="10.5703125" bestFit="1" customWidth="1"/>
    <col min="15" max="16" width="10.42578125" bestFit="1" customWidth="1"/>
    <col min="17" max="17" width="10.140625" bestFit="1" customWidth="1"/>
    <col min="18" max="18" width="15.140625" bestFit="1" customWidth="1"/>
  </cols>
  <sheetData>
    <row r="1" spans="1:18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</row>
    <row r="2" spans="1:18" ht="15" customHeight="1">
      <c r="A2" s="157" t="s">
        <v>788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789</v>
      </c>
      <c r="I3" s="1" t="s">
        <v>80</v>
      </c>
      <c r="J3" s="1" t="s">
        <v>81</v>
      </c>
      <c r="K3" s="1" t="s">
        <v>82</v>
      </c>
      <c r="L3" s="1" t="s">
        <v>82</v>
      </c>
      <c r="M3" s="1" t="s">
        <v>83</v>
      </c>
      <c r="N3" s="1" t="s">
        <v>83</v>
      </c>
      <c r="O3" s="1" t="s">
        <v>83</v>
      </c>
      <c r="P3" s="1" t="s">
        <v>83</v>
      </c>
      <c r="Q3" s="1" t="s">
        <v>84</v>
      </c>
      <c r="R3" s="1" t="s">
        <v>85</v>
      </c>
    </row>
    <row r="4" spans="1:18" ht="15" hidden="1" customHeight="1">
      <c r="A4" s="2"/>
      <c r="B4" s="2"/>
      <c r="C4" s="2"/>
      <c r="D4" s="35">
        <f>E5/295</f>
        <v>35867.732203389831</v>
      </c>
      <c r="E4" s="35">
        <f>E5/177</f>
        <v>59779.553672316382</v>
      </c>
      <c r="F4" s="2"/>
      <c r="G4" s="2"/>
      <c r="H4" s="36">
        <f>SUMPRODUCT(H7:H595,N7:N595)/N5</f>
        <v>3.0319514609474778</v>
      </c>
      <c r="I4" s="2"/>
      <c r="J4" s="2" t="s">
        <v>86</v>
      </c>
      <c r="K4" s="2" t="s">
        <v>87</v>
      </c>
      <c r="L4" s="2" t="s">
        <v>88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</row>
    <row r="5" spans="1:18" ht="15" hidden="1" customHeight="1">
      <c r="A5" s="2"/>
      <c r="B5" s="2"/>
      <c r="C5" s="2"/>
      <c r="D5" s="2"/>
      <c r="E5" s="37">
        <f>SUM(E7:E595)</f>
        <v>10580981</v>
      </c>
      <c r="F5" s="2"/>
      <c r="G5" s="2"/>
      <c r="H5" s="38">
        <v>45382</v>
      </c>
      <c r="I5" s="2"/>
      <c r="J5" s="2"/>
      <c r="K5" s="2"/>
      <c r="L5" s="2"/>
      <c r="M5" s="37">
        <f>SUM(M7:M595)</f>
        <v>65158517.280000038</v>
      </c>
      <c r="N5" s="37">
        <f>SUM(N7:N595)</f>
        <v>2017.0700000000015</v>
      </c>
      <c r="O5" s="2"/>
      <c r="P5" s="2"/>
      <c r="Q5" s="2" t="s">
        <v>93</v>
      </c>
      <c r="R5" s="2"/>
    </row>
    <row r="6" spans="1:18" s="3" customFormat="1" ht="15" hidden="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3" customFormat="1" ht="15" hidden="1" customHeight="1">
      <c r="A7" s="6" t="s">
        <v>94</v>
      </c>
      <c r="B7" s="7" t="s">
        <v>95</v>
      </c>
      <c r="C7" s="6" t="s">
        <v>96</v>
      </c>
      <c r="D7" s="6" t="s">
        <v>97</v>
      </c>
      <c r="E7" s="8">
        <v>48340</v>
      </c>
      <c r="F7" s="9">
        <v>44676</v>
      </c>
      <c r="G7" s="9">
        <v>47238</v>
      </c>
      <c r="H7" s="39">
        <f>DATEDIF($H$5,G7,"m")/12</f>
        <v>5</v>
      </c>
      <c r="I7" s="10">
        <v>85</v>
      </c>
      <c r="J7" s="10">
        <v>2</v>
      </c>
      <c r="K7" s="8">
        <v>21827.119999999999</v>
      </c>
      <c r="L7" s="8">
        <v>0.45</v>
      </c>
      <c r="M7" s="8">
        <v>261925.44</v>
      </c>
      <c r="N7" s="8">
        <v>5.42</v>
      </c>
      <c r="O7" s="8">
        <v>1.98</v>
      </c>
      <c r="P7" s="8">
        <v>0</v>
      </c>
      <c r="Q7" s="8">
        <v>20987.62</v>
      </c>
      <c r="R7" s="8">
        <v>0</v>
      </c>
    </row>
    <row r="8" spans="1:18" s="3" customFormat="1" ht="15" hidden="1" customHeight="1">
      <c r="A8" s="7"/>
      <c r="B8" s="11"/>
      <c r="C8" s="11"/>
      <c r="D8" s="11"/>
      <c r="E8" s="11"/>
      <c r="F8" s="11"/>
      <c r="G8" s="11"/>
      <c r="H8" s="39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s="3" customFormat="1" ht="15" hidden="1" customHeight="1">
      <c r="A9" s="6" t="s">
        <v>98</v>
      </c>
      <c r="B9" s="7" t="s">
        <v>99</v>
      </c>
      <c r="C9" s="6" t="s">
        <v>100</v>
      </c>
      <c r="D9" s="6" t="s">
        <v>97</v>
      </c>
      <c r="E9" s="8">
        <v>30307</v>
      </c>
      <c r="F9" s="9">
        <v>43466</v>
      </c>
      <c r="G9" s="9">
        <v>46173</v>
      </c>
      <c r="H9" s="39">
        <f t="shared" ref="H9:H71" si="0">DATEDIF($H$5,G9,"m")/12</f>
        <v>2.1666666666666665</v>
      </c>
      <c r="I9" s="10">
        <v>89</v>
      </c>
      <c r="J9" s="10">
        <v>5.25</v>
      </c>
      <c r="K9" s="8">
        <v>18089.150000000001</v>
      </c>
      <c r="L9" s="8">
        <v>0.6</v>
      </c>
      <c r="M9" s="8">
        <v>217069.8</v>
      </c>
      <c r="N9" s="8">
        <v>7.16</v>
      </c>
      <c r="O9" s="8">
        <v>4.2</v>
      </c>
      <c r="P9" s="8">
        <v>0</v>
      </c>
      <c r="Q9" s="8">
        <v>0</v>
      </c>
      <c r="R9" s="8">
        <v>0</v>
      </c>
    </row>
    <row r="10" spans="1:18" s="3" customFormat="1" ht="15" hidden="1" customHeight="1">
      <c r="A10" s="7"/>
      <c r="B10" s="11"/>
      <c r="C10" s="11"/>
      <c r="D10" s="11"/>
      <c r="E10" s="11"/>
      <c r="F10" s="11"/>
      <c r="G10" s="11"/>
      <c r="H10" s="39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s="3" customFormat="1" ht="15" hidden="1" customHeight="1">
      <c r="A11" s="6" t="s">
        <v>98</v>
      </c>
      <c r="B11" s="7" t="s">
        <v>101</v>
      </c>
      <c r="C11" s="6" t="s">
        <v>102</v>
      </c>
      <c r="D11" s="6" t="s">
        <v>97</v>
      </c>
      <c r="E11" s="8">
        <v>13231</v>
      </c>
      <c r="F11" s="9">
        <v>44105</v>
      </c>
      <c r="G11" s="9">
        <v>46022</v>
      </c>
      <c r="H11" s="39">
        <f t="shared" si="0"/>
        <v>1.75</v>
      </c>
      <c r="I11" s="10">
        <v>63</v>
      </c>
      <c r="J11" s="10">
        <v>3.5</v>
      </c>
      <c r="K11" s="8">
        <v>7245.52</v>
      </c>
      <c r="L11" s="8">
        <v>0.55000000000000004</v>
      </c>
      <c r="M11" s="8">
        <v>86946.240000000005</v>
      </c>
      <c r="N11" s="8">
        <v>6.57</v>
      </c>
      <c r="O11" s="8">
        <v>4.2</v>
      </c>
      <c r="P11" s="8">
        <v>0</v>
      </c>
      <c r="Q11" s="8">
        <v>9000</v>
      </c>
      <c r="R11" s="8">
        <v>0</v>
      </c>
    </row>
    <row r="12" spans="1:18" s="3" customFormat="1" ht="15" hidden="1" customHeight="1">
      <c r="A12" s="7"/>
      <c r="B12" s="11"/>
      <c r="C12" s="11"/>
      <c r="D12" s="11"/>
      <c r="E12" s="11"/>
      <c r="F12" s="11"/>
      <c r="G12" s="11"/>
      <c r="H12" s="39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s="3" customFormat="1" ht="15" hidden="1" customHeight="1">
      <c r="A13" s="6" t="s">
        <v>103</v>
      </c>
      <c r="B13" s="7" t="s">
        <v>99</v>
      </c>
      <c r="C13" s="6" t="s">
        <v>104</v>
      </c>
      <c r="D13" s="6" t="s">
        <v>97</v>
      </c>
      <c r="E13" s="8">
        <v>14400</v>
      </c>
      <c r="F13" s="9">
        <v>43831</v>
      </c>
      <c r="G13" s="9">
        <v>45657</v>
      </c>
      <c r="H13" s="39">
        <f t="shared" si="0"/>
        <v>0.75</v>
      </c>
      <c r="I13" s="10">
        <v>60</v>
      </c>
      <c r="J13" s="10">
        <v>4.25</v>
      </c>
      <c r="K13" s="8">
        <v>9398.4500000000007</v>
      </c>
      <c r="L13" s="8">
        <v>0.65</v>
      </c>
      <c r="M13" s="8">
        <v>112781.4</v>
      </c>
      <c r="N13" s="8">
        <v>7.83</v>
      </c>
      <c r="O13" s="8">
        <v>4.84</v>
      </c>
      <c r="P13" s="8">
        <v>0</v>
      </c>
      <c r="Q13" s="8">
        <v>0</v>
      </c>
      <c r="R13" s="8">
        <v>0</v>
      </c>
    </row>
    <row r="14" spans="1:18" s="3" customFormat="1" ht="15" hidden="1" customHeight="1">
      <c r="A14" s="7"/>
      <c r="B14" s="11"/>
      <c r="C14" s="11"/>
      <c r="D14" s="11"/>
      <c r="E14" s="11"/>
      <c r="F14" s="11"/>
      <c r="G14" s="11"/>
      <c r="H14" s="39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s="3" customFormat="1" ht="15" hidden="1" customHeight="1">
      <c r="A15" s="6" t="s">
        <v>103</v>
      </c>
      <c r="B15" s="7" t="s">
        <v>101</v>
      </c>
      <c r="C15" s="6" t="s">
        <v>105</v>
      </c>
      <c r="D15" s="6" t="s">
        <v>97</v>
      </c>
      <c r="E15" s="8">
        <v>9711</v>
      </c>
      <c r="F15" s="9">
        <v>42023</v>
      </c>
      <c r="G15" s="9">
        <v>46783</v>
      </c>
      <c r="H15" s="39">
        <f t="shared" si="0"/>
        <v>3.8333333333333335</v>
      </c>
      <c r="I15" s="10">
        <v>157</v>
      </c>
      <c r="J15" s="10">
        <v>9.25</v>
      </c>
      <c r="K15" s="8">
        <v>8254.35</v>
      </c>
      <c r="L15" s="8">
        <v>0.85</v>
      </c>
      <c r="M15" s="8">
        <v>99052.2</v>
      </c>
      <c r="N15" s="8">
        <v>10.199999999999999</v>
      </c>
      <c r="O15" s="8">
        <v>5.15</v>
      </c>
      <c r="P15" s="8">
        <v>0</v>
      </c>
      <c r="Q15" s="8">
        <v>6000</v>
      </c>
      <c r="R15" s="8">
        <v>0</v>
      </c>
    </row>
    <row r="16" spans="1:18" s="3" customFormat="1" ht="15" hidden="1" customHeight="1">
      <c r="A16" s="7"/>
      <c r="B16" s="11"/>
      <c r="C16" s="11"/>
      <c r="D16" s="11"/>
      <c r="E16" s="11"/>
      <c r="F16" s="11"/>
      <c r="G16" s="11"/>
      <c r="H16" s="39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s="3" customFormat="1" ht="15" hidden="1" customHeight="1">
      <c r="A17" s="6" t="s">
        <v>106</v>
      </c>
      <c r="B17" s="7" t="s">
        <v>107</v>
      </c>
      <c r="C17" s="6" t="s">
        <v>108</v>
      </c>
      <c r="D17" s="6" t="s">
        <v>97</v>
      </c>
      <c r="E17" s="8">
        <v>30402</v>
      </c>
      <c r="F17" s="9">
        <v>38534</v>
      </c>
      <c r="G17" s="9">
        <v>47483</v>
      </c>
      <c r="H17" s="39">
        <f t="shared" si="0"/>
        <v>5.75</v>
      </c>
      <c r="I17" s="10">
        <v>294</v>
      </c>
      <c r="J17" s="10">
        <v>18.75</v>
      </c>
      <c r="K17" s="8">
        <v>21099.15</v>
      </c>
      <c r="L17" s="8">
        <v>0.69</v>
      </c>
      <c r="M17" s="8">
        <v>253189.8</v>
      </c>
      <c r="N17" s="8">
        <v>8.33</v>
      </c>
      <c r="O17" s="8">
        <v>3.59</v>
      </c>
      <c r="P17" s="8">
        <v>0</v>
      </c>
      <c r="Q17" s="8">
        <v>9338</v>
      </c>
      <c r="R17" s="8">
        <v>0</v>
      </c>
    </row>
    <row r="18" spans="1:18" s="3" customFormat="1" ht="15" hidden="1" customHeight="1">
      <c r="A18" s="7"/>
      <c r="B18" s="11"/>
      <c r="C18" s="11"/>
      <c r="D18" s="11"/>
      <c r="E18" s="11"/>
      <c r="F18" s="11"/>
      <c r="G18" s="11"/>
      <c r="H18" s="39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s="3" customFormat="1" ht="15" hidden="1" customHeight="1">
      <c r="A19" s="6" t="s">
        <v>106</v>
      </c>
      <c r="B19" s="7" t="s">
        <v>109</v>
      </c>
      <c r="C19" s="6" t="s">
        <v>110</v>
      </c>
      <c r="D19" s="6" t="s">
        <v>97</v>
      </c>
      <c r="E19" s="8">
        <v>22001</v>
      </c>
      <c r="F19" s="9">
        <v>43770</v>
      </c>
      <c r="G19" s="9">
        <v>45657</v>
      </c>
      <c r="H19" s="39">
        <f t="shared" si="0"/>
        <v>0.75</v>
      </c>
      <c r="I19" s="10">
        <v>62</v>
      </c>
      <c r="J19" s="10">
        <v>4.42</v>
      </c>
      <c r="K19" s="8">
        <v>13933.97</v>
      </c>
      <c r="L19" s="8">
        <v>0.63</v>
      </c>
      <c r="M19" s="8">
        <v>167207.64000000001</v>
      </c>
      <c r="N19" s="8">
        <v>7.6</v>
      </c>
      <c r="O19" s="8">
        <v>3.59</v>
      </c>
      <c r="P19" s="8">
        <v>0</v>
      </c>
      <c r="Q19" s="8">
        <v>18600</v>
      </c>
      <c r="R19" s="8">
        <v>0</v>
      </c>
    </row>
    <row r="20" spans="1:18" s="3" customFormat="1" ht="15" hidden="1" customHeight="1">
      <c r="A20" s="7"/>
      <c r="B20" s="11"/>
      <c r="C20" s="11"/>
      <c r="D20" s="11"/>
      <c r="E20" s="11"/>
      <c r="F20" s="11"/>
      <c r="G20" s="11"/>
      <c r="H20" s="39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s="3" customFormat="1" ht="15" hidden="1" customHeight="1">
      <c r="A21" s="6" t="s">
        <v>111</v>
      </c>
      <c r="B21" s="7" t="s">
        <v>112</v>
      </c>
      <c r="C21" s="6" t="s">
        <v>113</v>
      </c>
      <c r="D21" s="6" t="s">
        <v>97</v>
      </c>
      <c r="E21" s="8">
        <v>45375</v>
      </c>
      <c r="F21" s="9">
        <v>44805</v>
      </c>
      <c r="G21" s="9">
        <v>47361</v>
      </c>
      <c r="H21" s="39">
        <f t="shared" si="0"/>
        <v>5.416666666666667</v>
      </c>
      <c r="I21" s="10">
        <v>84</v>
      </c>
      <c r="J21" s="10">
        <v>1.58</v>
      </c>
      <c r="K21" s="8">
        <v>31460</v>
      </c>
      <c r="L21" s="8">
        <v>0.69</v>
      </c>
      <c r="M21" s="8">
        <v>377520</v>
      </c>
      <c r="N21" s="8">
        <v>8.32</v>
      </c>
      <c r="O21" s="8">
        <v>1.84</v>
      </c>
      <c r="P21" s="8">
        <v>0</v>
      </c>
      <c r="Q21" s="8">
        <v>30250</v>
      </c>
      <c r="R21" s="8">
        <v>0</v>
      </c>
    </row>
    <row r="22" spans="1:18" s="3" customFormat="1" ht="15" hidden="1" customHeight="1">
      <c r="A22" s="7"/>
      <c r="B22" s="11"/>
      <c r="C22" s="11"/>
      <c r="D22" s="11"/>
      <c r="E22" s="11"/>
      <c r="F22" s="11"/>
      <c r="G22" s="11"/>
      <c r="H22" s="39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s="3" customFormat="1" ht="15" hidden="1" customHeight="1">
      <c r="A23" s="6" t="s">
        <v>114</v>
      </c>
      <c r="B23" s="7" t="s">
        <v>115</v>
      </c>
      <c r="C23" s="6" t="s">
        <v>116</v>
      </c>
      <c r="D23" s="6" t="s">
        <v>117</v>
      </c>
      <c r="E23" s="8">
        <v>43356</v>
      </c>
      <c r="F23" s="9">
        <v>44440</v>
      </c>
      <c r="G23" s="9">
        <v>46265</v>
      </c>
      <c r="H23" s="39">
        <f t="shared" si="0"/>
        <v>2.4166666666666665</v>
      </c>
      <c r="I23" s="10">
        <v>60</v>
      </c>
      <c r="J23" s="10">
        <v>2.58</v>
      </c>
      <c r="K23" s="8">
        <v>21446.880000000001</v>
      </c>
      <c r="L23" s="8">
        <v>0.49</v>
      </c>
      <c r="M23" s="8">
        <v>257362.56</v>
      </c>
      <c r="N23" s="8">
        <v>5.94</v>
      </c>
      <c r="O23" s="8">
        <v>1.66</v>
      </c>
      <c r="P23" s="8">
        <v>0</v>
      </c>
      <c r="Q23" s="8">
        <v>20413.45</v>
      </c>
      <c r="R23" s="8">
        <v>0</v>
      </c>
    </row>
    <row r="24" spans="1:18" s="3" customFormat="1" ht="15" hidden="1" customHeight="1">
      <c r="A24" s="7"/>
      <c r="B24" s="11"/>
      <c r="C24" s="11"/>
      <c r="D24" s="11"/>
      <c r="E24" s="11"/>
      <c r="F24" s="11"/>
      <c r="G24" s="11"/>
      <c r="H24" s="39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s="3" customFormat="1" ht="15" hidden="1" customHeight="1">
      <c r="A25" s="6" t="s">
        <v>118</v>
      </c>
      <c r="B25" s="7" t="s">
        <v>119</v>
      </c>
      <c r="C25" s="6" t="s">
        <v>120</v>
      </c>
      <c r="D25" s="6" t="s">
        <v>97</v>
      </c>
      <c r="E25" s="8">
        <v>34330</v>
      </c>
      <c r="F25" s="9">
        <v>44774</v>
      </c>
      <c r="G25" s="9">
        <v>46660</v>
      </c>
      <c r="H25" s="39">
        <f t="shared" si="0"/>
        <v>3.4166666666666665</v>
      </c>
      <c r="I25" s="10">
        <v>62</v>
      </c>
      <c r="J25" s="10">
        <v>1.67</v>
      </c>
      <c r="K25" s="8">
        <v>18416.61</v>
      </c>
      <c r="L25" s="8">
        <v>0.54</v>
      </c>
      <c r="M25" s="8">
        <v>220999.32</v>
      </c>
      <c r="N25" s="8">
        <v>6.44</v>
      </c>
      <c r="O25" s="8">
        <v>5.24</v>
      </c>
      <c r="P25" s="8">
        <v>0</v>
      </c>
      <c r="Q25" s="8">
        <v>53640.63</v>
      </c>
      <c r="R25" s="8">
        <v>0</v>
      </c>
    </row>
    <row r="26" spans="1:18" s="3" customFormat="1" ht="15" hidden="1" customHeight="1">
      <c r="A26" s="7"/>
      <c r="B26" s="11"/>
      <c r="C26" s="11"/>
      <c r="D26" s="11"/>
      <c r="E26" s="11"/>
      <c r="F26" s="11"/>
      <c r="G26" s="11"/>
      <c r="H26" s="39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s="3" customFormat="1" ht="15" hidden="1" customHeight="1">
      <c r="A27" s="6" t="s">
        <v>121</v>
      </c>
      <c r="B27" s="7" t="s">
        <v>122</v>
      </c>
      <c r="C27" s="6" t="s">
        <v>123</v>
      </c>
      <c r="D27" s="6" t="s">
        <v>97</v>
      </c>
      <c r="E27" s="8">
        <v>19963</v>
      </c>
      <c r="F27" s="9">
        <v>43374</v>
      </c>
      <c r="G27" s="9">
        <v>47149</v>
      </c>
      <c r="H27" s="39">
        <f t="shared" si="0"/>
        <v>4.833333333333333</v>
      </c>
      <c r="I27" s="10">
        <v>124</v>
      </c>
      <c r="J27" s="10">
        <v>5.5</v>
      </c>
      <c r="K27" s="8">
        <v>13308.67</v>
      </c>
      <c r="L27" s="8">
        <v>0.67</v>
      </c>
      <c r="M27" s="8">
        <v>159704.04</v>
      </c>
      <c r="N27" s="8">
        <v>8</v>
      </c>
      <c r="O27" s="8">
        <v>4.6399999999999997</v>
      </c>
      <c r="P27" s="8">
        <v>0</v>
      </c>
      <c r="Q27" s="8">
        <v>0</v>
      </c>
      <c r="R27" s="8">
        <v>0</v>
      </c>
    </row>
    <row r="28" spans="1:18" s="3" customFormat="1" ht="15" hidden="1" customHeight="1">
      <c r="A28" s="7"/>
      <c r="B28" s="11"/>
      <c r="C28" s="11"/>
      <c r="D28" s="11"/>
      <c r="E28" s="11"/>
      <c r="F28" s="11"/>
      <c r="G28" s="11"/>
      <c r="H28" s="39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s="3" customFormat="1" ht="15" hidden="1" customHeight="1">
      <c r="A29" s="6" t="s">
        <v>124</v>
      </c>
      <c r="B29" s="7" t="s">
        <v>125</v>
      </c>
      <c r="C29" s="6" t="s">
        <v>126</v>
      </c>
      <c r="D29" s="6" t="s">
        <v>97</v>
      </c>
      <c r="E29" s="8">
        <v>80414</v>
      </c>
      <c r="F29" s="9">
        <v>42064</v>
      </c>
      <c r="G29" s="9">
        <v>46812</v>
      </c>
      <c r="H29" s="39">
        <f t="shared" si="0"/>
        <v>3.8333333333333335</v>
      </c>
      <c r="I29" s="10">
        <v>156</v>
      </c>
      <c r="J29" s="10">
        <v>9.08</v>
      </c>
      <c r="K29" s="8">
        <v>31361.46</v>
      </c>
      <c r="L29" s="8">
        <v>0.39</v>
      </c>
      <c r="M29" s="8">
        <v>376337.52</v>
      </c>
      <c r="N29" s="8">
        <v>4.68</v>
      </c>
      <c r="O29" s="8">
        <v>1.37</v>
      </c>
      <c r="P29" s="8">
        <v>0</v>
      </c>
      <c r="Q29" s="8">
        <v>0</v>
      </c>
      <c r="R29" s="8">
        <v>0</v>
      </c>
    </row>
    <row r="30" spans="1:18" s="3" customFormat="1" ht="15" hidden="1" customHeight="1">
      <c r="A30" s="7"/>
      <c r="B30" s="11"/>
      <c r="C30" s="11"/>
      <c r="D30" s="11"/>
      <c r="E30" s="11"/>
      <c r="F30" s="11"/>
      <c r="G30" s="11"/>
      <c r="H30" s="39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s="3" customFormat="1" ht="15" hidden="1" customHeight="1">
      <c r="A31" s="6" t="s">
        <v>127</v>
      </c>
      <c r="B31" s="7" t="s">
        <v>128</v>
      </c>
      <c r="C31" s="6" t="s">
        <v>129</v>
      </c>
      <c r="D31" s="6" t="s">
        <v>97</v>
      </c>
      <c r="E31" s="8">
        <v>73489</v>
      </c>
      <c r="F31" s="9">
        <v>44470</v>
      </c>
      <c r="G31" s="9">
        <v>45596</v>
      </c>
      <c r="H31" s="39">
        <f t="shared" si="0"/>
        <v>0.58333333333333337</v>
      </c>
      <c r="I31" s="10">
        <v>37</v>
      </c>
      <c r="J31" s="10">
        <v>2.5</v>
      </c>
      <c r="K31" s="8">
        <v>15900</v>
      </c>
      <c r="L31" s="8">
        <v>0.22</v>
      </c>
      <c r="M31" s="8">
        <v>190800</v>
      </c>
      <c r="N31" s="8">
        <v>2.6</v>
      </c>
      <c r="O31" s="8">
        <v>1.4</v>
      </c>
      <c r="P31" s="8">
        <v>0</v>
      </c>
      <c r="Q31" s="8">
        <v>31800</v>
      </c>
      <c r="R31" s="8">
        <v>0</v>
      </c>
    </row>
    <row r="32" spans="1:18" s="3" customFormat="1" ht="15" hidden="1" customHeight="1">
      <c r="A32" s="7"/>
      <c r="B32" s="11"/>
      <c r="C32" s="11"/>
      <c r="D32" s="11"/>
      <c r="E32" s="11"/>
      <c r="F32" s="11"/>
      <c r="G32" s="11"/>
      <c r="H32" s="39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s="3" customFormat="1" ht="15" hidden="1" customHeight="1">
      <c r="A33" s="6" t="s">
        <v>130</v>
      </c>
      <c r="B33" s="7" t="s">
        <v>131</v>
      </c>
      <c r="C33" s="6" t="s">
        <v>132</v>
      </c>
      <c r="D33" s="6" t="s">
        <v>97</v>
      </c>
      <c r="E33" s="8">
        <v>5000</v>
      </c>
      <c r="F33" s="9">
        <v>44682</v>
      </c>
      <c r="G33" s="9">
        <v>47391</v>
      </c>
      <c r="H33" s="39">
        <f t="shared" si="0"/>
        <v>5.416666666666667</v>
      </c>
      <c r="I33" s="10">
        <v>89</v>
      </c>
      <c r="J33" s="10">
        <v>1.92</v>
      </c>
      <c r="K33" s="8">
        <v>2900</v>
      </c>
      <c r="L33" s="8">
        <v>0.57999999999999996</v>
      </c>
      <c r="M33" s="8">
        <v>34800</v>
      </c>
      <c r="N33" s="8">
        <v>6.96</v>
      </c>
      <c r="O33" s="8">
        <v>0</v>
      </c>
      <c r="P33" s="8">
        <v>0</v>
      </c>
      <c r="Q33" s="8">
        <v>2757.05</v>
      </c>
      <c r="R33" s="8">
        <v>0</v>
      </c>
    </row>
    <row r="34" spans="1:18" s="3" customFormat="1" ht="15" hidden="1" customHeight="1">
      <c r="A34" s="7"/>
      <c r="B34" s="11"/>
      <c r="C34" s="11"/>
      <c r="D34" s="11"/>
      <c r="E34" s="11"/>
      <c r="F34" s="11"/>
      <c r="G34" s="11"/>
      <c r="H34" s="39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s="3" customFormat="1" ht="15" hidden="1" customHeight="1">
      <c r="A35" s="6" t="s">
        <v>130</v>
      </c>
      <c r="B35" s="7" t="s">
        <v>133</v>
      </c>
      <c r="C35" s="6" t="s">
        <v>134</v>
      </c>
      <c r="D35" s="6" t="s">
        <v>97</v>
      </c>
      <c r="E35" s="8">
        <v>5036</v>
      </c>
      <c r="F35" s="9">
        <v>44697</v>
      </c>
      <c r="G35" s="9">
        <v>47391</v>
      </c>
      <c r="H35" s="39">
        <f t="shared" si="0"/>
        <v>5.416666666666667</v>
      </c>
      <c r="I35" s="10">
        <v>89</v>
      </c>
      <c r="J35" s="10">
        <v>1.92</v>
      </c>
      <c r="K35" s="8">
        <v>0</v>
      </c>
      <c r="L35" s="8">
        <v>0</v>
      </c>
      <c r="M35" s="8">
        <v>0</v>
      </c>
      <c r="N35" s="8">
        <v>0</v>
      </c>
      <c r="O35" s="8">
        <v>2.25</v>
      </c>
      <c r="P35" s="8">
        <v>0</v>
      </c>
      <c r="Q35" s="8">
        <v>3039.55</v>
      </c>
      <c r="R35" s="8">
        <v>0</v>
      </c>
    </row>
    <row r="36" spans="1:18" s="3" customFormat="1" ht="15" hidden="1" customHeight="1">
      <c r="A36" s="7"/>
      <c r="B36" s="11"/>
      <c r="C36" s="11"/>
      <c r="D36" s="11"/>
      <c r="E36" s="11"/>
      <c r="F36" s="11"/>
      <c r="G36" s="11"/>
      <c r="H36" s="39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s="3" customFormat="1" ht="15" hidden="1" customHeight="1">
      <c r="A37" s="6" t="s">
        <v>130</v>
      </c>
      <c r="B37" s="7" t="s">
        <v>135</v>
      </c>
      <c r="C37" s="6" t="s">
        <v>136</v>
      </c>
      <c r="D37" s="6" t="s">
        <v>97</v>
      </c>
      <c r="E37" s="8">
        <v>5423</v>
      </c>
      <c r="F37" s="9">
        <v>45231</v>
      </c>
      <c r="G37" s="9">
        <v>47057</v>
      </c>
      <c r="H37" s="39">
        <f t="shared" si="0"/>
        <v>4.583333333333333</v>
      </c>
      <c r="I37" s="10">
        <v>60</v>
      </c>
      <c r="J37" s="10">
        <v>0.42</v>
      </c>
      <c r="K37" s="8">
        <v>4067.25</v>
      </c>
      <c r="L37" s="8">
        <v>0.75</v>
      </c>
      <c r="M37" s="8">
        <v>48807</v>
      </c>
      <c r="N37" s="8">
        <v>9</v>
      </c>
      <c r="O37" s="8">
        <v>2.0499999999999998</v>
      </c>
      <c r="P37" s="8">
        <v>0</v>
      </c>
      <c r="Q37" s="8">
        <v>5685.11</v>
      </c>
      <c r="R37" s="8">
        <v>0</v>
      </c>
    </row>
    <row r="38" spans="1:18" s="3" customFormat="1" ht="15" hidden="1" customHeight="1">
      <c r="A38" s="7"/>
      <c r="B38" s="11"/>
      <c r="C38" s="11"/>
      <c r="D38" s="11"/>
      <c r="E38" s="11"/>
      <c r="F38" s="11"/>
      <c r="G38" s="11"/>
      <c r="H38" s="39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s="3" customFormat="1" ht="15" hidden="1" customHeight="1">
      <c r="A39" s="6" t="s">
        <v>130</v>
      </c>
      <c r="B39" s="7" t="s">
        <v>137</v>
      </c>
      <c r="C39" s="6" t="s">
        <v>138</v>
      </c>
      <c r="D39" s="6" t="s">
        <v>97</v>
      </c>
      <c r="E39" s="8">
        <v>6635</v>
      </c>
      <c r="F39" s="9">
        <v>45170</v>
      </c>
      <c r="G39" s="9">
        <v>46265</v>
      </c>
      <c r="H39" s="39">
        <f t="shared" si="0"/>
        <v>2.4166666666666665</v>
      </c>
      <c r="I39" s="10">
        <v>36</v>
      </c>
      <c r="J39" s="10">
        <v>0.57999999999999996</v>
      </c>
      <c r="K39" s="8">
        <v>4976.25</v>
      </c>
      <c r="L39" s="8">
        <v>0.75</v>
      </c>
      <c r="M39" s="8">
        <v>59715</v>
      </c>
      <c r="N39" s="8">
        <v>9</v>
      </c>
      <c r="O39" s="8">
        <v>2.33</v>
      </c>
      <c r="P39" s="8">
        <v>0</v>
      </c>
      <c r="Q39" s="8">
        <v>26053.439999999999</v>
      </c>
      <c r="R39" s="8">
        <v>0</v>
      </c>
    </row>
    <row r="40" spans="1:18" s="3" customFormat="1" ht="15" hidden="1" customHeight="1">
      <c r="A40" s="7"/>
      <c r="B40" s="11"/>
      <c r="C40" s="11"/>
      <c r="D40" s="11"/>
      <c r="E40" s="11"/>
      <c r="F40" s="11"/>
      <c r="G40" s="11"/>
      <c r="H40" s="39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s="3" customFormat="1" ht="15" hidden="1" customHeight="1">
      <c r="A41" s="6" t="s">
        <v>130</v>
      </c>
      <c r="B41" s="7" t="s">
        <v>139</v>
      </c>
      <c r="C41" s="6" t="s">
        <v>140</v>
      </c>
      <c r="D41" s="6" t="s">
        <v>97</v>
      </c>
      <c r="E41" s="8">
        <v>7490</v>
      </c>
      <c r="F41" s="9">
        <v>44697</v>
      </c>
      <c r="G41" s="9">
        <v>46173</v>
      </c>
      <c r="H41" s="39">
        <f t="shared" si="0"/>
        <v>2.1666666666666665</v>
      </c>
      <c r="I41" s="10">
        <v>49</v>
      </c>
      <c r="J41" s="10">
        <v>1.92</v>
      </c>
      <c r="K41" s="8">
        <v>5617.5</v>
      </c>
      <c r="L41" s="8">
        <v>0.75</v>
      </c>
      <c r="M41" s="8">
        <v>67410</v>
      </c>
      <c r="N41" s="8">
        <v>9</v>
      </c>
      <c r="O41" s="8">
        <v>2.33</v>
      </c>
      <c r="P41" s="8">
        <v>0</v>
      </c>
      <c r="Q41" s="8">
        <v>7490</v>
      </c>
      <c r="R41" s="8">
        <v>0</v>
      </c>
    </row>
    <row r="42" spans="1:18" s="3" customFormat="1" ht="15" hidden="1" customHeight="1">
      <c r="A42" s="7"/>
      <c r="B42" s="11"/>
      <c r="C42" s="11"/>
      <c r="D42" s="11"/>
      <c r="E42" s="11"/>
      <c r="F42" s="11"/>
      <c r="G42" s="11"/>
      <c r="H42" s="39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s="3" customFormat="1" ht="15" hidden="1" customHeight="1">
      <c r="A43" s="6" t="s">
        <v>130</v>
      </c>
      <c r="B43" s="7" t="s">
        <v>141</v>
      </c>
      <c r="C43" s="6" t="s">
        <v>142</v>
      </c>
      <c r="D43" s="6" t="s">
        <v>97</v>
      </c>
      <c r="E43" s="8">
        <v>12665</v>
      </c>
      <c r="F43" s="9">
        <v>44697</v>
      </c>
      <c r="G43" s="9">
        <v>46934</v>
      </c>
      <c r="H43" s="39">
        <f t="shared" si="0"/>
        <v>4.166666666666667</v>
      </c>
      <c r="I43" s="10">
        <v>74</v>
      </c>
      <c r="J43" s="10">
        <v>1.92</v>
      </c>
      <c r="K43" s="8">
        <v>9498.7800000000007</v>
      </c>
      <c r="L43" s="8">
        <v>0.75</v>
      </c>
      <c r="M43" s="8">
        <v>113985.36</v>
      </c>
      <c r="N43" s="8">
        <v>9</v>
      </c>
      <c r="O43" s="8">
        <v>2.33</v>
      </c>
      <c r="P43" s="8">
        <v>0</v>
      </c>
      <c r="Q43" s="8">
        <v>23354.29</v>
      </c>
      <c r="R43" s="8">
        <v>0</v>
      </c>
    </row>
    <row r="44" spans="1:18" s="3" customFormat="1" ht="15" hidden="1" customHeight="1">
      <c r="A44" s="7"/>
      <c r="B44" s="11"/>
      <c r="C44" s="11"/>
      <c r="D44" s="11"/>
      <c r="E44" s="11"/>
      <c r="F44" s="11"/>
      <c r="G44" s="11"/>
      <c r="H44" s="39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s="3" customFormat="1" ht="15" hidden="1" customHeight="1">
      <c r="A45" s="6" t="s">
        <v>130</v>
      </c>
      <c r="B45" s="7" t="s">
        <v>143</v>
      </c>
      <c r="C45" s="6" t="s">
        <v>144</v>
      </c>
      <c r="D45" s="6" t="s">
        <v>117</v>
      </c>
      <c r="E45" s="8">
        <v>6525</v>
      </c>
      <c r="F45" s="9">
        <v>44697</v>
      </c>
      <c r="G45" s="9">
        <v>45504</v>
      </c>
      <c r="H45" s="39">
        <f t="shared" si="0"/>
        <v>0.33333333333333331</v>
      </c>
      <c r="I45" s="10">
        <v>27</v>
      </c>
      <c r="J45" s="10">
        <v>1.92</v>
      </c>
      <c r="K45" s="8">
        <v>3500</v>
      </c>
      <c r="L45" s="8">
        <v>0.54</v>
      </c>
      <c r="M45" s="8">
        <v>42000</v>
      </c>
      <c r="N45" s="8">
        <v>6.44</v>
      </c>
      <c r="O45" s="8">
        <v>0</v>
      </c>
      <c r="P45" s="8">
        <v>0</v>
      </c>
      <c r="Q45" s="8">
        <v>0</v>
      </c>
      <c r="R45" s="8">
        <v>0</v>
      </c>
    </row>
    <row r="46" spans="1:18" s="3" customFormat="1" ht="15" hidden="1" customHeight="1">
      <c r="A46" s="7"/>
      <c r="B46" s="11"/>
      <c r="C46" s="11"/>
      <c r="D46" s="11"/>
      <c r="E46" s="11"/>
      <c r="F46" s="11"/>
      <c r="G46" s="11"/>
      <c r="H46" s="39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s="3" customFormat="1" ht="15" hidden="1" customHeight="1">
      <c r="A47" s="6" t="s">
        <v>145</v>
      </c>
      <c r="B47" s="7" t="s">
        <v>146</v>
      </c>
      <c r="C47" s="6" t="s">
        <v>147</v>
      </c>
      <c r="D47" s="6" t="s">
        <v>97</v>
      </c>
      <c r="E47" s="8">
        <v>27300</v>
      </c>
      <c r="F47" s="9">
        <v>43831</v>
      </c>
      <c r="G47" s="9">
        <v>46752</v>
      </c>
      <c r="H47" s="39">
        <f t="shared" si="0"/>
        <v>3.75</v>
      </c>
      <c r="I47" s="10">
        <v>96</v>
      </c>
      <c r="J47" s="10">
        <v>4.25</v>
      </c>
      <c r="K47" s="8">
        <v>17147.22</v>
      </c>
      <c r="L47" s="8">
        <v>0.63</v>
      </c>
      <c r="M47" s="8">
        <v>205766.64</v>
      </c>
      <c r="N47" s="8">
        <v>7.54</v>
      </c>
      <c r="O47" s="8">
        <v>1.94</v>
      </c>
      <c r="P47" s="8">
        <v>0</v>
      </c>
      <c r="Q47" s="8">
        <v>16487.7</v>
      </c>
      <c r="R47" s="8">
        <v>0</v>
      </c>
    </row>
    <row r="48" spans="1:18" s="3" customFormat="1" ht="15" hidden="1" customHeight="1">
      <c r="A48" s="7"/>
      <c r="B48" s="11"/>
      <c r="C48" s="11"/>
      <c r="D48" s="11"/>
      <c r="E48" s="11"/>
      <c r="F48" s="11"/>
      <c r="G48" s="11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s="3" customFormat="1" ht="15" hidden="1" customHeight="1">
      <c r="A49" s="6" t="s">
        <v>148</v>
      </c>
      <c r="B49" s="7" t="s">
        <v>149</v>
      </c>
      <c r="C49" s="6" t="s">
        <v>150</v>
      </c>
      <c r="D49" s="6" t="s">
        <v>97</v>
      </c>
      <c r="E49" s="8">
        <v>23912</v>
      </c>
      <c r="F49" s="9">
        <v>44490</v>
      </c>
      <c r="G49" s="9">
        <v>45596</v>
      </c>
      <c r="H49" s="39">
        <f t="shared" si="0"/>
        <v>0.58333333333333337</v>
      </c>
      <c r="I49" s="10">
        <v>37</v>
      </c>
      <c r="J49" s="10">
        <v>2.5</v>
      </c>
      <c r="K49" s="8">
        <v>15483.02</v>
      </c>
      <c r="L49" s="8">
        <v>0.65</v>
      </c>
      <c r="M49" s="8">
        <v>185796.24</v>
      </c>
      <c r="N49" s="8">
        <v>7.77</v>
      </c>
      <c r="O49" s="8">
        <v>0.12</v>
      </c>
      <c r="P49" s="8">
        <v>0</v>
      </c>
      <c r="Q49" s="8">
        <v>22118.6</v>
      </c>
      <c r="R49" s="8">
        <v>0</v>
      </c>
    </row>
    <row r="50" spans="1:18" s="3" customFormat="1" ht="15" hidden="1" customHeight="1">
      <c r="A50" s="7"/>
      <c r="B50" s="11"/>
      <c r="C50" s="11"/>
      <c r="D50" s="11"/>
      <c r="E50" s="11"/>
      <c r="F50" s="11"/>
      <c r="G50" s="11"/>
      <c r="H50" s="39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s="3" customFormat="1" ht="15" hidden="1" customHeight="1">
      <c r="A51" s="6" t="s">
        <v>151</v>
      </c>
      <c r="B51" s="7" t="s">
        <v>152</v>
      </c>
      <c r="C51" s="6" t="s">
        <v>153</v>
      </c>
      <c r="D51" s="6" t="s">
        <v>117</v>
      </c>
      <c r="E51" s="8">
        <v>7500</v>
      </c>
      <c r="F51" s="9">
        <v>44136</v>
      </c>
      <c r="G51" s="9">
        <v>46022</v>
      </c>
      <c r="H51" s="39">
        <f t="shared" si="0"/>
        <v>1.75</v>
      </c>
      <c r="I51" s="10">
        <v>62</v>
      </c>
      <c r="J51" s="10">
        <v>3.42</v>
      </c>
      <c r="K51" s="8">
        <v>5292.9</v>
      </c>
      <c r="L51" s="8">
        <v>0.71</v>
      </c>
      <c r="M51" s="8">
        <v>63514.8</v>
      </c>
      <c r="N51" s="8">
        <v>8.4700000000000006</v>
      </c>
      <c r="O51" s="8">
        <v>2.85</v>
      </c>
      <c r="P51" s="8">
        <v>0</v>
      </c>
      <c r="Q51" s="8">
        <v>9687.5</v>
      </c>
      <c r="R51" s="8">
        <v>0</v>
      </c>
    </row>
    <row r="52" spans="1:18" s="3" customFormat="1" ht="15" hidden="1" customHeight="1">
      <c r="A52" s="7"/>
      <c r="B52" s="11"/>
      <c r="C52" s="11"/>
      <c r="D52" s="11"/>
      <c r="E52" s="11"/>
      <c r="F52" s="11"/>
      <c r="G52" s="11"/>
      <c r="H52" s="39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s="3" customFormat="1" ht="15" hidden="1" customHeight="1">
      <c r="A53" s="6" t="s">
        <v>151</v>
      </c>
      <c r="B53" s="7" t="s">
        <v>154</v>
      </c>
      <c r="C53" s="6" t="s">
        <v>155</v>
      </c>
      <c r="D53" s="6" t="s">
        <v>117</v>
      </c>
      <c r="E53" s="8">
        <v>8500</v>
      </c>
      <c r="F53" s="9">
        <v>43678</v>
      </c>
      <c r="G53" s="9">
        <v>45565</v>
      </c>
      <c r="H53" s="39">
        <f t="shared" si="0"/>
        <v>0.41666666666666669</v>
      </c>
      <c r="I53" s="10">
        <v>62</v>
      </c>
      <c r="J53" s="10">
        <v>4.67</v>
      </c>
      <c r="K53" s="8">
        <v>6333.13</v>
      </c>
      <c r="L53" s="8">
        <v>0.75</v>
      </c>
      <c r="M53" s="8">
        <v>75997.56</v>
      </c>
      <c r="N53" s="8">
        <v>8.94</v>
      </c>
      <c r="O53" s="8">
        <v>1.45</v>
      </c>
      <c r="P53" s="8">
        <v>0</v>
      </c>
      <c r="Q53" s="8">
        <v>6027.96</v>
      </c>
      <c r="R53" s="8">
        <v>0</v>
      </c>
    </row>
    <row r="54" spans="1:18" s="3" customFormat="1" ht="15" hidden="1" customHeight="1">
      <c r="A54" s="7"/>
      <c r="B54" s="11"/>
      <c r="C54" s="11"/>
      <c r="D54" s="11"/>
      <c r="E54" s="11"/>
      <c r="F54" s="11"/>
      <c r="G54" s="11"/>
      <c r="H54" s="39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s="3" customFormat="1" ht="15" hidden="1" customHeight="1">
      <c r="A55" s="6" t="s">
        <v>151</v>
      </c>
      <c r="B55" s="7" t="s">
        <v>156</v>
      </c>
      <c r="C55" s="6" t="s">
        <v>157</v>
      </c>
      <c r="D55" s="6" t="s">
        <v>117</v>
      </c>
      <c r="E55" s="8">
        <v>7500</v>
      </c>
      <c r="F55" s="9">
        <v>34790</v>
      </c>
      <c r="G55" s="9">
        <v>45869</v>
      </c>
      <c r="H55" s="39">
        <f t="shared" si="0"/>
        <v>1.3333333333333333</v>
      </c>
      <c r="I55" s="10">
        <v>364</v>
      </c>
      <c r="J55" s="10">
        <v>29</v>
      </c>
      <c r="K55" s="8">
        <v>5040.2</v>
      </c>
      <c r="L55" s="8">
        <v>0.67</v>
      </c>
      <c r="M55" s="8">
        <v>60482.400000000001</v>
      </c>
      <c r="N55" s="8">
        <v>8.06</v>
      </c>
      <c r="O55" s="8">
        <v>2.98</v>
      </c>
      <c r="P55" s="8">
        <v>0</v>
      </c>
      <c r="Q55" s="8">
        <v>7188</v>
      </c>
      <c r="R55" s="8">
        <v>0</v>
      </c>
    </row>
    <row r="56" spans="1:18" s="3" customFormat="1" ht="15" hidden="1" customHeight="1">
      <c r="A56" s="7"/>
      <c r="B56" s="11"/>
      <c r="C56" s="11"/>
      <c r="D56" s="11"/>
      <c r="E56" s="11"/>
      <c r="F56" s="11"/>
      <c r="G56" s="11"/>
      <c r="H56" s="39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s="3" customFormat="1" ht="15" hidden="1" customHeight="1">
      <c r="A57" s="6" t="s">
        <v>158</v>
      </c>
      <c r="B57" s="7" t="s">
        <v>159</v>
      </c>
      <c r="C57" s="6" t="s">
        <v>160</v>
      </c>
      <c r="D57" s="6" t="s">
        <v>97</v>
      </c>
      <c r="E57" s="8">
        <v>136882</v>
      </c>
      <c r="F57" s="9">
        <v>43258</v>
      </c>
      <c r="G57" s="9">
        <v>50562</v>
      </c>
      <c r="H57" s="39">
        <f t="shared" si="0"/>
        <v>14.166666666666666</v>
      </c>
      <c r="I57" s="10">
        <v>240</v>
      </c>
      <c r="J57" s="10">
        <v>5.83</v>
      </c>
      <c r="K57" s="8">
        <v>61196.02</v>
      </c>
      <c r="L57" s="8">
        <v>0.45</v>
      </c>
      <c r="M57" s="8">
        <v>734352.24</v>
      </c>
      <c r="N57" s="8">
        <v>5.36</v>
      </c>
      <c r="O57" s="8">
        <v>1</v>
      </c>
      <c r="P57" s="8">
        <v>0</v>
      </c>
      <c r="Q57" s="8">
        <v>54752.800000000003</v>
      </c>
      <c r="R57" s="8">
        <v>0</v>
      </c>
    </row>
    <row r="58" spans="1:18" s="3" customFormat="1" ht="15" hidden="1" customHeight="1">
      <c r="A58" s="7"/>
      <c r="B58" s="11"/>
      <c r="C58" s="11"/>
      <c r="D58" s="11"/>
      <c r="E58" s="11"/>
      <c r="F58" s="11"/>
      <c r="G58" s="11"/>
      <c r="H58" s="39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s="3" customFormat="1" ht="15" hidden="1" customHeight="1">
      <c r="A59" s="6" t="s">
        <v>161</v>
      </c>
      <c r="B59" s="7" t="s">
        <v>119</v>
      </c>
      <c r="C59" s="6" t="s">
        <v>162</v>
      </c>
      <c r="D59" s="6" t="s">
        <v>97</v>
      </c>
      <c r="E59" s="8">
        <v>144578</v>
      </c>
      <c r="F59" s="9">
        <v>41000</v>
      </c>
      <c r="G59" s="9">
        <v>46477</v>
      </c>
      <c r="H59" s="39">
        <f t="shared" si="0"/>
        <v>3</v>
      </c>
      <c r="I59" s="10">
        <v>180</v>
      </c>
      <c r="J59" s="10">
        <v>12</v>
      </c>
      <c r="K59" s="8">
        <v>77640.009999999995</v>
      </c>
      <c r="L59" s="8">
        <v>0.54</v>
      </c>
      <c r="M59" s="8">
        <v>931680.12</v>
      </c>
      <c r="N59" s="8">
        <v>6.44</v>
      </c>
      <c r="O59" s="8">
        <v>2.12</v>
      </c>
      <c r="P59" s="8">
        <v>0</v>
      </c>
      <c r="Q59" s="8">
        <v>75000</v>
      </c>
      <c r="R59" s="8">
        <v>0</v>
      </c>
    </row>
    <row r="60" spans="1:18" s="3" customFormat="1" ht="15" hidden="1" customHeight="1">
      <c r="A60" s="7"/>
      <c r="B60" s="11"/>
      <c r="C60" s="11"/>
      <c r="D60" s="11"/>
      <c r="E60" s="11"/>
      <c r="F60" s="11"/>
      <c r="G60" s="11"/>
      <c r="H60" s="39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s="3" customFormat="1" ht="15" hidden="1" customHeight="1">
      <c r="A61" s="6" t="s">
        <v>163</v>
      </c>
      <c r="B61" s="7" t="s">
        <v>99</v>
      </c>
      <c r="C61" s="6" t="s">
        <v>164</v>
      </c>
      <c r="D61" s="6" t="s">
        <v>97</v>
      </c>
      <c r="E61" s="8">
        <v>50545</v>
      </c>
      <c r="F61" s="9">
        <v>44967</v>
      </c>
      <c r="G61" s="9">
        <v>46843</v>
      </c>
      <c r="H61" s="39">
        <f t="shared" si="0"/>
        <v>4</v>
      </c>
      <c r="I61" s="10">
        <v>62</v>
      </c>
      <c r="J61" s="10">
        <v>1.17</v>
      </c>
      <c r="K61" s="8">
        <v>28035.63</v>
      </c>
      <c r="L61" s="8">
        <v>0.55000000000000004</v>
      </c>
      <c r="M61" s="8">
        <v>336427.56</v>
      </c>
      <c r="N61" s="8">
        <v>6.66</v>
      </c>
      <c r="O61" s="8">
        <v>1.51</v>
      </c>
      <c r="P61" s="8">
        <v>0</v>
      </c>
      <c r="Q61" s="8">
        <v>38090.269999999997</v>
      </c>
      <c r="R61" s="8">
        <v>0</v>
      </c>
    </row>
    <row r="62" spans="1:18" s="3" customFormat="1" ht="15" hidden="1" customHeight="1">
      <c r="A62" s="7"/>
      <c r="B62" s="11"/>
      <c r="C62" s="11"/>
      <c r="D62" s="11"/>
      <c r="E62" s="11"/>
      <c r="F62" s="11"/>
      <c r="G62" s="11"/>
      <c r="H62" s="39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s="3" customFormat="1" ht="15" hidden="1" customHeight="1">
      <c r="A63" s="6" t="s">
        <v>163</v>
      </c>
      <c r="B63" s="7" t="s">
        <v>101</v>
      </c>
      <c r="C63" s="6" t="s">
        <v>165</v>
      </c>
      <c r="D63" s="6" t="s">
        <v>97</v>
      </c>
      <c r="E63" s="8">
        <v>15780</v>
      </c>
      <c r="F63" s="9">
        <v>44635</v>
      </c>
      <c r="G63" s="9">
        <v>45747</v>
      </c>
      <c r="H63" s="39">
        <f t="shared" si="0"/>
        <v>1</v>
      </c>
      <c r="I63" s="10">
        <v>37</v>
      </c>
      <c r="J63" s="10">
        <v>2.08</v>
      </c>
      <c r="K63" s="8">
        <v>10158.280000000001</v>
      </c>
      <c r="L63" s="8">
        <v>0.64</v>
      </c>
      <c r="M63" s="8">
        <v>121899.36</v>
      </c>
      <c r="N63" s="8">
        <v>7.72</v>
      </c>
      <c r="O63" s="8">
        <v>1.27</v>
      </c>
      <c r="P63" s="8">
        <v>0</v>
      </c>
      <c r="Q63" s="8">
        <v>10463.129999999999</v>
      </c>
      <c r="R63" s="8">
        <v>0</v>
      </c>
    </row>
    <row r="64" spans="1:18" s="3" customFormat="1" ht="15" hidden="1" customHeight="1">
      <c r="A64" s="7"/>
      <c r="B64" s="11"/>
      <c r="C64" s="11"/>
      <c r="D64" s="11"/>
      <c r="E64" s="11"/>
      <c r="F64" s="11"/>
      <c r="G64" s="11"/>
      <c r="H64" s="39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s="3" customFormat="1" ht="15" hidden="1" customHeight="1">
      <c r="A65" s="6" t="s">
        <v>166</v>
      </c>
      <c r="B65" s="7" t="s">
        <v>167</v>
      </c>
      <c r="C65" s="6" t="s">
        <v>168</v>
      </c>
      <c r="D65" s="6" t="s">
        <v>97</v>
      </c>
      <c r="E65" s="8">
        <v>67656</v>
      </c>
      <c r="F65" s="9">
        <v>44797</v>
      </c>
      <c r="G65" s="9">
        <v>45535</v>
      </c>
      <c r="H65" s="39">
        <f t="shared" si="0"/>
        <v>0.41666666666666669</v>
      </c>
      <c r="I65" s="10">
        <v>25</v>
      </c>
      <c r="J65" s="10">
        <v>1.67</v>
      </c>
      <c r="K65" s="8">
        <v>31967.46</v>
      </c>
      <c r="L65" s="8">
        <v>0.47</v>
      </c>
      <c r="M65" s="8">
        <v>383609.52</v>
      </c>
      <c r="N65" s="8">
        <v>5.67</v>
      </c>
      <c r="O65" s="8">
        <v>0.56000000000000005</v>
      </c>
      <c r="P65" s="8">
        <v>0</v>
      </c>
      <c r="Q65" s="8">
        <v>36252.339999999997</v>
      </c>
      <c r="R65" s="8">
        <v>0</v>
      </c>
    </row>
    <row r="66" spans="1:18" s="3" customFormat="1" ht="15" hidden="1" customHeight="1">
      <c r="A66" s="7"/>
      <c r="B66" s="11"/>
      <c r="C66" s="11"/>
      <c r="D66" s="11"/>
      <c r="E66" s="11"/>
      <c r="F66" s="11"/>
      <c r="G66" s="11"/>
      <c r="H66" s="39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s="3" customFormat="1" ht="15" hidden="1" customHeight="1">
      <c r="A67" s="6" t="s">
        <v>169</v>
      </c>
      <c r="B67" s="7" t="s">
        <v>170</v>
      </c>
      <c r="C67" s="6" t="s">
        <v>171</v>
      </c>
      <c r="D67" s="6" t="s">
        <v>117</v>
      </c>
      <c r="E67" s="8">
        <v>28808</v>
      </c>
      <c r="F67" s="9">
        <v>43466</v>
      </c>
      <c r="G67" s="9">
        <v>46996</v>
      </c>
      <c r="H67" s="39">
        <f t="shared" si="0"/>
        <v>4.416666666666667</v>
      </c>
      <c r="I67" s="10">
        <v>116</v>
      </c>
      <c r="J67" s="10">
        <v>5.25</v>
      </c>
      <c r="K67" s="8">
        <v>16564.599999999999</v>
      </c>
      <c r="L67" s="8">
        <v>0.56999999999999995</v>
      </c>
      <c r="M67" s="8">
        <v>198775.2</v>
      </c>
      <c r="N67" s="8">
        <v>6.9</v>
      </c>
      <c r="O67" s="8">
        <v>0.25</v>
      </c>
      <c r="P67" s="8">
        <v>0</v>
      </c>
      <c r="Q67" s="8">
        <v>9329.0400000000009</v>
      </c>
      <c r="R67" s="8">
        <v>0</v>
      </c>
    </row>
    <row r="68" spans="1:18" s="3" customFormat="1" ht="15" hidden="1" customHeight="1">
      <c r="A68" s="7"/>
      <c r="B68" s="11"/>
      <c r="C68" s="11"/>
      <c r="D68" s="11"/>
      <c r="E68" s="11"/>
      <c r="F68" s="11"/>
      <c r="G68" s="11"/>
      <c r="H68" s="39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s="3" customFormat="1" ht="15" hidden="1" customHeight="1">
      <c r="A69" s="6" t="s">
        <v>172</v>
      </c>
      <c r="B69" s="7" t="s">
        <v>173</v>
      </c>
      <c r="C69" s="6" t="s">
        <v>174</v>
      </c>
      <c r="D69" s="6" t="s">
        <v>97</v>
      </c>
      <c r="E69" s="8">
        <v>166493</v>
      </c>
      <c r="F69" s="9">
        <v>44481</v>
      </c>
      <c r="G69" s="9">
        <v>48132</v>
      </c>
      <c r="H69" s="39">
        <f t="shared" si="0"/>
        <v>7.5</v>
      </c>
      <c r="I69" s="10">
        <v>120</v>
      </c>
      <c r="J69" s="10">
        <v>2.5</v>
      </c>
      <c r="K69" s="8">
        <v>62424</v>
      </c>
      <c r="L69" s="8">
        <v>0.37</v>
      </c>
      <c r="M69" s="8">
        <v>749088</v>
      </c>
      <c r="N69" s="8">
        <v>4.5</v>
      </c>
      <c r="O69" s="8">
        <v>0.86</v>
      </c>
      <c r="P69" s="8">
        <v>0</v>
      </c>
      <c r="Q69" s="8">
        <v>64856.05</v>
      </c>
      <c r="R69" s="8">
        <v>0</v>
      </c>
    </row>
    <row r="70" spans="1:18" s="3" customFormat="1" ht="15" hidden="1" customHeight="1">
      <c r="A70" s="7"/>
      <c r="B70" s="11"/>
      <c r="C70" s="11"/>
      <c r="D70" s="11"/>
      <c r="E70" s="11"/>
      <c r="F70" s="11"/>
      <c r="G70" s="11"/>
      <c r="H70" s="39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s="3" customFormat="1" ht="15" hidden="1" customHeight="1">
      <c r="A71" s="6" t="s">
        <v>175</v>
      </c>
      <c r="B71" s="7" t="s">
        <v>176</v>
      </c>
      <c r="C71" s="6" t="s">
        <v>177</v>
      </c>
      <c r="D71" s="6" t="s">
        <v>97</v>
      </c>
      <c r="E71" s="8">
        <v>65806</v>
      </c>
      <c r="F71" s="9">
        <v>44256</v>
      </c>
      <c r="G71" s="9">
        <v>45716</v>
      </c>
      <c r="H71" s="39">
        <f t="shared" si="0"/>
        <v>0.83333333333333337</v>
      </c>
      <c r="I71" s="10">
        <v>48</v>
      </c>
      <c r="J71" s="10">
        <v>3.08</v>
      </c>
      <c r="K71" s="8">
        <v>44942.5</v>
      </c>
      <c r="L71" s="8">
        <v>0.68</v>
      </c>
      <c r="M71" s="8">
        <v>539310</v>
      </c>
      <c r="N71" s="8">
        <v>8.1999999999999993</v>
      </c>
      <c r="O71" s="8">
        <v>1.57</v>
      </c>
      <c r="P71" s="8">
        <v>0</v>
      </c>
      <c r="Q71" s="8">
        <v>0</v>
      </c>
      <c r="R71" s="8">
        <v>0</v>
      </c>
    </row>
    <row r="72" spans="1:18" s="3" customFormat="1" ht="15" hidden="1" customHeight="1">
      <c r="A72" s="7"/>
      <c r="B72" s="11"/>
      <c r="C72" s="11"/>
      <c r="D72" s="11"/>
      <c r="E72" s="11"/>
      <c r="F72" s="11"/>
      <c r="G72" s="11"/>
      <c r="H72" s="39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s="3" customFormat="1" ht="15" hidden="1" customHeight="1">
      <c r="A73" s="6" t="s">
        <v>178</v>
      </c>
      <c r="B73" s="7" t="s">
        <v>179</v>
      </c>
      <c r="C73" s="6" t="s">
        <v>180</v>
      </c>
      <c r="D73" s="6" t="s">
        <v>97</v>
      </c>
      <c r="E73" s="8">
        <v>99750</v>
      </c>
      <c r="F73" s="9">
        <v>44700</v>
      </c>
      <c r="G73" s="9">
        <v>45808</v>
      </c>
      <c r="H73" s="39">
        <f t="shared" ref="H73:H135" si="1">DATEDIF($H$5,G73,"m")/12</f>
        <v>1.1666666666666667</v>
      </c>
      <c r="I73" s="10">
        <v>37</v>
      </c>
      <c r="J73" s="10">
        <v>1.92</v>
      </c>
      <c r="K73" s="8">
        <v>64421.88</v>
      </c>
      <c r="L73" s="8">
        <v>0.65</v>
      </c>
      <c r="M73" s="8">
        <v>773062.56</v>
      </c>
      <c r="N73" s="8">
        <v>7.75</v>
      </c>
      <c r="O73" s="8">
        <v>1.31</v>
      </c>
      <c r="P73" s="8">
        <v>0</v>
      </c>
      <c r="Q73" s="8">
        <v>45000</v>
      </c>
      <c r="R73" s="8">
        <v>0</v>
      </c>
    </row>
    <row r="74" spans="1:18" s="3" customFormat="1" ht="15" hidden="1" customHeight="1">
      <c r="A74" s="7"/>
      <c r="B74" s="11"/>
      <c r="C74" s="11"/>
      <c r="D74" s="11"/>
      <c r="E74" s="11"/>
      <c r="F74" s="11"/>
      <c r="G74" s="11"/>
      <c r="H74" s="39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 s="3" customFormat="1" ht="15" hidden="1" customHeight="1">
      <c r="A75" s="6" t="s">
        <v>181</v>
      </c>
      <c r="B75" s="7" t="s">
        <v>182</v>
      </c>
      <c r="C75" s="6" t="s">
        <v>183</v>
      </c>
      <c r="D75" s="6" t="s">
        <v>97</v>
      </c>
      <c r="E75" s="8">
        <v>32000</v>
      </c>
      <c r="F75" s="9">
        <v>38991</v>
      </c>
      <c r="G75" s="9">
        <v>46295</v>
      </c>
      <c r="H75" s="39">
        <f t="shared" si="1"/>
        <v>2.4166666666666665</v>
      </c>
      <c r="I75" s="10">
        <v>240</v>
      </c>
      <c r="J75" s="10">
        <v>17.5</v>
      </c>
      <c r="K75" s="8">
        <v>18448.11</v>
      </c>
      <c r="L75" s="8">
        <v>0.57999999999999996</v>
      </c>
      <c r="M75" s="8">
        <v>221377.32</v>
      </c>
      <c r="N75" s="8">
        <v>6.92</v>
      </c>
      <c r="O75" s="8">
        <v>4.6100000000000003</v>
      </c>
      <c r="P75" s="8">
        <v>0</v>
      </c>
      <c r="Q75" s="8">
        <v>17375</v>
      </c>
      <c r="R75" s="8">
        <v>0</v>
      </c>
    </row>
    <row r="76" spans="1:18" s="3" customFormat="1" ht="15" hidden="1" customHeight="1">
      <c r="A76" s="7"/>
      <c r="B76" s="11"/>
      <c r="C76" s="11"/>
      <c r="D76" s="11"/>
      <c r="E76" s="11"/>
      <c r="F76" s="11"/>
      <c r="G76" s="11"/>
      <c r="H76" s="39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 s="3" customFormat="1" ht="15" hidden="1" customHeight="1">
      <c r="A77" s="6" t="s">
        <v>184</v>
      </c>
      <c r="B77" s="7" t="s">
        <v>107</v>
      </c>
      <c r="C77" s="6" t="s">
        <v>185</v>
      </c>
      <c r="D77" s="6" t="s">
        <v>97</v>
      </c>
      <c r="E77" s="8">
        <v>111087</v>
      </c>
      <c r="F77" s="9">
        <v>44228</v>
      </c>
      <c r="G77" s="9">
        <v>45716</v>
      </c>
      <c r="H77" s="39">
        <f t="shared" si="1"/>
        <v>0.83333333333333337</v>
      </c>
      <c r="I77" s="10">
        <v>49</v>
      </c>
      <c r="J77" s="10">
        <v>3.17</v>
      </c>
      <c r="K77" s="8">
        <v>38185.68</v>
      </c>
      <c r="L77" s="8">
        <v>0.34</v>
      </c>
      <c r="M77" s="8">
        <v>458228.16</v>
      </c>
      <c r="N77" s="8">
        <v>4.12</v>
      </c>
      <c r="O77" s="8">
        <v>1.19</v>
      </c>
      <c r="P77" s="8">
        <v>0</v>
      </c>
      <c r="Q77" s="8">
        <v>31209.78</v>
      </c>
      <c r="R77" s="8">
        <v>0</v>
      </c>
    </row>
    <row r="78" spans="1:18" s="3" customFormat="1" ht="15" hidden="1" customHeight="1">
      <c r="A78" s="7"/>
      <c r="B78" s="11"/>
      <c r="C78" s="11"/>
      <c r="D78" s="11"/>
      <c r="E78" s="11"/>
      <c r="F78" s="11"/>
      <c r="G78" s="11"/>
      <c r="H78" s="39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 s="3" customFormat="1" ht="15" hidden="1" customHeight="1">
      <c r="A79" s="6" t="s">
        <v>184</v>
      </c>
      <c r="B79" s="7" t="s">
        <v>109</v>
      </c>
      <c r="C79" s="6" t="s">
        <v>790</v>
      </c>
      <c r="D79" s="6" t="s">
        <v>97</v>
      </c>
      <c r="E79" s="8">
        <v>47107</v>
      </c>
      <c r="F79" s="9">
        <v>45352</v>
      </c>
      <c r="G79" s="9">
        <v>46112</v>
      </c>
      <c r="H79" s="39">
        <f t="shared" si="1"/>
        <v>2</v>
      </c>
      <c r="I79" s="10">
        <v>25</v>
      </c>
      <c r="J79" s="10">
        <v>0.08</v>
      </c>
      <c r="K79" s="8">
        <v>0</v>
      </c>
      <c r="L79" s="8">
        <v>0</v>
      </c>
      <c r="M79" s="8">
        <v>0</v>
      </c>
      <c r="N79" s="8">
        <v>0</v>
      </c>
      <c r="O79" s="8">
        <v>1.1499999999999999</v>
      </c>
      <c r="P79" s="8">
        <v>0</v>
      </c>
      <c r="Q79" s="8">
        <v>20609</v>
      </c>
      <c r="R79" s="8">
        <v>0</v>
      </c>
    </row>
    <row r="80" spans="1:18" s="3" customFormat="1" ht="15" hidden="1" customHeight="1">
      <c r="A80" s="7"/>
      <c r="B80" s="11"/>
      <c r="C80" s="11"/>
      <c r="D80" s="11"/>
      <c r="E80" s="11"/>
      <c r="F80" s="11"/>
      <c r="G80" s="11"/>
      <c r="H80" s="39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 s="3" customFormat="1" ht="15" hidden="1" customHeight="1">
      <c r="A81" s="6" t="s">
        <v>184</v>
      </c>
      <c r="B81" s="7" t="s">
        <v>188</v>
      </c>
      <c r="C81" s="6" t="s">
        <v>189</v>
      </c>
      <c r="D81" s="6" t="s">
        <v>97</v>
      </c>
      <c r="E81" s="8">
        <v>114027</v>
      </c>
      <c r="F81" s="9">
        <v>44621</v>
      </c>
      <c r="G81" s="9">
        <v>47269</v>
      </c>
      <c r="H81" s="39">
        <f t="shared" si="1"/>
        <v>5.166666666666667</v>
      </c>
      <c r="I81" s="10">
        <v>87</v>
      </c>
      <c r="J81" s="10">
        <v>2.08</v>
      </c>
      <c r="K81" s="8">
        <v>35348.370000000003</v>
      </c>
      <c r="L81" s="8">
        <v>0.31</v>
      </c>
      <c r="M81" s="8">
        <v>424180.44</v>
      </c>
      <c r="N81" s="8">
        <v>3.72</v>
      </c>
      <c r="O81" s="8">
        <v>1.19</v>
      </c>
      <c r="P81" s="8">
        <v>0</v>
      </c>
      <c r="Q81" s="8">
        <v>41049.730000000003</v>
      </c>
      <c r="R81" s="8">
        <v>0</v>
      </c>
    </row>
    <row r="82" spans="1:18" s="3" customFormat="1" ht="15" hidden="1" customHeight="1">
      <c r="A82" s="7"/>
      <c r="B82" s="11"/>
      <c r="C82" s="11"/>
      <c r="D82" s="11"/>
      <c r="E82" s="11"/>
      <c r="F82" s="11"/>
      <c r="G82" s="11"/>
      <c r="H82" s="39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 s="3" customFormat="1" ht="15" hidden="1" customHeight="1">
      <c r="A83" s="6" t="s">
        <v>184</v>
      </c>
      <c r="B83" s="7" t="s">
        <v>190</v>
      </c>
      <c r="C83" s="6" t="s">
        <v>191</v>
      </c>
      <c r="D83" s="6" t="s">
        <v>117</v>
      </c>
      <c r="E83" s="8">
        <v>0</v>
      </c>
      <c r="F83" s="9">
        <v>45231</v>
      </c>
      <c r="G83" s="9">
        <v>46326</v>
      </c>
      <c r="H83" s="39">
        <f t="shared" si="1"/>
        <v>2.5833333333333335</v>
      </c>
      <c r="I83" s="10">
        <v>36</v>
      </c>
      <c r="J83" s="10">
        <v>0.42</v>
      </c>
      <c r="K83" s="8">
        <v>3500</v>
      </c>
      <c r="L83" s="8">
        <v>0</v>
      </c>
      <c r="M83" s="8">
        <v>42000</v>
      </c>
      <c r="N83" s="8">
        <v>0</v>
      </c>
      <c r="O83" s="8">
        <v>0</v>
      </c>
      <c r="P83" s="8">
        <v>0</v>
      </c>
      <c r="Q83" s="8">
        <v>7000</v>
      </c>
      <c r="R83" s="8">
        <v>0</v>
      </c>
    </row>
    <row r="84" spans="1:18" s="3" customFormat="1" ht="15" hidden="1" customHeight="1">
      <c r="A84" s="7"/>
      <c r="B84" s="11"/>
      <c r="C84" s="11"/>
      <c r="D84" s="11"/>
      <c r="E84" s="11"/>
      <c r="F84" s="11"/>
      <c r="G84" s="11"/>
      <c r="H84" s="39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s="3" customFormat="1" ht="15" hidden="1" customHeight="1">
      <c r="A85" s="6" t="s">
        <v>192</v>
      </c>
      <c r="B85" s="7" t="s">
        <v>193</v>
      </c>
      <c r="C85" s="6" t="s">
        <v>194</v>
      </c>
      <c r="D85" s="6" t="s">
        <v>97</v>
      </c>
      <c r="E85" s="8">
        <v>62000</v>
      </c>
      <c r="F85" s="9">
        <v>44634</v>
      </c>
      <c r="G85" s="9">
        <v>45747</v>
      </c>
      <c r="H85" s="39">
        <f t="shared" si="1"/>
        <v>1</v>
      </c>
      <c r="I85" s="10">
        <v>37</v>
      </c>
      <c r="J85" s="10">
        <v>2.08</v>
      </c>
      <c r="K85" s="8">
        <v>69181.67</v>
      </c>
      <c r="L85" s="8">
        <v>1.1200000000000001</v>
      </c>
      <c r="M85" s="8">
        <v>830180.04</v>
      </c>
      <c r="N85" s="8">
        <v>13.39</v>
      </c>
      <c r="O85" s="8">
        <v>4.4800000000000004</v>
      </c>
      <c r="P85" s="8">
        <v>0</v>
      </c>
      <c r="Q85" s="8">
        <v>67166.67</v>
      </c>
      <c r="R85" s="8">
        <v>0</v>
      </c>
    </row>
    <row r="86" spans="1:18" s="3" customFormat="1" ht="15" hidden="1" customHeight="1">
      <c r="A86" s="7"/>
      <c r="B86" s="11"/>
      <c r="C86" s="11"/>
      <c r="D86" s="11"/>
      <c r="E86" s="11"/>
      <c r="F86" s="11"/>
      <c r="G86" s="11"/>
      <c r="H86" s="39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 s="3" customFormat="1" ht="15" hidden="1" customHeight="1">
      <c r="A87" s="6" t="s">
        <v>195</v>
      </c>
      <c r="B87" s="7" t="s">
        <v>193</v>
      </c>
      <c r="C87" s="6" t="s">
        <v>196</v>
      </c>
      <c r="D87" s="6" t="s">
        <v>97</v>
      </c>
      <c r="E87" s="8">
        <v>20000</v>
      </c>
      <c r="F87" s="9">
        <v>44620</v>
      </c>
      <c r="G87" s="9">
        <v>46627</v>
      </c>
      <c r="H87" s="39">
        <f t="shared" si="1"/>
        <v>3.3333333333333335</v>
      </c>
      <c r="I87" s="10">
        <v>66</v>
      </c>
      <c r="J87" s="10">
        <v>2.17</v>
      </c>
      <c r="K87" s="8">
        <v>0</v>
      </c>
      <c r="L87" s="8">
        <v>0</v>
      </c>
      <c r="M87" s="8">
        <v>0</v>
      </c>
      <c r="N87" s="8">
        <v>0</v>
      </c>
      <c r="O87" s="8">
        <v>2.38</v>
      </c>
      <c r="P87" s="8">
        <v>0</v>
      </c>
      <c r="Q87" s="8">
        <v>12916.67</v>
      </c>
      <c r="R87" s="8">
        <v>0</v>
      </c>
    </row>
    <row r="88" spans="1:18" s="3" customFormat="1" ht="15" hidden="1" customHeight="1">
      <c r="A88" s="7"/>
      <c r="B88" s="11"/>
      <c r="C88" s="11"/>
      <c r="D88" s="11"/>
      <c r="E88" s="11"/>
      <c r="F88" s="11"/>
      <c r="G88" s="11"/>
      <c r="H88" s="39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 s="3" customFormat="1" ht="15" hidden="1" customHeight="1">
      <c r="A89" s="6" t="s">
        <v>197</v>
      </c>
      <c r="B89" s="7" t="s">
        <v>198</v>
      </c>
      <c r="C89" s="6" t="s">
        <v>199</v>
      </c>
      <c r="D89" s="6" t="s">
        <v>97</v>
      </c>
      <c r="E89" s="8">
        <v>106045</v>
      </c>
      <c r="F89" s="9">
        <v>43410</v>
      </c>
      <c r="G89" s="9">
        <v>47062</v>
      </c>
      <c r="H89" s="39">
        <f t="shared" si="1"/>
        <v>4.583333333333333</v>
      </c>
      <c r="I89" s="10">
        <v>120</v>
      </c>
      <c r="J89" s="10">
        <v>5.42</v>
      </c>
      <c r="K89" s="8">
        <v>43558.04</v>
      </c>
      <c r="L89" s="8">
        <v>0.41</v>
      </c>
      <c r="M89" s="8">
        <v>522696.48</v>
      </c>
      <c r="N89" s="8">
        <v>4.93</v>
      </c>
      <c r="O89" s="8">
        <v>0.77</v>
      </c>
      <c r="P89" s="8">
        <v>0</v>
      </c>
      <c r="Q89" s="8">
        <v>0</v>
      </c>
      <c r="R89" s="8">
        <v>0</v>
      </c>
    </row>
    <row r="90" spans="1:18" s="3" customFormat="1" ht="15" hidden="1" customHeight="1">
      <c r="A90" s="7"/>
      <c r="B90" s="11"/>
      <c r="C90" s="11"/>
      <c r="D90" s="11"/>
      <c r="E90" s="11"/>
      <c r="F90" s="11"/>
      <c r="G90" s="11"/>
      <c r="H90" s="39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s="3" customFormat="1" ht="15" hidden="1" customHeight="1">
      <c r="A91" s="6" t="s">
        <v>200</v>
      </c>
      <c r="B91" s="7" t="s">
        <v>201</v>
      </c>
      <c r="C91" s="6" t="s">
        <v>202</v>
      </c>
      <c r="D91" s="6" t="s">
        <v>97</v>
      </c>
      <c r="E91" s="8">
        <v>11436</v>
      </c>
      <c r="F91" s="9">
        <v>43395</v>
      </c>
      <c r="G91" s="9">
        <v>47026</v>
      </c>
      <c r="H91" s="39">
        <f t="shared" si="1"/>
        <v>4.416666666666667</v>
      </c>
      <c r="I91" s="10">
        <v>120</v>
      </c>
      <c r="J91" s="10">
        <v>5.5</v>
      </c>
      <c r="K91" s="8">
        <v>8365.73</v>
      </c>
      <c r="L91" s="8">
        <v>0.73</v>
      </c>
      <c r="M91" s="8">
        <v>100388.76</v>
      </c>
      <c r="N91" s="8">
        <v>8.7799999999999994</v>
      </c>
      <c r="O91" s="8">
        <v>3.07</v>
      </c>
      <c r="P91" s="8">
        <v>0</v>
      </c>
      <c r="Q91" s="8">
        <v>51207.83</v>
      </c>
      <c r="R91" s="8">
        <v>0</v>
      </c>
    </row>
    <row r="92" spans="1:18" s="3" customFormat="1" ht="15" hidden="1" customHeight="1">
      <c r="A92" s="7"/>
      <c r="B92" s="11"/>
      <c r="C92" s="11"/>
      <c r="D92" s="11"/>
      <c r="E92" s="11"/>
      <c r="F92" s="11"/>
      <c r="G92" s="11"/>
      <c r="H92" s="39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 s="3" customFormat="1" ht="15" hidden="1" customHeight="1">
      <c r="A93" s="6" t="s">
        <v>200</v>
      </c>
      <c r="B93" s="7" t="s">
        <v>203</v>
      </c>
      <c r="C93" s="6" t="s">
        <v>204</v>
      </c>
      <c r="D93" s="6" t="s">
        <v>97</v>
      </c>
      <c r="E93" s="8">
        <v>10495</v>
      </c>
      <c r="F93" s="9">
        <v>43191</v>
      </c>
      <c r="G93" s="9">
        <v>46843</v>
      </c>
      <c r="H93" s="39">
        <f t="shared" si="1"/>
        <v>4</v>
      </c>
      <c r="I93" s="10">
        <v>120</v>
      </c>
      <c r="J93" s="10">
        <v>6</v>
      </c>
      <c r="K93" s="8">
        <v>6559.38</v>
      </c>
      <c r="L93" s="8">
        <v>0.63</v>
      </c>
      <c r="M93" s="8">
        <v>78712.56</v>
      </c>
      <c r="N93" s="8">
        <v>7.5</v>
      </c>
      <c r="O93" s="8">
        <v>3.07</v>
      </c>
      <c r="P93" s="8">
        <v>0</v>
      </c>
      <c r="Q93" s="8">
        <v>5432.28</v>
      </c>
      <c r="R93" s="8">
        <v>0</v>
      </c>
    </row>
    <row r="94" spans="1:18" s="3" customFormat="1" ht="15" hidden="1" customHeight="1">
      <c r="A94" s="7"/>
      <c r="B94" s="11"/>
      <c r="C94" s="11"/>
      <c r="D94" s="11"/>
      <c r="E94" s="11"/>
      <c r="F94" s="11"/>
      <c r="G94" s="11"/>
      <c r="H94" s="39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s="3" customFormat="1" ht="15" hidden="1" customHeight="1">
      <c r="A95" s="6" t="s">
        <v>200</v>
      </c>
      <c r="B95" s="7" t="s">
        <v>205</v>
      </c>
      <c r="C95" s="6" t="s">
        <v>206</v>
      </c>
      <c r="D95" s="6" t="s">
        <v>97</v>
      </c>
      <c r="E95" s="8">
        <v>20551</v>
      </c>
      <c r="F95" s="9">
        <v>43313</v>
      </c>
      <c r="G95" s="9">
        <v>45930</v>
      </c>
      <c r="H95" s="39">
        <f t="shared" si="1"/>
        <v>1.4166666666666667</v>
      </c>
      <c r="I95" s="10">
        <v>86</v>
      </c>
      <c r="J95" s="10">
        <v>5.67</v>
      </c>
      <c r="K95" s="8">
        <v>8100.25</v>
      </c>
      <c r="L95" s="8">
        <v>0.39</v>
      </c>
      <c r="M95" s="8">
        <v>97203</v>
      </c>
      <c r="N95" s="8">
        <v>4.7300000000000004</v>
      </c>
      <c r="O95" s="8">
        <v>3.07</v>
      </c>
      <c r="P95" s="8">
        <v>0</v>
      </c>
      <c r="Q95" s="8">
        <v>11357.41</v>
      </c>
      <c r="R95" s="8">
        <v>0</v>
      </c>
    </row>
    <row r="96" spans="1:18" s="3" customFormat="1" ht="15" hidden="1" customHeight="1">
      <c r="A96" s="7"/>
      <c r="B96" s="11"/>
      <c r="C96" s="11"/>
      <c r="D96" s="11"/>
      <c r="E96" s="11"/>
      <c r="F96" s="11"/>
      <c r="G96" s="11"/>
      <c r="H96" s="39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s="3" customFormat="1" ht="15" hidden="1" customHeight="1">
      <c r="A97" s="6" t="s">
        <v>207</v>
      </c>
      <c r="B97" s="7" t="s">
        <v>208</v>
      </c>
      <c r="C97" s="6" t="s">
        <v>209</v>
      </c>
      <c r="D97" s="6" t="s">
        <v>97</v>
      </c>
      <c r="E97" s="8">
        <v>21000</v>
      </c>
      <c r="F97" s="9">
        <v>43831</v>
      </c>
      <c r="G97" s="9">
        <v>47483</v>
      </c>
      <c r="H97" s="39">
        <f t="shared" si="1"/>
        <v>5.75</v>
      </c>
      <c r="I97" s="10">
        <v>120</v>
      </c>
      <c r="J97" s="10">
        <v>4.25</v>
      </c>
      <c r="K97" s="8">
        <v>17150</v>
      </c>
      <c r="L97" s="8">
        <v>0.82</v>
      </c>
      <c r="M97" s="8">
        <v>205800</v>
      </c>
      <c r="N97" s="8">
        <v>9.8000000000000007</v>
      </c>
      <c r="O97" s="8">
        <v>2.35</v>
      </c>
      <c r="P97" s="8">
        <v>0</v>
      </c>
      <c r="Q97" s="8">
        <v>31500</v>
      </c>
      <c r="R97" s="8">
        <v>0</v>
      </c>
    </row>
    <row r="98" spans="1:18" s="3" customFormat="1" ht="15" hidden="1" customHeight="1">
      <c r="A98" s="7"/>
      <c r="B98" s="11"/>
      <c r="C98" s="11"/>
      <c r="D98" s="11"/>
      <c r="E98" s="11"/>
      <c r="F98" s="11"/>
      <c r="G98" s="11"/>
      <c r="H98" s="39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s="3" customFormat="1" ht="15" hidden="1" customHeight="1">
      <c r="A99" s="6" t="s">
        <v>207</v>
      </c>
      <c r="B99" s="7" t="s">
        <v>210</v>
      </c>
      <c r="C99" s="6" t="s">
        <v>211</v>
      </c>
      <c r="D99" s="6" t="s">
        <v>97</v>
      </c>
      <c r="E99" s="8">
        <v>50000</v>
      </c>
      <c r="F99" s="9">
        <v>45383</v>
      </c>
      <c r="G99" s="9">
        <v>47238</v>
      </c>
      <c r="H99" s="39">
        <f t="shared" si="1"/>
        <v>5</v>
      </c>
      <c r="I99" s="10">
        <v>61</v>
      </c>
      <c r="J99" s="10">
        <v>0</v>
      </c>
      <c r="K99" s="8">
        <v>0</v>
      </c>
      <c r="L99" s="8">
        <v>0</v>
      </c>
      <c r="M99" s="8">
        <v>-0.04</v>
      </c>
      <c r="N99" s="8">
        <v>0</v>
      </c>
      <c r="O99" s="8">
        <v>2.79</v>
      </c>
      <c r="P99" s="8">
        <v>0</v>
      </c>
      <c r="Q99" s="8">
        <v>129166.66</v>
      </c>
      <c r="R99" s="8">
        <v>0</v>
      </c>
    </row>
    <row r="100" spans="1:18" s="3" customFormat="1" ht="15" hidden="1" customHeight="1">
      <c r="A100" s="7"/>
      <c r="B100" s="11"/>
      <c r="C100" s="11"/>
      <c r="D100" s="11"/>
      <c r="E100" s="11"/>
      <c r="F100" s="11"/>
      <c r="G100" s="11"/>
      <c r="H100" s="39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s="3" customFormat="1" ht="15" hidden="1" customHeight="1">
      <c r="A101" s="6" t="s">
        <v>212</v>
      </c>
      <c r="B101" s="7" t="s">
        <v>208</v>
      </c>
      <c r="C101" s="6" t="s">
        <v>213</v>
      </c>
      <c r="D101" s="6" t="s">
        <v>97</v>
      </c>
      <c r="E101" s="8">
        <v>10341</v>
      </c>
      <c r="F101" s="9">
        <v>42979</v>
      </c>
      <c r="G101" s="9">
        <v>46660</v>
      </c>
      <c r="H101" s="39">
        <f t="shared" si="1"/>
        <v>3.4166666666666665</v>
      </c>
      <c r="I101" s="10">
        <v>121</v>
      </c>
      <c r="J101" s="10">
        <v>6.58</v>
      </c>
      <c r="K101" s="8">
        <v>12219.62</v>
      </c>
      <c r="L101" s="8">
        <v>1.18</v>
      </c>
      <c r="M101" s="8">
        <v>146635.44</v>
      </c>
      <c r="N101" s="8">
        <v>14.18</v>
      </c>
      <c r="O101" s="8">
        <v>5.57</v>
      </c>
      <c r="P101" s="8">
        <v>0</v>
      </c>
      <c r="Q101" s="8">
        <v>18743.07</v>
      </c>
      <c r="R101" s="8">
        <v>0</v>
      </c>
    </row>
    <row r="102" spans="1:18" s="3" customFormat="1" ht="15" hidden="1" customHeight="1">
      <c r="A102" s="7"/>
      <c r="B102" s="11"/>
      <c r="C102" s="11"/>
      <c r="D102" s="11"/>
      <c r="E102" s="11"/>
      <c r="F102" s="11"/>
      <c r="G102" s="11"/>
      <c r="H102" s="39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s="3" customFormat="1" ht="15" hidden="1" customHeight="1">
      <c r="A103" s="6" t="s">
        <v>212</v>
      </c>
      <c r="B103" s="7" t="s">
        <v>210</v>
      </c>
      <c r="C103" s="6" t="s">
        <v>214</v>
      </c>
      <c r="D103" s="6" t="s">
        <v>97</v>
      </c>
      <c r="E103" s="8">
        <v>21142</v>
      </c>
      <c r="F103" s="9">
        <v>45231</v>
      </c>
      <c r="G103" s="9">
        <v>47848</v>
      </c>
      <c r="H103" s="39">
        <f t="shared" si="1"/>
        <v>6.75</v>
      </c>
      <c r="I103" s="10">
        <v>86</v>
      </c>
      <c r="J103" s="10">
        <v>0.42</v>
      </c>
      <c r="K103" s="8">
        <v>24225.21</v>
      </c>
      <c r="L103" s="8">
        <v>1.1499999999999999</v>
      </c>
      <c r="M103" s="8">
        <v>290702.5</v>
      </c>
      <c r="N103" s="8">
        <v>13.75</v>
      </c>
      <c r="O103" s="8">
        <v>6.24</v>
      </c>
      <c r="P103" s="8">
        <v>0</v>
      </c>
      <c r="Q103" s="8">
        <v>121126.05</v>
      </c>
      <c r="R103" s="8">
        <v>0</v>
      </c>
    </row>
    <row r="104" spans="1:18" s="3" customFormat="1" ht="15" hidden="1" customHeight="1">
      <c r="A104" s="7"/>
      <c r="B104" s="11"/>
      <c r="C104" s="11"/>
      <c r="D104" s="11"/>
      <c r="E104" s="11"/>
      <c r="F104" s="11"/>
      <c r="G104" s="11"/>
      <c r="H104" s="39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s="3" customFormat="1" ht="15" hidden="1" customHeight="1">
      <c r="A105" s="6" t="s">
        <v>212</v>
      </c>
      <c r="B105" s="7" t="s">
        <v>215</v>
      </c>
      <c r="C105" s="6" t="s">
        <v>216</v>
      </c>
      <c r="D105" s="6" t="s">
        <v>97</v>
      </c>
      <c r="E105" s="8">
        <v>10699</v>
      </c>
      <c r="F105" s="9">
        <v>44927</v>
      </c>
      <c r="G105" s="9">
        <v>46783</v>
      </c>
      <c r="H105" s="39">
        <f t="shared" si="1"/>
        <v>3.8333333333333335</v>
      </c>
      <c r="I105" s="10">
        <v>61</v>
      </c>
      <c r="J105" s="10">
        <v>1.25</v>
      </c>
      <c r="K105" s="8">
        <v>12517.83</v>
      </c>
      <c r="L105" s="8">
        <v>1.17</v>
      </c>
      <c r="M105" s="8">
        <v>150213.96</v>
      </c>
      <c r="N105" s="8">
        <v>14.04</v>
      </c>
      <c r="O105" s="8">
        <v>6.25</v>
      </c>
      <c r="P105" s="8">
        <v>0</v>
      </c>
      <c r="Q105" s="8">
        <v>24072.76</v>
      </c>
      <c r="R105" s="8">
        <v>0</v>
      </c>
    </row>
    <row r="106" spans="1:18" s="3" customFormat="1" ht="15" hidden="1" customHeight="1">
      <c r="A106" s="7"/>
      <c r="B106" s="11"/>
      <c r="C106" s="11"/>
      <c r="D106" s="11"/>
      <c r="E106" s="11"/>
      <c r="F106" s="11"/>
      <c r="G106" s="11"/>
      <c r="H106" s="39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s="3" customFormat="1" ht="15" hidden="1" customHeight="1">
      <c r="A107" s="6" t="s">
        <v>217</v>
      </c>
      <c r="B107" s="7" t="s">
        <v>218</v>
      </c>
      <c r="C107" s="6" t="s">
        <v>219</v>
      </c>
      <c r="D107" s="6" t="s">
        <v>97</v>
      </c>
      <c r="E107" s="8">
        <v>38164</v>
      </c>
      <c r="F107" s="9">
        <v>44727</v>
      </c>
      <c r="G107" s="9">
        <v>46599</v>
      </c>
      <c r="H107" s="39">
        <f t="shared" si="1"/>
        <v>3.3333333333333335</v>
      </c>
      <c r="I107" s="10">
        <v>62</v>
      </c>
      <c r="J107" s="10">
        <v>1.83</v>
      </c>
      <c r="K107" s="8">
        <v>15710.85</v>
      </c>
      <c r="L107" s="8">
        <v>0.41</v>
      </c>
      <c r="M107" s="8">
        <v>188530.2</v>
      </c>
      <c r="N107" s="8">
        <v>4.9400000000000004</v>
      </c>
      <c r="O107" s="8">
        <v>1.65</v>
      </c>
      <c r="P107" s="8">
        <v>0</v>
      </c>
      <c r="Q107" s="8">
        <v>21379.48</v>
      </c>
      <c r="R107" s="8">
        <v>0</v>
      </c>
    </row>
    <row r="108" spans="1:18" s="3" customFormat="1" ht="15" hidden="1" customHeight="1">
      <c r="A108" s="7"/>
      <c r="B108" s="11"/>
      <c r="C108" s="11"/>
      <c r="D108" s="11"/>
      <c r="E108" s="11"/>
      <c r="F108" s="11"/>
      <c r="G108" s="11"/>
      <c r="H108" s="39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s="3" customFormat="1" ht="15" hidden="1" customHeight="1">
      <c r="A109" s="6" t="s">
        <v>220</v>
      </c>
      <c r="B109" s="7" t="s">
        <v>221</v>
      </c>
      <c r="C109" s="6" t="s">
        <v>222</v>
      </c>
      <c r="D109" s="6" t="s">
        <v>97</v>
      </c>
      <c r="E109" s="8">
        <v>40925</v>
      </c>
      <c r="F109" s="9">
        <v>41699</v>
      </c>
      <c r="G109" s="9">
        <v>45535</v>
      </c>
      <c r="H109" s="39">
        <f t="shared" si="1"/>
        <v>0.41666666666666669</v>
      </c>
      <c r="I109" s="10">
        <v>126</v>
      </c>
      <c r="J109" s="10">
        <v>10.08</v>
      </c>
      <c r="K109" s="8">
        <v>34104.17</v>
      </c>
      <c r="L109" s="8">
        <v>0.83</v>
      </c>
      <c r="M109" s="8">
        <v>409250.04</v>
      </c>
      <c r="N109" s="8">
        <v>10</v>
      </c>
      <c r="O109" s="8">
        <v>0</v>
      </c>
      <c r="P109" s="8">
        <v>0</v>
      </c>
      <c r="Q109" s="8">
        <v>0</v>
      </c>
      <c r="R109" s="8">
        <v>0</v>
      </c>
    </row>
    <row r="110" spans="1:18" s="3" customFormat="1" ht="15" hidden="1" customHeight="1">
      <c r="A110" s="7"/>
      <c r="B110" s="11"/>
      <c r="C110" s="11"/>
      <c r="D110" s="11"/>
      <c r="E110" s="11"/>
      <c r="F110" s="11"/>
      <c r="G110" s="11"/>
      <c r="H110" s="39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 s="3" customFormat="1" ht="15" hidden="1" customHeight="1">
      <c r="A111" s="6" t="s">
        <v>223</v>
      </c>
      <c r="B111" s="7" t="s">
        <v>221</v>
      </c>
      <c r="C111" s="6" t="s">
        <v>224</v>
      </c>
      <c r="D111" s="6" t="s">
        <v>97</v>
      </c>
      <c r="E111" s="8">
        <v>24000</v>
      </c>
      <c r="F111" s="9">
        <v>44551</v>
      </c>
      <c r="G111" s="9">
        <v>46752</v>
      </c>
      <c r="H111" s="39">
        <f t="shared" si="1"/>
        <v>3.75</v>
      </c>
      <c r="I111" s="10">
        <v>73</v>
      </c>
      <c r="J111" s="10">
        <v>2.33</v>
      </c>
      <c r="K111" s="8">
        <v>13006.63</v>
      </c>
      <c r="L111" s="8">
        <v>0.54</v>
      </c>
      <c r="M111" s="8">
        <v>156079.56</v>
      </c>
      <c r="N111" s="8">
        <v>6.5</v>
      </c>
      <c r="O111" s="8">
        <v>1.94</v>
      </c>
      <c r="P111" s="8">
        <v>0</v>
      </c>
      <c r="Q111" s="8">
        <v>12260</v>
      </c>
      <c r="R111" s="8">
        <v>0</v>
      </c>
    </row>
    <row r="112" spans="1:18" s="3" customFormat="1" ht="15" hidden="1" customHeight="1">
      <c r="A112" s="7"/>
      <c r="B112" s="11"/>
      <c r="C112" s="11"/>
      <c r="D112" s="11"/>
      <c r="E112" s="11"/>
      <c r="F112" s="11"/>
      <c r="G112" s="11"/>
      <c r="H112" s="39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 s="3" customFormat="1" ht="15" hidden="1" customHeight="1">
      <c r="A113" s="6" t="s">
        <v>225</v>
      </c>
      <c r="B113" s="7" t="s">
        <v>226</v>
      </c>
      <c r="C113" s="6" t="s">
        <v>227</v>
      </c>
      <c r="D113" s="6" t="s">
        <v>97</v>
      </c>
      <c r="E113" s="8">
        <v>35894</v>
      </c>
      <c r="F113" s="9">
        <v>42856</v>
      </c>
      <c r="G113" s="9">
        <v>46507</v>
      </c>
      <c r="H113" s="39">
        <f t="shared" si="1"/>
        <v>3</v>
      </c>
      <c r="I113" s="10">
        <v>120</v>
      </c>
      <c r="J113" s="10">
        <v>6.92</v>
      </c>
      <c r="K113" s="8">
        <v>18814.439999999999</v>
      </c>
      <c r="L113" s="8">
        <v>0.52</v>
      </c>
      <c r="M113" s="8">
        <v>225773.28</v>
      </c>
      <c r="N113" s="8">
        <v>6.29</v>
      </c>
      <c r="O113" s="8">
        <v>3.26</v>
      </c>
      <c r="P113" s="8">
        <v>0</v>
      </c>
      <c r="Q113" s="8">
        <v>11505</v>
      </c>
      <c r="R113" s="8">
        <v>0</v>
      </c>
    </row>
    <row r="114" spans="1:18" s="3" customFormat="1" ht="15" hidden="1" customHeight="1">
      <c r="A114" s="7"/>
      <c r="B114" s="11"/>
      <c r="C114" s="11"/>
      <c r="D114" s="11"/>
      <c r="E114" s="11"/>
      <c r="F114" s="11"/>
      <c r="G114" s="11"/>
      <c r="H114" s="39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s="3" customFormat="1" ht="15" hidden="1" customHeight="1">
      <c r="A115" s="6" t="s">
        <v>225</v>
      </c>
      <c r="B115" s="7" t="s">
        <v>228</v>
      </c>
      <c r="C115" s="6" t="s">
        <v>229</v>
      </c>
      <c r="D115" s="6" t="s">
        <v>97</v>
      </c>
      <c r="E115" s="8">
        <v>8510</v>
      </c>
      <c r="F115" s="9">
        <v>44713</v>
      </c>
      <c r="G115" s="9">
        <v>46538</v>
      </c>
      <c r="H115" s="39">
        <f t="shared" si="1"/>
        <v>3.1666666666666665</v>
      </c>
      <c r="I115" s="10">
        <v>60</v>
      </c>
      <c r="J115" s="10">
        <v>1.83</v>
      </c>
      <c r="K115" s="8">
        <v>7446.25</v>
      </c>
      <c r="L115" s="8">
        <v>0.88</v>
      </c>
      <c r="M115" s="8">
        <v>89355</v>
      </c>
      <c r="N115" s="8">
        <v>10.5</v>
      </c>
      <c r="O115" s="8">
        <v>3.68</v>
      </c>
      <c r="P115" s="8">
        <v>0</v>
      </c>
      <c r="Q115" s="8">
        <v>15000</v>
      </c>
      <c r="R115" s="8">
        <v>0</v>
      </c>
    </row>
    <row r="116" spans="1:18" s="3" customFormat="1" ht="15" hidden="1" customHeight="1">
      <c r="A116" s="7"/>
      <c r="B116" s="11"/>
      <c r="C116" s="11"/>
      <c r="D116" s="11"/>
      <c r="E116" s="11"/>
      <c r="F116" s="11"/>
      <c r="G116" s="11"/>
      <c r="H116" s="39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 s="3" customFormat="1" ht="15" customHeight="1">
      <c r="A117" s="6" t="s">
        <v>230</v>
      </c>
      <c r="B117" s="7" t="s">
        <v>231</v>
      </c>
      <c r="C117" s="48" t="s">
        <v>232</v>
      </c>
      <c r="D117" s="6" t="s">
        <v>97</v>
      </c>
      <c r="E117" s="8">
        <v>2925</v>
      </c>
      <c r="F117" s="9">
        <v>41395</v>
      </c>
      <c r="G117" s="9">
        <v>45443</v>
      </c>
      <c r="H117" s="39">
        <f t="shared" si="1"/>
        <v>0.16666666666666666</v>
      </c>
      <c r="I117" s="10">
        <v>133</v>
      </c>
      <c r="J117" s="10">
        <v>10.92</v>
      </c>
      <c r="K117" s="8">
        <v>2040.31</v>
      </c>
      <c r="L117" s="8">
        <v>0.7</v>
      </c>
      <c r="M117" s="8">
        <v>24483.72</v>
      </c>
      <c r="N117" s="8">
        <v>8.3699999999999992</v>
      </c>
      <c r="O117" s="8">
        <v>0.53</v>
      </c>
      <c r="P117" s="8">
        <v>0</v>
      </c>
      <c r="Q117" s="8">
        <v>3490</v>
      </c>
      <c r="R117" s="8">
        <v>0</v>
      </c>
    </row>
    <row r="118" spans="1:18" s="3" customFormat="1" ht="15" hidden="1" customHeight="1">
      <c r="A118" s="7"/>
      <c r="B118" s="11"/>
      <c r="C118" s="11"/>
      <c r="D118" s="11"/>
      <c r="E118" s="11"/>
      <c r="F118" s="11"/>
      <c r="G118" s="11"/>
      <c r="H118" s="39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3" customFormat="1" ht="15" hidden="1" customHeight="1">
      <c r="A119" s="6" t="s">
        <v>230</v>
      </c>
      <c r="B119" s="7" t="s">
        <v>233</v>
      </c>
      <c r="C119" s="6" t="s">
        <v>234</v>
      </c>
      <c r="D119" s="6" t="s">
        <v>97</v>
      </c>
      <c r="E119" s="8">
        <v>2925</v>
      </c>
      <c r="F119" s="9">
        <v>43922</v>
      </c>
      <c r="G119" s="9">
        <v>46326</v>
      </c>
      <c r="H119" s="39">
        <f t="shared" si="1"/>
        <v>2.5833333333333335</v>
      </c>
      <c r="I119" s="10">
        <v>79</v>
      </c>
      <c r="J119" s="10">
        <v>4</v>
      </c>
      <c r="K119" s="8">
        <v>2252.0300000000002</v>
      </c>
      <c r="L119" s="8">
        <v>0.77</v>
      </c>
      <c r="M119" s="8">
        <v>27024.36</v>
      </c>
      <c r="N119" s="8">
        <v>9.24</v>
      </c>
      <c r="O119" s="8">
        <v>1.62</v>
      </c>
      <c r="P119" s="8">
        <v>0</v>
      </c>
      <c r="Q119" s="8">
        <v>2259.65</v>
      </c>
      <c r="R119" s="8">
        <v>0</v>
      </c>
    </row>
    <row r="120" spans="1:18" s="3" customFormat="1" ht="15" hidden="1" customHeight="1">
      <c r="A120" s="7"/>
      <c r="B120" s="11"/>
      <c r="C120" s="11"/>
      <c r="D120" s="11"/>
      <c r="E120" s="11"/>
      <c r="F120" s="11"/>
      <c r="G120" s="11"/>
      <c r="H120" s="39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 s="3" customFormat="1" ht="15" hidden="1" customHeight="1">
      <c r="A121" s="6" t="s">
        <v>230</v>
      </c>
      <c r="B121" s="7" t="s">
        <v>235</v>
      </c>
      <c r="C121" s="6" t="s">
        <v>236</v>
      </c>
      <c r="D121" s="6" t="s">
        <v>97</v>
      </c>
      <c r="E121" s="8">
        <v>5850</v>
      </c>
      <c r="F121" s="9">
        <v>41883</v>
      </c>
      <c r="G121" s="9">
        <v>45869</v>
      </c>
      <c r="H121" s="39">
        <f t="shared" si="1"/>
        <v>1.3333333333333333</v>
      </c>
      <c r="I121" s="10">
        <v>131</v>
      </c>
      <c r="J121" s="10">
        <v>9.58</v>
      </c>
      <c r="K121" s="8">
        <v>4387.5</v>
      </c>
      <c r="L121" s="8">
        <v>0.75</v>
      </c>
      <c r="M121" s="8">
        <v>52650</v>
      </c>
      <c r="N121" s="8">
        <v>9</v>
      </c>
      <c r="O121" s="8">
        <v>3.64</v>
      </c>
      <c r="P121" s="8">
        <v>0</v>
      </c>
      <c r="Q121" s="8">
        <v>6873.76</v>
      </c>
      <c r="R121" s="8">
        <v>0</v>
      </c>
    </row>
    <row r="122" spans="1:18" s="3" customFormat="1" ht="15" hidden="1" customHeight="1">
      <c r="A122" s="7"/>
      <c r="B122" s="11"/>
      <c r="C122" s="11"/>
      <c r="D122" s="11"/>
      <c r="E122" s="11"/>
      <c r="F122" s="11"/>
      <c r="G122" s="11"/>
      <c r="H122" s="39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 s="3" customFormat="1" ht="15" hidden="1" customHeight="1">
      <c r="A123" s="6" t="s">
        <v>237</v>
      </c>
      <c r="B123" s="7" t="s">
        <v>239</v>
      </c>
      <c r="C123" s="6" t="s">
        <v>240</v>
      </c>
      <c r="D123" s="6" t="s">
        <v>97</v>
      </c>
      <c r="E123" s="8">
        <v>7526</v>
      </c>
      <c r="F123" s="9">
        <v>43709</v>
      </c>
      <c r="G123" s="9">
        <v>45382</v>
      </c>
      <c r="H123" s="39">
        <f t="shared" si="1"/>
        <v>0</v>
      </c>
      <c r="I123" s="10">
        <v>55</v>
      </c>
      <c r="J123" s="10">
        <v>4.58</v>
      </c>
      <c r="K123" s="8">
        <v>6898.33</v>
      </c>
      <c r="L123" s="8">
        <v>0.92</v>
      </c>
      <c r="M123" s="8">
        <v>82779.960000000006</v>
      </c>
      <c r="N123" s="8">
        <v>11</v>
      </c>
      <c r="O123" s="8">
        <v>4.58</v>
      </c>
      <c r="P123" s="8">
        <v>0.12</v>
      </c>
      <c r="Q123" s="8">
        <v>11776.5</v>
      </c>
      <c r="R123" s="8">
        <v>0</v>
      </c>
    </row>
    <row r="124" spans="1:18" s="3" customFormat="1" ht="15" hidden="1" customHeight="1">
      <c r="A124" s="7"/>
      <c r="B124" s="11"/>
      <c r="C124" s="11"/>
      <c r="D124" s="11"/>
      <c r="E124" s="11"/>
      <c r="F124" s="11"/>
      <c r="G124" s="11"/>
      <c r="H124" s="39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 s="3" customFormat="1" ht="15" hidden="1" customHeight="1">
      <c r="A125" s="6" t="s">
        <v>237</v>
      </c>
      <c r="B125" s="7" t="s">
        <v>210</v>
      </c>
      <c r="C125" s="6" t="s">
        <v>241</v>
      </c>
      <c r="D125" s="6" t="s">
        <v>97</v>
      </c>
      <c r="E125" s="8">
        <v>11777</v>
      </c>
      <c r="F125" s="9">
        <v>44378</v>
      </c>
      <c r="G125" s="9">
        <v>46295</v>
      </c>
      <c r="H125" s="39">
        <f t="shared" si="1"/>
        <v>2.4166666666666665</v>
      </c>
      <c r="I125" s="10">
        <v>63</v>
      </c>
      <c r="J125" s="10">
        <v>2.75</v>
      </c>
      <c r="K125" s="8">
        <v>9735.08</v>
      </c>
      <c r="L125" s="8">
        <v>0.83</v>
      </c>
      <c r="M125" s="8">
        <v>116820.96</v>
      </c>
      <c r="N125" s="8">
        <v>9.92</v>
      </c>
      <c r="O125" s="8">
        <v>3.32</v>
      </c>
      <c r="P125" s="8">
        <v>0</v>
      </c>
      <c r="Q125" s="8">
        <v>16562.46</v>
      </c>
      <c r="R125" s="8">
        <v>0</v>
      </c>
    </row>
    <row r="126" spans="1:18" s="3" customFormat="1" ht="15" hidden="1" customHeight="1">
      <c r="A126" s="7"/>
      <c r="B126" s="11"/>
      <c r="C126" s="11"/>
      <c r="D126" s="11"/>
      <c r="E126" s="11"/>
      <c r="F126" s="11"/>
      <c r="G126" s="11"/>
      <c r="H126" s="39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 s="3" customFormat="1" ht="15" hidden="1" customHeight="1">
      <c r="A127" s="6" t="s">
        <v>242</v>
      </c>
      <c r="B127" s="7" t="s">
        <v>243</v>
      </c>
      <c r="C127" s="6" t="s">
        <v>244</v>
      </c>
      <c r="D127" s="6" t="s">
        <v>97</v>
      </c>
      <c r="E127" s="8">
        <v>79918</v>
      </c>
      <c r="F127" s="9">
        <v>44754</v>
      </c>
      <c r="G127" s="9">
        <v>46446</v>
      </c>
      <c r="H127" s="39">
        <f t="shared" si="1"/>
        <v>2.8333333333333335</v>
      </c>
      <c r="I127" s="10">
        <v>56</v>
      </c>
      <c r="J127" s="10">
        <v>1.75</v>
      </c>
      <c r="K127" s="8">
        <v>33783.360000000001</v>
      </c>
      <c r="L127" s="8">
        <v>0.42</v>
      </c>
      <c r="M127" s="8">
        <v>405400.32000000001</v>
      </c>
      <c r="N127" s="8">
        <v>5.07</v>
      </c>
      <c r="O127" s="8">
        <v>1.39</v>
      </c>
      <c r="P127" s="8">
        <v>0.22</v>
      </c>
      <c r="Q127" s="8">
        <v>31234.62</v>
      </c>
      <c r="R127" s="8">
        <v>0</v>
      </c>
    </row>
    <row r="128" spans="1:18" s="3" customFormat="1" ht="15" hidden="1" customHeight="1">
      <c r="A128" s="7"/>
      <c r="B128" s="11"/>
      <c r="C128" s="11"/>
      <c r="D128" s="11"/>
      <c r="E128" s="11"/>
      <c r="F128" s="11"/>
      <c r="G128" s="11"/>
      <c r="H128" s="39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s="3" customFormat="1" ht="15" customHeight="1">
      <c r="A129" s="6" t="s">
        <v>245</v>
      </c>
      <c r="B129" s="7" t="s">
        <v>210</v>
      </c>
      <c r="C129" s="48" t="s">
        <v>246</v>
      </c>
      <c r="D129" s="6" t="s">
        <v>97</v>
      </c>
      <c r="E129" s="8">
        <v>12216</v>
      </c>
      <c r="F129" s="9">
        <v>43586</v>
      </c>
      <c r="G129" s="9">
        <v>45412</v>
      </c>
      <c r="H129" s="39">
        <f t="shared" si="1"/>
        <v>0</v>
      </c>
      <c r="I129" s="10">
        <v>60</v>
      </c>
      <c r="J129" s="10">
        <v>4.92</v>
      </c>
      <c r="K129" s="8">
        <v>15126.24</v>
      </c>
      <c r="L129" s="8">
        <v>1.24</v>
      </c>
      <c r="M129" s="8">
        <v>181514.88</v>
      </c>
      <c r="N129" s="8">
        <v>14.86</v>
      </c>
      <c r="O129" s="8">
        <v>3.33</v>
      </c>
      <c r="P129" s="8">
        <v>0.33</v>
      </c>
      <c r="Q129" s="8">
        <v>16798</v>
      </c>
      <c r="R129" s="8">
        <v>0</v>
      </c>
    </row>
    <row r="130" spans="1:18" s="3" customFormat="1" ht="15" hidden="1" customHeight="1">
      <c r="A130" s="7"/>
      <c r="B130" s="11"/>
      <c r="C130" s="11"/>
      <c r="D130" s="11"/>
      <c r="E130" s="11"/>
      <c r="F130" s="11"/>
      <c r="G130" s="11"/>
      <c r="H130" s="39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 s="3" customFormat="1" ht="15" hidden="1" customHeight="1">
      <c r="A131" s="6" t="s">
        <v>245</v>
      </c>
      <c r="B131" s="7" t="s">
        <v>208</v>
      </c>
      <c r="C131" s="12" t="s">
        <v>247</v>
      </c>
      <c r="D131" s="12"/>
      <c r="E131" s="13">
        <v>5566</v>
      </c>
      <c r="F131" s="14"/>
      <c r="G131" s="14"/>
      <c r="H131" s="39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3" customFormat="1" ht="15" hidden="1" customHeight="1">
      <c r="A132" s="7"/>
      <c r="B132" s="11"/>
      <c r="C132" s="11"/>
      <c r="D132" s="11"/>
      <c r="E132" s="11"/>
      <c r="F132" s="11"/>
      <c r="G132" s="11"/>
      <c r="H132" s="39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s="3" customFormat="1" ht="15" hidden="1" customHeight="1">
      <c r="A133" s="6" t="s">
        <v>248</v>
      </c>
      <c r="B133" s="7" t="s">
        <v>99</v>
      </c>
      <c r="C133" s="6" t="s">
        <v>249</v>
      </c>
      <c r="D133" s="6" t="s">
        <v>97</v>
      </c>
      <c r="E133" s="8">
        <v>48000</v>
      </c>
      <c r="F133" s="9">
        <v>44896</v>
      </c>
      <c r="G133" s="9">
        <v>48669</v>
      </c>
      <c r="H133" s="39">
        <f t="shared" si="1"/>
        <v>9</v>
      </c>
      <c r="I133" s="10">
        <v>124</v>
      </c>
      <c r="J133" s="10">
        <v>1.33</v>
      </c>
      <c r="K133" s="8">
        <v>35445</v>
      </c>
      <c r="L133" s="8">
        <v>0.74</v>
      </c>
      <c r="M133" s="8">
        <v>425340</v>
      </c>
      <c r="N133" s="8">
        <v>8.86</v>
      </c>
      <c r="O133" s="8">
        <v>3.23</v>
      </c>
      <c r="P133" s="8">
        <v>0</v>
      </c>
      <c r="Q133" s="8">
        <v>44200</v>
      </c>
      <c r="R133" s="8">
        <v>0</v>
      </c>
    </row>
    <row r="134" spans="1:18" s="3" customFormat="1" ht="15" hidden="1" customHeight="1">
      <c r="A134" s="7"/>
      <c r="B134" s="11"/>
      <c r="C134" s="11"/>
      <c r="D134" s="11"/>
      <c r="E134" s="11"/>
      <c r="F134" s="11"/>
      <c r="G134" s="11"/>
      <c r="H134" s="39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 s="3" customFormat="1" ht="15" hidden="1" customHeight="1">
      <c r="A135" s="6" t="s">
        <v>250</v>
      </c>
      <c r="B135" s="7" t="s">
        <v>251</v>
      </c>
      <c r="C135" s="6" t="s">
        <v>252</v>
      </c>
      <c r="D135" s="6" t="s">
        <v>97</v>
      </c>
      <c r="E135" s="8">
        <v>64216</v>
      </c>
      <c r="F135" s="9">
        <v>44651</v>
      </c>
      <c r="G135" s="9">
        <v>48304</v>
      </c>
      <c r="H135" s="39">
        <f t="shared" si="1"/>
        <v>8</v>
      </c>
      <c r="I135" s="10">
        <v>121</v>
      </c>
      <c r="J135" s="10">
        <v>2.08</v>
      </c>
      <c r="K135" s="8">
        <v>34449.21</v>
      </c>
      <c r="L135" s="8">
        <v>0.54</v>
      </c>
      <c r="M135" s="8">
        <v>413390.52</v>
      </c>
      <c r="N135" s="8">
        <v>6.44</v>
      </c>
      <c r="O135" s="8">
        <v>3.57</v>
      </c>
      <c r="P135" s="8">
        <v>0</v>
      </c>
      <c r="Q135" s="8">
        <v>33445.83</v>
      </c>
      <c r="R135" s="8">
        <v>0</v>
      </c>
    </row>
    <row r="136" spans="1:18" s="3" customFormat="1" ht="15" hidden="1" customHeight="1">
      <c r="A136" s="7"/>
      <c r="B136" s="11"/>
      <c r="C136" s="11"/>
      <c r="D136" s="11"/>
      <c r="E136" s="11"/>
      <c r="F136" s="11"/>
      <c r="G136" s="11"/>
      <c r="H136" s="39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 s="3" customFormat="1" ht="15" hidden="1" customHeight="1">
      <c r="A137" s="6" t="s">
        <v>253</v>
      </c>
      <c r="B137" s="7" t="s">
        <v>119</v>
      </c>
      <c r="C137" s="6" t="s">
        <v>254</v>
      </c>
      <c r="D137" s="6" t="s">
        <v>97</v>
      </c>
      <c r="E137" s="8">
        <v>238423</v>
      </c>
      <c r="F137" s="9">
        <v>34871</v>
      </c>
      <c r="G137" s="9">
        <v>45991</v>
      </c>
      <c r="H137" s="39">
        <f t="shared" ref="H137:H199" si="2">DATEDIF($H$5,G137,"m")/12</f>
        <v>1.5833333333333333</v>
      </c>
      <c r="I137" s="10">
        <v>366</v>
      </c>
      <c r="J137" s="10">
        <v>28.83</v>
      </c>
      <c r="K137" s="8">
        <v>135702.42000000001</v>
      </c>
      <c r="L137" s="8">
        <v>0.56999999999999995</v>
      </c>
      <c r="M137" s="8">
        <v>1628429.04</v>
      </c>
      <c r="N137" s="8">
        <v>6.83</v>
      </c>
      <c r="O137" s="8">
        <v>0</v>
      </c>
      <c r="P137" s="8">
        <v>0</v>
      </c>
      <c r="Q137" s="8">
        <v>0</v>
      </c>
      <c r="R137" s="8">
        <v>0</v>
      </c>
    </row>
    <row r="138" spans="1:18" s="3" customFormat="1" ht="15" hidden="1" customHeight="1">
      <c r="A138" s="7"/>
      <c r="B138" s="11"/>
      <c r="C138" s="11"/>
      <c r="D138" s="11"/>
      <c r="E138" s="11"/>
      <c r="F138" s="11"/>
      <c r="G138" s="11"/>
      <c r="H138" s="39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s="3" customFormat="1" ht="15" hidden="1" customHeight="1">
      <c r="A139" s="6" t="s">
        <v>255</v>
      </c>
      <c r="B139" s="7" t="s">
        <v>256</v>
      </c>
      <c r="C139" s="6" t="s">
        <v>257</v>
      </c>
      <c r="D139" s="6" t="s">
        <v>97</v>
      </c>
      <c r="E139" s="8">
        <v>24480</v>
      </c>
      <c r="F139" s="9">
        <v>44536</v>
      </c>
      <c r="G139" s="9">
        <v>46446</v>
      </c>
      <c r="H139" s="39">
        <f t="shared" si="2"/>
        <v>2.8333333333333335</v>
      </c>
      <c r="I139" s="10">
        <v>63</v>
      </c>
      <c r="J139" s="10">
        <v>2.33</v>
      </c>
      <c r="K139" s="8">
        <v>14893.63</v>
      </c>
      <c r="L139" s="8">
        <v>0.61</v>
      </c>
      <c r="M139" s="8">
        <v>178723.56</v>
      </c>
      <c r="N139" s="8">
        <v>7.3</v>
      </c>
      <c r="O139" s="8">
        <v>2.46</v>
      </c>
      <c r="P139" s="8">
        <v>0</v>
      </c>
      <c r="Q139" s="8">
        <v>-1333</v>
      </c>
      <c r="R139" s="8">
        <v>0</v>
      </c>
    </row>
    <row r="140" spans="1:18" s="3" customFormat="1" ht="15" hidden="1" customHeight="1">
      <c r="A140" s="7"/>
      <c r="B140" s="11"/>
      <c r="C140" s="11"/>
      <c r="D140" s="11"/>
      <c r="E140" s="11"/>
      <c r="F140" s="11"/>
      <c r="G140" s="11"/>
      <c r="H140" s="39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 s="3" customFormat="1" ht="15" hidden="1" customHeight="1">
      <c r="A141" s="6" t="s">
        <v>255</v>
      </c>
      <c r="B141" s="7" t="s">
        <v>258</v>
      </c>
      <c r="C141" s="6" t="s">
        <v>259</v>
      </c>
      <c r="D141" s="6" t="s">
        <v>97</v>
      </c>
      <c r="E141" s="8">
        <v>22881</v>
      </c>
      <c r="F141" s="9">
        <v>44621</v>
      </c>
      <c r="G141" s="9">
        <v>45716</v>
      </c>
      <c r="H141" s="39">
        <f t="shared" si="2"/>
        <v>0.83333333333333337</v>
      </c>
      <c r="I141" s="10">
        <v>36</v>
      </c>
      <c r="J141" s="10">
        <v>2.08</v>
      </c>
      <c r="K141" s="8">
        <v>15171.53</v>
      </c>
      <c r="L141" s="8">
        <v>0.66</v>
      </c>
      <c r="M141" s="8">
        <v>182058.36</v>
      </c>
      <c r="N141" s="8">
        <v>7.96</v>
      </c>
      <c r="O141" s="8">
        <v>2.74</v>
      </c>
      <c r="P141" s="8">
        <v>0</v>
      </c>
      <c r="Q141" s="8">
        <v>14300.62</v>
      </c>
      <c r="R141" s="8">
        <v>0</v>
      </c>
    </row>
    <row r="142" spans="1:18" s="3" customFormat="1" ht="15" hidden="1" customHeight="1">
      <c r="A142" s="7"/>
      <c r="B142" s="11"/>
      <c r="C142" s="11"/>
      <c r="D142" s="11"/>
      <c r="E142" s="11"/>
      <c r="F142" s="11"/>
      <c r="G142" s="11"/>
      <c r="H142" s="39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s="3" customFormat="1" ht="15" hidden="1" customHeight="1">
      <c r="A143" s="6" t="s">
        <v>255</v>
      </c>
      <c r="B143" s="7" t="s">
        <v>260</v>
      </c>
      <c r="C143" s="6" t="s">
        <v>261</v>
      </c>
      <c r="D143" s="6" t="s">
        <v>97</v>
      </c>
      <c r="E143" s="8">
        <v>9960</v>
      </c>
      <c r="F143" s="9">
        <v>44317</v>
      </c>
      <c r="G143" s="9">
        <v>46142</v>
      </c>
      <c r="H143" s="39">
        <f t="shared" si="2"/>
        <v>2</v>
      </c>
      <c r="I143" s="10">
        <v>60</v>
      </c>
      <c r="J143" s="10">
        <v>2.92</v>
      </c>
      <c r="K143" s="8">
        <v>4593.67</v>
      </c>
      <c r="L143" s="8">
        <v>0.46</v>
      </c>
      <c r="M143" s="8">
        <v>55124.04</v>
      </c>
      <c r="N143" s="8">
        <v>5.53</v>
      </c>
      <c r="O143" s="8">
        <v>2.46</v>
      </c>
      <c r="P143" s="8">
        <v>0</v>
      </c>
      <c r="Q143" s="8">
        <v>5872.13</v>
      </c>
      <c r="R143" s="8">
        <v>0</v>
      </c>
    </row>
    <row r="144" spans="1:18" s="3" customFormat="1" ht="15" hidden="1" customHeight="1">
      <c r="A144" s="7"/>
      <c r="B144" s="11"/>
      <c r="C144" s="11"/>
      <c r="D144" s="11"/>
      <c r="E144" s="11"/>
      <c r="F144" s="11"/>
      <c r="G144" s="11"/>
      <c r="H144" s="39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 s="3" customFormat="1" ht="15" hidden="1" customHeight="1">
      <c r="A145" s="6" t="s">
        <v>262</v>
      </c>
      <c r="B145" s="7" t="s">
        <v>99</v>
      </c>
      <c r="C145" s="6" t="s">
        <v>263</v>
      </c>
      <c r="D145" s="6" t="s">
        <v>264</v>
      </c>
      <c r="E145" s="8">
        <v>27000</v>
      </c>
      <c r="F145" s="9">
        <v>44727</v>
      </c>
      <c r="G145" s="9">
        <v>46843</v>
      </c>
      <c r="H145" s="39">
        <f t="shared" si="2"/>
        <v>4</v>
      </c>
      <c r="I145" s="10">
        <v>70</v>
      </c>
      <c r="J145" s="10">
        <v>1.83</v>
      </c>
      <c r="K145" s="8">
        <v>14608.14</v>
      </c>
      <c r="L145" s="8">
        <v>0.54</v>
      </c>
      <c r="M145" s="8">
        <v>175297.68</v>
      </c>
      <c r="N145" s="8">
        <v>6.49</v>
      </c>
      <c r="O145" s="8">
        <v>0</v>
      </c>
      <c r="P145" s="8">
        <v>0</v>
      </c>
      <c r="Q145" s="8">
        <v>25533.200000000001</v>
      </c>
      <c r="R145" s="8">
        <v>0</v>
      </c>
    </row>
    <row r="146" spans="1:18" s="3" customFormat="1" ht="15" hidden="1" customHeight="1">
      <c r="A146" s="7"/>
      <c r="B146" s="11"/>
      <c r="C146" s="11"/>
      <c r="D146" s="11"/>
      <c r="E146" s="11"/>
      <c r="F146" s="11"/>
      <c r="G146" s="11"/>
      <c r="H146" s="39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s="3" customFormat="1" ht="15" hidden="1" customHeight="1">
      <c r="A147" s="6" t="s">
        <v>265</v>
      </c>
      <c r="B147" s="7" t="s">
        <v>266</v>
      </c>
      <c r="C147" s="6" t="s">
        <v>267</v>
      </c>
      <c r="D147" s="6" t="s">
        <v>97</v>
      </c>
      <c r="E147" s="8">
        <v>40550</v>
      </c>
      <c r="F147" s="9">
        <v>44651</v>
      </c>
      <c r="G147" s="9">
        <v>48304</v>
      </c>
      <c r="H147" s="39">
        <f t="shared" si="2"/>
        <v>8</v>
      </c>
      <c r="I147" s="10">
        <v>121</v>
      </c>
      <c r="J147" s="10">
        <v>2.08</v>
      </c>
      <c r="K147" s="8">
        <v>21753.39</v>
      </c>
      <c r="L147" s="8">
        <v>0.54</v>
      </c>
      <c r="M147" s="8">
        <v>261040.68</v>
      </c>
      <c r="N147" s="8">
        <v>6.44</v>
      </c>
      <c r="O147" s="8">
        <v>2.84</v>
      </c>
      <c r="P147" s="8">
        <v>0</v>
      </c>
      <c r="Q147" s="8">
        <v>21119.79</v>
      </c>
      <c r="R147" s="8">
        <v>0</v>
      </c>
    </row>
    <row r="148" spans="1:18" s="3" customFormat="1" ht="15" hidden="1" customHeight="1">
      <c r="A148" s="7"/>
      <c r="B148" s="11"/>
      <c r="C148" s="11"/>
      <c r="D148" s="11"/>
      <c r="E148" s="11"/>
      <c r="F148" s="11"/>
      <c r="G148" s="11"/>
      <c r="H148" s="39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 s="3" customFormat="1" ht="15" hidden="1" customHeight="1">
      <c r="A149" s="6" t="s">
        <v>268</v>
      </c>
      <c r="B149" s="7" t="s">
        <v>269</v>
      </c>
      <c r="C149" s="6" t="s">
        <v>270</v>
      </c>
      <c r="D149" s="6" t="s">
        <v>97</v>
      </c>
      <c r="E149" s="8">
        <v>84804</v>
      </c>
      <c r="F149" s="9">
        <v>41640</v>
      </c>
      <c r="G149" s="9">
        <v>47299</v>
      </c>
      <c r="H149" s="39">
        <f t="shared" si="2"/>
        <v>5.166666666666667</v>
      </c>
      <c r="I149" s="10">
        <v>186</v>
      </c>
      <c r="J149" s="10">
        <v>10.25</v>
      </c>
      <c r="K149" s="8">
        <v>32141.97</v>
      </c>
      <c r="L149" s="8">
        <v>0.38</v>
      </c>
      <c r="M149" s="8">
        <v>385703.64</v>
      </c>
      <c r="N149" s="8">
        <v>4.55</v>
      </c>
      <c r="O149" s="8">
        <v>2.4500000000000002</v>
      </c>
      <c r="P149" s="8">
        <v>0</v>
      </c>
      <c r="Q149" s="8">
        <v>35688</v>
      </c>
      <c r="R149" s="8">
        <v>0</v>
      </c>
    </row>
    <row r="150" spans="1:18" s="3" customFormat="1" ht="15" hidden="1" customHeight="1">
      <c r="A150" s="7"/>
      <c r="B150" s="11"/>
      <c r="C150" s="11"/>
      <c r="D150" s="11"/>
      <c r="E150" s="11"/>
      <c r="F150" s="11"/>
      <c r="G150" s="11"/>
      <c r="H150" s="39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s="3" customFormat="1" ht="15" hidden="1" customHeight="1">
      <c r="A151" s="6" t="s">
        <v>271</v>
      </c>
      <c r="B151" s="7" t="s">
        <v>208</v>
      </c>
      <c r="C151" s="6" t="s">
        <v>272</v>
      </c>
      <c r="D151" s="6" t="s">
        <v>97</v>
      </c>
      <c r="E151" s="8">
        <v>8438</v>
      </c>
      <c r="F151" s="9">
        <v>44242</v>
      </c>
      <c r="G151" s="9">
        <v>46053</v>
      </c>
      <c r="H151" s="39">
        <f t="shared" si="2"/>
        <v>1.8333333333333333</v>
      </c>
      <c r="I151" s="10">
        <v>60</v>
      </c>
      <c r="J151" s="10">
        <v>3.17</v>
      </c>
      <c r="K151" s="8">
        <v>6680.08</v>
      </c>
      <c r="L151" s="8">
        <v>0.79</v>
      </c>
      <c r="M151" s="8">
        <v>80160.960000000006</v>
      </c>
      <c r="N151" s="8">
        <v>9.5</v>
      </c>
      <c r="O151" s="8">
        <v>4</v>
      </c>
      <c r="P151" s="8">
        <v>0</v>
      </c>
      <c r="Q151" s="8">
        <v>10564.32</v>
      </c>
      <c r="R151" s="8">
        <v>0</v>
      </c>
    </row>
    <row r="152" spans="1:18" s="3" customFormat="1" ht="15" hidden="1" customHeight="1">
      <c r="A152" s="7"/>
      <c r="B152" s="11"/>
      <c r="C152" s="11"/>
      <c r="D152" s="11"/>
      <c r="E152" s="11"/>
      <c r="F152" s="11"/>
      <c r="G152" s="11"/>
      <c r="H152" s="39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 s="3" customFormat="1" ht="15" hidden="1" customHeight="1">
      <c r="A153" s="6" t="s">
        <v>271</v>
      </c>
      <c r="B153" s="7" t="s">
        <v>210</v>
      </c>
      <c r="C153" s="6" t="s">
        <v>273</v>
      </c>
      <c r="D153" s="6" t="s">
        <v>97</v>
      </c>
      <c r="E153" s="8">
        <v>20897</v>
      </c>
      <c r="F153" s="9">
        <v>44136</v>
      </c>
      <c r="G153" s="9">
        <v>45961</v>
      </c>
      <c r="H153" s="39">
        <f t="shared" si="2"/>
        <v>1.5833333333333333</v>
      </c>
      <c r="I153" s="10">
        <v>60</v>
      </c>
      <c r="J153" s="10">
        <v>3.42</v>
      </c>
      <c r="K153" s="8">
        <v>23509.13</v>
      </c>
      <c r="L153" s="8">
        <v>1.1299999999999999</v>
      </c>
      <c r="M153" s="8">
        <v>282109.56</v>
      </c>
      <c r="N153" s="8">
        <v>13.5</v>
      </c>
      <c r="O153" s="8">
        <v>4.74</v>
      </c>
      <c r="P153" s="8">
        <v>0</v>
      </c>
      <c r="Q153" s="8">
        <v>11519</v>
      </c>
      <c r="R153" s="8">
        <v>0</v>
      </c>
    </row>
    <row r="154" spans="1:18" s="3" customFormat="1" ht="15" hidden="1" customHeight="1">
      <c r="A154" s="7"/>
      <c r="B154" s="11"/>
      <c r="C154" s="11"/>
      <c r="D154" s="11"/>
      <c r="E154" s="11"/>
      <c r="F154" s="11"/>
      <c r="G154" s="11"/>
      <c r="H154" s="39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 s="3" customFormat="1" ht="15" hidden="1" customHeight="1">
      <c r="A155" s="6" t="s">
        <v>271</v>
      </c>
      <c r="B155" s="7" t="s">
        <v>274</v>
      </c>
      <c r="C155" s="6" t="s">
        <v>275</v>
      </c>
      <c r="D155" s="6" t="s">
        <v>97</v>
      </c>
      <c r="E155" s="8">
        <v>18880</v>
      </c>
      <c r="F155" s="9">
        <v>45078</v>
      </c>
      <c r="G155" s="9">
        <v>46965</v>
      </c>
      <c r="H155" s="39">
        <f t="shared" si="2"/>
        <v>4.333333333333333</v>
      </c>
      <c r="I155" s="10">
        <v>62</v>
      </c>
      <c r="J155" s="10">
        <v>0.83</v>
      </c>
      <c r="K155" s="8">
        <v>20846.669999999998</v>
      </c>
      <c r="L155" s="8">
        <v>1.1000000000000001</v>
      </c>
      <c r="M155" s="8">
        <v>250160.04</v>
      </c>
      <c r="N155" s="8">
        <v>13.25</v>
      </c>
      <c r="O155" s="8">
        <v>4.7</v>
      </c>
      <c r="P155" s="8">
        <v>0</v>
      </c>
      <c r="Q155" s="8">
        <v>76089.48</v>
      </c>
      <c r="R155" s="8">
        <v>0</v>
      </c>
    </row>
    <row r="156" spans="1:18" s="3" customFormat="1" ht="15" hidden="1" customHeight="1">
      <c r="A156" s="7"/>
      <c r="B156" s="11"/>
      <c r="C156" s="11"/>
      <c r="D156" s="11"/>
      <c r="E156" s="11"/>
      <c r="F156" s="11"/>
      <c r="G156" s="11"/>
      <c r="H156" s="39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s="3" customFormat="1" ht="15" hidden="1" customHeight="1">
      <c r="A157" s="6" t="s">
        <v>271</v>
      </c>
      <c r="B157" s="7" t="s">
        <v>215</v>
      </c>
      <c r="C157" s="6" t="s">
        <v>276</v>
      </c>
      <c r="D157" s="6" t="s">
        <v>97</v>
      </c>
      <c r="E157" s="8">
        <v>15179</v>
      </c>
      <c r="F157" s="9">
        <v>44501</v>
      </c>
      <c r="G157" s="9">
        <v>48152</v>
      </c>
      <c r="H157" s="39">
        <f t="shared" si="2"/>
        <v>7.583333333333333</v>
      </c>
      <c r="I157" s="10">
        <v>120</v>
      </c>
      <c r="J157" s="10">
        <v>2.42</v>
      </c>
      <c r="K157" s="8">
        <v>16611.91</v>
      </c>
      <c r="L157" s="8">
        <v>1.0900000000000001</v>
      </c>
      <c r="M157" s="8">
        <v>199342.92</v>
      </c>
      <c r="N157" s="8">
        <v>13.13</v>
      </c>
      <c r="O157" s="8">
        <v>4</v>
      </c>
      <c r="P157" s="8">
        <v>0</v>
      </c>
      <c r="Q157" s="8">
        <v>31622.92</v>
      </c>
      <c r="R157" s="8">
        <v>0</v>
      </c>
    </row>
    <row r="158" spans="1:18" s="3" customFormat="1" ht="15" hidden="1" customHeight="1">
      <c r="A158" s="7"/>
      <c r="B158" s="11"/>
      <c r="C158" s="11"/>
      <c r="D158" s="11"/>
      <c r="E158" s="11"/>
      <c r="F158" s="11"/>
      <c r="G158" s="11"/>
      <c r="H158" s="39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 s="3" customFormat="1" ht="15" hidden="1" customHeight="1">
      <c r="A159" s="6" t="s">
        <v>271</v>
      </c>
      <c r="B159" s="7" t="s">
        <v>277</v>
      </c>
      <c r="C159" s="6" t="s">
        <v>791</v>
      </c>
      <c r="D159" s="6" t="s">
        <v>97</v>
      </c>
      <c r="E159" s="8">
        <v>20994</v>
      </c>
      <c r="F159" s="9">
        <v>45323</v>
      </c>
      <c r="G159" s="9">
        <v>46418</v>
      </c>
      <c r="H159" s="39">
        <f t="shared" si="2"/>
        <v>2.8333333333333335</v>
      </c>
      <c r="I159" s="10">
        <v>36</v>
      </c>
      <c r="J159" s="10">
        <v>0.17</v>
      </c>
      <c r="K159" s="8">
        <v>22743.5</v>
      </c>
      <c r="L159" s="8">
        <v>1.08</v>
      </c>
      <c r="M159" s="8">
        <v>272922</v>
      </c>
      <c r="N159" s="8">
        <v>13</v>
      </c>
      <c r="O159" s="8">
        <v>4.51</v>
      </c>
      <c r="P159" s="8">
        <v>0</v>
      </c>
      <c r="Q159" s="8">
        <v>68230.5</v>
      </c>
      <c r="R159" s="8">
        <v>0</v>
      </c>
    </row>
    <row r="160" spans="1:18" s="3" customFormat="1" ht="15" hidden="1" customHeight="1">
      <c r="A160" s="7"/>
      <c r="B160" s="11"/>
      <c r="C160" s="11"/>
      <c r="D160" s="11"/>
      <c r="E160" s="11"/>
      <c r="F160" s="11"/>
      <c r="G160" s="11"/>
      <c r="H160" s="39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 s="3" customFormat="1" ht="15" hidden="1" customHeight="1">
      <c r="A161" s="6" t="s">
        <v>271</v>
      </c>
      <c r="B161" s="7" t="s">
        <v>279</v>
      </c>
      <c r="C161" s="6" t="s">
        <v>280</v>
      </c>
      <c r="D161" s="6" t="s">
        <v>97</v>
      </c>
      <c r="E161" s="8">
        <v>20962</v>
      </c>
      <c r="F161" s="9">
        <v>44441</v>
      </c>
      <c r="G161" s="9">
        <v>47118</v>
      </c>
      <c r="H161" s="39">
        <f t="shared" si="2"/>
        <v>4.75</v>
      </c>
      <c r="I161" s="10">
        <v>88</v>
      </c>
      <c r="J161" s="10">
        <v>2.58</v>
      </c>
      <c r="K161" s="8">
        <v>24455.67</v>
      </c>
      <c r="L161" s="8">
        <v>1.17</v>
      </c>
      <c r="M161" s="8">
        <v>293468.03999999998</v>
      </c>
      <c r="N161" s="8">
        <v>14</v>
      </c>
      <c r="O161" s="8">
        <v>4.21</v>
      </c>
      <c r="P161" s="8">
        <v>0</v>
      </c>
      <c r="Q161" s="8">
        <v>0</v>
      </c>
      <c r="R161" s="8">
        <v>227088.34</v>
      </c>
    </row>
    <row r="162" spans="1:18" s="3" customFormat="1" ht="15" hidden="1" customHeight="1">
      <c r="A162" s="7"/>
      <c r="B162" s="11"/>
      <c r="C162" s="11"/>
      <c r="D162" s="11"/>
      <c r="E162" s="11"/>
      <c r="F162" s="11"/>
      <c r="G162" s="11"/>
      <c r="H162" s="39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s="3" customFormat="1" ht="15" hidden="1" customHeight="1">
      <c r="A163" s="6" t="s">
        <v>271</v>
      </c>
      <c r="B163" s="7" t="s">
        <v>281</v>
      </c>
      <c r="C163" s="12" t="s">
        <v>247</v>
      </c>
      <c r="D163" s="12"/>
      <c r="E163" s="13">
        <v>0</v>
      </c>
      <c r="F163" s="14"/>
      <c r="G163" s="14"/>
      <c r="H163" s="39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3" customFormat="1" ht="15" hidden="1" customHeight="1">
      <c r="A164" s="7"/>
      <c r="B164" s="11"/>
      <c r="C164" s="11"/>
      <c r="D164" s="11"/>
      <c r="E164" s="11"/>
      <c r="F164" s="11"/>
      <c r="G164" s="11"/>
      <c r="H164" s="39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 s="3" customFormat="1" ht="15" hidden="1" customHeight="1">
      <c r="A165" s="6" t="s">
        <v>282</v>
      </c>
      <c r="B165" s="7" t="s">
        <v>119</v>
      </c>
      <c r="C165" s="6" t="s">
        <v>283</v>
      </c>
      <c r="D165" s="6" t="s">
        <v>264</v>
      </c>
      <c r="E165" s="8">
        <v>48790</v>
      </c>
      <c r="F165" s="9">
        <v>43709</v>
      </c>
      <c r="G165" s="9">
        <v>45657</v>
      </c>
      <c r="H165" s="39">
        <f t="shared" si="2"/>
        <v>0.75</v>
      </c>
      <c r="I165" s="10">
        <v>64</v>
      </c>
      <c r="J165" s="10">
        <v>4.58</v>
      </c>
      <c r="K165" s="8">
        <v>37698.519999999997</v>
      </c>
      <c r="L165" s="8">
        <v>0.77</v>
      </c>
      <c r="M165" s="8">
        <v>452382.24</v>
      </c>
      <c r="N165" s="8">
        <v>9.27</v>
      </c>
      <c r="O165" s="8">
        <v>0</v>
      </c>
      <c r="P165" s="8">
        <v>0</v>
      </c>
      <c r="Q165" s="8">
        <v>34153</v>
      </c>
      <c r="R165" s="8">
        <v>0</v>
      </c>
    </row>
    <row r="166" spans="1:18" s="3" customFormat="1" ht="15" hidden="1" customHeight="1">
      <c r="A166" s="7"/>
      <c r="B166" s="11"/>
      <c r="C166" s="11"/>
      <c r="D166" s="11"/>
      <c r="E166" s="11"/>
      <c r="F166" s="11"/>
      <c r="G166" s="11"/>
      <c r="H166" s="39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 s="3" customFormat="1" ht="15" hidden="1" customHeight="1">
      <c r="A167" s="6" t="s">
        <v>284</v>
      </c>
      <c r="B167" s="7" t="s">
        <v>285</v>
      </c>
      <c r="C167" s="6" t="s">
        <v>286</v>
      </c>
      <c r="D167" s="6" t="s">
        <v>97</v>
      </c>
      <c r="E167" s="8">
        <v>58841</v>
      </c>
      <c r="F167" s="9">
        <v>43845</v>
      </c>
      <c r="G167" s="9">
        <v>46142</v>
      </c>
      <c r="H167" s="39">
        <f t="shared" si="2"/>
        <v>2</v>
      </c>
      <c r="I167" s="10">
        <v>76</v>
      </c>
      <c r="J167" s="10">
        <v>4.25</v>
      </c>
      <c r="K167" s="8">
        <v>21224.16</v>
      </c>
      <c r="L167" s="8">
        <v>0.36</v>
      </c>
      <c r="M167" s="8">
        <v>254689.92000000001</v>
      </c>
      <c r="N167" s="8">
        <v>4.33</v>
      </c>
      <c r="O167" s="8">
        <v>1.48</v>
      </c>
      <c r="P167" s="8">
        <v>0</v>
      </c>
      <c r="Q167" s="8">
        <v>20000</v>
      </c>
      <c r="R167" s="8">
        <v>0</v>
      </c>
    </row>
    <row r="168" spans="1:18" s="3" customFormat="1" ht="15" hidden="1" customHeight="1">
      <c r="A168" s="7"/>
      <c r="B168" s="11"/>
      <c r="C168" s="11"/>
      <c r="D168" s="11"/>
      <c r="E168" s="11"/>
      <c r="F168" s="11"/>
      <c r="G168" s="11"/>
      <c r="H168" s="39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 s="3" customFormat="1" ht="15" hidden="1" customHeight="1">
      <c r="A169" s="6" t="s">
        <v>287</v>
      </c>
      <c r="B169" s="7" t="s">
        <v>288</v>
      </c>
      <c r="C169" s="6" t="s">
        <v>289</v>
      </c>
      <c r="D169" s="6" t="s">
        <v>97</v>
      </c>
      <c r="E169" s="8">
        <v>189746</v>
      </c>
      <c r="F169" s="9">
        <v>44575</v>
      </c>
      <c r="G169" s="9">
        <v>46053</v>
      </c>
      <c r="H169" s="39">
        <f t="shared" si="2"/>
        <v>1.8333333333333333</v>
      </c>
      <c r="I169" s="10">
        <v>49</v>
      </c>
      <c r="J169" s="10">
        <v>2.25</v>
      </c>
      <c r="K169" s="8">
        <v>103727.81</v>
      </c>
      <c r="L169" s="8">
        <v>0.55000000000000004</v>
      </c>
      <c r="M169" s="8">
        <v>1244733.72</v>
      </c>
      <c r="N169" s="8">
        <v>6.56</v>
      </c>
      <c r="O169" s="8">
        <v>0.76</v>
      </c>
      <c r="P169" s="8">
        <v>0</v>
      </c>
      <c r="Q169" s="8">
        <v>116666.67</v>
      </c>
      <c r="R169" s="8">
        <v>0</v>
      </c>
    </row>
    <row r="170" spans="1:18" s="3" customFormat="1" ht="15" hidden="1" customHeight="1">
      <c r="A170" s="7"/>
      <c r="B170" s="11"/>
      <c r="C170" s="11"/>
      <c r="D170" s="11"/>
      <c r="E170" s="11"/>
      <c r="F170" s="11"/>
      <c r="G170" s="11"/>
      <c r="H170" s="39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 s="3" customFormat="1" ht="15" hidden="1" customHeight="1">
      <c r="A171" s="6" t="s">
        <v>290</v>
      </c>
      <c r="B171" s="7" t="s">
        <v>291</v>
      </c>
      <c r="C171" s="12" t="s">
        <v>247</v>
      </c>
      <c r="D171" s="12"/>
      <c r="E171" s="13">
        <v>17600</v>
      </c>
      <c r="F171" s="14"/>
      <c r="G171" s="14"/>
      <c r="H171" s="39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3" customFormat="1" ht="15" hidden="1" customHeight="1">
      <c r="A172" s="7"/>
      <c r="B172" s="11"/>
      <c r="C172" s="11"/>
      <c r="D172" s="11"/>
      <c r="E172" s="11"/>
      <c r="F172" s="11"/>
      <c r="G172" s="11"/>
      <c r="H172" s="39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 s="3" customFormat="1" ht="15" hidden="1" customHeight="1">
      <c r="A173" s="6" t="s">
        <v>292</v>
      </c>
      <c r="B173" s="7" t="s">
        <v>119</v>
      </c>
      <c r="C173" s="6" t="s">
        <v>295</v>
      </c>
      <c r="D173" s="6" t="s">
        <v>97</v>
      </c>
      <c r="E173" s="8">
        <v>120000</v>
      </c>
      <c r="F173" s="9">
        <v>43739</v>
      </c>
      <c r="G173" s="9">
        <v>45382</v>
      </c>
      <c r="H173" s="39">
        <f t="shared" si="2"/>
        <v>0</v>
      </c>
      <c r="I173" s="10">
        <v>54</v>
      </c>
      <c r="J173" s="10">
        <v>4.5</v>
      </c>
      <c r="K173" s="8">
        <v>23800</v>
      </c>
      <c r="L173" s="8">
        <v>0.2</v>
      </c>
      <c r="M173" s="8">
        <v>285600</v>
      </c>
      <c r="N173" s="8">
        <v>2.38</v>
      </c>
      <c r="O173" s="8">
        <v>0.18</v>
      </c>
      <c r="P173" s="8">
        <v>0</v>
      </c>
      <c r="Q173" s="8">
        <v>0</v>
      </c>
      <c r="R173" s="8">
        <v>0</v>
      </c>
    </row>
    <row r="174" spans="1:18" s="3" customFormat="1" ht="15" hidden="1" customHeight="1">
      <c r="A174" s="7"/>
      <c r="B174" s="11"/>
      <c r="C174" s="11"/>
      <c r="D174" s="11"/>
      <c r="E174" s="11"/>
      <c r="F174" s="11"/>
      <c r="G174" s="11"/>
      <c r="H174" s="39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 s="3" customFormat="1" ht="15" hidden="1" customHeight="1">
      <c r="A175" s="6" t="s">
        <v>296</v>
      </c>
      <c r="B175" s="7" t="s">
        <v>297</v>
      </c>
      <c r="C175" s="6" t="s">
        <v>298</v>
      </c>
      <c r="D175" s="6" t="s">
        <v>97</v>
      </c>
      <c r="E175" s="8">
        <v>22060</v>
      </c>
      <c r="F175" s="9">
        <v>44774</v>
      </c>
      <c r="G175" s="9">
        <v>47422</v>
      </c>
      <c r="H175" s="39">
        <f t="shared" si="2"/>
        <v>5.583333333333333</v>
      </c>
      <c r="I175" s="10">
        <v>87</v>
      </c>
      <c r="J175" s="10">
        <v>1.67</v>
      </c>
      <c r="K175" s="8">
        <v>23788.03</v>
      </c>
      <c r="L175" s="8">
        <v>1.08</v>
      </c>
      <c r="M175" s="8">
        <v>285456.36</v>
      </c>
      <c r="N175" s="8">
        <v>12.94</v>
      </c>
      <c r="O175" s="8">
        <v>3.23</v>
      </c>
      <c r="P175" s="8">
        <v>0</v>
      </c>
      <c r="Q175" s="8">
        <v>45958</v>
      </c>
      <c r="R175" s="8">
        <v>0</v>
      </c>
    </row>
    <row r="176" spans="1:18" s="3" customFormat="1" ht="15" hidden="1" customHeight="1">
      <c r="A176" s="7"/>
      <c r="B176" s="11"/>
      <c r="C176" s="11"/>
      <c r="D176" s="11"/>
      <c r="E176" s="11"/>
      <c r="F176" s="11"/>
      <c r="G176" s="11"/>
      <c r="H176" s="39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 s="3" customFormat="1" ht="15" hidden="1" customHeight="1">
      <c r="A177" s="6" t="s">
        <v>296</v>
      </c>
      <c r="B177" s="7" t="s">
        <v>299</v>
      </c>
      <c r="C177" s="6" t="s">
        <v>300</v>
      </c>
      <c r="D177" s="6" t="s">
        <v>97</v>
      </c>
      <c r="E177" s="8">
        <v>24364</v>
      </c>
      <c r="F177" s="9">
        <v>42795</v>
      </c>
      <c r="G177" s="9">
        <v>47177</v>
      </c>
      <c r="H177" s="39">
        <f t="shared" si="2"/>
        <v>4.833333333333333</v>
      </c>
      <c r="I177" s="10">
        <v>144</v>
      </c>
      <c r="J177" s="10">
        <v>7.08</v>
      </c>
      <c r="K177" s="8">
        <v>20973.42</v>
      </c>
      <c r="L177" s="8">
        <v>0.86</v>
      </c>
      <c r="M177" s="8">
        <v>251681.04</v>
      </c>
      <c r="N177" s="8">
        <v>10.33</v>
      </c>
      <c r="O177" s="8">
        <v>2.74</v>
      </c>
      <c r="P177" s="8">
        <v>0</v>
      </c>
      <c r="Q177" s="8">
        <v>11155.53</v>
      </c>
      <c r="R177" s="8">
        <v>0</v>
      </c>
    </row>
    <row r="178" spans="1:18" s="3" customFormat="1" ht="15" hidden="1" customHeight="1">
      <c r="A178" s="7"/>
      <c r="B178" s="11"/>
      <c r="C178" s="11"/>
      <c r="D178" s="11"/>
      <c r="E178" s="11"/>
      <c r="F178" s="11"/>
      <c r="G178" s="11"/>
      <c r="H178" s="39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 s="3" customFormat="1" ht="15" hidden="1" customHeight="1">
      <c r="A179" s="6" t="s">
        <v>296</v>
      </c>
      <c r="B179" s="7" t="s">
        <v>301</v>
      </c>
      <c r="C179" s="6" t="s">
        <v>302</v>
      </c>
      <c r="D179" s="6" t="s">
        <v>97</v>
      </c>
      <c r="E179" s="8">
        <v>6480</v>
      </c>
      <c r="F179" s="9">
        <v>44703</v>
      </c>
      <c r="G179" s="9">
        <v>46538</v>
      </c>
      <c r="H179" s="39">
        <f t="shared" si="2"/>
        <v>3.1666666666666665</v>
      </c>
      <c r="I179" s="10">
        <v>61</v>
      </c>
      <c r="J179" s="10">
        <v>1.92</v>
      </c>
      <c r="K179" s="8">
        <v>6674.4</v>
      </c>
      <c r="L179" s="8">
        <v>1.03</v>
      </c>
      <c r="M179" s="8">
        <v>80092.800000000003</v>
      </c>
      <c r="N179" s="8">
        <v>12.36</v>
      </c>
      <c r="O179" s="8">
        <v>3.21</v>
      </c>
      <c r="P179" s="8">
        <v>0</v>
      </c>
      <c r="Q179" s="8">
        <v>16341.42</v>
      </c>
      <c r="R179" s="8">
        <v>0</v>
      </c>
    </row>
    <row r="180" spans="1:18" s="3" customFormat="1" ht="15" hidden="1" customHeight="1">
      <c r="A180" s="7"/>
      <c r="B180" s="11"/>
      <c r="C180" s="11"/>
      <c r="D180" s="11"/>
      <c r="E180" s="11"/>
      <c r="F180" s="11"/>
      <c r="G180" s="11"/>
      <c r="H180" s="39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 s="3" customFormat="1" ht="15" hidden="1" customHeight="1">
      <c r="A181" s="6" t="s">
        <v>303</v>
      </c>
      <c r="B181" s="7" t="s">
        <v>208</v>
      </c>
      <c r="C181" s="6" t="s">
        <v>304</v>
      </c>
      <c r="D181" s="6" t="s">
        <v>97</v>
      </c>
      <c r="E181" s="8">
        <v>101208</v>
      </c>
      <c r="F181" s="9">
        <v>43539</v>
      </c>
      <c r="G181" s="9">
        <v>45504</v>
      </c>
      <c r="H181" s="39">
        <f t="shared" si="2"/>
        <v>0.33333333333333331</v>
      </c>
      <c r="I181" s="10">
        <v>65</v>
      </c>
      <c r="J181" s="10">
        <v>5.08</v>
      </c>
      <c r="K181" s="8">
        <v>66447.789999999994</v>
      </c>
      <c r="L181" s="8">
        <v>0.66</v>
      </c>
      <c r="M181" s="8">
        <v>797373.48</v>
      </c>
      <c r="N181" s="8">
        <v>7.88</v>
      </c>
      <c r="O181" s="8">
        <v>2.58</v>
      </c>
      <c r="P181" s="8">
        <v>0</v>
      </c>
      <c r="Q181" s="8">
        <v>177114</v>
      </c>
      <c r="R181" s="8">
        <v>0</v>
      </c>
    </row>
    <row r="182" spans="1:18" s="3" customFormat="1" ht="15" hidden="1" customHeight="1">
      <c r="A182" s="7"/>
      <c r="B182" s="11"/>
      <c r="C182" s="11"/>
      <c r="D182" s="11"/>
      <c r="E182" s="11"/>
      <c r="F182" s="11"/>
      <c r="G182" s="11"/>
      <c r="H182" s="39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 s="3" customFormat="1" ht="15" hidden="1" customHeight="1">
      <c r="A183" s="6" t="s">
        <v>303</v>
      </c>
      <c r="B183" s="7" t="s">
        <v>305</v>
      </c>
      <c r="C183" s="6" t="s">
        <v>306</v>
      </c>
      <c r="D183" s="6" t="s">
        <v>97</v>
      </c>
      <c r="E183" s="8">
        <v>50591</v>
      </c>
      <c r="F183" s="9">
        <v>43444</v>
      </c>
      <c r="G183" s="9">
        <v>45657</v>
      </c>
      <c r="H183" s="39">
        <f t="shared" si="2"/>
        <v>0.75</v>
      </c>
      <c r="I183" s="10">
        <v>73</v>
      </c>
      <c r="J183" s="10">
        <v>5.33</v>
      </c>
      <c r="K183" s="8">
        <v>34211.82</v>
      </c>
      <c r="L183" s="8">
        <v>0.68</v>
      </c>
      <c r="M183" s="8">
        <v>410541.84</v>
      </c>
      <c r="N183" s="8">
        <v>8.11</v>
      </c>
      <c r="O183" s="8">
        <v>2.46</v>
      </c>
      <c r="P183" s="8">
        <v>0</v>
      </c>
      <c r="Q183" s="8">
        <v>59022.84</v>
      </c>
      <c r="R183" s="8">
        <v>0</v>
      </c>
    </row>
    <row r="184" spans="1:18" s="3" customFormat="1" ht="15" hidden="1" customHeight="1">
      <c r="A184" s="7"/>
      <c r="B184" s="11"/>
      <c r="C184" s="11"/>
      <c r="D184" s="11"/>
      <c r="E184" s="11"/>
      <c r="F184" s="11"/>
      <c r="G184" s="11"/>
      <c r="H184" s="39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s="3" customFormat="1" ht="15" hidden="1" customHeight="1">
      <c r="A185" s="6" t="s">
        <v>307</v>
      </c>
      <c r="B185" s="7" t="s">
        <v>308</v>
      </c>
      <c r="C185" s="6" t="s">
        <v>309</v>
      </c>
      <c r="D185" s="6" t="s">
        <v>97</v>
      </c>
      <c r="E185" s="8">
        <v>79970</v>
      </c>
      <c r="F185" s="9">
        <v>43258</v>
      </c>
      <c r="G185" s="9">
        <v>50562</v>
      </c>
      <c r="H185" s="39">
        <f t="shared" si="2"/>
        <v>14.166666666666666</v>
      </c>
      <c r="I185" s="10">
        <v>240</v>
      </c>
      <c r="J185" s="10">
        <v>5.83</v>
      </c>
      <c r="K185" s="8">
        <v>27966.9</v>
      </c>
      <c r="L185" s="8">
        <v>0.35</v>
      </c>
      <c r="M185" s="8">
        <v>335602.8</v>
      </c>
      <c r="N185" s="8">
        <v>4.2</v>
      </c>
      <c r="O185" s="8">
        <v>0.47</v>
      </c>
      <c r="P185" s="8">
        <v>0</v>
      </c>
      <c r="Q185" s="8">
        <v>25022.29</v>
      </c>
      <c r="R185" s="8">
        <v>0</v>
      </c>
    </row>
    <row r="186" spans="1:18" s="3" customFormat="1" ht="15" hidden="1" customHeight="1">
      <c r="A186" s="7"/>
      <c r="B186" s="11"/>
      <c r="C186" s="11"/>
      <c r="D186" s="11"/>
      <c r="E186" s="11"/>
      <c r="F186" s="11"/>
      <c r="G186" s="11"/>
      <c r="H186" s="39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 s="3" customFormat="1" ht="15" hidden="1" customHeight="1">
      <c r="A187" s="6" t="s">
        <v>310</v>
      </c>
      <c r="B187" s="7" t="s">
        <v>311</v>
      </c>
      <c r="C187" s="6" t="s">
        <v>312</v>
      </c>
      <c r="D187" s="6" t="s">
        <v>97</v>
      </c>
      <c r="E187" s="8">
        <v>42000</v>
      </c>
      <c r="F187" s="9">
        <v>44136</v>
      </c>
      <c r="G187" s="9">
        <v>45961</v>
      </c>
      <c r="H187" s="39">
        <f t="shared" si="2"/>
        <v>1.5833333333333333</v>
      </c>
      <c r="I187" s="10">
        <v>60</v>
      </c>
      <c r="J187" s="10">
        <v>3.42</v>
      </c>
      <c r="K187" s="8">
        <v>17997.89</v>
      </c>
      <c r="L187" s="8">
        <v>0.43</v>
      </c>
      <c r="M187" s="8">
        <v>215974.68</v>
      </c>
      <c r="N187" s="8">
        <v>5.14</v>
      </c>
      <c r="O187" s="8">
        <v>1.69</v>
      </c>
      <c r="P187" s="8">
        <v>0</v>
      </c>
      <c r="Q187" s="8">
        <v>0</v>
      </c>
      <c r="R187" s="8">
        <v>0</v>
      </c>
    </row>
    <row r="188" spans="1:18" s="3" customFormat="1" ht="15" hidden="1" customHeight="1">
      <c r="A188" s="7"/>
      <c r="B188" s="11"/>
      <c r="C188" s="11"/>
      <c r="D188" s="11"/>
      <c r="E188" s="11"/>
      <c r="F188" s="11"/>
      <c r="G188" s="11"/>
      <c r="H188" s="39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s="3" customFormat="1" ht="15" hidden="1" customHeight="1">
      <c r="A189" s="6" t="s">
        <v>313</v>
      </c>
      <c r="B189" s="7" t="s">
        <v>314</v>
      </c>
      <c r="C189" s="6" t="s">
        <v>315</v>
      </c>
      <c r="D189" s="6" t="s">
        <v>97</v>
      </c>
      <c r="E189" s="8">
        <v>14000</v>
      </c>
      <c r="F189" s="9">
        <v>44778</v>
      </c>
      <c r="G189" s="9">
        <v>45869</v>
      </c>
      <c r="H189" s="39">
        <f t="shared" si="2"/>
        <v>1.3333333333333333</v>
      </c>
      <c r="I189" s="10">
        <v>36</v>
      </c>
      <c r="J189" s="10">
        <v>1.67</v>
      </c>
      <c r="K189" s="8">
        <v>9053.33</v>
      </c>
      <c r="L189" s="8">
        <v>0.65</v>
      </c>
      <c r="M189" s="8">
        <v>108639.96</v>
      </c>
      <c r="N189" s="8">
        <v>7.76</v>
      </c>
      <c r="O189" s="8">
        <v>2.82</v>
      </c>
      <c r="P189" s="8">
        <v>0</v>
      </c>
      <c r="Q189" s="8">
        <v>8703.33</v>
      </c>
      <c r="R189" s="8">
        <v>0</v>
      </c>
    </row>
    <row r="190" spans="1:18" s="3" customFormat="1" ht="15" hidden="1" customHeight="1">
      <c r="A190" s="7"/>
      <c r="B190" s="11"/>
      <c r="C190" s="11"/>
      <c r="D190" s="11"/>
      <c r="E190" s="11"/>
      <c r="F190" s="11"/>
      <c r="G190" s="11"/>
      <c r="H190" s="39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 s="3" customFormat="1" ht="15" hidden="1" customHeight="1">
      <c r="A191" s="6" t="s">
        <v>316</v>
      </c>
      <c r="B191" s="7" t="s">
        <v>317</v>
      </c>
      <c r="C191" s="6" t="s">
        <v>318</v>
      </c>
      <c r="D191" s="6" t="s">
        <v>97</v>
      </c>
      <c r="E191" s="8">
        <v>24000</v>
      </c>
      <c r="F191" s="9">
        <v>44671</v>
      </c>
      <c r="G191" s="9">
        <v>46507</v>
      </c>
      <c r="H191" s="39">
        <f t="shared" si="2"/>
        <v>3</v>
      </c>
      <c r="I191" s="10">
        <v>61</v>
      </c>
      <c r="J191" s="10">
        <v>2</v>
      </c>
      <c r="K191" s="8">
        <v>16780</v>
      </c>
      <c r="L191" s="8">
        <v>0.7</v>
      </c>
      <c r="M191" s="8">
        <v>201360</v>
      </c>
      <c r="N191" s="8">
        <v>8.39</v>
      </c>
      <c r="O191" s="8">
        <v>1.89</v>
      </c>
      <c r="P191" s="8">
        <v>0</v>
      </c>
      <c r="Q191" s="8">
        <v>16300</v>
      </c>
      <c r="R191" s="8">
        <v>0</v>
      </c>
    </row>
    <row r="192" spans="1:18" s="3" customFormat="1" ht="15" hidden="1" customHeight="1">
      <c r="A192" s="7"/>
      <c r="B192" s="11"/>
      <c r="C192" s="11"/>
      <c r="D192" s="11"/>
      <c r="E192" s="11"/>
      <c r="F192" s="11"/>
      <c r="G192" s="11"/>
      <c r="H192" s="39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s="3" customFormat="1" ht="15" hidden="1" customHeight="1">
      <c r="A193" s="6" t="s">
        <v>319</v>
      </c>
      <c r="B193" s="7" t="s">
        <v>320</v>
      </c>
      <c r="C193" s="6" t="s">
        <v>321</v>
      </c>
      <c r="D193" s="6" t="s">
        <v>97</v>
      </c>
      <c r="E193" s="8">
        <v>63000</v>
      </c>
      <c r="F193" s="9">
        <v>43191</v>
      </c>
      <c r="G193" s="9">
        <v>46112</v>
      </c>
      <c r="H193" s="39">
        <f t="shared" si="2"/>
        <v>2</v>
      </c>
      <c r="I193" s="10">
        <v>96</v>
      </c>
      <c r="J193" s="10">
        <v>6</v>
      </c>
      <c r="K193" s="8">
        <v>78750</v>
      </c>
      <c r="L193" s="8">
        <v>1.25</v>
      </c>
      <c r="M193" s="8">
        <v>945000</v>
      </c>
      <c r="N193" s="8">
        <v>15</v>
      </c>
      <c r="O193" s="8">
        <v>2.4300000000000002</v>
      </c>
      <c r="P193" s="8">
        <v>0</v>
      </c>
      <c r="Q193" s="8">
        <v>5620</v>
      </c>
      <c r="R193" s="8">
        <v>0</v>
      </c>
    </row>
    <row r="194" spans="1:18" s="3" customFormat="1" ht="15" hidden="1" customHeight="1">
      <c r="A194" s="7"/>
      <c r="B194" s="11"/>
      <c r="C194" s="11"/>
      <c r="D194" s="11"/>
      <c r="E194" s="11"/>
      <c r="F194" s="11"/>
      <c r="G194" s="11"/>
      <c r="H194" s="39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 s="3" customFormat="1" ht="15" hidden="1" customHeight="1">
      <c r="A195" s="6" t="s">
        <v>322</v>
      </c>
      <c r="B195" s="7" t="s">
        <v>325</v>
      </c>
      <c r="C195" s="6" t="s">
        <v>326</v>
      </c>
      <c r="D195" s="6" t="s">
        <v>117</v>
      </c>
      <c r="E195" s="8">
        <v>1971</v>
      </c>
      <c r="F195" s="9">
        <v>44501</v>
      </c>
      <c r="G195" s="9">
        <v>45596</v>
      </c>
      <c r="H195" s="39">
        <f t="shared" si="2"/>
        <v>0.58333333333333337</v>
      </c>
      <c r="I195" s="10">
        <v>36</v>
      </c>
      <c r="J195" s="10">
        <v>2.42</v>
      </c>
      <c r="K195" s="8">
        <v>1568.28</v>
      </c>
      <c r="L195" s="8">
        <v>0.8</v>
      </c>
      <c r="M195" s="8">
        <v>18819.36</v>
      </c>
      <c r="N195" s="8">
        <v>9.5500000000000007</v>
      </c>
      <c r="O195" s="8">
        <v>0.73</v>
      </c>
      <c r="P195" s="8">
        <v>0</v>
      </c>
      <c r="Q195" s="8">
        <v>2956.5</v>
      </c>
      <c r="R195" s="8">
        <v>0</v>
      </c>
    </row>
    <row r="196" spans="1:18" s="3" customFormat="1" ht="15" hidden="1" customHeight="1">
      <c r="A196" s="7"/>
      <c r="B196" s="11"/>
      <c r="C196" s="11"/>
      <c r="D196" s="11"/>
      <c r="E196" s="11"/>
      <c r="F196" s="11"/>
      <c r="G196" s="11"/>
      <c r="H196" s="39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s="3" customFormat="1" ht="15" hidden="1" customHeight="1">
      <c r="A197" s="6" t="s">
        <v>322</v>
      </c>
      <c r="B197" s="7" t="s">
        <v>327</v>
      </c>
      <c r="C197" s="6" t="s">
        <v>328</v>
      </c>
      <c r="D197" s="6" t="s">
        <v>117</v>
      </c>
      <c r="E197" s="8">
        <v>4680</v>
      </c>
      <c r="F197" s="9">
        <v>41214</v>
      </c>
      <c r="G197" s="9">
        <v>45596</v>
      </c>
      <c r="H197" s="39">
        <f t="shared" si="2"/>
        <v>0.58333333333333337</v>
      </c>
      <c r="I197" s="10">
        <v>144</v>
      </c>
      <c r="J197" s="10">
        <v>11.42</v>
      </c>
      <c r="K197" s="8">
        <v>2854.88</v>
      </c>
      <c r="L197" s="8">
        <v>0.61</v>
      </c>
      <c r="M197" s="8">
        <v>34258.559999999998</v>
      </c>
      <c r="N197" s="8">
        <v>7.32</v>
      </c>
      <c r="O197" s="8">
        <v>1.19</v>
      </c>
      <c r="P197" s="8">
        <v>0</v>
      </c>
      <c r="Q197" s="8">
        <v>1900</v>
      </c>
      <c r="R197" s="8">
        <v>0</v>
      </c>
    </row>
    <row r="198" spans="1:18" s="3" customFormat="1" ht="15" hidden="1" customHeight="1">
      <c r="A198" s="7"/>
      <c r="B198" s="11"/>
      <c r="C198" s="11"/>
      <c r="D198" s="11"/>
      <c r="E198" s="11"/>
      <c r="F198" s="11"/>
      <c r="G198" s="11"/>
      <c r="H198" s="39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 s="3" customFormat="1" ht="15" hidden="1" customHeight="1">
      <c r="A199" s="6" t="s">
        <v>322</v>
      </c>
      <c r="B199" s="7" t="s">
        <v>329</v>
      </c>
      <c r="C199" s="6" t="s">
        <v>330</v>
      </c>
      <c r="D199" s="6" t="s">
        <v>97</v>
      </c>
      <c r="E199" s="8">
        <v>5382</v>
      </c>
      <c r="F199" s="9">
        <v>44835</v>
      </c>
      <c r="G199" s="9">
        <v>45930</v>
      </c>
      <c r="H199" s="39">
        <f t="shared" si="2"/>
        <v>1.4166666666666667</v>
      </c>
      <c r="I199" s="10">
        <v>36</v>
      </c>
      <c r="J199" s="10">
        <v>1.5</v>
      </c>
      <c r="K199" s="8">
        <v>4314.57</v>
      </c>
      <c r="L199" s="8">
        <v>0.8</v>
      </c>
      <c r="M199" s="8">
        <v>51774.84</v>
      </c>
      <c r="N199" s="8">
        <v>9.6199999999999992</v>
      </c>
      <c r="O199" s="8">
        <v>3.31</v>
      </c>
      <c r="P199" s="8">
        <v>0</v>
      </c>
      <c r="Q199" s="8">
        <v>5269.88</v>
      </c>
      <c r="R199" s="8">
        <v>0</v>
      </c>
    </row>
    <row r="200" spans="1:18" s="3" customFormat="1" ht="15" hidden="1" customHeight="1">
      <c r="A200" s="7"/>
      <c r="B200" s="11"/>
      <c r="C200" s="11"/>
      <c r="D200" s="11"/>
      <c r="E200" s="11"/>
      <c r="F200" s="11"/>
      <c r="G200" s="11"/>
      <c r="H200" s="39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 s="3" customFormat="1" ht="15" hidden="1" customHeight="1">
      <c r="A201" s="6" t="s">
        <v>322</v>
      </c>
      <c r="B201" s="7" t="s">
        <v>331</v>
      </c>
      <c r="C201" s="6" t="s">
        <v>333</v>
      </c>
      <c r="D201" s="6" t="s">
        <v>97</v>
      </c>
      <c r="E201" s="8">
        <v>7020</v>
      </c>
      <c r="F201" s="9">
        <v>45413</v>
      </c>
      <c r="G201" s="9">
        <v>47238</v>
      </c>
      <c r="H201" s="39">
        <f t="shared" ref="H201:H263" si="3">DATEDIF($H$5,G201,"m")/12</f>
        <v>5</v>
      </c>
      <c r="I201" s="10">
        <v>60</v>
      </c>
      <c r="J201" s="10">
        <v>-0.08</v>
      </c>
      <c r="K201" s="8">
        <v>5558</v>
      </c>
      <c r="L201" s="8">
        <v>0.79</v>
      </c>
      <c r="M201" s="8">
        <v>66696</v>
      </c>
      <c r="N201" s="8">
        <v>9.5</v>
      </c>
      <c r="O201" s="8">
        <v>3</v>
      </c>
      <c r="P201" s="8">
        <v>0</v>
      </c>
      <c r="Q201" s="8">
        <v>0</v>
      </c>
      <c r="R201" s="8">
        <v>0</v>
      </c>
    </row>
    <row r="202" spans="1:18" s="3" customFormat="1" ht="15" hidden="1" customHeight="1">
      <c r="A202" s="7"/>
      <c r="B202" s="11"/>
      <c r="C202" s="11"/>
      <c r="D202" s="11"/>
      <c r="E202" s="11"/>
      <c r="F202" s="11"/>
      <c r="G202" s="11"/>
      <c r="H202" s="39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 s="3" customFormat="1" ht="15" hidden="1" customHeight="1">
      <c r="A203" s="6" t="s">
        <v>322</v>
      </c>
      <c r="B203" s="7" t="s">
        <v>323</v>
      </c>
      <c r="C203" s="12" t="s">
        <v>247</v>
      </c>
      <c r="D203" s="12"/>
      <c r="E203" s="13">
        <v>2934</v>
      </c>
      <c r="F203" s="14"/>
      <c r="G203" s="14"/>
      <c r="H203" s="39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3" customFormat="1" ht="15" hidden="1" customHeight="1">
      <c r="A204" s="7"/>
      <c r="B204" s="11"/>
      <c r="C204" s="11"/>
      <c r="D204" s="11"/>
      <c r="E204" s="11"/>
      <c r="F204" s="11"/>
      <c r="G204" s="11"/>
      <c r="H204" s="39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 s="3" customFormat="1" ht="15" hidden="1" customHeight="1">
      <c r="A205" s="6" t="s">
        <v>334</v>
      </c>
      <c r="B205" s="7" t="s">
        <v>331</v>
      </c>
      <c r="C205" s="6" t="s">
        <v>335</v>
      </c>
      <c r="D205" s="6" t="s">
        <v>97</v>
      </c>
      <c r="E205" s="8">
        <v>30000</v>
      </c>
      <c r="F205" s="9">
        <v>44136</v>
      </c>
      <c r="G205" s="9">
        <v>45961</v>
      </c>
      <c r="H205" s="39">
        <f t="shared" si="3"/>
        <v>1.5833333333333333</v>
      </c>
      <c r="I205" s="10">
        <v>60</v>
      </c>
      <c r="J205" s="10">
        <v>3.42</v>
      </c>
      <c r="K205" s="8">
        <v>12844.02</v>
      </c>
      <c r="L205" s="8">
        <v>0.43</v>
      </c>
      <c r="M205" s="8">
        <v>154128.24</v>
      </c>
      <c r="N205" s="8">
        <v>5.14</v>
      </c>
      <c r="O205" s="8">
        <v>1.72</v>
      </c>
      <c r="P205" s="8">
        <v>0</v>
      </c>
      <c r="Q205" s="8">
        <v>0</v>
      </c>
      <c r="R205" s="8">
        <v>0</v>
      </c>
    </row>
    <row r="206" spans="1:18" s="3" customFormat="1" ht="15" hidden="1" customHeight="1">
      <c r="A206" s="7"/>
      <c r="B206" s="11"/>
      <c r="C206" s="11"/>
      <c r="D206" s="11"/>
      <c r="E206" s="11"/>
      <c r="F206" s="11"/>
      <c r="G206" s="11"/>
      <c r="H206" s="39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 s="3" customFormat="1" ht="15" hidden="1" customHeight="1">
      <c r="A207" s="6" t="s">
        <v>336</v>
      </c>
      <c r="B207" s="7" t="s">
        <v>119</v>
      </c>
      <c r="C207" s="6" t="s">
        <v>337</v>
      </c>
      <c r="D207" s="6" t="s">
        <v>97</v>
      </c>
      <c r="E207" s="8">
        <v>10000</v>
      </c>
      <c r="F207" s="9">
        <v>42491</v>
      </c>
      <c r="G207" s="9">
        <v>46142</v>
      </c>
      <c r="H207" s="39">
        <f t="shared" si="3"/>
        <v>2</v>
      </c>
      <c r="I207" s="10">
        <v>120</v>
      </c>
      <c r="J207" s="10">
        <v>7.92</v>
      </c>
      <c r="K207" s="8">
        <v>6500</v>
      </c>
      <c r="L207" s="8">
        <v>0.65</v>
      </c>
      <c r="M207" s="8">
        <v>78000</v>
      </c>
      <c r="N207" s="8">
        <v>7.8</v>
      </c>
      <c r="O207" s="8">
        <v>5.0999999999999996</v>
      </c>
      <c r="P207" s="8">
        <v>0</v>
      </c>
      <c r="Q207" s="8">
        <v>17583</v>
      </c>
      <c r="R207" s="8">
        <v>0</v>
      </c>
    </row>
    <row r="208" spans="1:18" s="3" customFormat="1" ht="15" hidden="1" customHeight="1">
      <c r="A208" s="7"/>
      <c r="B208" s="11"/>
      <c r="C208" s="11"/>
      <c r="D208" s="11"/>
      <c r="E208" s="11"/>
      <c r="F208" s="11"/>
      <c r="G208" s="11"/>
      <c r="H208" s="39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 s="3" customFormat="1" ht="15" hidden="1" customHeight="1">
      <c r="A209" s="6" t="s">
        <v>336</v>
      </c>
      <c r="B209" s="7" t="s">
        <v>320</v>
      </c>
      <c r="C209" s="6" t="s">
        <v>338</v>
      </c>
      <c r="D209" s="6" t="s">
        <v>97</v>
      </c>
      <c r="E209" s="8">
        <v>5025</v>
      </c>
      <c r="F209" s="9">
        <v>42736</v>
      </c>
      <c r="G209" s="9">
        <v>46387</v>
      </c>
      <c r="H209" s="39">
        <f t="shared" si="3"/>
        <v>2.75</v>
      </c>
      <c r="I209" s="10">
        <v>120</v>
      </c>
      <c r="J209" s="10">
        <v>7.25</v>
      </c>
      <c r="K209" s="8">
        <v>3132.25</v>
      </c>
      <c r="L209" s="8">
        <v>0.62</v>
      </c>
      <c r="M209" s="8">
        <v>37587</v>
      </c>
      <c r="N209" s="8">
        <v>7.48</v>
      </c>
      <c r="O209" s="8">
        <v>5.0999999999999996</v>
      </c>
      <c r="P209" s="8">
        <v>3.48</v>
      </c>
      <c r="Q209" s="8">
        <v>9405</v>
      </c>
      <c r="R209" s="8">
        <v>0</v>
      </c>
    </row>
    <row r="210" spans="1:18" s="3" customFormat="1" ht="15" hidden="1" customHeight="1">
      <c r="A210" s="7"/>
      <c r="B210" s="11"/>
      <c r="C210" s="11"/>
      <c r="D210" s="11"/>
      <c r="E210" s="11"/>
      <c r="F210" s="11"/>
      <c r="G210" s="11"/>
      <c r="H210" s="39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s="3" customFormat="1" ht="15" hidden="1" customHeight="1">
      <c r="A211" s="6" t="s">
        <v>336</v>
      </c>
      <c r="B211" s="7" t="s">
        <v>339</v>
      </c>
      <c r="C211" s="6" t="s">
        <v>340</v>
      </c>
      <c r="D211" s="6" t="s">
        <v>97</v>
      </c>
      <c r="E211" s="8">
        <v>9849</v>
      </c>
      <c r="F211" s="9">
        <v>43466</v>
      </c>
      <c r="G211" s="9">
        <v>47208</v>
      </c>
      <c r="H211" s="39">
        <f t="shared" si="3"/>
        <v>5</v>
      </c>
      <c r="I211" s="10">
        <v>123</v>
      </c>
      <c r="J211" s="10">
        <v>5.25</v>
      </c>
      <c r="K211" s="8">
        <v>4226.8599999999997</v>
      </c>
      <c r="L211" s="8">
        <v>0.43</v>
      </c>
      <c r="M211" s="8">
        <v>50722.32</v>
      </c>
      <c r="N211" s="8">
        <v>5.15</v>
      </c>
      <c r="O211" s="8">
        <v>5.0999999999999996</v>
      </c>
      <c r="P211" s="8">
        <v>4.37</v>
      </c>
      <c r="Q211" s="8">
        <v>10892.7</v>
      </c>
      <c r="R211" s="8">
        <v>0</v>
      </c>
    </row>
    <row r="212" spans="1:18" s="3" customFormat="1" ht="15" hidden="1" customHeight="1">
      <c r="A212" s="7"/>
      <c r="B212" s="11"/>
      <c r="C212" s="11"/>
      <c r="D212" s="11"/>
      <c r="E212" s="11"/>
      <c r="F212" s="11"/>
      <c r="G212" s="11"/>
      <c r="H212" s="39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 s="3" customFormat="1" ht="15" hidden="1" customHeight="1">
      <c r="A213" s="6" t="s">
        <v>336</v>
      </c>
      <c r="B213" s="7" t="s">
        <v>341</v>
      </c>
      <c r="C213" s="6" t="s">
        <v>342</v>
      </c>
      <c r="D213" s="6" t="s">
        <v>97</v>
      </c>
      <c r="E213" s="8">
        <v>15075</v>
      </c>
      <c r="F213" s="9">
        <v>43922</v>
      </c>
      <c r="G213" s="9">
        <v>47573</v>
      </c>
      <c r="H213" s="39">
        <f t="shared" si="3"/>
        <v>6</v>
      </c>
      <c r="I213" s="10">
        <v>120</v>
      </c>
      <c r="J213" s="10">
        <v>4</v>
      </c>
      <c r="K213" s="8">
        <v>10131.4</v>
      </c>
      <c r="L213" s="8">
        <v>0.67</v>
      </c>
      <c r="M213" s="8">
        <v>121576.8</v>
      </c>
      <c r="N213" s="8">
        <v>8.06</v>
      </c>
      <c r="O213" s="8">
        <v>5.0999999999999996</v>
      </c>
      <c r="P213" s="8">
        <v>0</v>
      </c>
      <c r="Q213" s="8">
        <v>26751</v>
      </c>
      <c r="R213" s="8">
        <v>0</v>
      </c>
    </row>
    <row r="214" spans="1:18" s="3" customFormat="1" ht="15" hidden="1" customHeight="1">
      <c r="A214" s="7"/>
      <c r="B214" s="11"/>
      <c r="C214" s="11"/>
      <c r="D214" s="11"/>
      <c r="E214" s="11"/>
      <c r="F214" s="11"/>
      <c r="G214" s="11"/>
      <c r="H214" s="39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 s="3" customFormat="1" ht="15" hidden="1" customHeight="1">
      <c r="A215" s="6" t="s">
        <v>343</v>
      </c>
      <c r="B215" s="7" t="s">
        <v>344</v>
      </c>
      <c r="C215" s="6" t="s">
        <v>345</v>
      </c>
      <c r="D215" s="6" t="s">
        <v>97</v>
      </c>
      <c r="E215" s="8">
        <v>33078</v>
      </c>
      <c r="F215" s="9">
        <v>42795</v>
      </c>
      <c r="G215" s="9">
        <v>46446</v>
      </c>
      <c r="H215" s="39">
        <f t="shared" si="3"/>
        <v>2.8333333333333335</v>
      </c>
      <c r="I215" s="10">
        <v>120</v>
      </c>
      <c r="J215" s="10">
        <v>7.08</v>
      </c>
      <c r="K215" s="8">
        <v>19008.41</v>
      </c>
      <c r="L215" s="8">
        <v>0.56999999999999995</v>
      </c>
      <c r="M215" s="8">
        <v>228100.92</v>
      </c>
      <c r="N215" s="8">
        <v>6.9</v>
      </c>
      <c r="O215" s="8">
        <v>1.1000000000000001</v>
      </c>
      <c r="P215" s="8">
        <v>0</v>
      </c>
      <c r="Q215" s="8">
        <v>17812.5</v>
      </c>
      <c r="R215" s="8">
        <v>0</v>
      </c>
    </row>
    <row r="216" spans="1:18" s="3" customFormat="1" ht="15" hidden="1" customHeight="1">
      <c r="A216" s="7"/>
      <c r="B216" s="11"/>
      <c r="C216" s="11"/>
      <c r="D216" s="11"/>
      <c r="E216" s="11"/>
      <c r="F216" s="11"/>
      <c r="G216" s="11"/>
      <c r="H216" s="39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s="3" customFormat="1" ht="15" hidden="1" customHeight="1">
      <c r="A217" s="6" t="s">
        <v>346</v>
      </c>
      <c r="B217" s="7" t="s">
        <v>347</v>
      </c>
      <c r="C217" s="6" t="s">
        <v>348</v>
      </c>
      <c r="D217" s="6" t="s">
        <v>97</v>
      </c>
      <c r="E217" s="8">
        <v>40841</v>
      </c>
      <c r="F217" s="9">
        <v>44136</v>
      </c>
      <c r="G217" s="9">
        <v>45961</v>
      </c>
      <c r="H217" s="39">
        <f t="shared" si="3"/>
        <v>1.5833333333333333</v>
      </c>
      <c r="I217" s="10">
        <v>60</v>
      </c>
      <c r="J217" s="10">
        <v>3.42</v>
      </c>
      <c r="K217" s="8">
        <v>18068.98</v>
      </c>
      <c r="L217" s="8">
        <v>0.44</v>
      </c>
      <c r="M217" s="8">
        <v>216827.76</v>
      </c>
      <c r="N217" s="8">
        <v>5.31</v>
      </c>
      <c r="O217" s="8">
        <v>1.83</v>
      </c>
      <c r="P217" s="8">
        <v>0</v>
      </c>
      <c r="Q217" s="8">
        <v>0</v>
      </c>
      <c r="R217" s="8">
        <v>0</v>
      </c>
    </row>
    <row r="218" spans="1:18" s="3" customFormat="1" ht="15" hidden="1" customHeight="1">
      <c r="A218" s="7"/>
      <c r="B218" s="11"/>
      <c r="C218" s="11"/>
      <c r="D218" s="11"/>
      <c r="E218" s="11"/>
      <c r="F218" s="11"/>
      <c r="G218" s="11"/>
      <c r="H218" s="39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 s="3" customFormat="1" ht="15" hidden="1" customHeight="1">
      <c r="A219" s="6" t="s">
        <v>349</v>
      </c>
      <c r="B219" s="7" t="s">
        <v>350</v>
      </c>
      <c r="C219" s="6" t="s">
        <v>351</v>
      </c>
      <c r="D219" s="6" t="s">
        <v>97</v>
      </c>
      <c r="E219" s="8">
        <v>103289</v>
      </c>
      <c r="F219" s="9">
        <v>44562</v>
      </c>
      <c r="G219" s="9">
        <v>47118</v>
      </c>
      <c r="H219" s="39">
        <f t="shared" si="3"/>
        <v>4.75</v>
      </c>
      <c r="I219" s="10">
        <v>84</v>
      </c>
      <c r="J219" s="10">
        <v>2.25</v>
      </c>
      <c r="K219" s="8">
        <v>58168.34</v>
      </c>
      <c r="L219" s="8">
        <v>0.56000000000000005</v>
      </c>
      <c r="M219" s="8">
        <v>698020.08</v>
      </c>
      <c r="N219" s="8">
        <v>6.76</v>
      </c>
      <c r="O219" s="8">
        <v>1.43</v>
      </c>
      <c r="P219" s="8">
        <v>0</v>
      </c>
      <c r="Q219" s="8">
        <v>54829.24</v>
      </c>
      <c r="R219" s="8">
        <v>0</v>
      </c>
    </row>
    <row r="220" spans="1:18" s="3" customFormat="1" ht="15" hidden="1" customHeight="1">
      <c r="A220" s="7"/>
      <c r="B220" s="11"/>
      <c r="C220" s="11"/>
      <c r="D220" s="11"/>
      <c r="E220" s="11"/>
      <c r="F220" s="11"/>
      <c r="G220" s="11"/>
      <c r="H220" s="39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 s="3" customFormat="1" ht="15" hidden="1" customHeight="1">
      <c r="A221" s="6" t="s">
        <v>352</v>
      </c>
      <c r="B221" s="7" t="s">
        <v>320</v>
      </c>
      <c r="C221" s="6" t="s">
        <v>353</v>
      </c>
      <c r="D221" s="6" t="s">
        <v>97</v>
      </c>
      <c r="E221" s="8">
        <v>26994</v>
      </c>
      <c r="F221" s="9">
        <v>44459</v>
      </c>
      <c r="G221" s="9">
        <v>45565</v>
      </c>
      <c r="H221" s="39">
        <f t="shared" si="3"/>
        <v>0.41666666666666669</v>
      </c>
      <c r="I221" s="10">
        <v>37</v>
      </c>
      <c r="J221" s="10">
        <v>2.58</v>
      </c>
      <c r="K221" s="8">
        <v>16108.84</v>
      </c>
      <c r="L221" s="8">
        <v>0.6</v>
      </c>
      <c r="M221" s="8">
        <v>193306.08</v>
      </c>
      <c r="N221" s="8">
        <v>7.16</v>
      </c>
      <c r="O221" s="8">
        <v>2.1800000000000002</v>
      </c>
      <c r="P221" s="8">
        <v>0</v>
      </c>
      <c r="Q221" s="8">
        <v>21077.82</v>
      </c>
      <c r="R221" s="8">
        <v>0</v>
      </c>
    </row>
    <row r="222" spans="1:18" s="3" customFormat="1" ht="15" hidden="1" customHeight="1">
      <c r="A222" s="7"/>
      <c r="B222" s="11"/>
      <c r="C222" s="11"/>
      <c r="D222" s="11"/>
      <c r="E222" s="11"/>
      <c r="F222" s="11"/>
      <c r="G222" s="11"/>
      <c r="H222" s="39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 s="3" customFormat="1" ht="15" hidden="1" customHeight="1">
      <c r="A223" s="6" t="s">
        <v>352</v>
      </c>
      <c r="B223" s="7" t="s">
        <v>792</v>
      </c>
      <c r="C223" s="6" t="s">
        <v>355</v>
      </c>
      <c r="D223" s="6" t="s">
        <v>97</v>
      </c>
      <c r="E223" s="8">
        <v>55535</v>
      </c>
      <c r="F223" s="9">
        <v>43891</v>
      </c>
      <c r="G223" s="9">
        <v>45808</v>
      </c>
      <c r="H223" s="39">
        <f t="shared" si="3"/>
        <v>1.1666666666666667</v>
      </c>
      <c r="I223" s="10">
        <v>63</v>
      </c>
      <c r="J223" s="10">
        <v>4.08</v>
      </c>
      <c r="K223" s="8">
        <v>30650.13</v>
      </c>
      <c r="L223" s="8">
        <v>0.55000000000000004</v>
      </c>
      <c r="M223" s="8">
        <v>367801.56</v>
      </c>
      <c r="N223" s="8">
        <v>6.62</v>
      </c>
      <c r="O223" s="8">
        <v>2.56</v>
      </c>
      <c r="P223" s="8">
        <v>0</v>
      </c>
      <c r="Q223" s="8">
        <v>22424.46</v>
      </c>
      <c r="R223" s="8">
        <v>0</v>
      </c>
    </row>
    <row r="224" spans="1:18" s="3" customFormat="1" ht="15" hidden="1" customHeight="1">
      <c r="A224" s="7"/>
      <c r="B224" s="11"/>
      <c r="C224" s="11"/>
      <c r="D224" s="11"/>
      <c r="E224" s="11"/>
      <c r="F224" s="11"/>
      <c r="G224" s="11"/>
      <c r="H224" s="39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 s="3" customFormat="1" ht="15" hidden="1" customHeight="1">
      <c r="A225" s="6" t="s">
        <v>357</v>
      </c>
      <c r="B225" s="7" t="s">
        <v>358</v>
      </c>
      <c r="C225" s="6" t="s">
        <v>359</v>
      </c>
      <c r="D225" s="6" t="s">
        <v>97</v>
      </c>
      <c r="E225" s="8">
        <v>26532</v>
      </c>
      <c r="F225" s="9">
        <v>44579</v>
      </c>
      <c r="G225" s="9">
        <v>45716</v>
      </c>
      <c r="H225" s="39">
        <f t="shared" si="3"/>
        <v>0.83333333333333337</v>
      </c>
      <c r="I225" s="10">
        <v>38</v>
      </c>
      <c r="J225" s="10">
        <v>2.25</v>
      </c>
      <c r="K225" s="8">
        <v>22893.54</v>
      </c>
      <c r="L225" s="8">
        <v>0.86</v>
      </c>
      <c r="M225" s="8">
        <v>274722.48</v>
      </c>
      <c r="N225" s="8">
        <v>10.35</v>
      </c>
      <c r="O225" s="8">
        <v>1.95</v>
      </c>
      <c r="P225" s="8">
        <v>0</v>
      </c>
      <c r="Q225" s="8">
        <v>64738.080000000002</v>
      </c>
      <c r="R225" s="8">
        <v>0</v>
      </c>
    </row>
    <row r="226" spans="1:18" s="3" customFormat="1" ht="15" hidden="1" customHeight="1">
      <c r="A226" s="7"/>
      <c r="B226" s="11"/>
      <c r="C226" s="11"/>
      <c r="D226" s="11"/>
      <c r="E226" s="11"/>
      <c r="F226" s="11"/>
      <c r="G226" s="11"/>
      <c r="H226" s="39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 s="3" customFormat="1" ht="15" hidden="1" customHeight="1">
      <c r="A227" s="6" t="s">
        <v>360</v>
      </c>
      <c r="B227" s="7" t="s">
        <v>99</v>
      </c>
      <c r="C227" s="6" t="s">
        <v>361</v>
      </c>
      <c r="D227" s="6" t="s">
        <v>97</v>
      </c>
      <c r="E227" s="8">
        <v>60880</v>
      </c>
      <c r="F227" s="9">
        <v>43765</v>
      </c>
      <c r="G227" s="7"/>
      <c r="H227" s="39"/>
      <c r="I227" s="7"/>
      <c r="J227" s="10">
        <v>4.5</v>
      </c>
      <c r="K227" s="8">
        <v>35361.660000000003</v>
      </c>
      <c r="L227" s="8">
        <v>0.57999999999999996</v>
      </c>
      <c r="M227" s="8">
        <v>424339.92</v>
      </c>
      <c r="N227" s="8">
        <v>6.97</v>
      </c>
      <c r="O227" s="8">
        <v>0.03</v>
      </c>
      <c r="P227" s="8">
        <v>0</v>
      </c>
      <c r="Q227" s="8">
        <v>44442</v>
      </c>
      <c r="R227" s="8">
        <v>0</v>
      </c>
    </row>
    <row r="228" spans="1:18" s="3" customFormat="1" ht="15" hidden="1" customHeight="1">
      <c r="A228" s="7"/>
      <c r="B228" s="11"/>
      <c r="C228" s="11"/>
      <c r="D228" s="11"/>
      <c r="E228" s="11"/>
      <c r="F228" s="11"/>
      <c r="G228" s="11"/>
      <c r="H228" s="39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s="3" customFormat="1" ht="15" hidden="1" customHeight="1">
      <c r="A229" s="6" t="s">
        <v>360</v>
      </c>
      <c r="B229" s="7" t="s">
        <v>101</v>
      </c>
      <c r="C229" s="6" t="s">
        <v>362</v>
      </c>
      <c r="D229" s="6" t="s">
        <v>97</v>
      </c>
      <c r="E229" s="8">
        <v>23545</v>
      </c>
      <c r="F229" s="9">
        <v>45261</v>
      </c>
      <c r="G229" s="9">
        <v>47118</v>
      </c>
      <c r="H229" s="39">
        <f t="shared" si="3"/>
        <v>4.75</v>
      </c>
      <c r="I229" s="10">
        <v>61</v>
      </c>
      <c r="J229" s="10">
        <v>0.33</v>
      </c>
      <c r="K229" s="8">
        <v>17168.23</v>
      </c>
      <c r="L229" s="8">
        <v>0.73</v>
      </c>
      <c r="M229" s="8">
        <v>206018.76</v>
      </c>
      <c r="N229" s="8">
        <v>8.75</v>
      </c>
      <c r="O229" s="8">
        <v>2.5299999999999998</v>
      </c>
      <c r="P229" s="8">
        <v>0</v>
      </c>
      <c r="Q229" s="8">
        <v>0</v>
      </c>
      <c r="R229" s="8">
        <v>0</v>
      </c>
    </row>
    <row r="230" spans="1:18" s="3" customFormat="1" ht="15" hidden="1" customHeight="1">
      <c r="A230" s="7"/>
      <c r="B230" s="11"/>
      <c r="C230" s="11"/>
      <c r="D230" s="11"/>
      <c r="E230" s="11"/>
      <c r="F230" s="11"/>
      <c r="G230" s="11"/>
      <c r="H230" s="39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s="3" customFormat="1" ht="15" hidden="1" customHeight="1">
      <c r="A231" s="6" t="s">
        <v>363</v>
      </c>
      <c r="B231" s="7" t="s">
        <v>364</v>
      </c>
      <c r="C231" s="6" t="s">
        <v>365</v>
      </c>
      <c r="D231" s="6" t="s">
        <v>117</v>
      </c>
      <c r="E231" s="8">
        <v>11020</v>
      </c>
      <c r="F231" s="9">
        <v>43556</v>
      </c>
      <c r="G231" s="9">
        <v>47208</v>
      </c>
      <c r="H231" s="39">
        <f t="shared" si="3"/>
        <v>5</v>
      </c>
      <c r="I231" s="10">
        <v>120</v>
      </c>
      <c r="J231" s="10">
        <v>5</v>
      </c>
      <c r="K231" s="8">
        <v>10222.799999999999</v>
      </c>
      <c r="L231" s="8">
        <v>0.93</v>
      </c>
      <c r="M231" s="8">
        <v>122673.60000000001</v>
      </c>
      <c r="N231" s="8">
        <v>11.13</v>
      </c>
      <c r="O231" s="8">
        <v>1.28</v>
      </c>
      <c r="P231" s="8">
        <v>0</v>
      </c>
      <c r="Q231" s="8">
        <v>5969.17</v>
      </c>
      <c r="R231" s="8">
        <v>0</v>
      </c>
    </row>
    <row r="232" spans="1:18" s="3" customFormat="1" ht="15" hidden="1" customHeight="1">
      <c r="A232" s="7"/>
      <c r="B232" s="11"/>
      <c r="C232" s="11"/>
      <c r="D232" s="11"/>
      <c r="E232" s="11"/>
      <c r="F232" s="11"/>
      <c r="G232" s="11"/>
      <c r="H232" s="39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s="3" customFormat="1" ht="15" hidden="1" customHeight="1">
      <c r="A233" s="6" t="s">
        <v>363</v>
      </c>
      <c r="B233" s="7" t="s">
        <v>366</v>
      </c>
      <c r="C233" s="6" t="s">
        <v>367</v>
      </c>
      <c r="D233" s="6" t="s">
        <v>97</v>
      </c>
      <c r="E233" s="8">
        <v>12905</v>
      </c>
      <c r="F233" s="9">
        <v>45047</v>
      </c>
      <c r="G233" s="9">
        <v>46934</v>
      </c>
      <c r="H233" s="39">
        <f t="shared" si="3"/>
        <v>4.166666666666667</v>
      </c>
      <c r="I233" s="10">
        <v>62</v>
      </c>
      <c r="J233" s="10">
        <v>0.92</v>
      </c>
      <c r="K233" s="8">
        <v>10485.31</v>
      </c>
      <c r="L233" s="8">
        <v>0.81</v>
      </c>
      <c r="M233" s="8">
        <v>125823.72</v>
      </c>
      <c r="N233" s="8">
        <v>9.75</v>
      </c>
      <c r="O233" s="8">
        <v>3.32</v>
      </c>
      <c r="P233" s="8">
        <v>0</v>
      </c>
      <c r="Q233" s="8">
        <v>41941.24</v>
      </c>
      <c r="R233" s="8">
        <v>0</v>
      </c>
    </row>
    <row r="234" spans="1:18" s="3" customFormat="1" ht="15" hidden="1" customHeight="1">
      <c r="A234" s="7"/>
      <c r="B234" s="11"/>
      <c r="C234" s="11"/>
      <c r="D234" s="11"/>
      <c r="E234" s="11"/>
      <c r="F234" s="11"/>
      <c r="G234" s="11"/>
      <c r="H234" s="39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s="3" customFormat="1" ht="15" hidden="1" customHeight="1">
      <c r="A235" s="6" t="s">
        <v>368</v>
      </c>
      <c r="B235" s="7" t="s">
        <v>366</v>
      </c>
      <c r="C235" s="6" t="s">
        <v>369</v>
      </c>
      <c r="D235" s="6" t="s">
        <v>97</v>
      </c>
      <c r="E235" s="8">
        <v>33000</v>
      </c>
      <c r="F235" s="9">
        <v>44136</v>
      </c>
      <c r="G235" s="9">
        <v>45961</v>
      </c>
      <c r="H235" s="39">
        <f t="shared" si="3"/>
        <v>1.5833333333333333</v>
      </c>
      <c r="I235" s="10">
        <v>60</v>
      </c>
      <c r="J235" s="10">
        <v>3.42</v>
      </c>
      <c r="K235" s="8">
        <v>15335.12</v>
      </c>
      <c r="L235" s="8">
        <v>0.46</v>
      </c>
      <c r="M235" s="8">
        <v>184021.44</v>
      </c>
      <c r="N235" s="8">
        <v>5.58</v>
      </c>
      <c r="O235" s="8">
        <v>1.89</v>
      </c>
      <c r="P235" s="8">
        <v>0</v>
      </c>
      <c r="Q235" s="8">
        <v>0</v>
      </c>
      <c r="R235" s="8">
        <v>0</v>
      </c>
    </row>
    <row r="236" spans="1:18" s="3" customFormat="1" ht="15" hidden="1" customHeight="1">
      <c r="A236" s="7"/>
      <c r="B236" s="11"/>
      <c r="C236" s="11"/>
      <c r="D236" s="11"/>
      <c r="E236" s="11"/>
      <c r="F236" s="11"/>
      <c r="G236" s="11"/>
      <c r="H236" s="39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 s="3" customFormat="1" ht="15" hidden="1" customHeight="1">
      <c r="A237" s="6" t="s">
        <v>370</v>
      </c>
      <c r="B237" s="7" t="s">
        <v>371</v>
      </c>
      <c r="C237" s="6" t="s">
        <v>372</v>
      </c>
      <c r="D237" s="6" t="s">
        <v>97</v>
      </c>
      <c r="E237" s="8">
        <v>45820</v>
      </c>
      <c r="F237" s="9">
        <v>44562</v>
      </c>
      <c r="G237" s="9">
        <v>47118</v>
      </c>
      <c r="H237" s="39">
        <f t="shared" si="3"/>
        <v>4.75</v>
      </c>
      <c r="I237" s="10">
        <v>84</v>
      </c>
      <c r="J237" s="10">
        <v>2.25</v>
      </c>
      <c r="K237" s="8">
        <v>13173.25</v>
      </c>
      <c r="L237" s="8">
        <v>0.28999999999999998</v>
      </c>
      <c r="M237" s="8">
        <v>158079</v>
      </c>
      <c r="N237" s="8">
        <v>3.45</v>
      </c>
      <c r="O237" s="8">
        <v>0.87</v>
      </c>
      <c r="P237" s="8">
        <v>0</v>
      </c>
      <c r="Q237" s="8">
        <v>18000</v>
      </c>
      <c r="R237" s="8">
        <v>0</v>
      </c>
    </row>
    <row r="238" spans="1:18" s="3" customFormat="1" ht="15" hidden="1" customHeight="1">
      <c r="A238" s="7"/>
      <c r="B238" s="11"/>
      <c r="C238" s="11"/>
      <c r="D238" s="11"/>
      <c r="E238" s="11"/>
      <c r="F238" s="11"/>
      <c r="G238" s="11"/>
      <c r="H238" s="39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s="3" customFormat="1" ht="15" hidden="1" customHeight="1">
      <c r="A239" s="6" t="s">
        <v>370</v>
      </c>
      <c r="B239" s="7" t="s">
        <v>373</v>
      </c>
      <c r="C239" s="6" t="s">
        <v>374</v>
      </c>
      <c r="D239" s="6" t="s">
        <v>97</v>
      </c>
      <c r="E239" s="8">
        <v>33340</v>
      </c>
      <c r="F239" s="9">
        <v>44986</v>
      </c>
      <c r="G239" s="9">
        <v>46811</v>
      </c>
      <c r="H239" s="39">
        <f t="shared" si="3"/>
        <v>3.8333333333333335</v>
      </c>
      <c r="I239" s="10">
        <v>59</v>
      </c>
      <c r="J239" s="10">
        <v>1.08</v>
      </c>
      <c r="K239" s="8">
        <v>13224.87</v>
      </c>
      <c r="L239" s="8">
        <v>0.4</v>
      </c>
      <c r="M239" s="8">
        <v>158698.44</v>
      </c>
      <c r="N239" s="8">
        <v>4.76</v>
      </c>
      <c r="O239" s="8">
        <v>0.87</v>
      </c>
      <c r="P239" s="8">
        <v>0</v>
      </c>
      <c r="Q239" s="8">
        <v>12780.33</v>
      </c>
      <c r="R239" s="8">
        <v>0</v>
      </c>
    </row>
    <row r="240" spans="1:18" s="3" customFormat="1" ht="15" hidden="1" customHeight="1">
      <c r="A240" s="7"/>
      <c r="B240" s="11"/>
      <c r="C240" s="11"/>
      <c r="D240" s="11"/>
      <c r="E240" s="11"/>
      <c r="F240" s="11"/>
      <c r="G240" s="11"/>
      <c r="H240" s="39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s="3" customFormat="1" ht="15" hidden="1" customHeight="1">
      <c r="A241" s="6" t="s">
        <v>370</v>
      </c>
      <c r="B241" s="7" t="s">
        <v>375</v>
      </c>
      <c r="C241" s="6" t="s">
        <v>376</v>
      </c>
      <c r="D241" s="6" t="s">
        <v>97</v>
      </c>
      <c r="E241" s="8">
        <v>20840</v>
      </c>
      <c r="F241" s="9">
        <v>38245</v>
      </c>
      <c r="G241" s="9">
        <v>46173</v>
      </c>
      <c r="H241" s="39">
        <f t="shared" si="3"/>
        <v>2.1666666666666665</v>
      </c>
      <c r="I241" s="10">
        <v>261</v>
      </c>
      <c r="J241" s="10">
        <v>19.579999999999998</v>
      </c>
      <c r="K241" s="8">
        <v>4000</v>
      </c>
      <c r="L241" s="8">
        <v>0.19</v>
      </c>
      <c r="M241" s="8">
        <v>48000</v>
      </c>
      <c r="N241" s="8">
        <v>2.2999999999999998</v>
      </c>
      <c r="O241" s="8">
        <v>0.4</v>
      </c>
      <c r="P241" s="8">
        <v>0</v>
      </c>
      <c r="Q241" s="8">
        <v>0</v>
      </c>
      <c r="R241" s="8">
        <v>0</v>
      </c>
    </row>
    <row r="242" spans="1:18" s="3" customFormat="1" ht="15" hidden="1" customHeight="1">
      <c r="A242" s="7"/>
      <c r="B242" s="11"/>
      <c r="C242" s="11"/>
      <c r="D242" s="11"/>
      <c r="E242" s="11"/>
      <c r="F242" s="11"/>
      <c r="G242" s="11"/>
      <c r="H242" s="39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 s="3" customFormat="1" ht="15" hidden="1" customHeight="1">
      <c r="A243" s="6" t="s">
        <v>377</v>
      </c>
      <c r="B243" s="7" t="s">
        <v>378</v>
      </c>
      <c r="C243" s="6" t="s">
        <v>379</v>
      </c>
      <c r="D243" s="6" t="s">
        <v>97</v>
      </c>
      <c r="E243" s="8">
        <v>10267</v>
      </c>
      <c r="F243" s="9">
        <v>41883</v>
      </c>
      <c r="G243" s="9">
        <v>46203</v>
      </c>
      <c r="H243" s="39">
        <f t="shared" si="3"/>
        <v>2.1666666666666665</v>
      </c>
      <c r="I243" s="10">
        <v>142</v>
      </c>
      <c r="J243" s="10">
        <v>9.58</v>
      </c>
      <c r="K243" s="8">
        <v>7272.46</v>
      </c>
      <c r="L243" s="8">
        <v>0.71</v>
      </c>
      <c r="M243" s="8">
        <v>87269.52</v>
      </c>
      <c r="N243" s="8">
        <v>8.5</v>
      </c>
      <c r="O243" s="8">
        <v>2.13</v>
      </c>
      <c r="P243" s="8">
        <v>0</v>
      </c>
      <c r="Q243" s="8">
        <v>6604</v>
      </c>
      <c r="R243" s="8">
        <v>0</v>
      </c>
    </row>
    <row r="244" spans="1:18" s="3" customFormat="1" ht="15" hidden="1" customHeight="1">
      <c r="A244" s="7"/>
      <c r="B244" s="11"/>
      <c r="C244" s="11"/>
      <c r="D244" s="11"/>
      <c r="E244" s="11"/>
      <c r="F244" s="11"/>
      <c r="G244" s="11"/>
      <c r="H244" s="39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 s="3" customFormat="1" ht="15" hidden="1" customHeight="1">
      <c r="A245" s="6" t="s">
        <v>377</v>
      </c>
      <c r="B245" s="7" t="s">
        <v>380</v>
      </c>
      <c r="C245" s="6" t="s">
        <v>381</v>
      </c>
      <c r="D245" s="6" t="s">
        <v>97</v>
      </c>
      <c r="E245" s="8">
        <v>5402</v>
      </c>
      <c r="F245" s="9">
        <v>42552</v>
      </c>
      <c r="G245" s="9">
        <v>46234</v>
      </c>
      <c r="H245" s="39">
        <f t="shared" si="3"/>
        <v>2.3333333333333335</v>
      </c>
      <c r="I245" s="10">
        <v>121</v>
      </c>
      <c r="J245" s="10">
        <v>7.75</v>
      </c>
      <c r="K245" s="8">
        <v>4274.21</v>
      </c>
      <c r="L245" s="8">
        <v>0.79</v>
      </c>
      <c r="M245" s="8">
        <v>51290.52</v>
      </c>
      <c r="N245" s="8">
        <v>9.49</v>
      </c>
      <c r="O245" s="8">
        <v>2.23</v>
      </c>
      <c r="P245" s="8">
        <v>0</v>
      </c>
      <c r="Q245" s="8">
        <v>3261.9</v>
      </c>
      <c r="R245" s="8">
        <v>0</v>
      </c>
    </row>
    <row r="246" spans="1:18" s="3" customFormat="1" ht="15" hidden="1" customHeight="1">
      <c r="A246" s="7"/>
      <c r="B246" s="11"/>
      <c r="C246" s="11"/>
      <c r="D246" s="11"/>
      <c r="E246" s="11"/>
      <c r="F246" s="11"/>
      <c r="G246" s="11"/>
      <c r="H246" s="39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s="3" customFormat="1" ht="15" hidden="1" customHeight="1">
      <c r="A247" s="6" t="s">
        <v>377</v>
      </c>
      <c r="B247" s="7" t="s">
        <v>382</v>
      </c>
      <c r="C247" s="6" t="s">
        <v>383</v>
      </c>
      <c r="D247" s="6" t="s">
        <v>97</v>
      </c>
      <c r="E247" s="8">
        <v>2139</v>
      </c>
      <c r="F247" s="9">
        <v>45140</v>
      </c>
      <c r="G247" s="9">
        <v>46265</v>
      </c>
      <c r="H247" s="39">
        <f t="shared" si="3"/>
        <v>2.4166666666666665</v>
      </c>
      <c r="I247" s="10">
        <v>37</v>
      </c>
      <c r="J247" s="10">
        <v>0.67</v>
      </c>
      <c r="K247" s="8">
        <v>1782.5</v>
      </c>
      <c r="L247" s="8">
        <v>0.83</v>
      </c>
      <c r="M247" s="8">
        <v>21390</v>
      </c>
      <c r="N247" s="8">
        <v>10</v>
      </c>
      <c r="O247" s="8">
        <v>2.76</v>
      </c>
      <c r="P247" s="8">
        <v>0</v>
      </c>
      <c r="Q247" s="8">
        <v>2277.5</v>
      </c>
      <c r="R247" s="8">
        <v>0</v>
      </c>
    </row>
    <row r="248" spans="1:18" s="3" customFormat="1" ht="15" hidden="1" customHeight="1">
      <c r="A248" s="7"/>
      <c r="B248" s="11"/>
      <c r="C248" s="11"/>
      <c r="D248" s="11"/>
      <c r="E248" s="11"/>
      <c r="F248" s="11"/>
      <c r="G248" s="11"/>
      <c r="H248" s="39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 s="3" customFormat="1" ht="15" hidden="1" customHeight="1">
      <c r="A249" s="6" t="s">
        <v>377</v>
      </c>
      <c r="B249" s="7" t="s">
        <v>384</v>
      </c>
      <c r="C249" s="6" t="s">
        <v>385</v>
      </c>
      <c r="D249" s="6" t="s">
        <v>117</v>
      </c>
      <c r="E249" s="8">
        <v>7500</v>
      </c>
      <c r="F249" s="9">
        <v>42036</v>
      </c>
      <c r="G249" s="9">
        <v>45382</v>
      </c>
      <c r="H249" s="39">
        <f t="shared" si="3"/>
        <v>0</v>
      </c>
      <c r="I249" s="10">
        <v>110</v>
      </c>
      <c r="J249" s="10">
        <v>9.17</v>
      </c>
      <c r="K249" s="8">
        <v>5063.24</v>
      </c>
      <c r="L249" s="8">
        <v>0.68</v>
      </c>
      <c r="M249" s="8">
        <v>60758.879999999997</v>
      </c>
      <c r="N249" s="8">
        <v>8.1</v>
      </c>
      <c r="O249" s="8">
        <v>0.84</v>
      </c>
      <c r="P249" s="8">
        <v>0</v>
      </c>
      <c r="Q249" s="8">
        <v>3959.06</v>
      </c>
      <c r="R249" s="8">
        <v>0</v>
      </c>
    </row>
    <row r="250" spans="1:18" s="3" customFormat="1" ht="15" hidden="1" customHeight="1">
      <c r="A250" s="7"/>
      <c r="B250" s="11"/>
      <c r="C250" s="11"/>
      <c r="D250" s="11"/>
      <c r="E250" s="11"/>
      <c r="F250" s="11"/>
      <c r="G250" s="11"/>
      <c r="H250" s="39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s="3" customFormat="1" ht="15" hidden="1" customHeight="1">
      <c r="A251" s="6" t="s">
        <v>377</v>
      </c>
      <c r="B251" s="7" t="s">
        <v>386</v>
      </c>
      <c r="C251" s="6" t="s">
        <v>387</v>
      </c>
      <c r="D251" s="6" t="s">
        <v>97</v>
      </c>
      <c r="E251" s="8">
        <v>15000</v>
      </c>
      <c r="F251" s="9">
        <v>45017</v>
      </c>
      <c r="G251" s="9">
        <v>46904</v>
      </c>
      <c r="H251" s="39">
        <f t="shared" si="3"/>
        <v>4.166666666666667</v>
      </c>
      <c r="I251" s="10">
        <v>62</v>
      </c>
      <c r="J251" s="10">
        <v>1</v>
      </c>
      <c r="K251" s="8">
        <v>11250</v>
      </c>
      <c r="L251" s="8">
        <v>0.75</v>
      </c>
      <c r="M251" s="8">
        <v>135000</v>
      </c>
      <c r="N251" s="8">
        <v>9</v>
      </c>
      <c r="O251" s="8">
        <v>2.87</v>
      </c>
      <c r="P251" s="8">
        <v>0</v>
      </c>
      <c r="Q251" s="8">
        <v>33750</v>
      </c>
      <c r="R251" s="8">
        <v>0</v>
      </c>
    </row>
    <row r="252" spans="1:18" s="3" customFormat="1" ht="15" hidden="1" customHeight="1">
      <c r="A252" s="7"/>
      <c r="B252" s="11"/>
      <c r="C252" s="11"/>
      <c r="D252" s="11"/>
      <c r="E252" s="11"/>
      <c r="F252" s="11"/>
      <c r="G252" s="11"/>
      <c r="H252" s="39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 s="3" customFormat="1" ht="15" hidden="1" customHeight="1">
      <c r="A253" s="6" t="s">
        <v>388</v>
      </c>
      <c r="B253" s="7" t="s">
        <v>389</v>
      </c>
      <c r="C253" s="6" t="s">
        <v>390</v>
      </c>
      <c r="D253" s="6" t="s">
        <v>97</v>
      </c>
      <c r="E253" s="8">
        <v>40116</v>
      </c>
      <c r="F253" s="9">
        <v>44700</v>
      </c>
      <c r="G253" s="9">
        <v>46538</v>
      </c>
      <c r="H253" s="39">
        <f t="shared" si="3"/>
        <v>3.1666666666666665</v>
      </c>
      <c r="I253" s="10">
        <v>61</v>
      </c>
      <c r="J253" s="10">
        <v>1.92</v>
      </c>
      <c r="K253" s="8">
        <v>23601.58</v>
      </c>
      <c r="L253" s="8">
        <v>0.59</v>
      </c>
      <c r="M253" s="8">
        <v>283218.96000000002</v>
      </c>
      <c r="N253" s="8">
        <v>7.06</v>
      </c>
      <c r="O253" s="8">
        <v>1.71</v>
      </c>
      <c r="P253" s="8">
        <v>0</v>
      </c>
      <c r="Q253" s="8">
        <v>34533.78</v>
      </c>
      <c r="R253" s="8">
        <v>0</v>
      </c>
    </row>
    <row r="254" spans="1:18" s="3" customFormat="1" ht="15" hidden="1" customHeight="1">
      <c r="A254" s="7"/>
      <c r="B254" s="11"/>
      <c r="C254" s="11"/>
      <c r="D254" s="11"/>
      <c r="E254" s="11"/>
      <c r="F254" s="11"/>
      <c r="G254" s="11"/>
      <c r="H254" s="39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 s="3" customFormat="1" ht="15" hidden="1" customHeight="1">
      <c r="A255" s="6" t="s">
        <v>391</v>
      </c>
      <c r="B255" s="7" t="s">
        <v>392</v>
      </c>
      <c r="C255" s="6" t="s">
        <v>393</v>
      </c>
      <c r="D255" s="6" t="s">
        <v>97</v>
      </c>
      <c r="E255" s="8">
        <v>37500</v>
      </c>
      <c r="F255" s="9">
        <v>44136</v>
      </c>
      <c r="G255" s="9">
        <v>45961</v>
      </c>
      <c r="H255" s="39">
        <f t="shared" si="3"/>
        <v>1.5833333333333333</v>
      </c>
      <c r="I255" s="10">
        <v>60</v>
      </c>
      <c r="J255" s="10">
        <v>3.42</v>
      </c>
      <c r="K255" s="8">
        <v>17426.27</v>
      </c>
      <c r="L255" s="8">
        <v>0.46</v>
      </c>
      <c r="M255" s="8">
        <v>209115.24</v>
      </c>
      <c r="N255" s="8">
        <v>5.58</v>
      </c>
      <c r="O255" s="8">
        <v>1.86</v>
      </c>
      <c r="P255" s="8">
        <v>0</v>
      </c>
      <c r="Q255" s="8">
        <v>0</v>
      </c>
      <c r="R255" s="8">
        <v>0</v>
      </c>
    </row>
    <row r="256" spans="1:18" s="3" customFormat="1" ht="15" hidden="1" customHeight="1">
      <c r="A256" s="7"/>
      <c r="B256" s="11"/>
      <c r="C256" s="11"/>
      <c r="D256" s="11"/>
      <c r="E256" s="11"/>
      <c r="F256" s="11"/>
      <c r="G256" s="11"/>
      <c r="H256" s="39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 s="3" customFormat="1" ht="15" hidden="1" customHeight="1">
      <c r="A257" s="6" t="s">
        <v>394</v>
      </c>
      <c r="B257" s="7" t="s">
        <v>395</v>
      </c>
      <c r="C257" s="6" t="s">
        <v>396</v>
      </c>
      <c r="D257" s="6" t="s">
        <v>97</v>
      </c>
      <c r="E257" s="8">
        <v>46000</v>
      </c>
      <c r="F257" s="9">
        <v>44523</v>
      </c>
      <c r="G257" s="9">
        <v>46387</v>
      </c>
      <c r="H257" s="39">
        <f t="shared" si="3"/>
        <v>2.75</v>
      </c>
      <c r="I257" s="10">
        <v>62</v>
      </c>
      <c r="J257" s="10">
        <v>2.42</v>
      </c>
      <c r="K257" s="8">
        <v>35458.33</v>
      </c>
      <c r="L257" s="8">
        <v>0.77</v>
      </c>
      <c r="M257" s="8">
        <v>425499.96</v>
      </c>
      <c r="N257" s="8">
        <v>9.25</v>
      </c>
      <c r="O257" s="8">
        <v>3.57</v>
      </c>
      <c r="P257" s="8">
        <v>0</v>
      </c>
      <c r="Q257" s="8">
        <v>23166.67</v>
      </c>
      <c r="R257" s="8">
        <v>0</v>
      </c>
    </row>
    <row r="258" spans="1:18" s="3" customFormat="1" ht="15" hidden="1" customHeight="1">
      <c r="A258" s="7"/>
      <c r="B258" s="11"/>
      <c r="C258" s="11"/>
      <c r="D258" s="11"/>
      <c r="E258" s="11"/>
      <c r="F258" s="11"/>
      <c r="G258" s="11"/>
      <c r="H258" s="39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s="3" customFormat="1" ht="15" hidden="1" customHeight="1">
      <c r="A259" s="6" t="s">
        <v>397</v>
      </c>
      <c r="B259" s="7" t="s">
        <v>398</v>
      </c>
      <c r="C259" s="6" t="s">
        <v>399</v>
      </c>
      <c r="D259" s="6" t="s">
        <v>117</v>
      </c>
      <c r="E259" s="8">
        <v>13000</v>
      </c>
      <c r="F259" s="9">
        <v>44546</v>
      </c>
      <c r="G259" s="9">
        <v>46630</v>
      </c>
      <c r="H259" s="39">
        <f t="shared" si="3"/>
        <v>3.4166666666666665</v>
      </c>
      <c r="I259" s="10">
        <v>69</v>
      </c>
      <c r="J259" s="10">
        <v>2.33</v>
      </c>
      <c r="K259" s="8">
        <v>10416.67</v>
      </c>
      <c r="L259" s="8">
        <v>0.8</v>
      </c>
      <c r="M259" s="8">
        <v>125000.04</v>
      </c>
      <c r="N259" s="8">
        <v>9.6199999999999992</v>
      </c>
      <c r="O259" s="8">
        <v>0</v>
      </c>
      <c r="P259" s="8">
        <v>0</v>
      </c>
      <c r="Q259" s="8">
        <v>6500</v>
      </c>
      <c r="R259" s="8">
        <v>0</v>
      </c>
    </row>
    <row r="260" spans="1:18" s="3" customFormat="1" ht="15" hidden="1" customHeight="1">
      <c r="A260" s="7"/>
      <c r="B260" s="11"/>
      <c r="C260" s="11"/>
      <c r="D260" s="11"/>
      <c r="E260" s="11"/>
      <c r="F260" s="11"/>
      <c r="G260" s="11"/>
      <c r="H260" s="39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1:18" s="3" customFormat="1" ht="15" hidden="1" customHeight="1">
      <c r="A261" s="6" t="s">
        <v>400</v>
      </c>
      <c r="B261" s="7" t="s">
        <v>401</v>
      </c>
      <c r="C261" s="6" t="s">
        <v>402</v>
      </c>
      <c r="D261" s="6" t="s">
        <v>97</v>
      </c>
      <c r="E261" s="8">
        <v>16600</v>
      </c>
      <c r="F261" s="9">
        <v>44136</v>
      </c>
      <c r="G261" s="9">
        <v>45961</v>
      </c>
      <c r="H261" s="39">
        <f t="shared" si="3"/>
        <v>1.5833333333333333</v>
      </c>
      <c r="I261" s="10">
        <v>60</v>
      </c>
      <c r="J261" s="10">
        <v>3.42</v>
      </c>
      <c r="K261" s="8">
        <v>7107.02</v>
      </c>
      <c r="L261" s="8">
        <v>0.43</v>
      </c>
      <c r="M261" s="8">
        <v>85284.24</v>
      </c>
      <c r="N261" s="8">
        <v>5.14</v>
      </c>
      <c r="O261" s="8">
        <v>2.09</v>
      </c>
      <c r="P261" s="8">
        <v>0</v>
      </c>
      <c r="Q261" s="8">
        <v>0</v>
      </c>
      <c r="R261" s="8">
        <v>0</v>
      </c>
    </row>
    <row r="262" spans="1:18" s="3" customFormat="1" ht="15" hidden="1" customHeight="1">
      <c r="A262" s="7"/>
      <c r="B262" s="11"/>
      <c r="C262" s="11"/>
      <c r="D262" s="11"/>
      <c r="E262" s="11"/>
      <c r="F262" s="11"/>
      <c r="G262" s="11"/>
      <c r="H262" s="39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 s="3" customFormat="1" ht="15" hidden="1" customHeight="1">
      <c r="A263" s="6" t="s">
        <v>403</v>
      </c>
      <c r="B263" s="7" t="s">
        <v>404</v>
      </c>
      <c r="C263" s="6" t="s">
        <v>405</v>
      </c>
      <c r="D263" s="6" t="s">
        <v>117</v>
      </c>
      <c r="E263" s="8">
        <v>8060</v>
      </c>
      <c r="F263" s="9">
        <v>43497</v>
      </c>
      <c r="G263" s="9">
        <v>45716</v>
      </c>
      <c r="H263" s="39">
        <f t="shared" si="3"/>
        <v>0.83333333333333337</v>
      </c>
      <c r="I263" s="10">
        <v>73</v>
      </c>
      <c r="J263" s="10">
        <v>5.17</v>
      </c>
      <c r="K263" s="8">
        <v>3520</v>
      </c>
      <c r="L263" s="8">
        <v>0.44</v>
      </c>
      <c r="M263" s="8">
        <v>42240</v>
      </c>
      <c r="N263" s="8">
        <v>5.24</v>
      </c>
      <c r="O263" s="8">
        <v>0.35</v>
      </c>
      <c r="P263" s="8">
        <v>0</v>
      </c>
      <c r="Q263" s="8">
        <v>3200</v>
      </c>
      <c r="R263" s="8">
        <v>0</v>
      </c>
    </row>
    <row r="264" spans="1:18" s="3" customFormat="1" ht="15" hidden="1" customHeight="1">
      <c r="A264" s="7"/>
      <c r="B264" s="11"/>
      <c r="C264" s="11"/>
      <c r="D264" s="11"/>
      <c r="E264" s="11"/>
      <c r="F264" s="11"/>
      <c r="G264" s="11"/>
      <c r="H264" s="39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 s="3" customFormat="1" ht="15" hidden="1" customHeight="1">
      <c r="A265" s="6" t="s">
        <v>403</v>
      </c>
      <c r="B265" s="7" t="s">
        <v>406</v>
      </c>
      <c r="C265" s="6" t="s">
        <v>407</v>
      </c>
      <c r="D265" s="6" t="s">
        <v>97</v>
      </c>
      <c r="E265" s="8">
        <v>8204</v>
      </c>
      <c r="F265" s="9">
        <v>45078</v>
      </c>
      <c r="G265" s="9">
        <v>46965</v>
      </c>
      <c r="H265" s="39">
        <f t="shared" ref="H265:H327" si="4">DATEDIF($H$5,G265,"m")/12</f>
        <v>4.333333333333333</v>
      </c>
      <c r="I265" s="10">
        <v>62</v>
      </c>
      <c r="J265" s="10">
        <v>0.83</v>
      </c>
      <c r="K265" s="8">
        <v>5811.17</v>
      </c>
      <c r="L265" s="8">
        <v>0.71</v>
      </c>
      <c r="M265" s="8">
        <v>69734.039999999994</v>
      </c>
      <c r="N265" s="8">
        <v>8.5</v>
      </c>
      <c r="O265" s="8">
        <v>2.17</v>
      </c>
      <c r="P265" s="8">
        <v>0</v>
      </c>
      <c r="Q265" s="8">
        <v>8436.4500000000007</v>
      </c>
      <c r="R265" s="8">
        <v>0</v>
      </c>
    </row>
    <row r="266" spans="1:18" s="3" customFormat="1" ht="15" hidden="1" customHeight="1">
      <c r="A266" s="7"/>
      <c r="B266" s="11"/>
      <c r="C266" s="11"/>
      <c r="D266" s="11"/>
      <c r="E266" s="11"/>
      <c r="F266" s="11"/>
      <c r="G266" s="11"/>
      <c r="H266" s="39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 s="3" customFormat="1" ht="15" customHeight="1">
      <c r="A267" s="6" t="s">
        <v>403</v>
      </c>
      <c r="B267" s="7" t="s">
        <v>408</v>
      </c>
      <c r="C267" s="48" t="s">
        <v>409</v>
      </c>
      <c r="D267" s="6" t="s">
        <v>117</v>
      </c>
      <c r="E267" s="8">
        <v>9070</v>
      </c>
      <c r="F267" s="9">
        <v>44348</v>
      </c>
      <c r="G267" s="9">
        <v>45443</v>
      </c>
      <c r="H267" s="39">
        <f t="shared" si="4"/>
        <v>0.16666666666666666</v>
      </c>
      <c r="I267" s="10">
        <v>36</v>
      </c>
      <c r="J267" s="10">
        <v>2.83</v>
      </c>
      <c r="K267" s="8">
        <v>4750</v>
      </c>
      <c r="L267" s="8">
        <v>0.52</v>
      </c>
      <c r="M267" s="8">
        <v>57000</v>
      </c>
      <c r="N267" s="8">
        <v>6.28</v>
      </c>
      <c r="O267" s="8">
        <v>0</v>
      </c>
      <c r="P267" s="8">
        <v>0</v>
      </c>
      <c r="Q267" s="8">
        <v>4750</v>
      </c>
      <c r="R267" s="8">
        <v>0</v>
      </c>
    </row>
    <row r="268" spans="1:18" s="3" customFormat="1" ht="15" hidden="1" customHeight="1">
      <c r="A268" s="7"/>
      <c r="B268" s="11"/>
      <c r="C268" s="11"/>
      <c r="D268" s="11"/>
      <c r="E268" s="11"/>
      <c r="F268" s="11"/>
      <c r="G268" s="11"/>
      <c r="H268" s="39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 s="3" customFormat="1" ht="15" hidden="1" customHeight="1">
      <c r="A269" s="6" t="s">
        <v>410</v>
      </c>
      <c r="B269" s="7" t="s">
        <v>411</v>
      </c>
      <c r="C269" s="6" t="s">
        <v>412</v>
      </c>
      <c r="D269" s="6" t="s">
        <v>97</v>
      </c>
      <c r="E269" s="8">
        <v>82486</v>
      </c>
      <c r="F269" s="9">
        <v>44696</v>
      </c>
      <c r="G269" s="9">
        <v>48410</v>
      </c>
      <c r="H269" s="39">
        <f t="shared" si="4"/>
        <v>8.25</v>
      </c>
      <c r="I269" s="10">
        <v>122</v>
      </c>
      <c r="J269" s="10">
        <v>1.92</v>
      </c>
      <c r="K269" s="8">
        <v>41092.57</v>
      </c>
      <c r="L269" s="8">
        <v>0.5</v>
      </c>
      <c r="M269" s="8">
        <v>493110.84</v>
      </c>
      <c r="N269" s="8">
        <v>5.98</v>
      </c>
      <c r="O269" s="8">
        <v>1.42</v>
      </c>
      <c r="P269" s="8">
        <v>0</v>
      </c>
      <c r="Q269" s="8">
        <v>46864.76</v>
      </c>
      <c r="R269" s="8">
        <v>0</v>
      </c>
    </row>
    <row r="270" spans="1:18" s="3" customFormat="1" ht="15" hidden="1" customHeight="1">
      <c r="A270" s="7"/>
      <c r="B270" s="11"/>
      <c r="C270" s="11"/>
      <c r="D270" s="11"/>
      <c r="E270" s="11"/>
      <c r="F270" s="11"/>
      <c r="G270" s="11"/>
      <c r="H270" s="39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 s="3" customFormat="1" ht="15" hidden="1" customHeight="1">
      <c r="A271" s="6" t="s">
        <v>413</v>
      </c>
      <c r="B271" s="7" t="s">
        <v>414</v>
      </c>
      <c r="C271" s="6" t="s">
        <v>415</v>
      </c>
      <c r="D271" s="6" t="s">
        <v>97</v>
      </c>
      <c r="E271" s="8">
        <v>30840</v>
      </c>
      <c r="F271" s="9">
        <v>43205</v>
      </c>
      <c r="G271" s="9">
        <v>46203</v>
      </c>
      <c r="H271" s="39">
        <f t="shared" si="4"/>
        <v>2.1666666666666665</v>
      </c>
      <c r="I271" s="10">
        <v>99</v>
      </c>
      <c r="J271" s="10">
        <v>6</v>
      </c>
      <c r="K271" s="8">
        <v>11205.2</v>
      </c>
      <c r="L271" s="8">
        <v>0.36</v>
      </c>
      <c r="M271" s="8">
        <v>134462.39999999999</v>
      </c>
      <c r="N271" s="8">
        <v>4.3600000000000003</v>
      </c>
      <c r="O271" s="8">
        <v>1.74</v>
      </c>
      <c r="P271" s="8">
        <v>0</v>
      </c>
      <c r="Q271" s="8">
        <v>13543.9</v>
      </c>
      <c r="R271" s="8">
        <v>0</v>
      </c>
    </row>
    <row r="272" spans="1:18" s="3" customFormat="1" ht="15" hidden="1" customHeight="1">
      <c r="A272" s="7"/>
      <c r="B272" s="11"/>
      <c r="C272" s="11"/>
      <c r="D272" s="11"/>
      <c r="E272" s="11"/>
      <c r="F272" s="11"/>
      <c r="G272" s="11"/>
      <c r="H272" s="39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 s="3" customFormat="1" ht="15" hidden="1" customHeight="1">
      <c r="A273" s="6" t="s">
        <v>416</v>
      </c>
      <c r="B273" s="7" t="s">
        <v>99</v>
      </c>
      <c r="C273" s="12" t="s">
        <v>247</v>
      </c>
      <c r="D273" s="12"/>
      <c r="E273" s="13">
        <v>58225</v>
      </c>
      <c r="F273" s="14"/>
      <c r="G273" s="14"/>
      <c r="H273" s="39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3" customFormat="1" ht="15" hidden="1" customHeight="1">
      <c r="A274" s="7"/>
      <c r="B274" s="11"/>
      <c r="C274" s="11"/>
      <c r="D274" s="11"/>
      <c r="E274" s="11"/>
      <c r="F274" s="11"/>
      <c r="G274" s="11"/>
      <c r="H274" s="39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 s="3" customFormat="1" ht="15" hidden="1" customHeight="1">
      <c r="A275" s="6" t="s">
        <v>418</v>
      </c>
      <c r="B275" s="7" t="s">
        <v>419</v>
      </c>
      <c r="C275" s="6" t="s">
        <v>420</v>
      </c>
      <c r="D275" s="6" t="s">
        <v>97</v>
      </c>
      <c r="E275" s="8">
        <v>27322</v>
      </c>
      <c r="F275" s="9">
        <v>44136</v>
      </c>
      <c r="G275" s="9">
        <v>45961</v>
      </c>
      <c r="H275" s="39">
        <f t="shared" si="4"/>
        <v>1.5833333333333333</v>
      </c>
      <c r="I275" s="10">
        <v>60</v>
      </c>
      <c r="J275" s="10">
        <v>3.42</v>
      </c>
      <c r="K275" s="8">
        <v>11697.48</v>
      </c>
      <c r="L275" s="8">
        <v>0.43</v>
      </c>
      <c r="M275" s="8">
        <v>140369.76</v>
      </c>
      <c r="N275" s="8">
        <v>5.14</v>
      </c>
      <c r="O275" s="8">
        <v>1.73</v>
      </c>
      <c r="P275" s="8">
        <v>0</v>
      </c>
      <c r="Q275" s="8">
        <v>0</v>
      </c>
      <c r="R275" s="8">
        <v>0</v>
      </c>
    </row>
    <row r="276" spans="1:18" s="3" customFormat="1" ht="15" hidden="1" customHeight="1">
      <c r="A276" s="7"/>
      <c r="B276" s="11"/>
      <c r="C276" s="11"/>
      <c r="D276" s="11"/>
      <c r="E276" s="11"/>
      <c r="F276" s="11"/>
      <c r="G276" s="11"/>
      <c r="H276" s="39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 s="3" customFormat="1" ht="15" hidden="1" customHeight="1">
      <c r="A277" s="6" t="s">
        <v>421</v>
      </c>
      <c r="B277" s="7" t="s">
        <v>422</v>
      </c>
      <c r="C277" s="6" t="s">
        <v>423</v>
      </c>
      <c r="D277" s="6" t="s">
        <v>97</v>
      </c>
      <c r="E277" s="8">
        <v>42560</v>
      </c>
      <c r="F277" s="9">
        <v>44958</v>
      </c>
      <c r="G277" s="9">
        <v>48610</v>
      </c>
      <c r="H277" s="39">
        <f t="shared" si="4"/>
        <v>8.8333333333333339</v>
      </c>
      <c r="I277" s="10">
        <v>120</v>
      </c>
      <c r="J277" s="10">
        <v>1.17</v>
      </c>
      <c r="K277" s="8">
        <v>29082.67</v>
      </c>
      <c r="L277" s="8">
        <v>0.68</v>
      </c>
      <c r="M277" s="8">
        <v>348992.04</v>
      </c>
      <c r="N277" s="8">
        <v>8.1999999999999993</v>
      </c>
      <c r="O277" s="8">
        <v>1.78</v>
      </c>
      <c r="P277" s="8">
        <v>0</v>
      </c>
      <c r="Q277" s="8">
        <v>0</v>
      </c>
      <c r="R277" s="8">
        <v>0</v>
      </c>
    </row>
    <row r="278" spans="1:18" s="3" customFormat="1" ht="15" hidden="1" customHeight="1">
      <c r="A278" s="7"/>
      <c r="B278" s="11"/>
      <c r="C278" s="11"/>
      <c r="D278" s="11"/>
      <c r="E278" s="11"/>
      <c r="F278" s="11"/>
      <c r="G278" s="11"/>
      <c r="H278" s="39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s="3" customFormat="1" ht="15" hidden="1" customHeight="1">
      <c r="A279" s="6" t="s">
        <v>424</v>
      </c>
      <c r="B279" s="7" t="s">
        <v>425</v>
      </c>
      <c r="C279" s="6" t="s">
        <v>426</v>
      </c>
      <c r="D279" s="6" t="s">
        <v>97</v>
      </c>
      <c r="E279" s="8">
        <v>16003</v>
      </c>
      <c r="F279" s="9">
        <v>45215</v>
      </c>
      <c r="G279" s="9">
        <v>47026</v>
      </c>
      <c r="H279" s="39">
        <f t="shared" si="4"/>
        <v>4.416666666666667</v>
      </c>
      <c r="I279" s="10">
        <v>60</v>
      </c>
      <c r="J279" s="10">
        <v>0.5</v>
      </c>
      <c r="K279" s="8">
        <v>21817.42</v>
      </c>
      <c r="L279" s="8">
        <v>1.36</v>
      </c>
      <c r="M279" s="8">
        <v>261809.04</v>
      </c>
      <c r="N279" s="8">
        <v>16.36</v>
      </c>
      <c r="O279" s="8">
        <v>4.3099999999999996</v>
      </c>
      <c r="P279" s="8">
        <v>0</v>
      </c>
      <c r="Q279" s="8">
        <v>38673.919999999998</v>
      </c>
      <c r="R279" s="8">
        <v>0</v>
      </c>
    </row>
    <row r="280" spans="1:18" s="3" customFormat="1" ht="15" hidden="1" customHeight="1">
      <c r="A280" s="7"/>
      <c r="B280" s="11"/>
      <c r="C280" s="11"/>
      <c r="D280" s="11"/>
      <c r="E280" s="11"/>
      <c r="F280" s="11"/>
      <c r="G280" s="11"/>
      <c r="H280" s="39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 s="3" customFormat="1" ht="15" hidden="1" customHeight="1">
      <c r="A281" s="6" t="s">
        <v>424</v>
      </c>
      <c r="B281" s="7" t="s">
        <v>427</v>
      </c>
      <c r="C281" s="6" t="s">
        <v>428</v>
      </c>
      <c r="D281" s="6" t="s">
        <v>97</v>
      </c>
      <c r="E281" s="8">
        <v>9247</v>
      </c>
      <c r="F281" s="9">
        <v>44986</v>
      </c>
      <c r="G281" s="9">
        <v>46081</v>
      </c>
      <c r="H281" s="39">
        <f t="shared" si="4"/>
        <v>1.8333333333333333</v>
      </c>
      <c r="I281" s="10">
        <v>36</v>
      </c>
      <c r="J281" s="10">
        <v>1.08</v>
      </c>
      <c r="K281" s="8">
        <v>11327.58</v>
      </c>
      <c r="L281" s="8">
        <v>1.23</v>
      </c>
      <c r="M281" s="8">
        <v>135930.96</v>
      </c>
      <c r="N281" s="8">
        <v>14.7</v>
      </c>
      <c r="O281" s="8">
        <v>4.3099999999999996</v>
      </c>
      <c r="P281" s="8">
        <v>0</v>
      </c>
      <c r="Q281" s="8">
        <v>43769.120000000003</v>
      </c>
      <c r="R281" s="8">
        <v>0</v>
      </c>
    </row>
    <row r="282" spans="1:18" s="3" customFormat="1" ht="15" hidden="1" customHeight="1">
      <c r="A282" s="7"/>
      <c r="B282" s="11"/>
      <c r="C282" s="11"/>
      <c r="D282" s="11"/>
      <c r="E282" s="11"/>
      <c r="F282" s="11"/>
      <c r="G282" s="11"/>
      <c r="H282" s="39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s="3" customFormat="1" ht="15" hidden="1" customHeight="1">
      <c r="A283" s="6" t="s">
        <v>429</v>
      </c>
      <c r="B283" s="7" t="s">
        <v>430</v>
      </c>
      <c r="C283" s="6" t="s">
        <v>431</v>
      </c>
      <c r="D283" s="6" t="s">
        <v>97</v>
      </c>
      <c r="E283" s="8">
        <v>44000</v>
      </c>
      <c r="F283" s="9">
        <v>42461</v>
      </c>
      <c r="G283" s="9">
        <v>46112</v>
      </c>
      <c r="H283" s="39">
        <f t="shared" si="4"/>
        <v>2</v>
      </c>
      <c r="I283" s="10">
        <v>120</v>
      </c>
      <c r="J283" s="10">
        <v>8</v>
      </c>
      <c r="K283" s="8">
        <v>24058.560000000001</v>
      </c>
      <c r="L283" s="8">
        <v>0.55000000000000004</v>
      </c>
      <c r="M283" s="8">
        <v>288702.71999999997</v>
      </c>
      <c r="N283" s="8">
        <v>6.56</v>
      </c>
      <c r="O283" s="8">
        <v>2.57</v>
      </c>
      <c r="P283" s="8">
        <v>0</v>
      </c>
      <c r="Q283" s="8">
        <v>0</v>
      </c>
      <c r="R283" s="8">
        <v>0</v>
      </c>
    </row>
    <row r="284" spans="1:18" s="3" customFormat="1" ht="15" hidden="1" customHeight="1">
      <c r="A284" s="7"/>
      <c r="B284" s="11"/>
      <c r="C284" s="11"/>
      <c r="D284" s="11"/>
      <c r="E284" s="11"/>
      <c r="F284" s="11"/>
      <c r="G284" s="11"/>
      <c r="H284" s="39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1:18" s="3" customFormat="1" ht="15" hidden="1" customHeight="1">
      <c r="A285" s="6" t="s">
        <v>429</v>
      </c>
      <c r="B285" s="7" t="s">
        <v>432</v>
      </c>
      <c r="C285" s="6" t="s">
        <v>433</v>
      </c>
      <c r="D285" s="6" t="s">
        <v>117</v>
      </c>
      <c r="E285" s="8">
        <v>17850</v>
      </c>
      <c r="F285" s="9">
        <v>44105</v>
      </c>
      <c r="G285" s="9">
        <v>45930</v>
      </c>
      <c r="H285" s="39">
        <f t="shared" si="4"/>
        <v>1.4166666666666667</v>
      </c>
      <c r="I285" s="10">
        <v>60</v>
      </c>
      <c r="J285" s="10">
        <v>3.5</v>
      </c>
      <c r="K285" s="8">
        <v>8478.75</v>
      </c>
      <c r="L285" s="8">
        <v>0.48</v>
      </c>
      <c r="M285" s="8">
        <v>101745</v>
      </c>
      <c r="N285" s="8">
        <v>5.7</v>
      </c>
      <c r="O285" s="8">
        <v>0.45</v>
      </c>
      <c r="P285" s="8">
        <v>0</v>
      </c>
      <c r="Q285" s="8">
        <v>0</v>
      </c>
      <c r="R285" s="8">
        <v>0</v>
      </c>
    </row>
    <row r="286" spans="1:18" s="3" customFormat="1" ht="15" hidden="1" customHeight="1">
      <c r="A286" s="7"/>
      <c r="B286" s="11"/>
      <c r="C286" s="11"/>
      <c r="D286" s="11"/>
      <c r="E286" s="11"/>
      <c r="F286" s="11"/>
      <c r="G286" s="11"/>
      <c r="H286" s="39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 s="3" customFormat="1" ht="15" hidden="1" customHeight="1">
      <c r="A287" s="6" t="s">
        <v>434</v>
      </c>
      <c r="B287" s="7" t="s">
        <v>430</v>
      </c>
      <c r="C287" s="6" t="s">
        <v>435</v>
      </c>
      <c r="D287" s="6" t="s">
        <v>97</v>
      </c>
      <c r="E287" s="8">
        <v>20000</v>
      </c>
      <c r="F287" s="9">
        <v>44136</v>
      </c>
      <c r="G287" s="9">
        <v>45961</v>
      </c>
      <c r="H287" s="39">
        <f t="shared" si="4"/>
        <v>1.5833333333333333</v>
      </c>
      <c r="I287" s="10">
        <v>60</v>
      </c>
      <c r="J287" s="10">
        <v>3.42</v>
      </c>
      <c r="K287" s="8">
        <v>8562.68</v>
      </c>
      <c r="L287" s="8">
        <v>0.43</v>
      </c>
      <c r="M287" s="8">
        <v>102752.16</v>
      </c>
      <c r="N287" s="8">
        <v>5.14</v>
      </c>
      <c r="O287" s="8">
        <v>1.73</v>
      </c>
      <c r="P287" s="8">
        <v>0</v>
      </c>
      <c r="Q287" s="8">
        <v>0</v>
      </c>
      <c r="R287" s="8">
        <v>0</v>
      </c>
    </row>
    <row r="288" spans="1:18" s="3" customFormat="1" ht="15" hidden="1" customHeight="1">
      <c r="A288" s="7"/>
      <c r="B288" s="11"/>
      <c r="C288" s="11"/>
      <c r="D288" s="11"/>
      <c r="E288" s="11"/>
      <c r="F288" s="11"/>
      <c r="G288" s="11"/>
      <c r="H288" s="39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 s="3" customFormat="1" ht="15" hidden="1" customHeight="1">
      <c r="A289" s="6" t="s">
        <v>436</v>
      </c>
      <c r="B289" s="7" t="s">
        <v>99</v>
      </c>
      <c r="C289" s="6" t="s">
        <v>437</v>
      </c>
      <c r="D289" s="6" t="s">
        <v>97</v>
      </c>
      <c r="E289" s="8">
        <v>24600</v>
      </c>
      <c r="F289" s="9">
        <v>43831</v>
      </c>
      <c r="G289" s="9">
        <v>45657</v>
      </c>
      <c r="H289" s="39">
        <f t="shared" si="4"/>
        <v>0.75</v>
      </c>
      <c r="I289" s="10">
        <v>60</v>
      </c>
      <c r="J289" s="10">
        <v>4.25</v>
      </c>
      <c r="K289" s="8">
        <v>10711.25</v>
      </c>
      <c r="L289" s="8">
        <v>0.44</v>
      </c>
      <c r="M289" s="8">
        <v>128535</v>
      </c>
      <c r="N289" s="8">
        <v>5.22</v>
      </c>
      <c r="O289" s="8">
        <v>2.86</v>
      </c>
      <c r="P289" s="8">
        <v>0</v>
      </c>
      <c r="Q289" s="8">
        <v>0</v>
      </c>
      <c r="R289" s="8">
        <v>0</v>
      </c>
    </row>
    <row r="290" spans="1:18" s="3" customFormat="1" ht="15" hidden="1" customHeight="1">
      <c r="A290" s="7"/>
      <c r="B290" s="11"/>
      <c r="C290" s="11"/>
      <c r="D290" s="11"/>
      <c r="E290" s="11"/>
      <c r="F290" s="11"/>
      <c r="G290" s="11"/>
      <c r="H290" s="39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 s="3" customFormat="1" ht="15" customHeight="1">
      <c r="A291" s="6" t="s">
        <v>436</v>
      </c>
      <c r="B291" s="7" t="s">
        <v>101</v>
      </c>
      <c r="C291" s="48" t="s">
        <v>438</v>
      </c>
      <c r="D291" s="6" t="s">
        <v>97</v>
      </c>
      <c r="E291" s="8">
        <v>24805</v>
      </c>
      <c r="F291" s="9">
        <v>42856</v>
      </c>
      <c r="G291" s="9">
        <v>45412</v>
      </c>
      <c r="H291" s="39">
        <f t="shared" si="4"/>
        <v>0</v>
      </c>
      <c r="I291" s="10">
        <v>84</v>
      </c>
      <c r="J291" s="10">
        <v>6.92</v>
      </c>
      <c r="K291" s="8">
        <v>10852.19</v>
      </c>
      <c r="L291" s="8">
        <v>0.44</v>
      </c>
      <c r="M291" s="8">
        <v>130226.28</v>
      </c>
      <c r="N291" s="8">
        <v>5.25</v>
      </c>
      <c r="O291" s="8">
        <v>2.2000000000000002</v>
      </c>
      <c r="P291" s="8">
        <v>0</v>
      </c>
      <c r="Q291" s="8">
        <v>10195.32</v>
      </c>
      <c r="R291" s="8">
        <v>0</v>
      </c>
    </row>
    <row r="292" spans="1:18" s="3" customFormat="1" ht="15" hidden="1" customHeight="1">
      <c r="A292" s="7"/>
      <c r="B292" s="11"/>
      <c r="C292" s="11"/>
      <c r="D292" s="11"/>
      <c r="E292" s="11"/>
      <c r="F292" s="11"/>
      <c r="G292" s="11"/>
      <c r="H292" s="39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 s="3" customFormat="1" ht="15" hidden="1" customHeight="1">
      <c r="A293" s="6" t="s">
        <v>436</v>
      </c>
      <c r="B293" s="7" t="s">
        <v>439</v>
      </c>
      <c r="C293" s="6" t="s">
        <v>440</v>
      </c>
      <c r="D293" s="6" t="s">
        <v>97</v>
      </c>
      <c r="E293" s="8">
        <v>37838</v>
      </c>
      <c r="F293" s="9">
        <v>42847</v>
      </c>
      <c r="G293" s="9">
        <v>48883</v>
      </c>
      <c r="H293" s="39">
        <f t="shared" si="4"/>
        <v>9.5833333333333339</v>
      </c>
      <c r="I293" s="10">
        <v>199</v>
      </c>
      <c r="J293" s="10">
        <v>7</v>
      </c>
      <c r="K293" s="8">
        <v>22414.58</v>
      </c>
      <c r="L293" s="8">
        <v>0.59</v>
      </c>
      <c r="M293" s="8">
        <v>268974.96000000002</v>
      </c>
      <c r="N293" s="8">
        <v>7.11</v>
      </c>
      <c r="O293" s="8">
        <v>2.79</v>
      </c>
      <c r="P293" s="8">
        <v>0</v>
      </c>
      <c r="Q293" s="8">
        <v>24451.83</v>
      </c>
      <c r="R293" s="8">
        <v>0</v>
      </c>
    </row>
    <row r="294" spans="1:18" s="3" customFormat="1" ht="15" hidden="1" customHeight="1">
      <c r="A294" s="7"/>
      <c r="B294" s="11"/>
      <c r="C294" s="11"/>
      <c r="D294" s="11"/>
      <c r="E294" s="11"/>
      <c r="F294" s="11"/>
      <c r="G294" s="11"/>
      <c r="H294" s="39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 s="3" customFormat="1" ht="15" hidden="1" customHeight="1">
      <c r="A295" s="6" t="s">
        <v>436</v>
      </c>
      <c r="B295" s="7" t="s">
        <v>188</v>
      </c>
      <c r="C295" s="6" t="s">
        <v>441</v>
      </c>
      <c r="D295" s="6" t="s">
        <v>97</v>
      </c>
      <c r="E295" s="8">
        <v>3555</v>
      </c>
      <c r="F295" s="9">
        <v>44849</v>
      </c>
      <c r="G295" s="9">
        <v>45596</v>
      </c>
      <c r="H295" s="39">
        <f t="shared" si="4"/>
        <v>0.58333333333333337</v>
      </c>
      <c r="I295" s="10">
        <v>25</v>
      </c>
      <c r="J295" s="10">
        <v>1.5</v>
      </c>
      <c r="K295" s="8">
        <v>2441.1</v>
      </c>
      <c r="L295" s="8">
        <v>0.69</v>
      </c>
      <c r="M295" s="8">
        <v>29293.200000000001</v>
      </c>
      <c r="N295" s="8">
        <v>8.24</v>
      </c>
      <c r="O295" s="8">
        <v>2.15</v>
      </c>
      <c r="P295" s="8">
        <v>0</v>
      </c>
      <c r="Q295" s="8">
        <v>0</v>
      </c>
      <c r="R295" s="8">
        <v>0</v>
      </c>
    </row>
    <row r="296" spans="1:18" s="3" customFormat="1" ht="15" hidden="1" customHeight="1">
      <c r="A296" s="7"/>
      <c r="B296" s="11"/>
      <c r="C296" s="11"/>
      <c r="D296" s="11"/>
      <c r="E296" s="11"/>
      <c r="F296" s="11"/>
      <c r="G296" s="11"/>
      <c r="H296" s="39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 s="3" customFormat="1" ht="15" hidden="1" customHeight="1">
      <c r="A297" s="6" t="s">
        <v>442</v>
      </c>
      <c r="B297" s="7" t="s">
        <v>443</v>
      </c>
      <c r="C297" s="6" t="s">
        <v>793</v>
      </c>
      <c r="D297" s="6" t="s">
        <v>97</v>
      </c>
      <c r="E297" s="8">
        <v>5893</v>
      </c>
      <c r="F297" s="9">
        <v>45323</v>
      </c>
      <c r="G297" s="9">
        <v>45930</v>
      </c>
      <c r="H297" s="39">
        <f t="shared" si="4"/>
        <v>1.4166666666666667</v>
      </c>
      <c r="I297" s="10">
        <v>20</v>
      </c>
      <c r="J297" s="10">
        <v>0.17</v>
      </c>
      <c r="K297" s="8">
        <v>3928.67</v>
      </c>
      <c r="L297" s="8">
        <v>0.67</v>
      </c>
      <c r="M297" s="8">
        <v>47144.04</v>
      </c>
      <c r="N297" s="8">
        <v>8</v>
      </c>
      <c r="O297" s="8">
        <v>2.88</v>
      </c>
      <c r="P297" s="8">
        <v>0</v>
      </c>
      <c r="Q297" s="8">
        <v>6000</v>
      </c>
      <c r="R297" s="8">
        <v>0</v>
      </c>
    </row>
    <row r="298" spans="1:18" s="3" customFormat="1" ht="15" hidden="1" customHeight="1">
      <c r="A298" s="7"/>
      <c r="B298" s="11"/>
      <c r="C298" s="11"/>
      <c r="D298" s="11"/>
      <c r="E298" s="11"/>
      <c r="F298" s="11"/>
      <c r="G298" s="11"/>
      <c r="H298" s="39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1:18" s="3" customFormat="1" ht="15" hidden="1" customHeight="1">
      <c r="A299" s="6" t="s">
        <v>442</v>
      </c>
      <c r="B299" s="7" t="s">
        <v>446</v>
      </c>
      <c r="C299" s="6" t="s">
        <v>447</v>
      </c>
      <c r="D299" s="6" t="s">
        <v>117</v>
      </c>
      <c r="E299" s="8">
        <v>5625</v>
      </c>
      <c r="F299" s="9">
        <v>44116</v>
      </c>
      <c r="G299" s="9">
        <v>45930</v>
      </c>
      <c r="H299" s="39">
        <f t="shared" si="4"/>
        <v>1.4166666666666667</v>
      </c>
      <c r="I299" s="10">
        <v>60</v>
      </c>
      <c r="J299" s="10">
        <v>3.5</v>
      </c>
      <c r="K299" s="8">
        <v>2835</v>
      </c>
      <c r="L299" s="8">
        <v>0.5</v>
      </c>
      <c r="M299" s="8">
        <v>34020</v>
      </c>
      <c r="N299" s="8">
        <v>6.05</v>
      </c>
      <c r="O299" s="8">
        <v>0.34</v>
      </c>
      <c r="P299" s="8">
        <v>0</v>
      </c>
      <c r="Q299" s="8">
        <v>6000</v>
      </c>
      <c r="R299" s="8">
        <v>0</v>
      </c>
    </row>
    <row r="300" spans="1:18" s="3" customFormat="1" ht="15" hidden="1" customHeight="1">
      <c r="A300" s="7"/>
      <c r="B300" s="11"/>
      <c r="C300" s="11"/>
      <c r="D300" s="11"/>
      <c r="E300" s="11"/>
      <c r="F300" s="11"/>
      <c r="G300" s="11"/>
      <c r="H300" s="39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 s="3" customFormat="1" ht="15" hidden="1" customHeight="1">
      <c r="A301" s="6" t="s">
        <v>448</v>
      </c>
      <c r="B301" s="7" t="s">
        <v>107</v>
      </c>
      <c r="C301" s="6" t="s">
        <v>449</v>
      </c>
      <c r="D301" s="6" t="s">
        <v>97</v>
      </c>
      <c r="E301" s="8">
        <v>32735</v>
      </c>
      <c r="F301" s="9">
        <v>44440</v>
      </c>
      <c r="G301" s="9">
        <v>47573</v>
      </c>
      <c r="H301" s="39">
        <f t="shared" si="4"/>
        <v>6</v>
      </c>
      <c r="I301" s="10">
        <v>103</v>
      </c>
      <c r="J301" s="10">
        <v>2.58</v>
      </c>
      <c r="K301" s="8">
        <v>27279.17</v>
      </c>
      <c r="L301" s="8">
        <v>0.83</v>
      </c>
      <c r="M301" s="8">
        <v>327350.03999999998</v>
      </c>
      <c r="N301" s="8">
        <v>10</v>
      </c>
      <c r="O301" s="8">
        <v>2.2200000000000002</v>
      </c>
      <c r="P301" s="8">
        <v>0</v>
      </c>
      <c r="Q301" s="8">
        <v>42829.62</v>
      </c>
      <c r="R301" s="8">
        <v>0</v>
      </c>
    </row>
    <row r="302" spans="1:18" s="3" customFormat="1" ht="15" hidden="1" customHeight="1">
      <c r="A302" s="7"/>
      <c r="B302" s="11"/>
      <c r="C302" s="11"/>
      <c r="D302" s="11"/>
      <c r="E302" s="11"/>
      <c r="F302" s="11"/>
      <c r="G302" s="11"/>
      <c r="H302" s="39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 s="3" customFormat="1" ht="15" hidden="1" customHeight="1">
      <c r="A303" s="6" t="s">
        <v>448</v>
      </c>
      <c r="B303" s="7" t="s">
        <v>794</v>
      </c>
      <c r="C303" s="12" t="s">
        <v>247</v>
      </c>
      <c r="D303" s="12"/>
      <c r="E303" s="13">
        <v>2160</v>
      </c>
      <c r="F303" s="14"/>
      <c r="G303" s="14"/>
      <c r="H303" s="39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3" customFormat="1" ht="15" hidden="1" customHeight="1">
      <c r="A304" s="7"/>
      <c r="B304" s="11"/>
      <c r="C304" s="11"/>
      <c r="D304" s="11"/>
      <c r="E304" s="11"/>
      <c r="F304" s="11"/>
      <c r="G304" s="11"/>
      <c r="H304" s="39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1:18" s="3" customFormat="1" ht="15" hidden="1" customHeight="1">
      <c r="A305" s="6" t="s">
        <v>448</v>
      </c>
      <c r="B305" s="7" t="s">
        <v>109</v>
      </c>
      <c r="C305" s="12" t="s">
        <v>247</v>
      </c>
      <c r="D305" s="12"/>
      <c r="E305" s="13">
        <v>9875</v>
      </c>
      <c r="F305" s="14"/>
      <c r="G305" s="14"/>
      <c r="H305" s="39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3" customFormat="1" ht="15" hidden="1" customHeight="1">
      <c r="A306" s="7"/>
      <c r="B306" s="11"/>
      <c r="C306" s="11"/>
      <c r="D306" s="11"/>
      <c r="E306" s="11"/>
      <c r="F306" s="11"/>
      <c r="G306" s="11"/>
      <c r="H306" s="39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 s="3" customFormat="1" ht="15" hidden="1" customHeight="1">
      <c r="A307" s="6" t="s">
        <v>448</v>
      </c>
      <c r="B307" s="7" t="s">
        <v>450</v>
      </c>
      <c r="C307" s="12" t="s">
        <v>247</v>
      </c>
      <c r="D307" s="12"/>
      <c r="E307" s="13">
        <v>9543</v>
      </c>
      <c r="F307" s="14"/>
      <c r="G307" s="14"/>
      <c r="H307" s="39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3" customFormat="1" ht="15" hidden="1" customHeight="1">
      <c r="A308" s="7"/>
      <c r="B308" s="11"/>
      <c r="C308" s="11"/>
      <c r="D308" s="11"/>
      <c r="E308" s="11"/>
      <c r="F308" s="11"/>
      <c r="G308" s="11"/>
      <c r="H308" s="39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 s="3" customFormat="1" ht="15" hidden="1" customHeight="1">
      <c r="A309" s="6" t="s">
        <v>448</v>
      </c>
      <c r="B309" s="7" t="s">
        <v>188</v>
      </c>
      <c r="C309" s="12" t="s">
        <v>247</v>
      </c>
      <c r="D309" s="12"/>
      <c r="E309" s="13">
        <v>21074</v>
      </c>
      <c r="F309" s="14"/>
      <c r="G309" s="14"/>
      <c r="H309" s="39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3" customFormat="1" ht="15" hidden="1" customHeight="1">
      <c r="A310" s="7"/>
      <c r="B310" s="11"/>
      <c r="C310" s="11"/>
      <c r="D310" s="11"/>
      <c r="E310" s="11"/>
      <c r="F310" s="11"/>
      <c r="G310" s="11"/>
      <c r="H310" s="39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1:18" s="3" customFormat="1" ht="15" hidden="1" customHeight="1">
      <c r="A311" s="6" t="s">
        <v>451</v>
      </c>
      <c r="B311" s="7" t="s">
        <v>452</v>
      </c>
      <c r="C311" s="6" t="s">
        <v>453</v>
      </c>
      <c r="D311" s="6" t="s">
        <v>97</v>
      </c>
      <c r="E311" s="8">
        <v>6330</v>
      </c>
      <c r="F311" s="9">
        <v>44823</v>
      </c>
      <c r="G311" s="9">
        <v>46691</v>
      </c>
      <c r="H311" s="39">
        <f t="shared" si="4"/>
        <v>3.5833333333333335</v>
      </c>
      <c r="I311" s="10">
        <v>62</v>
      </c>
      <c r="J311" s="10">
        <v>1.58</v>
      </c>
      <c r="K311" s="8">
        <v>4367.7</v>
      </c>
      <c r="L311" s="8">
        <v>0.69</v>
      </c>
      <c r="M311" s="8">
        <v>52412.4</v>
      </c>
      <c r="N311" s="8">
        <v>8.2799999999999994</v>
      </c>
      <c r="O311" s="8">
        <v>2.8</v>
      </c>
      <c r="P311" s="8">
        <v>0</v>
      </c>
      <c r="Q311" s="8">
        <v>6000</v>
      </c>
      <c r="R311" s="8">
        <v>0</v>
      </c>
    </row>
    <row r="312" spans="1:18" s="3" customFormat="1" ht="15" hidden="1" customHeight="1">
      <c r="A312" s="7"/>
      <c r="B312" s="11"/>
      <c r="C312" s="11"/>
      <c r="D312" s="11"/>
      <c r="E312" s="11"/>
      <c r="F312" s="11"/>
      <c r="G312" s="11"/>
      <c r="H312" s="39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 s="3" customFormat="1" ht="15" hidden="1" customHeight="1">
      <c r="A313" s="6" t="s">
        <v>451</v>
      </c>
      <c r="B313" s="7" t="s">
        <v>454</v>
      </c>
      <c r="C313" s="6" t="s">
        <v>455</v>
      </c>
      <c r="D313" s="6" t="s">
        <v>97</v>
      </c>
      <c r="E313" s="8">
        <v>5980</v>
      </c>
      <c r="F313" s="9">
        <v>44823</v>
      </c>
      <c r="G313" s="9">
        <v>45961</v>
      </c>
      <c r="H313" s="39">
        <f t="shared" si="4"/>
        <v>1.5833333333333333</v>
      </c>
      <c r="I313" s="10">
        <v>38</v>
      </c>
      <c r="J313" s="10">
        <v>1.58</v>
      </c>
      <c r="K313" s="8">
        <v>4275.7</v>
      </c>
      <c r="L313" s="8">
        <v>0.72</v>
      </c>
      <c r="M313" s="8">
        <v>51308.4</v>
      </c>
      <c r="N313" s="8">
        <v>8.58</v>
      </c>
      <c r="O313" s="8">
        <v>2.8</v>
      </c>
      <c r="P313" s="8">
        <v>0</v>
      </c>
      <c r="Q313" s="8">
        <v>5357.08</v>
      </c>
      <c r="R313" s="8">
        <v>0</v>
      </c>
    </row>
    <row r="314" spans="1:18" s="3" customFormat="1" ht="15" hidden="1" customHeight="1">
      <c r="A314" s="7"/>
      <c r="B314" s="11"/>
      <c r="C314" s="11"/>
      <c r="D314" s="11"/>
      <c r="E314" s="11"/>
      <c r="F314" s="11"/>
      <c r="G314" s="11"/>
      <c r="H314" s="39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1:18" s="3" customFormat="1" ht="15" hidden="1" customHeight="1">
      <c r="A315" s="6" t="s">
        <v>451</v>
      </c>
      <c r="B315" s="7" t="s">
        <v>456</v>
      </c>
      <c r="C315" s="6" t="s">
        <v>457</v>
      </c>
      <c r="D315" s="6" t="s">
        <v>97</v>
      </c>
      <c r="E315" s="8">
        <v>5620</v>
      </c>
      <c r="F315" s="9">
        <v>44823</v>
      </c>
      <c r="G315" s="9">
        <v>46691</v>
      </c>
      <c r="H315" s="39">
        <f t="shared" si="4"/>
        <v>3.5833333333333335</v>
      </c>
      <c r="I315" s="10">
        <v>62</v>
      </c>
      <c r="J315" s="10">
        <v>1.58</v>
      </c>
      <c r="K315" s="8">
        <v>4018.3</v>
      </c>
      <c r="L315" s="8">
        <v>0.72</v>
      </c>
      <c r="M315" s="8">
        <v>48219.6</v>
      </c>
      <c r="N315" s="8">
        <v>8.58</v>
      </c>
      <c r="O315" s="8">
        <v>2.69</v>
      </c>
      <c r="P315" s="8">
        <v>0</v>
      </c>
      <c r="Q315" s="8">
        <v>5109.5200000000004</v>
      </c>
      <c r="R315" s="8">
        <v>0</v>
      </c>
    </row>
    <row r="316" spans="1:18" s="3" customFormat="1" ht="15" hidden="1" customHeight="1">
      <c r="A316" s="7"/>
      <c r="B316" s="11"/>
      <c r="C316" s="11"/>
      <c r="D316" s="11"/>
      <c r="E316" s="11"/>
      <c r="F316" s="11"/>
      <c r="G316" s="11"/>
      <c r="H316" s="39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 s="3" customFormat="1" ht="15" hidden="1" customHeight="1">
      <c r="A317" s="6" t="s">
        <v>458</v>
      </c>
      <c r="B317" s="7" t="s">
        <v>459</v>
      </c>
      <c r="C317" s="6" t="s">
        <v>460</v>
      </c>
      <c r="D317" s="6" t="s">
        <v>97</v>
      </c>
      <c r="E317" s="8">
        <v>32838</v>
      </c>
      <c r="F317" s="9">
        <v>45200</v>
      </c>
      <c r="G317" s="9">
        <v>47848</v>
      </c>
      <c r="H317" s="39">
        <f t="shared" si="4"/>
        <v>6.75</v>
      </c>
      <c r="I317" s="10">
        <v>87</v>
      </c>
      <c r="J317" s="10">
        <v>0.5</v>
      </c>
      <c r="K317" s="8">
        <v>23260.25</v>
      </c>
      <c r="L317" s="8">
        <v>0.71</v>
      </c>
      <c r="M317" s="8">
        <v>279123</v>
      </c>
      <c r="N317" s="8">
        <v>8.5</v>
      </c>
      <c r="O317" s="8">
        <v>3.29</v>
      </c>
      <c r="P317" s="8">
        <v>0</v>
      </c>
      <c r="Q317" s="8">
        <v>31114.01</v>
      </c>
      <c r="R317" s="8">
        <v>0</v>
      </c>
    </row>
    <row r="318" spans="1:18" s="3" customFormat="1" ht="15" hidden="1" customHeight="1">
      <c r="A318" s="7"/>
      <c r="B318" s="11"/>
      <c r="C318" s="11"/>
      <c r="D318" s="11"/>
      <c r="E318" s="11"/>
      <c r="F318" s="11"/>
      <c r="G318" s="11"/>
      <c r="H318" s="39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 s="3" customFormat="1" ht="15" hidden="1" customHeight="1">
      <c r="A319" s="6" t="s">
        <v>458</v>
      </c>
      <c r="B319" s="7" t="s">
        <v>461</v>
      </c>
      <c r="C319" s="6" t="s">
        <v>462</v>
      </c>
      <c r="D319" s="6" t="s">
        <v>97</v>
      </c>
      <c r="E319" s="8">
        <v>17605</v>
      </c>
      <c r="F319" s="9">
        <v>40786</v>
      </c>
      <c r="G319" s="9">
        <v>45777</v>
      </c>
      <c r="H319" s="39">
        <f t="shared" si="4"/>
        <v>1</v>
      </c>
      <c r="I319" s="10">
        <v>165</v>
      </c>
      <c r="J319" s="10">
        <v>12.67</v>
      </c>
      <c r="K319" s="8">
        <v>10364.07</v>
      </c>
      <c r="L319" s="8">
        <v>0.59</v>
      </c>
      <c r="M319" s="8">
        <v>124368.84</v>
      </c>
      <c r="N319" s="8">
        <v>7.06</v>
      </c>
      <c r="O319" s="8">
        <v>3.4</v>
      </c>
      <c r="P319" s="8">
        <v>0</v>
      </c>
      <c r="Q319" s="8">
        <v>12059.43</v>
      </c>
      <c r="R319" s="8">
        <v>0</v>
      </c>
    </row>
    <row r="320" spans="1:18" s="3" customFormat="1" ht="15" hidden="1" customHeight="1">
      <c r="A320" s="7"/>
      <c r="B320" s="11"/>
      <c r="C320" s="11"/>
      <c r="D320" s="11"/>
      <c r="E320" s="11"/>
      <c r="F320" s="11"/>
      <c r="G320" s="11"/>
      <c r="H320" s="39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 s="3" customFormat="1" ht="15" hidden="1" customHeight="1">
      <c r="A321" s="6" t="s">
        <v>463</v>
      </c>
      <c r="B321" s="7" t="s">
        <v>464</v>
      </c>
      <c r="C321" s="6" t="s">
        <v>465</v>
      </c>
      <c r="D321" s="6" t="s">
        <v>97</v>
      </c>
      <c r="E321" s="8">
        <v>104000</v>
      </c>
      <c r="F321" s="9">
        <v>43258</v>
      </c>
      <c r="G321" s="9">
        <v>50562</v>
      </c>
      <c r="H321" s="39">
        <f t="shared" si="4"/>
        <v>14.166666666666666</v>
      </c>
      <c r="I321" s="10">
        <v>240</v>
      </c>
      <c r="J321" s="10">
        <v>5.83</v>
      </c>
      <c r="K321" s="8">
        <v>41167.800000000003</v>
      </c>
      <c r="L321" s="8">
        <v>0.4</v>
      </c>
      <c r="M321" s="8">
        <v>494013.6</v>
      </c>
      <c r="N321" s="8">
        <v>4.75</v>
      </c>
      <c r="O321" s="8">
        <v>1.6</v>
      </c>
      <c r="P321" s="8">
        <v>0</v>
      </c>
      <c r="Q321" s="8">
        <v>36833.33</v>
      </c>
      <c r="R321" s="8">
        <v>0</v>
      </c>
    </row>
    <row r="322" spans="1:18" s="3" customFormat="1" ht="15" hidden="1" customHeight="1">
      <c r="A322" s="7"/>
      <c r="B322" s="11"/>
      <c r="C322" s="11"/>
      <c r="D322" s="11"/>
      <c r="E322" s="11"/>
      <c r="F322" s="11"/>
      <c r="G322" s="11"/>
      <c r="H322" s="39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 s="3" customFormat="1" ht="15" hidden="1" customHeight="1">
      <c r="A323" s="6" t="s">
        <v>466</v>
      </c>
      <c r="B323" s="7" t="s">
        <v>467</v>
      </c>
      <c r="C323" s="6" t="s">
        <v>468</v>
      </c>
      <c r="D323" s="6" t="s">
        <v>97</v>
      </c>
      <c r="E323" s="8">
        <v>115200</v>
      </c>
      <c r="F323" s="9">
        <v>44470</v>
      </c>
      <c r="G323" s="9">
        <v>46295</v>
      </c>
      <c r="H323" s="39">
        <f t="shared" si="4"/>
        <v>2.4166666666666665</v>
      </c>
      <c r="I323" s="10">
        <v>60</v>
      </c>
      <c r="J323" s="10">
        <v>2.5</v>
      </c>
      <c r="K323" s="8">
        <v>38702</v>
      </c>
      <c r="L323" s="8">
        <v>0.34</v>
      </c>
      <c r="M323" s="8">
        <v>464424</v>
      </c>
      <c r="N323" s="8">
        <v>4.03</v>
      </c>
      <c r="O323" s="8">
        <v>1.03</v>
      </c>
      <c r="P323" s="8">
        <v>0</v>
      </c>
      <c r="Q323" s="8">
        <v>539793.72</v>
      </c>
      <c r="R323" s="8">
        <v>0</v>
      </c>
    </row>
    <row r="324" spans="1:18" s="3" customFormat="1" ht="15" hidden="1" customHeight="1">
      <c r="A324" s="7"/>
      <c r="B324" s="11"/>
      <c r="C324" s="11"/>
      <c r="D324" s="11"/>
      <c r="E324" s="11"/>
      <c r="F324" s="11"/>
      <c r="G324" s="11"/>
      <c r="H324" s="39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 s="3" customFormat="1" ht="15" hidden="1" customHeight="1">
      <c r="A325" s="6" t="s">
        <v>469</v>
      </c>
      <c r="B325" s="7" t="s">
        <v>470</v>
      </c>
      <c r="C325" s="6" t="s">
        <v>471</v>
      </c>
      <c r="D325" s="6" t="s">
        <v>97</v>
      </c>
      <c r="E325" s="8">
        <v>67000</v>
      </c>
      <c r="F325" s="9">
        <v>44448</v>
      </c>
      <c r="G325" s="9">
        <v>46295</v>
      </c>
      <c r="H325" s="39">
        <f t="shared" si="4"/>
        <v>2.4166666666666665</v>
      </c>
      <c r="I325" s="10">
        <v>61</v>
      </c>
      <c r="J325" s="10">
        <v>2.58</v>
      </c>
      <c r="K325" s="8">
        <v>29033.33</v>
      </c>
      <c r="L325" s="8">
        <v>0.43</v>
      </c>
      <c r="M325" s="8">
        <v>348399.96</v>
      </c>
      <c r="N325" s="8">
        <v>5.2</v>
      </c>
      <c r="O325" s="8">
        <v>0.94</v>
      </c>
      <c r="P325" s="8">
        <v>0</v>
      </c>
      <c r="Q325" s="8">
        <v>0</v>
      </c>
      <c r="R325" s="8">
        <v>0</v>
      </c>
    </row>
    <row r="326" spans="1:18" s="3" customFormat="1" ht="15" hidden="1" customHeight="1">
      <c r="A326" s="7"/>
      <c r="B326" s="11"/>
      <c r="C326" s="11"/>
      <c r="D326" s="11"/>
      <c r="E326" s="11"/>
      <c r="F326" s="11"/>
      <c r="G326" s="11"/>
      <c r="H326" s="39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1:18" s="3" customFormat="1" ht="15" hidden="1" customHeight="1">
      <c r="A327" s="6" t="s">
        <v>472</v>
      </c>
      <c r="B327" s="7" t="s">
        <v>119</v>
      </c>
      <c r="C327" s="6" t="s">
        <v>473</v>
      </c>
      <c r="D327" s="6" t="s">
        <v>97</v>
      </c>
      <c r="E327" s="8">
        <v>11275</v>
      </c>
      <c r="F327" s="9">
        <v>44351</v>
      </c>
      <c r="G327" s="9">
        <v>47299</v>
      </c>
      <c r="H327" s="39">
        <f t="shared" si="4"/>
        <v>5.166666666666667</v>
      </c>
      <c r="I327" s="10">
        <v>97</v>
      </c>
      <c r="J327" s="10">
        <v>2.83</v>
      </c>
      <c r="K327" s="8">
        <v>6130.34</v>
      </c>
      <c r="L327" s="8">
        <v>0.54</v>
      </c>
      <c r="M327" s="8">
        <v>73564.08</v>
      </c>
      <c r="N327" s="8">
        <v>6.52</v>
      </c>
      <c r="O327" s="8">
        <v>2.89</v>
      </c>
      <c r="P327" s="8">
        <v>0</v>
      </c>
      <c r="Q327" s="8">
        <v>7826.73</v>
      </c>
      <c r="R327" s="8">
        <v>0</v>
      </c>
    </row>
    <row r="328" spans="1:18" s="3" customFormat="1" ht="15" hidden="1" customHeight="1">
      <c r="A328" s="7"/>
      <c r="B328" s="11"/>
      <c r="C328" s="11"/>
      <c r="D328" s="11"/>
      <c r="E328" s="11"/>
      <c r="F328" s="11"/>
      <c r="G328" s="11"/>
      <c r="H328" s="39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 s="3" customFormat="1" ht="15" hidden="1" customHeight="1">
      <c r="A329" s="6" t="s">
        <v>474</v>
      </c>
      <c r="B329" s="7" t="s">
        <v>320</v>
      </c>
      <c r="C329" s="6" t="s">
        <v>475</v>
      </c>
      <c r="D329" s="6" t="s">
        <v>97</v>
      </c>
      <c r="E329" s="8">
        <v>17766</v>
      </c>
      <c r="F329" s="9">
        <v>44351</v>
      </c>
      <c r="G329" s="9">
        <v>47299</v>
      </c>
      <c r="H329" s="39">
        <f t="shared" ref="H329:H391" si="5">DATEDIF($H$5,G329,"m")/12</f>
        <v>5.166666666666667</v>
      </c>
      <c r="I329" s="10">
        <v>97</v>
      </c>
      <c r="J329" s="10">
        <v>2.83</v>
      </c>
      <c r="K329" s="8">
        <v>9659.57</v>
      </c>
      <c r="L329" s="8">
        <v>0.54</v>
      </c>
      <c r="M329" s="8">
        <v>115914.84</v>
      </c>
      <c r="N329" s="8">
        <v>6.52</v>
      </c>
      <c r="O329" s="8">
        <v>1.55</v>
      </c>
      <c r="P329" s="8">
        <v>0</v>
      </c>
      <c r="Q329" s="8">
        <v>11695.96</v>
      </c>
      <c r="R329" s="8">
        <v>0</v>
      </c>
    </row>
    <row r="330" spans="1:18" s="3" customFormat="1" ht="15" hidden="1" customHeight="1">
      <c r="A330" s="7"/>
      <c r="B330" s="11"/>
      <c r="C330" s="11"/>
      <c r="D330" s="11"/>
      <c r="E330" s="11"/>
      <c r="F330" s="11"/>
      <c r="G330" s="11"/>
      <c r="H330" s="39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1:18" s="3" customFormat="1" ht="15" hidden="1" customHeight="1">
      <c r="A331" s="6" t="s">
        <v>476</v>
      </c>
      <c r="B331" s="7" t="s">
        <v>339</v>
      </c>
      <c r="C331" s="6" t="s">
        <v>477</v>
      </c>
      <c r="D331" s="6" t="s">
        <v>97</v>
      </c>
      <c r="E331" s="8">
        <v>22200</v>
      </c>
      <c r="F331" s="9">
        <v>44351</v>
      </c>
      <c r="G331" s="9">
        <v>47299</v>
      </c>
      <c r="H331" s="39">
        <f t="shared" si="5"/>
        <v>5.166666666666667</v>
      </c>
      <c r="I331" s="10">
        <v>97</v>
      </c>
      <c r="J331" s="10">
        <v>2.83</v>
      </c>
      <c r="K331" s="8">
        <v>11383.46</v>
      </c>
      <c r="L331" s="8">
        <v>0.51</v>
      </c>
      <c r="M331" s="8">
        <v>136601.51999999999</v>
      </c>
      <c r="N331" s="8">
        <v>6.15</v>
      </c>
      <c r="O331" s="8">
        <v>1.64</v>
      </c>
      <c r="P331" s="8">
        <v>0</v>
      </c>
      <c r="Q331" s="8">
        <v>13671.5</v>
      </c>
      <c r="R331" s="8">
        <v>0</v>
      </c>
    </row>
    <row r="332" spans="1:18" s="3" customFormat="1" ht="15" hidden="1" customHeight="1">
      <c r="A332" s="7"/>
      <c r="B332" s="11"/>
      <c r="C332" s="11"/>
      <c r="D332" s="11"/>
      <c r="E332" s="11"/>
      <c r="F332" s="11"/>
      <c r="G332" s="11"/>
      <c r="H332" s="39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 s="3" customFormat="1" ht="15" hidden="1" customHeight="1">
      <c r="A333" s="6" t="s">
        <v>478</v>
      </c>
      <c r="B333" s="7" t="s">
        <v>479</v>
      </c>
      <c r="C333" s="6" t="s">
        <v>480</v>
      </c>
      <c r="D333" s="6" t="s">
        <v>97</v>
      </c>
      <c r="E333" s="8">
        <v>64002</v>
      </c>
      <c r="F333" s="9">
        <v>42353</v>
      </c>
      <c r="G333" s="9">
        <v>47831</v>
      </c>
      <c r="H333" s="39">
        <f t="shared" si="5"/>
        <v>6.666666666666667</v>
      </c>
      <c r="I333" s="10">
        <v>180</v>
      </c>
      <c r="J333" s="10">
        <v>8.33</v>
      </c>
      <c r="K333" s="8">
        <v>25335.4</v>
      </c>
      <c r="L333" s="8">
        <v>0.4</v>
      </c>
      <c r="M333" s="8">
        <v>304024.8</v>
      </c>
      <c r="N333" s="8">
        <v>4.75</v>
      </c>
      <c r="O333" s="8">
        <v>4.38</v>
      </c>
      <c r="P333" s="8">
        <v>0</v>
      </c>
      <c r="Q333" s="8">
        <v>0</v>
      </c>
      <c r="R333" s="8">
        <v>0</v>
      </c>
    </row>
    <row r="334" spans="1:18" s="3" customFormat="1" ht="15" hidden="1" customHeight="1">
      <c r="A334" s="7"/>
      <c r="B334" s="11"/>
      <c r="C334" s="11"/>
      <c r="D334" s="11"/>
      <c r="E334" s="11"/>
      <c r="F334" s="11"/>
      <c r="G334" s="11"/>
      <c r="H334" s="39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1:18" s="3" customFormat="1" ht="15" hidden="1" customHeight="1">
      <c r="A335" s="40" t="s">
        <v>481</v>
      </c>
      <c r="B335" s="41" t="s">
        <v>119</v>
      </c>
      <c r="C335" s="40" t="s">
        <v>482</v>
      </c>
      <c r="D335" s="40" t="s">
        <v>117</v>
      </c>
      <c r="E335" s="42">
        <v>83800</v>
      </c>
      <c r="F335" s="43">
        <v>41498</v>
      </c>
      <c r="G335" s="43">
        <v>46387</v>
      </c>
      <c r="H335" s="50">
        <f t="shared" si="5"/>
        <v>2.75</v>
      </c>
      <c r="I335" s="44">
        <v>161</v>
      </c>
      <c r="J335" s="44">
        <v>10.67</v>
      </c>
      <c r="K335" s="42">
        <v>23929.01</v>
      </c>
      <c r="L335" s="42">
        <v>0.28999999999999998</v>
      </c>
      <c r="M335" s="42">
        <v>287148.12</v>
      </c>
      <c r="N335" s="42">
        <v>3.43</v>
      </c>
      <c r="O335" s="42">
        <v>0.46</v>
      </c>
      <c r="P335" s="42">
        <v>0</v>
      </c>
      <c r="Q335" s="42">
        <v>12500</v>
      </c>
      <c r="R335" s="42">
        <v>0</v>
      </c>
    </row>
    <row r="336" spans="1:18" s="3" customFormat="1" ht="15" hidden="1" customHeight="1">
      <c r="A336" s="7"/>
      <c r="B336" s="11"/>
      <c r="C336" s="11"/>
      <c r="D336" s="11"/>
      <c r="E336" s="11"/>
      <c r="F336" s="11"/>
      <c r="G336" s="11"/>
      <c r="H336" s="39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 s="3" customFormat="1" ht="15" hidden="1" customHeight="1">
      <c r="A337" s="40" t="s">
        <v>481</v>
      </c>
      <c r="B337" s="41" t="s">
        <v>320</v>
      </c>
      <c r="C337" s="40" t="s">
        <v>483</v>
      </c>
      <c r="D337" s="40" t="s">
        <v>97</v>
      </c>
      <c r="E337" s="42">
        <v>39000</v>
      </c>
      <c r="F337" s="43">
        <v>45017</v>
      </c>
      <c r="G337" s="43">
        <v>46112</v>
      </c>
      <c r="H337" s="50">
        <f t="shared" si="5"/>
        <v>2</v>
      </c>
      <c r="I337" s="44">
        <v>36</v>
      </c>
      <c r="J337" s="44">
        <v>1</v>
      </c>
      <c r="K337" s="42">
        <v>18687.5</v>
      </c>
      <c r="L337" s="42">
        <v>0.48</v>
      </c>
      <c r="M337" s="42">
        <v>224250</v>
      </c>
      <c r="N337" s="42">
        <v>5.75</v>
      </c>
      <c r="O337" s="42">
        <v>2.38</v>
      </c>
      <c r="P337" s="42">
        <v>0</v>
      </c>
      <c r="Q337" s="42">
        <v>18687.5</v>
      </c>
      <c r="R337" s="42">
        <v>0</v>
      </c>
    </row>
    <row r="338" spans="1:18" s="3" customFormat="1" ht="15" hidden="1" customHeight="1">
      <c r="A338" s="7"/>
      <c r="B338" s="11"/>
      <c r="C338" s="11"/>
      <c r="D338" s="11"/>
      <c r="E338" s="11"/>
      <c r="F338" s="11"/>
      <c r="G338" s="11"/>
      <c r="H338" s="39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1:18" s="3" customFormat="1" ht="15" hidden="1" customHeight="1">
      <c r="A339" s="40" t="s">
        <v>481</v>
      </c>
      <c r="B339" s="41" t="s">
        <v>339</v>
      </c>
      <c r="C339" s="40" t="s">
        <v>484</v>
      </c>
      <c r="D339" s="40" t="s">
        <v>294</v>
      </c>
      <c r="E339" s="42">
        <v>600</v>
      </c>
      <c r="F339" s="43">
        <v>44652</v>
      </c>
      <c r="G339" s="43">
        <v>45747</v>
      </c>
      <c r="H339" s="50">
        <f t="shared" si="5"/>
        <v>1</v>
      </c>
      <c r="I339" s="44">
        <v>36</v>
      </c>
      <c r="J339" s="44">
        <v>2</v>
      </c>
      <c r="K339" s="42">
        <v>1750</v>
      </c>
      <c r="L339" s="42">
        <v>2.92</v>
      </c>
      <c r="M339" s="42">
        <v>21000</v>
      </c>
      <c r="N339" s="42">
        <v>35</v>
      </c>
      <c r="O339" s="42">
        <v>0</v>
      </c>
      <c r="P339" s="42">
        <v>0</v>
      </c>
      <c r="Q339" s="42">
        <v>0</v>
      </c>
      <c r="R339" s="42">
        <v>0</v>
      </c>
    </row>
    <row r="340" spans="1:18" s="3" customFormat="1" ht="15" hidden="1" customHeight="1">
      <c r="A340" s="7"/>
      <c r="B340" s="11"/>
      <c r="C340" s="11"/>
      <c r="D340" s="11"/>
      <c r="E340" s="11"/>
      <c r="F340" s="11"/>
      <c r="G340" s="11"/>
      <c r="H340" s="39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 s="3" customFormat="1" ht="15" hidden="1" customHeight="1">
      <c r="A341" s="6" t="s">
        <v>485</v>
      </c>
      <c r="B341" s="7" t="s">
        <v>119</v>
      </c>
      <c r="C341" s="6" t="s">
        <v>486</v>
      </c>
      <c r="D341" s="6" t="s">
        <v>97</v>
      </c>
      <c r="E341" s="8">
        <v>31825</v>
      </c>
      <c r="F341" s="9">
        <v>44614</v>
      </c>
      <c r="G341" s="9">
        <v>46446</v>
      </c>
      <c r="H341" s="39">
        <f t="shared" si="5"/>
        <v>2.8333333333333335</v>
      </c>
      <c r="I341" s="10">
        <v>61</v>
      </c>
      <c r="J341" s="10">
        <v>2.17</v>
      </c>
      <c r="K341" s="8">
        <v>14851.67</v>
      </c>
      <c r="L341" s="8">
        <v>0.47</v>
      </c>
      <c r="M341" s="8">
        <v>178220.04</v>
      </c>
      <c r="N341" s="8">
        <v>5.6</v>
      </c>
      <c r="O341" s="8">
        <v>1.51</v>
      </c>
      <c r="P341" s="8">
        <v>0</v>
      </c>
      <c r="Q341" s="8">
        <v>17583.310000000001</v>
      </c>
      <c r="R341" s="8">
        <v>0</v>
      </c>
    </row>
    <row r="342" spans="1:18" s="3" customFormat="1" ht="15" hidden="1" customHeight="1">
      <c r="A342" s="7"/>
      <c r="B342" s="11"/>
      <c r="C342" s="11"/>
      <c r="D342" s="11"/>
      <c r="E342" s="11"/>
      <c r="F342" s="11"/>
      <c r="G342" s="11"/>
      <c r="H342" s="39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1:18" s="3" customFormat="1" ht="15" hidden="1" customHeight="1">
      <c r="A343" s="6" t="s">
        <v>485</v>
      </c>
      <c r="B343" s="7" t="s">
        <v>320</v>
      </c>
      <c r="C343" s="12" t="s">
        <v>247</v>
      </c>
      <c r="D343" s="12"/>
      <c r="E343" s="13">
        <v>22045</v>
      </c>
      <c r="F343" s="14"/>
      <c r="G343" s="14"/>
      <c r="H343" s="39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3" customFormat="1" ht="15" hidden="1" customHeight="1">
      <c r="A344" s="7"/>
      <c r="B344" s="11"/>
      <c r="C344" s="11"/>
      <c r="D344" s="11"/>
      <c r="E344" s="11"/>
      <c r="F344" s="11"/>
      <c r="G344" s="11"/>
      <c r="H344" s="39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 s="3" customFormat="1" ht="15" hidden="1" customHeight="1">
      <c r="A345" s="6" t="s">
        <v>485</v>
      </c>
      <c r="B345" s="7" t="s">
        <v>339</v>
      </c>
      <c r="C345" s="12" t="s">
        <v>247</v>
      </c>
      <c r="D345" s="12"/>
      <c r="E345" s="13">
        <v>32598</v>
      </c>
      <c r="F345" s="14"/>
      <c r="G345" s="14"/>
      <c r="H345" s="39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3" customFormat="1" ht="15" hidden="1" customHeight="1">
      <c r="A346" s="7"/>
      <c r="B346" s="11"/>
      <c r="C346" s="11"/>
      <c r="D346" s="11"/>
      <c r="E346" s="11"/>
      <c r="F346" s="11"/>
      <c r="G346" s="11"/>
      <c r="H346" s="39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 s="3" customFormat="1" ht="15" hidden="1" customHeight="1">
      <c r="A347" s="6" t="s">
        <v>487</v>
      </c>
      <c r="B347" s="7" t="s">
        <v>488</v>
      </c>
      <c r="C347" s="6" t="s">
        <v>489</v>
      </c>
      <c r="D347" s="6" t="s">
        <v>97</v>
      </c>
      <c r="E347" s="8">
        <v>36072</v>
      </c>
      <c r="F347" s="9">
        <v>44712</v>
      </c>
      <c r="G347" s="9">
        <v>46173</v>
      </c>
      <c r="H347" s="39">
        <f t="shared" si="5"/>
        <v>2.1666666666666665</v>
      </c>
      <c r="I347" s="10">
        <v>49</v>
      </c>
      <c r="J347" s="10">
        <v>1.92</v>
      </c>
      <c r="K347" s="8">
        <v>20230.38</v>
      </c>
      <c r="L347" s="8">
        <v>0.56000000000000005</v>
      </c>
      <c r="M347" s="8">
        <v>242764.56</v>
      </c>
      <c r="N347" s="8">
        <v>6.73</v>
      </c>
      <c r="O347" s="8">
        <v>1.21</v>
      </c>
      <c r="P347" s="8">
        <v>0</v>
      </c>
      <c r="Q347" s="8">
        <v>25349.45</v>
      </c>
      <c r="R347" s="8">
        <v>0</v>
      </c>
    </row>
    <row r="348" spans="1:18" s="3" customFormat="1" ht="15" hidden="1" customHeight="1">
      <c r="A348" s="7"/>
      <c r="B348" s="11"/>
      <c r="C348" s="11"/>
      <c r="D348" s="11"/>
      <c r="E348" s="11"/>
      <c r="F348" s="11"/>
      <c r="G348" s="11"/>
      <c r="H348" s="39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 s="3" customFormat="1" ht="15" hidden="1" customHeight="1">
      <c r="A349" s="6" t="s">
        <v>490</v>
      </c>
      <c r="B349" s="7" t="s">
        <v>491</v>
      </c>
      <c r="C349" s="6" t="s">
        <v>492</v>
      </c>
      <c r="D349" s="6" t="s">
        <v>97</v>
      </c>
      <c r="E349" s="8">
        <v>20030</v>
      </c>
      <c r="F349" s="9">
        <v>44866</v>
      </c>
      <c r="G349" s="9">
        <v>46752</v>
      </c>
      <c r="H349" s="39">
        <f t="shared" si="5"/>
        <v>3.75</v>
      </c>
      <c r="I349" s="10">
        <v>62</v>
      </c>
      <c r="J349" s="10">
        <v>1.42</v>
      </c>
      <c r="K349" s="8">
        <v>18227.72</v>
      </c>
      <c r="L349" s="8">
        <v>0.91</v>
      </c>
      <c r="M349" s="8">
        <v>218732.64</v>
      </c>
      <c r="N349" s="8">
        <v>10.92</v>
      </c>
      <c r="O349" s="8">
        <v>4.5</v>
      </c>
      <c r="P349" s="8">
        <v>0</v>
      </c>
      <c r="Q349" s="8">
        <v>46608.86</v>
      </c>
      <c r="R349" s="8">
        <v>0</v>
      </c>
    </row>
    <row r="350" spans="1:18" s="3" customFormat="1" ht="15" hidden="1" customHeight="1">
      <c r="A350" s="7"/>
      <c r="B350" s="11"/>
      <c r="C350" s="11"/>
      <c r="D350" s="11"/>
      <c r="E350" s="11"/>
      <c r="F350" s="11"/>
      <c r="G350" s="11"/>
      <c r="H350" s="39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 s="3" customFormat="1" ht="15" hidden="1" customHeight="1">
      <c r="A351" s="6" t="s">
        <v>490</v>
      </c>
      <c r="B351" s="7" t="s">
        <v>493</v>
      </c>
      <c r="C351" s="6" t="s">
        <v>494</v>
      </c>
      <c r="D351" s="6" t="s">
        <v>264</v>
      </c>
      <c r="E351" s="8">
        <v>0</v>
      </c>
      <c r="F351" s="9">
        <v>44732</v>
      </c>
      <c r="G351" s="9">
        <v>48395</v>
      </c>
      <c r="H351" s="39">
        <f t="shared" si="5"/>
        <v>8.1666666666666661</v>
      </c>
      <c r="I351" s="10">
        <v>121</v>
      </c>
      <c r="J351" s="10">
        <v>1.83</v>
      </c>
      <c r="K351" s="8">
        <v>8.33</v>
      </c>
      <c r="L351" s="8">
        <v>0</v>
      </c>
      <c r="M351" s="8">
        <v>100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</row>
    <row r="352" spans="1:18" s="3" customFormat="1" ht="15" hidden="1" customHeight="1">
      <c r="A352" s="7"/>
      <c r="B352" s="11"/>
      <c r="C352" s="11"/>
      <c r="D352" s="11"/>
      <c r="E352" s="11"/>
      <c r="F352" s="11"/>
      <c r="G352" s="11"/>
      <c r="H352" s="39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 s="3" customFormat="1" ht="15" hidden="1" customHeight="1">
      <c r="A353" s="6" t="s">
        <v>495</v>
      </c>
      <c r="B353" s="7" t="s">
        <v>496</v>
      </c>
      <c r="C353" s="6" t="s">
        <v>497</v>
      </c>
      <c r="D353" s="6" t="s">
        <v>97</v>
      </c>
      <c r="E353" s="8">
        <v>14900</v>
      </c>
      <c r="F353" s="9">
        <v>42675</v>
      </c>
      <c r="G353" s="9">
        <v>46507</v>
      </c>
      <c r="H353" s="39">
        <f t="shared" si="5"/>
        <v>3</v>
      </c>
      <c r="I353" s="10">
        <v>126</v>
      </c>
      <c r="J353" s="10">
        <v>7.42</v>
      </c>
      <c r="K353" s="8">
        <v>5453.56</v>
      </c>
      <c r="L353" s="8">
        <v>0.37</v>
      </c>
      <c r="M353" s="8">
        <v>65442.720000000001</v>
      </c>
      <c r="N353" s="8">
        <v>4.3899999999999997</v>
      </c>
      <c r="O353" s="8">
        <v>1.67</v>
      </c>
      <c r="P353" s="8">
        <v>0</v>
      </c>
      <c r="Q353" s="8">
        <v>6444.25</v>
      </c>
      <c r="R353" s="8">
        <v>0</v>
      </c>
    </row>
    <row r="354" spans="1:18" s="3" customFormat="1" ht="15" hidden="1" customHeight="1">
      <c r="A354" s="7"/>
      <c r="B354" s="11"/>
      <c r="C354" s="11"/>
      <c r="D354" s="11"/>
      <c r="E354" s="11"/>
      <c r="F354" s="11"/>
      <c r="G354" s="11"/>
      <c r="H354" s="39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 s="3" customFormat="1" ht="15" hidden="1" customHeight="1">
      <c r="A355" s="6" t="s">
        <v>495</v>
      </c>
      <c r="B355" s="7" t="s">
        <v>498</v>
      </c>
      <c r="C355" s="6" t="s">
        <v>499</v>
      </c>
      <c r="D355" s="6" t="s">
        <v>97</v>
      </c>
      <c r="E355" s="8">
        <v>26126</v>
      </c>
      <c r="F355" s="9">
        <v>45017</v>
      </c>
      <c r="G355" s="9">
        <v>46904</v>
      </c>
      <c r="H355" s="39">
        <f t="shared" si="5"/>
        <v>4.166666666666667</v>
      </c>
      <c r="I355" s="10">
        <v>62</v>
      </c>
      <c r="J355" s="10">
        <v>1</v>
      </c>
      <c r="K355" s="8">
        <v>15784.46</v>
      </c>
      <c r="L355" s="8">
        <v>0.6</v>
      </c>
      <c r="M355" s="8">
        <v>189413.52</v>
      </c>
      <c r="N355" s="8">
        <v>7.25</v>
      </c>
      <c r="O355" s="8">
        <v>1.67</v>
      </c>
      <c r="P355" s="8">
        <v>0</v>
      </c>
      <c r="Q355" s="8">
        <v>24771.22</v>
      </c>
      <c r="R355" s="8">
        <v>0</v>
      </c>
    </row>
    <row r="356" spans="1:18" s="3" customFormat="1" ht="15" hidden="1" customHeight="1">
      <c r="A356" s="7"/>
      <c r="B356" s="11"/>
      <c r="C356" s="11"/>
      <c r="D356" s="11"/>
      <c r="E356" s="11"/>
      <c r="F356" s="11"/>
      <c r="G356" s="11"/>
      <c r="H356" s="39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 s="3" customFormat="1" ht="15" hidden="1" customHeight="1">
      <c r="A357" s="6" t="s">
        <v>500</v>
      </c>
      <c r="B357" s="7" t="s">
        <v>501</v>
      </c>
      <c r="C357" s="6" t="s">
        <v>502</v>
      </c>
      <c r="D357" s="6" t="s">
        <v>117</v>
      </c>
      <c r="E357" s="8">
        <v>47635</v>
      </c>
      <c r="F357" s="9">
        <v>43553</v>
      </c>
      <c r="G357" s="9">
        <v>47238</v>
      </c>
      <c r="H357" s="39">
        <f t="shared" si="5"/>
        <v>5</v>
      </c>
      <c r="I357" s="10">
        <v>122</v>
      </c>
      <c r="J357" s="10">
        <v>5.08</v>
      </c>
      <c r="K357" s="8">
        <v>19093.7</v>
      </c>
      <c r="L357" s="8">
        <v>0.4</v>
      </c>
      <c r="M357" s="8">
        <v>229124.4</v>
      </c>
      <c r="N357" s="8">
        <v>4.8099999999999996</v>
      </c>
      <c r="O357" s="8">
        <v>0.75</v>
      </c>
      <c r="P357" s="8">
        <v>0</v>
      </c>
      <c r="Q357" s="8">
        <v>19093.7</v>
      </c>
      <c r="R357" s="8">
        <v>0</v>
      </c>
    </row>
    <row r="358" spans="1:18" s="3" customFormat="1" ht="15" hidden="1" customHeight="1">
      <c r="A358" s="7"/>
      <c r="B358" s="11"/>
      <c r="C358" s="11"/>
      <c r="D358" s="11"/>
      <c r="E358" s="11"/>
      <c r="F358" s="11"/>
      <c r="G358" s="11"/>
      <c r="H358" s="39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 s="3" customFormat="1" ht="15" hidden="1" customHeight="1">
      <c r="A359" s="6" t="s">
        <v>503</v>
      </c>
      <c r="B359" s="7" t="s">
        <v>504</v>
      </c>
      <c r="C359" s="6" t="s">
        <v>505</v>
      </c>
      <c r="D359" s="6" t="s">
        <v>97</v>
      </c>
      <c r="E359" s="8">
        <v>59028</v>
      </c>
      <c r="F359" s="9">
        <v>44691</v>
      </c>
      <c r="G359" s="9">
        <v>46538</v>
      </c>
      <c r="H359" s="39">
        <f t="shared" si="5"/>
        <v>3.1666666666666665</v>
      </c>
      <c r="I359" s="10">
        <v>61</v>
      </c>
      <c r="J359" s="10">
        <v>1.92</v>
      </c>
      <c r="K359" s="8">
        <v>26611.79</v>
      </c>
      <c r="L359" s="8">
        <v>0.45</v>
      </c>
      <c r="M359" s="8">
        <v>319341.48</v>
      </c>
      <c r="N359" s="8">
        <v>5.41</v>
      </c>
      <c r="O359" s="8">
        <v>1.75</v>
      </c>
      <c r="P359" s="8">
        <v>0</v>
      </c>
      <c r="Q359" s="8">
        <v>40000</v>
      </c>
      <c r="R359" s="8">
        <v>0</v>
      </c>
    </row>
    <row r="360" spans="1:18" s="3" customFormat="1" ht="15" hidden="1" customHeight="1">
      <c r="A360" s="7"/>
      <c r="B360" s="11"/>
      <c r="C360" s="11"/>
      <c r="D360" s="11"/>
      <c r="E360" s="11"/>
      <c r="F360" s="11"/>
      <c r="G360" s="11"/>
      <c r="H360" s="39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 s="3" customFormat="1" ht="15" hidden="1" customHeight="1">
      <c r="A361" s="6" t="s">
        <v>506</v>
      </c>
      <c r="B361" s="7" t="s">
        <v>507</v>
      </c>
      <c r="C361" s="6" t="s">
        <v>508</v>
      </c>
      <c r="D361" s="6" t="s">
        <v>97</v>
      </c>
      <c r="E361" s="8">
        <v>56600</v>
      </c>
      <c r="F361" s="9">
        <v>44470</v>
      </c>
      <c r="G361" s="9">
        <v>45657</v>
      </c>
      <c r="H361" s="39">
        <f t="shared" si="5"/>
        <v>0.75</v>
      </c>
      <c r="I361" s="10">
        <v>39</v>
      </c>
      <c r="J361" s="10">
        <v>2.5</v>
      </c>
      <c r="K361" s="8">
        <v>22213.61</v>
      </c>
      <c r="L361" s="8">
        <v>0.39</v>
      </c>
      <c r="M361" s="8">
        <v>266563.32</v>
      </c>
      <c r="N361" s="8">
        <v>4.71</v>
      </c>
      <c r="O361" s="8">
        <v>1.29</v>
      </c>
      <c r="P361" s="8">
        <v>0</v>
      </c>
      <c r="Q361" s="8">
        <v>21225</v>
      </c>
      <c r="R361" s="8">
        <v>0</v>
      </c>
    </row>
    <row r="362" spans="1:18" s="3" customFormat="1" ht="15" hidden="1" customHeight="1">
      <c r="A362" s="7"/>
      <c r="B362" s="11"/>
      <c r="C362" s="11"/>
      <c r="D362" s="11"/>
      <c r="E362" s="11"/>
      <c r="F362" s="11"/>
      <c r="G362" s="11"/>
      <c r="H362" s="39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 s="3" customFormat="1" ht="15" customHeight="1">
      <c r="A363" s="6" t="s">
        <v>509</v>
      </c>
      <c r="B363" s="7" t="s">
        <v>510</v>
      </c>
      <c r="C363" s="48" t="s">
        <v>511</v>
      </c>
      <c r="D363" s="6" t="s">
        <v>97</v>
      </c>
      <c r="E363" s="8">
        <v>81956</v>
      </c>
      <c r="F363" s="9">
        <v>36131</v>
      </c>
      <c r="G363" s="9">
        <v>45473</v>
      </c>
      <c r="H363" s="39">
        <f t="shared" si="5"/>
        <v>0.16666666666666666</v>
      </c>
      <c r="I363" s="10">
        <v>307</v>
      </c>
      <c r="J363" s="10">
        <v>25.33</v>
      </c>
      <c r="K363" s="8">
        <v>31074.86</v>
      </c>
      <c r="L363" s="8">
        <v>0.38</v>
      </c>
      <c r="M363" s="8">
        <v>372898.32</v>
      </c>
      <c r="N363" s="8">
        <v>4.55</v>
      </c>
      <c r="O363" s="8">
        <v>3.19</v>
      </c>
      <c r="P363" s="8">
        <v>0</v>
      </c>
      <c r="Q363" s="8">
        <v>0</v>
      </c>
      <c r="R363" s="8">
        <v>0</v>
      </c>
    </row>
    <row r="364" spans="1:18" s="3" customFormat="1" ht="15" hidden="1" customHeight="1">
      <c r="A364" s="7"/>
      <c r="B364" s="11"/>
      <c r="C364" s="11"/>
      <c r="D364" s="11"/>
      <c r="E364" s="11"/>
      <c r="F364" s="11"/>
      <c r="G364" s="11"/>
      <c r="H364" s="39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 s="3" customFormat="1" ht="15" hidden="1" customHeight="1">
      <c r="A365" s="6" t="s">
        <v>512</v>
      </c>
      <c r="B365" s="7" t="s">
        <v>513</v>
      </c>
      <c r="C365" s="6" t="s">
        <v>514</v>
      </c>
      <c r="D365" s="6" t="s">
        <v>97</v>
      </c>
      <c r="E365" s="8">
        <v>74906</v>
      </c>
      <c r="F365" s="9">
        <v>44958</v>
      </c>
      <c r="G365" s="9">
        <v>46081</v>
      </c>
      <c r="H365" s="39">
        <f t="shared" si="5"/>
        <v>1.8333333333333333</v>
      </c>
      <c r="I365" s="10">
        <v>37</v>
      </c>
      <c r="J365" s="10">
        <v>1.17</v>
      </c>
      <c r="K365" s="8">
        <v>27465.53</v>
      </c>
      <c r="L365" s="8">
        <v>0.37</v>
      </c>
      <c r="M365" s="8">
        <v>329586.36</v>
      </c>
      <c r="N365" s="8">
        <v>4.4000000000000004</v>
      </c>
      <c r="O365" s="8">
        <v>1.27</v>
      </c>
      <c r="P365" s="8">
        <v>0</v>
      </c>
      <c r="Q365" s="8">
        <v>35821.43</v>
      </c>
      <c r="R365" s="8">
        <v>0</v>
      </c>
    </row>
    <row r="366" spans="1:18" s="3" customFormat="1" ht="15" hidden="1" customHeight="1">
      <c r="A366" s="7"/>
      <c r="B366" s="11"/>
      <c r="C366" s="11"/>
      <c r="D366" s="11"/>
      <c r="E366" s="11"/>
      <c r="F366" s="11"/>
      <c r="G366" s="11"/>
      <c r="H366" s="39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 s="3" customFormat="1" ht="15" hidden="1" customHeight="1">
      <c r="A367" s="6" t="s">
        <v>515</v>
      </c>
      <c r="B367" s="7" t="s">
        <v>208</v>
      </c>
      <c r="C367" s="6" t="s">
        <v>516</v>
      </c>
      <c r="D367" s="6" t="s">
        <v>97</v>
      </c>
      <c r="E367" s="8">
        <v>60994</v>
      </c>
      <c r="F367" s="9">
        <v>43040</v>
      </c>
      <c r="G367" s="9">
        <v>46691</v>
      </c>
      <c r="H367" s="39">
        <f t="shared" si="5"/>
        <v>3.5833333333333335</v>
      </c>
      <c r="I367" s="10">
        <v>120</v>
      </c>
      <c r="J367" s="10">
        <v>6.42</v>
      </c>
      <c r="K367" s="8">
        <v>88949.58</v>
      </c>
      <c r="L367" s="8">
        <v>1.46</v>
      </c>
      <c r="M367" s="8">
        <v>1067394.96</v>
      </c>
      <c r="N367" s="8">
        <v>17.5</v>
      </c>
      <c r="O367" s="8">
        <v>0.28000000000000003</v>
      </c>
      <c r="P367" s="8">
        <v>0</v>
      </c>
      <c r="Q367" s="8">
        <v>0</v>
      </c>
      <c r="R367" s="8">
        <v>0</v>
      </c>
    </row>
    <row r="368" spans="1:18" s="3" customFormat="1" ht="15" hidden="1" customHeight="1">
      <c r="A368" s="7"/>
      <c r="B368" s="11"/>
      <c r="C368" s="11"/>
      <c r="D368" s="11"/>
      <c r="E368" s="11"/>
      <c r="F368" s="11"/>
      <c r="G368" s="11"/>
      <c r="H368" s="39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 s="3" customFormat="1" ht="15" hidden="1" customHeight="1">
      <c r="A369" s="6" t="s">
        <v>517</v>
      </c>
      <c r="B369" s="7" t="s">
        <v>341</v>
      </c>
      <c r="C369" s="6" t="s">
        <v>518</v>
      </c>
      <c r="D369" s="6" t="s">
        <v>97</v>
      </c>
      <c r="E369" s="8">
        <v>38550</v>
      </c>
      <c r="F369" s="9">
        <v>44562</v>
      </c>
      <c r="G369" s="9">
        <v>45657</v>
      </c>
      <c r="H369" s="39">
        <f t="shared" si="5"/>
        <v>0.75</v>
      </c>
      <c r="I369" s="10">
        <v>36</v>
      </c>
      <c r="J369" s="10">
        <v>2.25</v>
      </c>
      <c r="K369" s="8">
        <v>12046.88</v>
      </c>
      <c r="L369" s="8">
        <v>0.31</v>
      </c>
      <c r="M369" s="8">
        <v>144562.56</v>
      </c>
      <c r="N369" s="8">
        <v>3.75</v>
      </c>
      <c r="O369" s="8">
        <v>1.52</v>
      </c>
      <c r="P369" s="8">
        <v>0</v>
      </c>
      <c r="Q369" s="8">
        <v>10440.629999999999</v>
      </c>
      <c r="R369" s="8">
        <v>0</v>
      </c>
    </row>
    <row r="370" spans="1:18" s="3" customFormat="1" ht="15" hidden="1" customHeight="1">
      <c r="A370" s="7"/>
      <c r="B370" s="11"/>
      <c r="C370" s="11"/>
      <c r="D370" s="11"/>
      <c r="E370" s="11"/>
      <c r="F370" s="11"/>
      <c r="G370" s="11"/>
      <c r="H370" s="39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 s="3" customFormat="1" ht="15" hidden="1" customHeight="1">
      <c r="A371" s="6" t="s">
        <v>519</v>
      </c>
      <c r="B371" s="7" t="s">
        <v>119</v>
      </c>
      <c r="C371" s="6" t="s">
        <v>520</v>
      </c>
      <c r="D371" s="6" t="s">
        <v>97</v>
      </c>
      <c r="E371" s="8">
        <v>77536</v>
      </c>
      <c r="F371" s="9">
        <v>43770</v>
      </c>
      <c r="G371" s="9">
        <v>47542</v>
      </c>
      <c r="H371" s="39">
        <f t="shared" si="5"/>
        <v>5.833333333333333</v>
      </c>
      <c r="I371" s="10">
        <v>124</v>
      </c>
      <c r="J371" s="10">
        <v>4.42</v>
      </c>
      <c r="K371" s="8">
        <v>27137.599999999999</v>
      </c>
      <c r="L371" s="8">
        <v>0.35</v>
      </c>
      <c r="M371" s="8">
        <v>325651.20000000001</v>
      </c>
      <c r="N371" s="8">
        <v>4.2</v>
      </c>
      <c r="O371" s="8">
        <v>2.08</v>
      </c>
      <c r="P371" s="8">
        <v>0</v>
      </c>
      <c r="Q371" s="8">
        <v>25845</v>
      </c>
      <c r="R371" s="8">
        <v>0</v>
      </c>
    </row>
    <row r="372" spans="1:18" s="3" customFormat="1" ht="15" hidden="1" customHeight="1">
      <c r="A372" s="7"/>
      <c r="B372" s="11"/>
      <c r="C372" s="11"/>
      <c r="D372" s="11"/>
      <c r="E372" s="11"/>
      <c r="F372" s="11"/>
      <c r="G372" s="11"/>
      <c r="H372" s="39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 s="3" customFormat="1" ht="15" hidden="1" customHeight="1">
      <c r="A373" s="6" t="s">
        <v>519</v>
      </c>
      <c r="B373" s="7" t="s">
        <v>521</v>
      </c>
      <c r="C373" s="6" t="s">
        <v>522</v>
      </c>
      <c r="D373" s="6" t="s">
        <v>97</v>
      </c>
      <c r="E373" s="8">
        <v>132113</v>
      </c>
      <c r="F373" s="9">
        <v>44075</v>
      </c>
      <c r="G373" s="9">
        <v>47907</v>
      </c>
      <c r="H373" s="39">
        <f t="shared" si="5"/>
        <v>6.833333333333333</v>
      </c>
      <c r="I373" s="10">
        <v>126</v>
      </c>
      <c r="J373" s="10">
        <v>3.58</v>
      </c>
      <c r="K373" s="8">
        <v>48850.400000000001</v>
      </c>
      <c r="L373" s="8">
        <v>0.37</v>
      </c>
      <c r="M373" s="8">
        <v>586204.80000000005</v>
      </c>
      <c r="N373" s="8">
        <v>4.4400000000000004</v>
      </c>
      <c r="O373" s="8">
        <v>2.08</v>
      </c>
      <c r="P373" s="8">
        <v>0</v>
      </c>
      <c r="Q373" s="8">
        <v>60010.41</v>
      </c>
      <c r="R373" s="8">
        <v>0</v>
      </c>
    </row>
    <row r="374" spans="1:18" s="3" customFormat="1" ht="15" hidden="1" customHeight="1">
      <c r="A374" s="7"/>
      <c r="B374" s="11"/>
      <c r="C374" s="11"/>
      <c r="D374" s="11"/>
      <c r="E374" s="11"/>
      <c r="F374" s="11"/>
      <c r="G374" s="11"/>
      <c r="H374" s="39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 s="3" customFormat="1" ht="15" hidden="1" customHeight="1">
      <c r="A375" s="6" t="s">
        <v>523</v>
      </c>
      <c r="B375" s="7" t="s">
        <v>524</v>
      </c>
      <c r="C375" s="6" t="s">
        <v>525</v>
      </c>
      <c r="D375" s="6" t="s">
        <v>97</v>
      </c>
      <c r="E375" s="8">
        <v>37500</v>
      </c>
      <c r="F375" s="9">
        <v>33208</v>
      </c>
      <c r="G375" s="9">
        <v>46356</v>
      </c>
      <c r="H375" s="39">
        <f t="shared" si="5"/>
        <v>2.5833333333333335</v>
      </c>
      <c r="I375" s="10">
        <v>432</v>
      </c>
      <c r="J375" s="10">
        <v>33.33</v>
      </c>
      <c r="K375" s="8">
        <v>30468.75</v>
      </c>
      <c r="L375" s="8">
        <v>0.81</v>
      </c>
      <c r="M375" s="8">
        <v>365625</v>
      </c>
      <c r="N375" s="8">
        <v>9.75</v>
      </c>
      <c r="O375" s="8">
        <v>0</v>
      </c>
      <c r="P375" s="8">
        <v>0</v>
      </c>
      <c r="Q375" s="8">
        <v>0</v>
      </c>
      <c r="R375" s="8">
        <v>0</v>
      </c>
    </row>
    <row r="376" spans="1:18" s="3" customFormat="1" ht="15" hidden="1" customHeight="1">
      <c r="A376" s="7"/>
      <c r="B376" s="11"/>
      <c r="C376" s="11"/>
      <c r="D376" s="11"/>
      <c r="E376" s="11"/>
      <c r="F376" s="11"/>
      <c r="G376" s="11"/>
      <c r="H376" s="39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 s="3" customFormat="1" ht="15" hidden="1" customHeight="1">
      <c r="A377" s="6" t="s">
        <v>526</v>
      </c>
      <c r="B377" s="7" t="s">
        <v>527</v>
      </c>
      <c r="C377" s="6" t="s">
        <v>528</v>
      </c>
      <c r="D377" s="6" t="s">
        <v>97</v>
      </c>
      <c r="E377" s="8">
        <v>180000</v>
      </c>
      <c r="F377" s="9">
        <v>42917</v>
      </c>
      <c r="G377" s="9">
        <v>46568</v>
      </c>
      <c r="H377" s="39">
        <f t="shared" si="5"/>
        <v>3.1666666666666665</v>
      </c>
      <c r="I377" s="10">
        <v>120</v>
      </c>
      <c r="J377" s="10">
        <v>6.75</v>
      </c>
      <c r="K377" s="8">
        <v>78893.08</v>
      </c>
      <c r="L377" s="8">
        <v>0.44</v>
      </c>
      <c r="M377" s="8">
        <v>946716.96</v>
      </c>
      <c r="N377" s="8">
        <v>5.26</v>
      </c>
      <c r="O377" s="8">
        <v>1.42</v>
      </c>
      <c r="P377" s="8">
        <v>0</v>
      </c>
      <c r="Q377" s="8">
        <v>0</v>
      </c>
      <c r="R377" s="8">
        <v>0</v>
      </c>
    </row>
    <row r="378" spans="1:18" s="3" customFormat="1" ht="15" hidden="1" customHeight="1">
      <c r="A378" s="7"/>
      <c r="B378" s="11"/>
      <c r="C378" s="11"/>
      <c r="D378" s="11"/>
      <c r="E378" s="11"/>
      <c r="F378" s="11"/>
      <c r="G378" s="11"/>
      <c r="H378" s="39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 s="3" customFormat="1" ht="15" hidden="1" customHeight="1">
      <c r="A379" s="6" t="s">
        <v>529</v>
      </c>
      <c r="B379" s="7" t="s">
        <v>530</v>
      </c>
      <c r="C379" s="6" t="s">
        <v>531</v>
      </c>
      <c r="D379" s="6" t="s">
        <v>97</v>
      </c>
      <c r="E379" s="8">
        <v>51207</v>
      </c>
      <c r="F379" s="9">
        <v>42767</v>
      </c>
      <c r="G379" s="9">
        <v>45777</v>
      </c>
      <c r="H379" s="39">
        <f t="shared" si="5"/>
        <v>1</v>
      </c>
      <c r="I379" s="10">
        <v>99</v>
      </c>
      <c r="J379" s="10">
        <v>7.17</v>
      </c>
      <c r="K379" s="8">
        <v>27088.32</v>
      </c>
      <c r="L379" s="8">
        <v>0.53</v>
      </c>
      <c r="M379" s="8">
        <v>325059.84000000003</v>
      </c>
      <c r="N379" s="8">
        <v>6.35</v>
      </c>
      <c r="O379" s="8">
        <v>4.75</v>
      </c>
      <c r="P379" s="8">
        <v>0</v>
      </c>
      <c r="Q379" s="8">
        <v>0</v>
      </c>
      <c r="R379" s="8">
        <v>0</v>
      </c>
    </row>
    <row r="380" spans="1:18" s="3" customFormat="1" ht="15" hidden="1" customHeight="1">
      <c r="A380" s="7"/>
      <c r="B380" s="11"/>
      <c r="C380" s="11"/>
      <c r="D380" s="11"/>
      <c r="E380" s="11"/>
      <c r="F380" s="11"/>
      <c r="G380" s="11"/>
      <c r="H380" s="39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 s="3" customFormat="1" ht="15" hidden="1" customHeight="1">
      <c r="A381" s="6" t="s">
        <v>529</v>
      </c>
      <c r="B381" s="7" t="s">
        <v>532</v>
      </c>
      <c r="C381" s="6" t="s">
        <v>533</v>
      </c>
      <c r="D381" s="6" t="s">
        <v>294</v>
      </c>
      <c r="E381" s="8">
        <v>1894</v>
      </c>
      <c r="F381" s="9">
        <v>43556</v>
      </c>
      <c r="G381" s="9">
        <v>45382</v>
      </c>
      <c r="H381" s="39">
        <f t="shared" si="5"/>
        <v>0</v>
      </c>
      <c r="I381" s="10">
        <v>60</v>
      </c>
      <c r="J381" s="10">
        <v>5</v>
      </c>
      <c r="K381" s="8">
        <v>2414.85</v>
      </c>
      <c r="L381" s="8">
        <v>1.27</v>
      </c>
      <c r="M381" s="8">
        <v>28978.2</v>
      </c>
      <c r="N381" s="8">
        <v>15.3</v>
      </c>
      <c r="O381" s="8">
        <v>0</v>
      </c>
      <c r="P381" s="8">
        <v>0</v>
      </c>
      <c r="Q381" s="8">
        <v>1894</v>
      </c>
      <c r="R381" s="8">
        <v>0</v>
      </c>
    </row>
    <row r="382" spans="1:18" s="3" customFormat="1" ht="15" hidden="1" customHeight="1">
      <c r="A382" s="7"/>
      <c r="B382" s="11"/>
      <c r="C382" s="11"/>
      <c r="D382" s="11"/>
      <c r="E382" s="11"/>
      <c r="F382" s="11"/>
      <c r="G382" s="11"/>
      <c r="H382" s="39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 s="3" customFormat="1" ht="15" hidden="1" customHeight="1">
      <c r="A383" s="6" t="s">
        <v>534</v>
      </c>
      <c r="B383" s="7" t="s">
        <v>99</v>
      </c>
      <c r="C383" s="6" t="s">
        <v>535</v>
      </c>
      <c r="D383" s="6" t="s">
        <v>97</v>
      </c>
      <c r="E383" s="8">
        <v>9070</v>
      </c>
      <c r="F383" s="9">
        <v>40634</v>
      </c>
      <c r="G383" s="9">
        <v>45930</v>
      </c>
      <c r="H383" s="39">
        <f t="shared" si="5"/>
        <v>1.4166666666666667</v>
      </c>
      <c r="I383" s="10">
        <v>174</v>
      </c>
      <c r="J383" s="10">
        <v>13</v>
      </c>
      <c r="K383" s="8">
        <v>3588.91</v>
      </c>
      <c r="L383" s="8">
        <v>0.4</v>
      </c>
      <c r="M383" s="8">
        <v>43066.92</v>
      </c>
      <c r="N383" s="8">
        <v>4.75</v>
      </c>
      <c r="O383" s="8">
        <v>4.5199999999999996</v>
      </c>
      <c r="P383" s="8">
        <v>0</v>
      </c>
      <c r="Q383" s="8">
        <v>0</v>
      </c>
      <c r="R383" s="8">
        <v>0</v>
      </c>
    </row>
    <row r="384" spans="1:18" s="3" customFormat="1" ht="15" hidden="1" customHeight="1">
      <c r="A384" s="7"/>
      <c r="B384" s="11"/>
      <c r="C384" s="11"/>
      <c r="D384" s="11"/>
      <c r="E384" s="11"/>
      <c r="F384" s="11"/>
      <c r="G384" s="11"/>
      <c r="H384" s="39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 s="3" customFormat="1" ht="15" hidden="1" customHeight="1">
      <c r="A385" s="6" t="s">
        <v>534</v>
      </c>
      <c r="B385" s="7" t="s">
        <v>101</v>
      </c>
      <c r="C385" s="6" t="s">
        <v>536</v>
      </c>
      <c r="D385" s="6" t="s">
        <v>97</v>
      </c>
      <c r="E385" s="8">
        <v>6832</v>
      </c>
      <c r="F385" s="9">
        <v>44835</v>
      </c>
      <c r="G385" s="9">
        <v>46660</v>
      </c>
      <c r="H385" s="39">
        <f t="shared" si="5"/>
        <v>3.4166666666666665</v>
      </c>
      <c r="I385" s="10">
        <v>60</v>
      </c>
      <c r="J385" s="10">
        <v>1.5</v>
      </c>
      <c r="K385" s="8">
        <v>7016.46</v>
      </c>
      <c r="L385" s="8">
        <v>1.03</v>
      </c>
      <c r="M385" s="8">
        <v>84197.52</v>
      </c>
      <c r="N385" s="8">
        <v>12.32</v>
      </c>
      <c r="O385" s="8">
        <v>4.5199999999999996</v>
      </c>
      <c r="P385" s="8">
        <v>0</v>
      </c>
      <c r="Q385" s="8">
        <v>11257.23</v>
      </c>
      <c r="R385" s="8">
        <v>0</v>
      </c>
    </row>
    <row r="386" spans="1:18" s="3" customFormat="1" ht="15" hidden="1" customHeight="1">
      <c r="A386" s="7"/>
      <c r="B386" s="11"/>
      <c r="C386" s="11"/>
      <c r="D386" s="11"/>
      <c r="E386" s="11"/>
      <c r="F386" s="11"/>
      <c r="G386" s="11"/>
      <c r="H386" s="39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 s="3" customFormat="1" ht="15" hidden="1" customHeight="1">
      <c r="A387" s="6" t="s">
        <v>534</v>
      </c>
      <c r="B387" s="7" t="s">
        <v>109</v>
      </c>
      <c r="C387" s="6" t="s">
        <v>537</v>
      </c>
      <c r="D387" s="6" t="s">
        <v>97</v>
      </c>
      <c r="E387" s="8">
        <v>8956</v>
      </c>
      <c r="F387" s="9">
        <v>44682</v>
      </c>
      <c r="G387" s="9">
        <v>45777</v>
      </c>
      <c r="H387" s="39">
        <f t="shared" si="5"/>
        <v>1</v>
      </c>
      <c r="I387" s="10">
        <v>36</v>
      </c>
      <c r="J387" s="10">
        <v>1.92</v>
      </c>
      <c r="K387" s="8">
        <v>8580.9699999999993</v>
      </c>
      <c r="L387" s="8">
        <v>0.96</v>
      </c>
      <c r="M387" s="8">
        <v>102971.64</v>
      </c>
      <c r="N387" s="8">
        <v>11.5</v>
      </c>
      <c r="O387" s="8">
        <v>4.5199999999999996</v>
      </c>
      <c r="P387" s="8">
        <v>0</v>
      </c>
      <c r="Q387" s="8">
        <v>12332.02</v>
      </c>
      <c r="R387" s="8">
        <v>0</v>
      </c>
    </row>
    <row r="388" spans="1:18" s="3" customFormat="1" ht="15" hidden="1" customHeight="1">
      <c r="A388" s="7"/>
      <c r="B388" s="11"/>
      <c r="C388" s="11"/>
      <c r="D388" s="11"/>
      <c r="E388" s="11"/>
      <c r="F388" s="11"/>
      <c r="G388" s="11"/>
      <c r="H388" s="39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 s="3" customFormat="1" ht="15" hidden="1" customHeight="1">
      <c r="A389" s="6" t="s">
        <v>538</v>
      </c>
      <c r="B389" s="7" t="s">
        <v>539</v>
      </c>
      <c r="C389" s="6" t="s">
        <v>540</v>
      </c>
      <c r="D389" s="6" t="s">
        <v>117</v>
      </c>
      <c r="E389" s="8">
        <v>40791</v>
      </c>
      <c r="F389" s="9">
        <v>43905</v>
      </c>
      <c r="G389" s="9">
        <v>45730</v>
      </c>
      <c r="H389" s="39">
        <f t="shared" si="5"/>
        <v>0.91666666666666663</v>
      </c>
      <c r="I389" s="10">
        <v>60</v>
      </c>
      <c r="J389" s="10">
        <v>4.08</v>
      </c>
      <c r="K389" s="8">
        <v>18719.580000000002</v>
      </c>
      <c r="L389" s="8">
        <v>0.46</v>
      </c>
      <c r="M389" s="8">
        <v>224634.96</v>
      </c>
      <c r="N389" s="8">
        <v>5.51</v>
      </c>
      <c r="O389" s="8">
        <v>0.73</v>
      </c>
      <c r="P389" s="8">
        <v>0</v>
      </c>
      <c r="Q389" s="8">
        <v>0</v>
      </c>
      <c r="R389" s="8">
        <v>0</v>
      </c>
    </row>
    <row r="390" spans="1:18" s="3" customFormat="1" ht="15" hidden="1" customHeight="1">
      <c r="A390" s="7"/>
      <c r="B390" s="11"/>
      <c r="C390" s="11"/>
      <c r="D390" s="11"/>
      <c r="E390" s="11"/>
      <c r="F390" s="11"/>
      <c r="G390" s="11"/>
      <c r="H390" s="39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 s="3" customFormat="1" ht="15" hidden="1" customHeight="1">
      <c r="A391" s="6" t="s">
        <v>541</v>
      </c>
      <c r="B391" s="7" t="s">
        <v>539</v>
      </c>
      <c r="C391" s="6" t="s">
        <v>542</v>
      </c>
      <c r="D391" s="6" t="s">
        <v>117</v>
      </c>
      <c r="E391" s="8">
        <v>45000</v>
      </c>
      <c r="F391" s="9">
        <v>36770</v>
      </c>
      <c r="G391" s="9">
        <v>45900</v>
      </c>
      <c r="H391" s="39">
        <f t="shared" si="5"/>
        <v>1.4166666666666667</v>
      </c>
      <c r="I391" s="10">
        <v>300</v>
      </c>
      <c r="J391" s="10">
        <v>23.58</v>
      </c>
      <c r="K391" s="8">
        <v>17532</v>
      </c>
      <c r="L391" s="8">
        <v>0.39</v>
      </c>
      <c r="M391" s="8">
        <v>210384</v>
      </c>
      <c r="N391" s="8">
        <v>4.68</v>
      </c>
      <c r="O391" s="8">
        <v>0</v>
      </c>
      <c r="P391" s="8">
        <v>0</v>
      </c>
      <c r="Q391" s="8">
        <v>0</v>
      </c>
      <c r="R391" s="8">
        <v>0</v>
      </c>
    </row>
    <row r="392" spans="1:18" s="3" customFormat="1" ht="15" hidden="1" customHeight="1">
      <c r="A392" s="7"/>
      <c r="B392" s="11"/>
      <c r="C392" s="11"/>
      <c r="D392" s="11"/>
      <c r="E392" s="11"/>
      <c r="F392" s="11"/>
      <c r="G392" s="11"/>
      <c r="H392" s="39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 s="3" customFormat="1" ht="15" hidden="1" customHeight="1">
      <c r="A393" s="6" t="s">
        <v>543</v>
      </c>
      <c r="B393" s="7" t="s">
        <v>119</v>
      </c>
      <c r="C393" s="6" t="s">
        <v>544</v>
      </c>
      <c r="D393" s="6" t="s">
        <v>97</v>
      </c>
      <c r="E393" s="8">
        <v>182500</v>
      </c>
      <c r="F393" s="9">
        <v>38689</v>
      </c>
      <c r="G393" s="9">
        <v>48579</v>
      </c>
      <c r="H393" s="39">
        <f t="shared" ref="H393:H455" si="6">DATEDIF($H$5,G393,"m")/12</f>
        <v>8.75</v>
      </c>
      <c r="I393" s="10">
        <v>325</v>
      </c>
      <c r="J393" s="10">
        <v>18.329999999999998</v>
      </c>
      <c r="K393" s="8">
        <v>104675.16</v>
      </c>
      <c r="L393" s="8">
        <v>0.56999999999999995</v>
      </c>
      <c r="M393" s="8">
        <v>1256101.92</v>
      </c>
      <c r="N393" s="8">
        <v>6.88</v>
      </c>
      <c r="O393" s="8">
        <v>1.53</v>
      </c>
      <c r="P393" s="8">
        <v>1.05</v>
      </c>
      <c r="Q393" s="8">
        <v>137837.19</v>
      </c>
      <c r="R393" s="8">
        <v>0</v>
      </c>
    </row>
    <row r="394" spans="1:18" s="3" customFormat="1" ht="15" hidden="1" customHeight="1">
      <c r="A394" s="7"/>
      <c r="B394" s="11"/>
      <c r="C394" s="11"/>
      <c r="D394" s="11"/>
      <c r="E394" s="11"/>
      <c r="F394" s="11"/>
      <c r="G394" s="11"/>
      <c r="H394" s="39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 s="3" customFormat="1" ht="15" hidden="1" customHeight="1">
      <c r="A395" s="6" t="s">
        <v>545</v>
      </c>
      <c r="B395" s="7" t="s">
        <v>546</v>
      </c>
      <c r="C395" s="6" t="s">
        <v>547</v>
      </c>
      <c r="D395" s="6" t="s">
        <v>117</v>
      </c>
      <c r="E395" s="8">
        <v>36352</v>
      </c>
      <c r="F395" s="9">
        <v>34731</v>
      </c>
      <c r="G395" s="9">
        <v>46965</v>
      </c>
      <c r="H395" s="39">
        <f t="shared" si="6"/>
        <v>4.333333333333333</v>
      </c>
      <c r="I395" s="10">
        <v>402</v>
      </c>
      <c r="J395" s="10">
        <v>29.17</v>
      </c>
      <c r="K395" s="8">
        <v>31808</v>
      </c>
      <c r="L395" s="8">
        <v>0.88</v>
      </c>
      <c r="M395" s="8">
        <v>381696</v>
      </c>
      <c r="N395" s="8">
        <v>10.5</v>
      </c>
      <c r="O395" s="8">
        <v>0.65</v>
      </c>
      <c r="P395" s="8">
        <v>0</v>
      </c>
      <c r="Q395" s="8">
        <v>10825</v>
      </c>
      <c r="R395" s="8">
        <v>0</v>
      </c>
    </row>
    <row r="396" spans="1:18" s="3" customFormat="1" ht="15" hidden="1" customHeight="1">
      <c r="A396" s="7"/>
      <c r="B396" s="11"/>
      <c r="C396" s="11"/>
      <c r="D396" s="11"/>
      <c r="E396" s="11"/>
      <c r="F396" s="11"/>
      <c r="G396" s="11"/>
      <c r="H396" s="39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 s="3" customFormat="1" ht="15" hidden="1" customHeight="1">
      <c r="A397" s="6" t="s">
        <v>545</v>
      </c>
      <c r="B397" s="7" t="s">
        <v>548</v>
      </c>
      <c r="C397" s="12" t="s">
        <v>247</v>
      </c>
      <c r="D397" s="12"/>
      <c r="E397" s="13">
        <v>0</v>
      </c>
      <c r="F397" s="14"/>
      <c r="G397" s="14"/>
      <c r="H397" s="39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3" customFormat="1" ht="15" hidden="1" customHeight="1">
      <c r="A398" s="7"/>
      <c r="B398" s="11"/>
      <c r="C398" s="11"/>
      <c r="D398" s="11"/>
      <c r="E398" s="11"/>
      <c r="F398" s="11"/>
      <c r="G398" s="11"/>
      <c r="H398" s="39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 s="3" customFormat="1" ht="15" hidden="1" customHeight="1">
      <c r="A399" s="6" t="s">
        <v>549</v>
      </c>
      <c r="B399" s="7" t="s">
        <v>550</v>
      </c>
      <c r="C399" s="6" t="s">
        <v>551</v>
      </c>
      <c r="D399" s="6" t="s">
        <v>117</v>
      </c>
      <c r="E399" s="8">
        <v>15477</v>
      </c>
      <c r="F399" s="9">
        <v>44713</v>
      </c>
      <c r="G399" s="9">
        <v>46630</v>
      </c>
      <c r="H399" s="39">
        <f t="shared" si="6"/>
        <v>3.4166666666666665</v>
      </c>
      <c r="I399" s="10">
        <v>63</v>
      </c>
      <c r="J399" s="10">
        <v>1.83</v>
      </c>
      <c r="K399" s="8">
        <v>10730.76</v>
      </c>
      <c r="L399" s="8">
        <v>0.69</v>
      </c>
      <c r="M399" s="8">
        <v>128769.12</v>
      </c>
      <c r="N399" s="8">
        <v>8.32</v>
      </c>
      <c r="O399" s="8">
        <v>0.27</v>
      </c>
      <c r="P399" s="8">
        <v>0</v>
      </c>
      <c r="Q399" s="8">
        <v>10318</v>
      </c>
      <c r="R399" s="8">
        <v>0</v>
      </c>
    </row>
    <row r="400" spans="1:18" s="3" customFormat="1" ht="15" hidden="1" customHeight="1">
      <c r="A400" s="7"/>
      <c r="B400" s="11"/>
      <c r="C400" s="11"/>
      <c r="D400" s="11"/>
      <c r="E400" s="11"/>
      <c r="F400" s="11"/>
      <c r="G400" s="11"/>
      <c r="H400" s="39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 s="3" customFormat="1" ht="15" hidden="1" customHeight="1">
      <c r="A401" s="6" t="s">
        <v>549</v>
      </c>
      <c r="B401" s="7" t="s">
        <v>552</v>
      </c>
      <c r="C401" s="6" t="s">
        <v>553</v>
      </c>
      <c r="D401" s="6" t="s">
        <v>264</v>
      </c>
      <c r="E401" s="8">
        <v>2323</v>
      </c>
      <c r="F401" s="9">
        <v>44866</v>
      </c>
      <c r="G401" s="9">
        <v>46691</v>
      </c>
      <c r="H401" s="39">
        <f t="shared" si="6"/>
        <v>3.5833333333333335</v>
      </c>
      <c r="I401" s="10">
        <v>60</v>
      </c>
      <c r="J401" s="10">
        <v>1.42</v>
      </c>
      <c r="K401" s="8">
        <v>2013.27</v>
      </c>
      <c r="L401" s="8">
        <v>0.87</v>
      </c>
      <c r="M401" s="8">
        <v>24159.24</v>
      </c>
      <c r="N401" s="8">
        <v>10.4</v>
      </c>
      <c r="O401" s="8">
        <v>0</v>
      </c>
      <c r="P401" s="8">
        <v>0</v>
      </c>
      <c r="Q401" s="8">
        <v>1935.83</v>
      </c>
      <c r="R401" s="8">
        <v>0</v>
      </c>
    </row>
    <row r="402" spans="1:18" s="3" customFormat="1" ht="15" hidden="1" customHeight="1">
      <c r="A402" s="7"/>
      <c r="B402" s="11"/>
      <c r="C402" s="11"/>
      <c r="D402" s="11"/>
      <c r="E402" s="11"/>
      <c r="F402" s="11"/>
      <c r="G402" s="11"/>
      <c r="H402" s="39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 s="3" customFormat="1" ht="15" hidden="1" customHeight="1">
      <c r="A403" s="6" t="s">
        <v>549</v>
      </c>
      <c r="B403" s="7" t="s">
        <v>554</v>
      </c>
      <c r="C403" s="6" t="s">
        <v>555</v>
      </c>
      <c r="D403" s="6" t="s">
        <v>264</v>
      </c>
      <c r="E403" s="8">
        <v>5179</v>
      </c>
      <c r="F403" s="9">
        <v>43525</v>
      </c>
      <c r="G403" s="9">
        <v>46081</v>
      </c>
      <c r="H403" s="39">
        <f t="shared" si="6"/>
        <v>1.8333333333333333</v>
      </c>
      <c r="I403" s="10">
        <v>84</v>
      </c>
      <c r="J403" s="10">
        <v>5.08</v>
      </c>
      <c r="K403" s="8">
        <v>3658.1</v>
      </c>
      <c r="L403" s="8">
        <v>0.71</v>
      </c>
      <c r="M403" s="8">
        <v>43897.2</v>
      </c>
      <c r="N403" s="8">
        <v>8.48</v>
      </c>
      <c r="O403" s="8">
        <v>0</v>
      </c>
      <c r="P403" s="8">
        <v>0</v>
      </c>
      <c r="Q403" s="8">
        <v>2200</v>
      </c>
      <c r="R403" s="8">
        <v>0</v>
      </c>
    </row>
    <row r="404" spans="1:18" s="3" customFormat="1" ht="15" hidden="1" customHeight="1">
      <c r="A404" s="7"/>
      <c r="B404" s="11"/>
      <c r="C404" s="11"/>
      <c r="D404" s="11"/>
      <c r="E404" s="11"/>
      <c r="F404" s="11"/>
      <c r="G404" s="11"/>
      <c r="H404" s="39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 s="3" customFormat="1" ht="15" hidden="1" customHeight="1">
      <c r="A405" s="6" t="s">
        <v>549</v>
      </c>
      <c r="B405" s="7" t="s">
        <v>203</v>
      </c>
      <c r="C405" s="6" t="s">
        <v>556</v>
      </c>
      <c r="D405" s="6" t="s">
        <v>117</v>
      </c>
      <c r="E405" s="8">
        <v>2730</v>
      </c>
      <c r="F405" s="9">
        <v>44013</v>
      </c>
      <c r="G405" s="9">
        <v>46934</v>
      </c>
      <c r="H405" s="39">
        <f t="shared" si="6"/>
        <v>4.166666666666667</v>
      </c>
      <c r="I405" s="10">
        <v>96</v>
      </c>
      <c r="J405" s="10">
        <v>3.75</v>
      </c>
      <c r="K405" s="8">
        <v>1854.13</v>
      </c>
      <c r="L405" s="8">
        <v>0.68</v>
      </c>
      <c r="M405" s="8">
        <v>22249.56</v>
      </c>
      <c r="N405" s="8">
        <v>8.15</v>
      </c>
      <c r="O405" s="8">
        <v>0</v>
      </c>
      <c r="P405" s="8">
        <v>0</v>
      </c>
      <c r="Q405" s="8">
        <v>2600</v>
      </c>
      <c r="R405" s="8">
        <v>0</v>
      </c>
    </row>
    <row r="406" spans="1:18" s="3" customFormat="1" ht="15" hidden="1" customHeight="1">
      <c r="A406" s="7"/>
      <c r="B406" s="11"/>
      <c r="C406" s="11"/>
      <c r="D406" s="11"/>
      <c r="E406" s="11"/>
      <c r="F406" s="11"/>
      <c r="G406" s="11"/>
      <c r="H406" s="39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 s="3" customFormat="1" ht="15" hidden="1" customHeight="1">
      <c r="A407" s="6" t="s">
        <v>549</v>
      </c>
      <c r="B407" s="7" t="s">
        <v>557</v>
      </c>
      <c r="C407" s="12" t="s">
        <v>247</v>
      </c>
      <c r="D407" s="12"/>
      <c r="E407" s="13">
        <v>4630</v>
      </c>
      <c r="F407" s="14"/>
      <c r="G407" s="14"/>
      <c r="H407" s="39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3" customFormat="1" ht="15" hidden="1" customHeight="1">
      <c r="A408" s="7"/>
      <c r="B408" s="11"/>
      <c r="C408" s="11"/>
      <c r="D408" s="11"/>
      <c r="E408" s="11"/>
      <c r="F408" s="11"/>
      <c r="G408" s="11"/>
      <c r="H408" s="39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 s="3" customFormat="1" ht="15" hidden="1" customHeight="1">
      <c r="A409" s="6" t="s">
        <v>549</v>
      </c>
      <c r="B409" s="7" t="s">
        <v>558</v>
      </c>
      <c r="C409" s="12" t="s">
        <v>247</v>
      </c>
      <c r="D409" s="12"/>
      <c r="E409" s="13">
        <v>9856</v>
      </c>
      <c r="F409" s="14"/>
      <c r="G409" s="14"/>
      <c r="H409" s="39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3" customFormat="1" ht="15" hidden="1" customHeight="1">
      <c r="A410" s="7"/>
      <c r="B410" s="11"/>
      <c r="C410" s="11"/>
      <c r="D410" s="11"/>
      <c r="E410" s="11"/>
      <c r="F410" s="11"/>
      <c r="G410" s="11"/>
      <c r="H410" s="39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 s="3" customFormat="1" ht="15" hidden="1" customHeight="1">
      <c r="A411" s="6" t="s">
        <v>559</v>
      </c>
      <c r="B411" s="7" t="s">
        <v>560</v>
      </c>
      <c r="C411" s="6" t="s">
        <v>561</v>
      </c>
      <c r="D411" s="6" t="s">
        <v>117</v>
      </c>
      <c r="E411" s="8">
        <v>45376</v>
      </c>
      <c r="F411" s="9">
        <v>39203</v>
      </c>
      <c r="G411" s="9">
        <v>46965</v>
      </c>
      <c r="H411" s="39">
        <f t="shared" si="6"/>
        <v>4.333333333333333</v>
      </c>
      <c r="I411" s="10">
        <v>255</v>
      </c>
      <c r="J411" s="10">
        <v>16.920000000000002</v>
      </c>
      <c r="K411" s="8">
        <v>22347.68</v>
      </c>
      <c r="L411" s="8">
        <v>0.49</v>
      </c>
      <c r="M411" s="8">
        <v>268172.15999999997</v>
      </c>
      <c r="N411" s="8">
        <v>5.91</v>
      </c>
      <c r="O411" s="8">
        <v>0.41</v>
      </c>
      <c r="P411" s="8">
        <v>0</v>
      </c>
      <c r="Q411" s="8">
        <v>22510.18</v>
      </c>
      <c r="R411" s="8">
        <v>0</v>
      </c>
    </row>
    <row r="412" spans="1:18" s="3" customFormat="1" ht="15" hidden="1" customHeight="1">
      <c r="A412" s="7"/>
      <c r="B412" s="11"/>
      <c r="C412" s="11"/>
      <c r="D412" s="11"/>
      <c r="E412" s="11"/>
      <c r="F412" s="11"/>
      <c r="G412" s="11"/>
      <c r="H412" s="39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 s="3" customFormat="1" ht="15" hidden="1" customHeight="1">
      <c r="A413" s="6" t="s">
        <v>559</v>
      </c>
      <c r="B413" s="7" t="s">
        <v>548</v>
      </c>
      <c r="C413" s="12" t="s">
        <v>247</v>
      </c>
      <c r="D413" s="12"/>
      <c r="E413" s="13">
        <v>0</v>
      </c>
      <c r="F413" s="14"/>
      <c r="G413" s="14"/>
      <c r="H413" s="39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3" customFormat="1" ht="15" hidden="1" customHeight="1">
      <c r="A414" s="7"/>
      <c r="B414" s="11"/>
      <c r="C414" s="11"/>
      <c r="D414" s="11"/>
      <c r="E414" s="11"/>
      <c r="F414" s="11"/>
      <c r="G414" s="11"/>
      <c r="H414" s="39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 s="3" customFormat="1" ht="15" hidden="1" customHeight="1">
      <c r="A415" s="6" t="s">
        <v>562</v>
      </c>
      <c r="B415" s="7" t="s">
        <v>563</v>
      </c>
      <c r="C415" s="6" t="s">
        <v>564</v>
      </c>
      <c r="D415" s="6" t="s">
        <v>97</v>
      </c>
      <c r="E415" s="8">
        <v>16704</v>
      </c>
      <c r="F415" s="9">
        <v>35698</v>
      </c>
      <c r="G415" s="9">
        <v>46965</v>
      </c>
      <c r="H415" s="39">
        <f t="shared" si="6"/>
        <v>4.333333333333333</v>
      </c>
      <c r="I415" s="10">
        <v>371</v>
      </c>
      <c r="J415" s="10">
        <v>26.58</v>
      </c>
      <c r="K415" s="8">
        <v>14616</v>
      </c>
      <c r="L415" s="8">
        <v>0.88</v>
      </c>
      <c r="M415" s="8">
        <v>175392</v>
      </c>
      <c r="N415" s="8">
        <v>10.5</v>
      </c>
      <c r="O415" s="8">
        <v>0.87</v>
      </c>
      <c r="P415" s="8">
        <v>0</v>
      </c>
      <c r="Q415" s="8">
        <v>0</v>
      </c>
      <c r="R415" s="8">
        <v>0</v>
      </c>
    </row>
    <row r="416" spans="1:18" s="3" customFormat="1" ht="15" hidden="1" customHeight="1">
      <c r="A416" s="7"/>
      <c r="B416" s="11"/>
      <c r="C416" s="11"/>
      <c r="D416" s="11"/>
      <c r="E416" s="11"/>
      <c r="F416" s="11"/>
      <c r="G416" s="11"/>
      <c r="H416" s="39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 s="3" customFormat="1" ht="15" hidden="1" customHeight="1">
      <c r="A417" s="6" t="s">
        <v>565</v>
      </c>
      <c r="B417" s="7" t="s">
        <v>566</v>
      </c>
      <c r="C417" s="6" t="s">
        <v>567</v>
      </c>
      <c r="D417" s="6" t="s">
        <v>97</v>
      </c>
      <c r="E417" s="8">
        <v>41496</v>
      </c>
      <c r="F417" s="9">
        <v>45231</v>
      </c>
      <c r="G417" s="9">
        <v>47057</v>
      </c>
      <c r="H417" s="39">
        <f t="shared" si="6"/>
        <v>4.583333333333333</v>
      </c>
      <c r="I417" s="10">
        <v>60</v>
      </c>
      <c r="J417" s="10">
        <v>0.42</v>
      </c>
      <c r="K417" s="8">
        <v>14350.7</v>
      </c>
      <c r="L417" s="8">
        <v>0.35</v>
      </c>
      <c r="M417" s="8">
        <v>172208.4</v>
      </c>
      <c r="N417" s="8">
        <v>4.1500000000000004</v>
      </c>
      <c r="O417" s="8">
        <v>0.74</v>
      </c>
      <c r="P417" s="8">
        <v>0</v>
      </c>
      <c r="Q417" s="8">
        <v>28701.4</v>
      </c>
      <c r="R417" s="8">
        <v>0</v>
      </c>
    </row>
    <row r="418" spans="1:18" s="3" customFormat="1" ht="15" hidden="1" customHeight="1">
      <c r="A418" s="7"/>
      <c r="B418" s="11"/>
      <c r="C418" s="11"/>
      <c r="D418" s="11"/>
      <c r="E418" s="11"/>
      <c r="F418" s="11"/>
      <c r="G418" s="11"/>
      <c r="H418" s="39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 s="3" customFormat="1" ht="15" hidden="1" customHeight="1">
      <c r="A419" s="6" t="s">
        <v>565</v>
      </c>
      <c r="B419" s="7" t="s">
        <v>568</v>
      </c>
      <c r="C419" s="6" t="s">
        <v>569</v>
      </c>
      <c r="D419" s="6" t="s">
        <v>97</v>
      </c>
      <c r="E419" s="8">
        <v>22743</v>
      </c>
      <c r="F419" s="9">
        <v>42647</v>
      </c>
      <c r="G419" s="9">
        <v>46265</v>
      </c>
      <c r="H419" s="39">
        <f t="shared" si="6"/>
        <v>2.4166666666666665</v>
      </c>
      <c r="I419" s="10">
        <v>119</v>
      </c>
      <c r="J419" s="10">
        <v>7.5</v>
      </c>
      <c r="K419" s="8">
        <v>7865.29</v>
      </c>
      <c r="L419" s="8">
        <v>0.35</v>
      </c>
      <c r="M419" s="8">
        <v>94383.48</v>
      </c>
      <c r="N419" s="8">
        <v>4.1500000000000004</v>
      </c>
      <c r="O419" s="8">
        <v>1.02</v>
      </c>
      <c r="P419" s="8">
        <v>0</v>
      </c>
      <c r="Q419" s="8">
        <v>24000</v>
      </c>
      <c r="R419" s="8">
        <v>0</v>
      </c>
    </row>
    <row r="420" spans="1:18" s="3" customFormat="1" ht="15" hidden="1" customHeight="1">
      <c r="A420" s="7"/>
      <c r="B420" s="11"/>
      <c r="C420" s="11"/>
      <c r="D420" s="11"/>
      <c r="E420" s="11"/>
      <c r="F420" s="11"/>
      <c r="G420" s="11"/>
      <c r="H420" s="39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 s="3" customFormat="1" ht="15" hidden="1" customHeight="1">
      <c r="A421" s="6" t="s">
        <v>565</v>
      </c>
      <c r="B421" s="7" t="s">
        <v>570</v>
      </c>
      <c r="C421" s="6" t="s">
        <v>571</v>
      </c>
      <c r="D421" s="6" t="s">
        <v>97</v>
      </c>
      <c r="E421" s="8">
        <v>25137</v>
      </c>
      <c r="F421" s="9">
        <v>44927</v>
      </c>
      <c r="G421" s="9">
        <v>46022</v>
      </c>
      <c r="H421" s="39">
        <f t="shared" si="6"/>
        <v>1.75</v>
      </c>
      <c r="I421" s="10">
        <v>36</v>
      </c>
      <c r="J421" s="10">
        <v>1.25</v>
      </c>
      <c r="K421" s="8">
        <v>7425.63</v>
      </c>
      <c r="L421" s="8">
        <v>0.3</v>
      </c>
      <c r="M421" s="8">
        <v>89107.56</v>
      </c>
      <c r="N421" s="8">
        <v>3.54</v>
      </c>
      <c r="O421" s="8">
        <v>1.06</v>
      </c>
      <c r="P421" s="8">
        <v>0</v>
      </c>
      <c r="Q421" s="8">
        <v>14453.78</v>
      </c>
      <c r="R421" s="8">
        <v>0</v>
      </c>
    </row>
    <row r="422" spans="1:18" s="3" customFormat="1" ht="15" hidden="1" customHeight="1">
      <c r="A422" s="7"/>
      <c r="B422" s="11"/>
      <c r="C422" s="11"/>
      <c r="D422" s="11"/>
      <c r="E422" s="11"/>
      <c r="F422" s="11"/>
      <c r="G422" s="11"/>
      <c r="H422" s="39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 s="3" customFormat="1" ht="15" hidden="1" customHeight="1">
      <c r="A423" s="6" t="s">
        <v>565</v>
      </c>
      <c r="B423" s="7" t="s">
        <v>572</v>
      </c>
      <c r="C423" s="6" t="s">
        <v>573</v>
      </c>
      <c r="D423" s="6" t="s">
        <v>97</v>
      </c>
      <c r="E423" s="8">
        <v>63840</v>
      </c>
      <c r="F423" s="9">
        <v>44562</v>
      </c>
      <c r="G423" s="9">
        <v>45657</v>
      </c>
      <c r="H423" s="39">
        <f t="shared" si="6"/>
        <v>0.75</v>
      </c>
      <c r="I423" s="10">
        <v>36</v>
      </c>
      <c r="J423" s="10">
        <v>2.25</v>
      </c>
      <c r="K423" s="8">
        <v>20162.8</v>
      </c>
      <c r="L423" s="8">
        <v>0.32</v>
      </c>
      <c r="M423" s="8">
        <v>241953.6</v>
      </c>
      <c r="N423" s="8">
        <v>3.79</v>
      </c>
      <c r="O423" s="8">
        <v>1.06</v>
      </c>
      <c r="P423" s="8">
        <v>0</v>
      </c>
      <c r="Q423" s="8">
        <v>37240</v>
      </c>
      <c r="R423" s="8">
        <v>0</v>
      </c>
    </row>
    <row r="424" spans="1:18" s="3" customFormat="1" ht="15" hidden="1" customHeight="1">
      <c r="A424" s="7"/>
      <c r="B424" s="11"/>
      <c r="C424" s="11"/>
      <c r="D424" s="11"/>
      <c r="E424" s="11"/>
      <c r="F424" s="11"/>
      <c r="G424" s="11"/>
      <c r="H424" s="39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 s="3" customFormat="1" ht="15" hidden="1" customHeight="1">
      <c r="A425" s="6" t="s">
        <v>574</v>
      </c>
      <c r="B425" s="7" t="s">
        <v>575</v>
      </c>
      <c r="C425" s="6" t="s">
        <v>576</v>
      </c>
      <c r="D425" s="6" t="s">
        <v>97</v>
      </c>
      <c r="E425" s="8">
        <v>72000</v>
      </c>
      <c r="F425" s="9">
        <v>45184</v>
      </c>
      <c r="G425" s="9">
        <v>45565</v>
      </c>
      <c r="H425" s="39">
        <f t="shared" si="6"/>
        <v>0.41666666666666669</v>
      </c>
      <c r="I425" s="10">
        <v>13</v>
      </c>
      <c r="J425" s="10">
        <v>0.57999999999999996</v>
      </c>
      <c r="K425" s="8">
        <v>24600</v>
      </c>
      <c r="L425" s="8">
        <v>0.34</v>
      </c>
      <c r="M425" s="8">
        <v>295200</v>
      </c>
      <c r="N425" s="8">
        <v>4.0999999999999996</v>
      </c>
      <c r="O425" s="8">
        <v>0.83</v>
      </c>
      <c r="P425" s="8">
        <v>0</v>
      </c>
      <c r="Q425" s="8">
        <v>24600</v>
      </c>
      <c r="R425" s="8">
        <v>0</v>
      </c>
    </row>
    <row r="426" spans="1:18" s="3" customFormat="1" ht="15" hidden="1" customHeight="1">
      <c r="A426" s="7"/>
      <c r="B426" s="11"/>
      <c r="C426" s="11"/>
      <c r="D426" s="11"/>
      <c r="E426" s="11"/>
      <c r="F426" s="11"/>
      <c r="G426" s="11"/>
      <c r="H426" s="39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 s="3" customFormat="1" ht="15" hidden="1" customHeight="1">
      <c r="A427" s="6" t="s">
        <v>574</v>
      </c>
      <c r="B427" s="7" t="s">
        <v>577</v>
      </c>
      <c r="C427" s="6" t="s">
        <v>578</v>
      </c>
      <c r="D427" s="6" t="s">
        <v>97</v>
      </c>
      <c r="E427" s="8">
        <v>72000</v>
      </c>
      <c r="F427" s="9">
        <v>44294</v>
      </c>
      <c r="G427" s="9">
        <v>46142</v>
      </c>
      <c r="H427" s="39">
        <f t="shared" si="6"/>
        <v>2</v>
      </c>
      <c r="I427" s="10">
        <v>61</v>
      </c>
      <c r="J427" s="10">
        <v>3</v>
      </c>
      <c r="K427" s="8">
        <v>16704.939999999999</v>
      </c>
      <c r="L427" s="8">
        <v>0.23</v>
      </c>
      <c r="M427" s="8">
        <v>200459.28</v>
      </c>
      <c r="N427" s="8">
        <v>2.78</v>
      </c>
      <c r="O427" s="8">
        <v>1.06</v>
      </c>
      <c r="P427" s="8">
        <v>0</v>
      </c>
      <c r="Q427" s="8">
        <v>23460</v>
      </c>
      <c r="R427" s="8">
        <v>0</v>
      </c>
    </row>
    <row r="428" spans="1:18" s="3" customFormat="1" ht="15" hidden="1" customHeight="1">
      <c r="A428" s="7"/>
      <c r="B428" s="11"/>
      <c r="C428" s="11"/>
      <c r="D428" s="11"/>
      <c r="E428" s="11"/>
      <c r="F428" s="11"/>
      <c r="G428" s="11"/>
      <c r="H428" s="39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 s="3" customFormat="1" ht="15" customHeight="1">
      <c r="A429" s="6" t="s">
        <v>579</v>
      </c>
      <c r="B429" s="7" t="s">
        <v>532</v>
      </c>
      <c r="C429" s="48" t="s">
        <v>580</v>
      </c>
      <c r="D429" s="6" t="s">
        <v>117</v>
      </c>
      <c r="E429" s="8">
        <v>1777</v>
      </c>
      <c r="F429" s="9">
        <v>44317</v>
      </c>
      <c r="G429" s="9">
        <v>45412</v>
      </c>
      <c r="H429" s="39">
        <f t="shared" si="6"/>
        <v>0</v>
      </c>
      <c r="I429" s="10">
        <v>36</v>
      </c>
      <c r="J429" s="10">
        <v>2.92</v>
      </c>
      <c r="K429" s="8">
        <v>1942.85</v>
      </c>
      <c r="L429" s="8">
        <v>1.0900000000000001</v>
      </c>
      <c r="M429" s="8">
        <v>23314.2</v>
      </c>
      <c r="N429" s="8">
        <v>13.12</v>
      </c>
      <c r="O429" s="8">
        <v>0</v>
      </c>
      <c r="P429" s="8">
        <v>0</v>
      </c>
      <c r="Q429" s="8">
        <v>1814.02</v>
      </c>
      <c r="R429" s="8">
        <v>0</v>
      </c>
    </row>
    <row r="430" spans="1:18" s="3" customFormat="1" ht="15" hidden="1" customHeight="1">
      <c r="A430" s="7"/>
      <c r="B430" s="11"/>
      <c r="C430" s="11"/>
      <c r="D430" s="11"/>
      <c r="E430" s="11"/>
      <c r="F430" s="11"/>
      <c r="G430" s="11"/>
      <c r="H430" s="39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 s="3" customFormat="1" ht="15" hidden="1" customHeight="1">
      <c r="A431" s="6" t="s">
        <v>579</v>
      </c>
      <c r="B431" s="7" t="s">
        <v>581</v>
      </c>
      <c r="C431" s="6" t="s">
        <v>582</v>
      </c>
      <c r="D431" s="6" t="s">
        <v>117</v>
      </c>
      <c r="E431" s="8">
        <v>2218</v>
      </c>
      <c r="F431" s="9">
        <v>44044</v>
      </c>
      <c r="G431" s="9">
        <v>46965</v>
      </c>
      <c r="H431" s="39">
        <f t="shared" si="6"/>
        <v>4.333333333333333</v>
      </c>
      <c r="I431" s="10">
        <v>96</v>
      </c>
      <c r="J431" s="10">
        <v>3.67</v>
      </c>
      <c r="K431" s="8">
        <v>2275</v>
      </c>
      <c r="L431" s="8">
        <v>1.03</v>
      </c>
      <c r="M431" s="8">
        <v>27300</v>
      </c>
      <c r="N431" s="8">
        <v>12.31</v>
      </c>
      <c r="O431" s="8">
        <v>0</v>
      </c>
      <c r="P431" s="8">
        <v>0</v>
      </c>
      <c r="Q431" s="8">
        <v>2501.4</v>
      </c>
      <c r="R431" s="8">
        <v>0</v>
      </c>
    </row>
    <row r="432" spans="1:18" s="3" customFormat="1" ht="15" hidden="1" customHeight="1">
      <c r="A432" s="7"/>
      <c r="B432" s="11"/>
      <c r="C432" s="11"/>
      <c r="D432" s="11"/>
      <c r="E432" s="11"/>
      <c r="F432" s="11"/>
      <c r="G432" s="11"/>
      <c r="H432" s="39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 s="3" customFormat="1" ht="15" hidden="1" customHeight="1">
      <c r="A433" s="6" t="s">
        <v>579</v>
      </c>
      <c r="B433" s="7" t="s">
        <v>583</v>
      </c>
      <c r="C433" s="6" t="s">
        <v>584</v>
      </c>
      <c r="D433" s="6" t="s">
        <v>264</v>
      </c>
      <c r="E433" s="8">
        <v>2231</v>
      </c>
      <c r="F433" s="9">
        <v>44562</v>
      </c>
      <c r="G433" s="9">
        <v>45657</v>
      </c>
      <c r="H433" s="39">
        <f t="shared" si="6"/>
        <v>0.75</v>
      </c>
      <c r="I433" s="10">
        <v>36</v>
      </c>
      <c r="J433" s="10">
        <v>2.25</v>
      </c>
      <c r="K433" s="8">
        <v>2662.72</v>
      </c>
      <c r="L433" s="8">
        <v>1.19</v>
      </c>
      <c r="M433" s="8">
        <v>31952.639999999999</v>
      </c>
      <c r="N433" s="8">
        <v>14.32</v>
      </c>
      <c r="O433" s="8">
        <v>0</v>
      </c>
      <c r="P433" s="8">
        <v>0</v>
      </c>
      <c r="Q433" s="8">
        <v>5019.74</v>
      </c>
      <c r="R433" s="8">
        <v>0</v>
      </c>
    </row>
    <row r="434" spans="1:18" s="3" customFormat="1" ht="15" hidden="1" customHeight="1">
      <c r="A434" s="7"/>
      <c r="B434" s="11"/>
      <c r="C434" s="11"/>
      <c r="D434" s="11"/>
      <c r="E434" s="11"/>
      <c r="F434" s="11"/>
      <c r="G434" s="11"/>
      <c r="H434" s="39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 s="3" customFormat="1" ht="15" hidden="1" customHeight="1">
      <c r="A435" s="6" t="s">
        <v>579</v>
      </c>
      <c r="B435" s="7" t="s">
        <v>585</v>
      </c>
      <c r="C435" s="6" t="s">
        <v>586</v>
      </c>
      <c r="D435" s="6" t="s">
        <v>117</v>
      </c>
      <c r="E435" s="8">
        <v>525</v>
      </c>
      <c r="F435" s="9">
        <v>43800</v>
      </c>
      <c r="G435" s="9">
        <v>46356</v>
      </c>
      <c r="H435" s="39">
        <f t="shared" si="6"/>
        <v>2.5833333333333335</v>
      </c>
      <c r="I435" s="10">
        <v>84</v>
      </c>
      <c r="J435" s="10">
        <v>4.33</v>
      </c>
      <c r="K435" s="8">
        <v>626.5</v>
      </c>
      <c r="L435" s="8">
        <v>1.19</v>
      </c>
      <c r="M435" s="8">
        <v>7518</v>
      </c>
      <c r="N435" s="8">
        <v>14.32</v>
      </c>
      <c r="O435" s="8">
        <v>0</v>
      </c>
      <c r="P435" s="8">
        <v>0</v>
      </c>
      <c r="Q435" s="8">
        <v>525</v>
      </c>
      <c r="R435" s="8">
        <v>0</v>
      </c>
    </row>
    <row r="436" spans="1:18" s="3" customFormat="1" ht="15" hidden="1" customHeight="1">
      <c r="A436" s="7"/>
      <c r="B436" s="11"/>
      <c r="C436" s="11"/>
      <c r="D436" s="11"/>
      <c r="E436" s="11"/>
      <c r="F436" s="11"/>
      <c r="G436" s="11"/>
      <c r="H436" s="39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 s="3" customFormat="1" ht="15" hidden="1" customHeight="1">
      <c r="A437" s="6" t="s">
        <v>579</v>
      </c>
      <c r="B437" s="7" t="s">
        <v>589</v>
      </c>
      <c r="C437" s="6" t="s">
        <v>590</v>
      </c>
      <c r="D437" s="6" t="s">
        <v>97</v>
      </c>
      <c r="E437" s="8">
        <v>35000</v>
      </c>
      <c r="F437" s="9">
        <v>42767</v>
      </c>
      <c r="G437" s="9">
        <v>45777</v>
      </c>
      <c r="H437" s="39">
        <f t="shared" si="6"/>
        <v>1</v>
      </c>
      <c r="I437" s="10">
        <v>99</v>
      </c>
      <c r="J437" s="10">
        <v>7.17</v>
      </c>
      <c r="K437" s="8">
        <v>17695.05</v>
      </c>
      <c r="L437" s="8">
        <v>0.51</v>
      </c>
      <c r="M437" s="8">
        <v>212340.6</v>
      </c>
      <c r="N437" s="8">
        <v>6.07</v>
      </c>
      <c r="O437" s="8">
        <v>4.1500000000000004</v>
      </c>
      <c r="P437" s="8">
        <v>0</v>
      </c>
      <c r="Q437" s="8">
        <v>0</v>
      </c>
      <c r="R437" s="8">
        <v>0</v>
      </c>
    </row>
    <row r="438" spans="1:18" s="3" customFormat="1" ht="15" hidden="1" customHeight="1">
      <c r="A438" s="7"/>
      <c r="B438" s="11"/>
      <c r="C438" s="11"/>
      <c r="D438" s="11"/>
      <c r="E438" s="11"/>
      <c r="F438" s="11"/>
      <c r="G438" s="11"/>
      <c r="H438" s="39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 s="3" customFormat="1" ht="15" hidden="1" customHeight="1">
      <c r="A439" s="6" t="s">
        <v>579</v>
      </c>
      <c r="B439" s="7" t="s">
        <v>591</v>
      </c>
      <c r="C439" s="12" t="s">
        <v>247</v>
      </c>
      <c r="D439" s="12"/>
      <c r="E439" s="13">
        <v>343</v>
      </c>
      <c r="F439" s="14"/>
      <c r="G439" s="14"/>
      <c r="H439" s="39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3" customFormat="1" ht="15" hidden="1" customHeight="1">
      <c r="A440" s="7"/>
      <c r="B440" s="11"/>
      <c r="C440" s="11"/>
      <c r="D440" s="11"/>
      <c r="E440" s="11"/>
      <c r="F440" s="11"/>
      <c r="G440" s="11"/>
      <c r="H440" s="39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 s="3" customFormat="1" ht="15" hidden="1" customHeight="1">
      <c r="A441" s="6" t="s">
        <v>579</v>
      </c>
      <c r="B441" s="7" t="s">
        <v>587</v>
      </c>
      <c r="C441" s="12" t="s">
        <v>247</v>
      </c>
      <c r="D441" s="12"/>
      <c r="E441" s="13">
        <v>825</v>
      </c>
      <c r="F441" s="14"/>
      <c r="G441" s="14"/>
      <c r="H441" s="39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3" customFormat="1" ht="15" hidden="1" customHeight="1">
      <c r="A442" s="7"/>
      <c r="B442" s="11"/>
      <c r="C442" s="11"/>
      <c r="D442" s="11"/>
      <c r="E442" s="11"/>
      <c r="F442" s="11"/>
      <c r="G442" s="11"/>
      <c r="H442" s="39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 s="3" customFormat="1" ht="15" hidden="1" customHeight="1">
      <c r="A443" s="6" t="s">
        <v>592</v>
      </c>
      <c r="B443" s="7" t="s">
        <v>99</v>
      </c>
      <c r="C443" s="6" t="s">
        <v>593</v>
      </c>
      <c r="D443" s="6" t="s">
        <v>97</v>
      </c>
      <c r="E443" s="8">
        <v>18700</v>
      </c>
      <c r="F443" s="9">
        <v>45011</v>
      </c>
      <c r="G443" s="9">
        <v>46934</v>
      </c>
      <c r="H443" s="39">
        <f t="shared" si="6"/>
        <v>4.166666666666667</v>
      </c>
      <c r="I443" s="10">
        <v>64</v>
      </c>
      <c r="J443" s="10">
        <v>1.08</v>
      </c>
      <c r="K443" s="8">
        <v>9350</v>
      </c>
      <c r="L443" s="8">
        <v>0.5</v>
      </c>
      <c r="M443" s="8">
        <v>112200</v>
      </c>
      <c r="N443" s="8">
        <v>6</v>
      </c>
      <c r="O443" s="8">
        <v>1.78</v>
      </c>
      <c r="P443" s="8">
        <v>0</v>
      </c>
      <c r="Q443" s="8">
        <v>10630</v>
      </c>
      <c r="R443" s="8">
        <v>0</v>
      </c>
    </row>
    <row r="444" spans="1:18" s="3" customFormat="1" ht="15" hidden="1" customHeight="1">
      <c r="A444" s="7"/>
      <c r="B444" s="11"/>
      <c r="C444" s="11"/>
      <c r="D444" s="11"/>
      <c r="E444" s="11"/>
      <c r="F444" s="11"/>
      <c r="G444" s="11"/>
      <c r="H444" s="39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 s="3" customFormat="1" ht="15" hidden="1" customHeight="1">
      <c r="A445" s="6" t="s">
        <v>594</v>
      </c>
      <c r="B445" s="7" t="s">
        <v>595</v>
      </c>
      <c r="C445" s="6" t="s">
        <v>596</v>
      </c>
      <c r="D445" s="6" t="s">
        <v>97</v>
      </c>
      <c r="E445" s="8">
        <v>12040</v>
      </c>
      <c r="F445" s="9">
        <v>44470</v>
      </c>
      <c r="G445" s="9">
        <v>45565</v>
      </c>
      <c r="H445" s="39">
        <f t="shared" si="6"/>
        <v>0.41666666666666669</v>
      </c>
      <c r="I445" s="10">
        <v>36</v>
      </c>
      <c r="J445" s="10">
        <v>2.5</v>
      </c>
      <c r="K445" s="8">
        <v>5200</v>
      </c>
      <c r="L445" s="8">
        <v>0.43</v>
      </c>
      <c r="M445" s="8">
        <v>62400</v>
      </c>
      <c r="N445" s="8">
        <v>5.18</v>
      </c>
      <c r="O445" s="8">
        <v>0</v>
      </c>
      <c r="P445" s="8">
        <v>0</v>
      </c>
      <c r="Q445" s="8">
        <v>5200</v>
      </c>
      <c r="R445" s="8">
        <v>0</v>
      </c>
    </row>
    <row r="446" spans="1:18" s="3" customFormat="1" ht="15" hidden="1" customHeight="1">
      <c r="A446" s="7"/>
      <c r="B446" s="11"/>
      <c r="C446" s="11"/>
      <c r="D446" s="11"/>
      <c r="E446" s="11"/>
      <c r="F446" s="11"/>
      <c r="G446" s="11"/>
      <c r="H446" s="39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 s="3" customFormat="1" ht="15" hidden="1" customHeight="1">
      <c r="A447" s="6" t="s">
        <v>594</v>
      </c>
      <c r="B447" s="7" t="s">
        <v>597</v>
      </c>
      <c r="C447" s="6" t="s">
        <v>598</v>
      </c>
      <c r="D447" s="6" t="s">
        <v>97</v>
      </c>
      <c r="E447" s="8">
        <v>4137</v>
      </c>
      <c r="F447" s="9">
        <v>44044</v>
      </c>
      <c r="G447" s="9">
        <v>46295</v>
      </c>
      <c r="H447" s="39">
        <f t="shared" si="6"/>
        <v>2.4166666666666665</v>
      </c>
      <c r="I447" s="10">
        <v>74</v>
      </c>
      <c r="J447" s="10">
        <v>3.67</v>
      </c>
      <c r="K447" s="8">
        <v>2413.25</v>
      </c>
      <c r="L447" s="8">
        <v>0.57999999999999996</v>
      </c>
      <c r="M447" s="8">
        <v>28959</v>
      </c>
      <c r="N447" s="8">
        <v>7</v>
      </c>
      <c r="O447" s="8">
        <v>1.83</v>
      </c>
      <c r="P447" s="8">
        <v>0</v>
      </c>
      <c r="Q447" s="8">
        <v>3666.66</v>
      </c>
      <c r="R447" s="8">
        <v>0</v>
      </c>
    </row>
    <row r="448" spans="1:18" s="3" customFormat="1" ht="15" hidden="1" customHeight="1">
      <c r="A448" s="7"/>
      <c r="B448" s="11"/>
      <c r="C448" s="11"/>
      <c r="D448" s="11"/>
      <c r="E448" s="11"/>
      <c r="F448" s="11"/>
      <c r="G448" s="11"/>
      <c r="H448" s="39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18" s="3" customFormat="1" ht="15" hidden="1" customHeight="1">
      <c r="A449" s="6" t="s">
        <v>594</v>
      </c>
      <c r="B449" s="7" t="s">
        <v>599</v>
      </c>
      <c r="C449" s="6" t="s">
        <v>600</v>
      </c>
      <c r="D449" s="6" t="s">
        <v>97</v>
      </c>
      <c r="E449" s="8">
        <v>87928</v>
      </c>
      <c r="F449" s="9">
        <v>41518</v>
      </c>
      <c r="G449" s="9">
        <v>45777</v>
      </c>
      <c r="H449" s="39">
        <f t="shared" si="6"/>
        <v>1</v>
      </c>
      <c r="I449" s="10">
        <v>140</v>
      </c>
      <c r="J449" s="10">
        <v>10.58</v>
      </c>
      <c r="K449" s="8">
        <v>33297.599999999999</v>
      </c>
      <c r="L449" s="8">
        <v>0.38</v>
      </c>
      <c r="M449" s="8">
        <v>399571.20000000001</v>
      </c>
      <c r="N449" s="8">
        <v>4.54</v>
      </c>
      <c r="O449" s="8">
        <v>1.54</v>
      </c>
      <c r="P449" s="8">
        <v>0</v>
      </c>
      <c r="Q449" s="8">
        <v>50207.94</v>
      </c>
      <c r="R449" s="8">
        <v>0</v>
      </c>
    </row>
    <row r="450" spans="1:18" s="3" customFormat="1" ht="15" hidden="1" customHeight="1">
      <c r="A450" s="7"/>
      <c r="B450" s="11"/>
      <c r="C450" s="11"/>
      <c r="D450" s="11"/>
      <c r="E450" s="11"/>
      <c r="F450" s="11"/>
      <c r="G450" s="11"/>
      <c r="H450" s="39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 s="3" customFormat="1" ht="15" hidden="1" customHeight="1">
      <c r="A451" s="6" t="s">
        <v>601</v>
      </c>
      <c r="B451" s="7" t="s">
        <v>602</v>
      </c>
      <c r="C451" s="6" t="s">
        <v>603</v>
      </c>
      <c r="D451" s="6" t="s">
        <v>97</v>
      </c>
      <c r="E451" s="8">
        <v>15035</v>
      </c>
      <c r="F451" s="9">
        <v>42416</v>
      </c>
      <c r="G451" s="9">
        <v>45777</v>
      </c>
      <c r="H451" s="39">
        <f t="shared" si="6"/>
        <v>1</v>
      </c>
      <c r="I451" s="10">
        <v>111</v>
      </c>
      <c r="J451" s="10">
        <v>8.17</v>
      </c>
      <c r="K451" s="8">
        <v>3900</v>
      </c>
      <c r="L451" s="8">
        <v>0.26</v>
      </c>
      <c r="M451" s="8">
        <v>46800</v>
      </c>
      <c r="N451" s="8">
        <v>3.11</v>
      </c>
      <c r="O451" s="8">
        <v>1.02</v>
      </c>
      <c r="P451" s="8">
        <v>0</v>
      </c>
      <c r="Q451" s="8">
        <v>3448.93</v>
      </c>
      <c r="R451" s="8">
        <v>0</v>
      </c>
    </row>
    <row r="452" spans="1:18" s="3" customFormat="1" ht="15" hidden="1" customHeight="1">
      <c r="A452" s="7"/>
      <c r="B452" s="11"/>
      <c r="C452" s="11"/>
      <c r="D452" s="11"/>
      <c r="E452" s="11"/>
      <c r="F452" s="11"/>
      <c r="G452" s="11"/>
      <c r="H452" s="39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18" s="3" customFormat="1" ht="15" hidden="1" customHeight="1">
      <c r="A453" s="6" t="s">
        <v>601</v>
      </c>
      <c r="B453" s="7" t="s">
        <v>604</v>
      </c>
      <c r="C453" s="6" t="s">
        <v>605</v>
      </c>
      <c r="D453" s="6" t="s">
        <v>117</v>
      </c>
      <c r="E453" s="8">
        <v>20000</v>
      </c>
      <c r="F453" s="9">
        <v>43891</v>
      </c>
      <c r="G453" s="9">
        <v>45777</v>
      </c>
      <c r="H453" s="39">
        <f t="shared" si="6"/>
        <v>1</v>
      </c>
      <c r="I453" s="10">
        <v>62</v>
      </c>
      <c r="J453" s="10">
        <v>4.08</v>
      </c>
      <c r="K453" s="8">
        <v>6940</v>
      </c>
      <c r="L453" s="8">
        <v>0.35</v>
      </c>
      <c r="M453" s="8">
        <v>83280</v>
      </c>
      <c r="N453" s="8">
        <v>4.16</v>
      </c>
      <c r="O453" s="8">
        <v>0</v>
      </c>
      <c r="P453" s="8">
        <v>0</v>
      </c>
      <c r="Q453" s="8">
        <v>0</v>
      </c>
      <c r="R453" s="8">
        <v>0</v>
      </c>
    </row>
    <row r="454" spans="1:18" s="3" customFormat="1" ht="15" hidden="1" customHeight="1">
      <c r="A454" s="7"/>
      <c r="B454" s="11"/>
      <c r="C454" s="11"/>
      <c r="D454" s="11"/>
      <c r="E454" s="11"/>
      <c r="F454" s="11"/>
      <c r="G454" s="11"/>
      <c r="H454" s="39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18" s="3" customFormat="1" ht="15" hidden="1" customHeight="1">
      <c r="A455" s="6" t="s">
        <v>601</v>
      </c>
      <c r="B455" s="7" t="s">
        <v>606</v>
      </c>
      <c r="C455" s="6" t="s">
        <v>607</v>
      </c>
      <c r="D455" s="6" t="s">
        <v>97</v>
      </c>
      <c r="E455" s="8">
        <v>10000</v>
      </c>
      <c r="F455" s="9">
        <v>39861</v>
      </c>
      <c r="G455" s="9">
        <v>45747</v>
      </c>
      <c r="H455" s="39">
        <f t="shared" si="6"/>
        <v>1</v>
      </c>
      <c r="I455" s="10">
        <v>194</v>
      </c>
      <c r="J455" s="10">
        <v>15.17</v>
      </c>
      <c r="K455" s="8">
        <v>5200</v>
      </c>
      <c r="L455" s="8">
        <v>0.52</v>
      </c>
      <c r="M455" s="8">
        <v>62400</v>
      </c>
      <c r="N455" s="8">
        <v>6.24</v>
      </c>
      <c r="O455" s="8">
        <v>0.79</v>
      </c>
      <c r="P455" s="8">
        <v>0</v>
      </c>
      <c r="Q455" s="8">
        <v>2050</v>
      </c>
      <c r="R455" s="8">
        <v>0</v>
      </c>
    </row>
    <row r="456" spans="1:18" s="3" customFormat="1" ht="15" hidden="1" customHeight="1">
      <c r="A456" s="7"/>
      <c r="B456" s="11"/>
      <c r="C456" s="11"/>
      <c r="D456" s="11"/>
      <c r="E456" s="11"/>
      <c r="F456" s="11"/>
      <c r="G456" s="11"/>
      <c r="H456" s="39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1:18" s="3" customFormat="1" ht="15" hidden="1" customHeight="1">
      <c r="A457" s="6" t="s">
        <v>601</v>
      </c>
      <c r="B457" s="7" t="s">
        <v>608</v>
      </c>
      <c r="C457" s="6" t="s">
        <v>609</v>
      </c>
      <c r="D457" s="6" t="s">
        <v>97</v>
      </c>
      <c r="E457" s="8">
        <v>7529</v>
      </c>
      <c r="F457" s="9">
        <v>45153</v>
      </c>
      <c r="G457" s="9">
        <v>46996</v>
      </c>
      <c r="H457" s="39">
        <f t="shared" ref="H457:H519" si="7">DATEDIF($H$5,G457,"m")/12</f>
        <v>4.416666666666667</v>
      </c>
      <c r="I457" s="10">
        <v>61</v>
      </c>
      <c r="J457" s="10">
        <v>0.67</v>
      </c>
      <c r="K457" s="8">
        <v>4548.7700000000004</v>
      </c>
      <c r="L457" s="8">
        <v>0.6</v>
      </c>
      <c r="M457" s="8">
        <v>54585.24</v>
      </c>
      <c r="N457" s="8">
        <v>7.25</v>
      </c>
      <c r="O457" s="8">
        <v>1.33</v>
      </c>
      <c r="P457" s="8">
        <v>0</v>
      </c>
      <c r="Q457" s="8">
        <v>10891.95</v>
      </c>
      <c r="R457" s="8">
        <v>0</v>
      </c>
    </row>
    <row r="458" spans="1:18" s="3" customFormat="1" ht="15" hidden="1" customHeight="1">
      <c r="A458" s="7"/>
      <c r="B458" s="11"/>
      <c r="C458" s="11"/>
      <c r="D458" s="11"/>
      <c r="E458" s="11"/>
      <c r="F458" s="11"/>
      <c r="G458" s="11"/>
      <c r="H458" s="39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1:18" s="3" customFormat="1" ht="15" hidden="1" customHeight="1">
      <c r="A459" s="6" t="s">
        <v>601</v>
      </c>
      <c r="B459" s="7" t="s">
        <v>610</v>
      </c>
      <c r="C459" s="6" t="s">
        <v>611</v>
      </c>
      <c r="D459" s="6" t="s">
        <v>97</v>
      </c>
      <c r="E459" s="8">
        <v>12530</v>
      </c>
      <c r="F459" s="9">
        <v>41689</v>
      </c>
      <c r="G459" s="9">
        <v>45838</v>
      </c>
      <c r="H459" s="39">
        <f t="shared" si="7"/>
        <v>1.1666666666666667</v>
      </c>
      <c r="I459" s="10">
        <v>137</v>
      </c>
      <c r="J459" s="10">
        <v>10.17</v>
      </c>
      <c r="K459" s="8">
        <v>6770.83</v>
      </c>
      <c r="L459" s="8">
        <v>0.54</v>
      </c>
      <c r="M459" s="8">
        <v>81249.960000000006</v>
      </c>
      <c r="N459" s="8">
        <v>6.48</v>
      </c>
      <c r="O459" s="8">
        <v>1.39</v>
      </c>
      <c r="P459" s="8">
        <v>0</v>
      </c>
      <c r="Q459" s="8">
        <v>2210.21</v>
      </c>
      <c r="R459" s="8">
        <v>0</v>
      </c>
    </row>
    <row r="460" spans="1:18" s="3" customFormat="1" ht="15" hidden="1" customHeight="1">
      <c r="A460" s="7"/>
      <c r="B460" s="11"/>
      <c r="C460" s="11"/>
      <c r="D460" s="11"/>
      <c r="E460" s="11"/>
      <c r="F460" s="11"/>
      <c r="G460" s="11"/>
      <c r="H460" s="39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1:18" s="3" customFormat="1" ht="15" hidden="1" customHeight="1">
      <c r="A461" s="6" t="s">
        <v>601</v>
      </c>
      <c r="B461" s="7" t="s">
        <v>612</v>
      </c>
      <c r="C461" s="6" t="s">
        <v>613</v>
      </c>
      <c r="D461" s="6" t="s">
        <v>97</v>
      </c>
      <c r="E461" s="8">
        <v>7438</v>
      </c>
      <c r="F461" s="9">
        <v>45383</v>
      </c>
      <c r="G461" s="9">
        <v>47299</v>
      </c>
      <c r="H461" s="39">
        <f t="shared" si="7"/>
        <v>5.166666666666667</v>
      </c>
      <c r="I461" s="10">
        <v>63</v>
      </c>
      <c r="J461" s="10">
        <v>0</v>
      </c>
      <c r="K461" s="8">
        <v>4927.68</v>
      </c>
      <c r="L461" s="8">
        <v>0.66</v>
      </c>
      <c r="M461" s="8">
        <v>59132.160000000003</v>
      </c>
      <c r="N461" s="8">
        <v>7.95</v>
      </c>
      <c r="O461" s="8">
        <v>1.47</v>
      </c>
      <c r="P461" s="8">
        <v>0</v>
      </c>
      <c r="Q461" s="8">
        <v>5837.25</v>
      </c>
      <c r="R461" s="8">
        <v>0</v>
      </c>
    </row>
    <row r="462" spans="1:18" s="3" customFormat="1" ht="15" hidden="1" customHeight="1">
      <c r="A462" s="7"/>
      <c r="B462" s="11"/>
      <c r="C462" s="11"/>
      <c r="D462" s="11"/>
      <c r="E462" s="11"/>
      <c r="F462" s="11"/>
      <c r="G462" s="11"/>
      <c r="H462" s="39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1:18" s="3" customFormat="1" ht="15" hidden="1" customHeight="1">
      <c r="A463" s="6" t="s">
        <v>601</v>
      </c>
      <c r="B463" s="7" t="s">
        <v>614</v>
      </c>
      <c r="C463" s="6" t="s">
        <v>615</v>
      </c>
      <c r="D463" s="6" t="s">
        <v>264</v>
      </c>
      <c r="E463" s="8">
        <v>15000</v>
      </c>
      <c r="F463" s="9">
        <v>44256</v>
      </c>
      <c r="G463" s="9">
        <v>46142</v>
      </c>
      <c r="H463" s="39">
        <f t="shared" si="7"/>
        <v>2</v>
      </c>
      <c r="I463" s="10">
        <v>62</v>
      </c>
      <c r="J463" s="10">
        <v>3.08</v>
      </c>
      <c r="K463" s="8">
        <v>5812.5</v>
      </c>
      <c r="L463" s="8">
        <v>0.39</v>
      </c>
      <c r="M463" s="8">
        <v>69750</v>
      </c>
      <c r="N463" s="8">
        <v>4.6500000000000004</v>
      </c>
      <c r="O463" s="8">
        <v>0</v>
      </c>
      <c r="P463" s="8">
        <v>0</v>
      </c>
      <c r="Q463" s="8">
        <v>11625</v>
      </c>
      <c r="R463" s="8">
        <v>0</v>
      </c>
    </row>
    <row r="464" spans="1:18" s="3" customFormat="1" ht="15" hidden="1" customHeight="1">
      <c r="A464" s="7"/>
      <c r="B464" s="11"/>
      <c r="C464" s="11"/>
      <c r="D464" s="11"/>
      <c r="E464" s="11"/>
      <c r="F464" s="11"/>
      <c r="G464" s="11"/>
      <c r="H464" s="39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1:18" s="3" customFormat="1" ht="15" hidden="1" customHeight="1">
      <c r="A465" s="6" t="s">
        <v>616</v>
      </c>
      <c r="B465" s="7" t="s">
        <v>617</v>
      </c>
      <c r="C465" s="6" t="s">
        <v>618</v>
      </c>
      <c r="D465" s="6" t="s">
        <v>97</v>
      </c>
      <c r="E465" s="8">
        <v>26927</v>
      </c>
      <c r="F465" s="9">
        <v>43252</v>
      </c>
      <c r="G465" s="9">
        <v>46477</v>
      </c>
      <c r="H465" s="39">
        <f t="shared" si="7"/>
        <v>3</v>
      </c>
      <c r="I465" s="10">
        <v>106</v>
      </c>
      <c r="J465" s="10">
        <v>5.83</v>
      </c>
      <c r="K465" s="8">
        <v>18882.560000000001</v>
      </c>
      <c r="L465" s="8">
        <v>0.7</v>
      </c>
      <c r="M465" s="8">
        <v>226590.72</v>
      </c>
      <c r="N465" s="8">
        <v>8.42</v>
      </c>
      <c r="O465" s="8">
        <v>0</v>
      </c>
      <c r="P465" s="8">
        <v>0.14000000000000001</v>
      </c>
      <c r="Q465" s="8">
        <v>0</v>
      </c>
      <c r="R465" s="8">
        <v>0</v>
      </c>
    </row>
    <row r="466" spans="1:18" s="3" customFormat="1" ht="15" hidden="1" customHeight="1">
      <c r="A466" s="7"/>
      <c r="B466" s="11"/>
      <c r="C466" s="11"/>
      <c r="D466" s="11"/>
      <c r="E466" s="11"/>
      <c r="F466" s="11"/>
      <c r="G466" s="11"/>
      <c r="H466" s="39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1:18" s="3" customFormat="1" ht="15" customHeight="1">
      <c r="A467" s="6" t="s">
        <v>619</v>
      </c>
      <c r="B467" s="7" t="s">
        <v>620</v>
      </c>
      <c r="C467" s="48" t="s">
        <v>621</v>
      </c>
      <c r="D467" s="6" t="s">
        <v>97</v>
      </c>
      <c r="E467" s="8">
        <v>79188</v>
      </c>
      <c r="F467" s="9">
        <v>36161</v>
      </c>
      <c r="G467" s="9">
        <v>45473</v>
      </c>
      <c r="H467" s="39">
        <f t="shared" si="7"/>
        <v>0.16666666666666666</v>
      </c>
      <c r="I467" s="10">
        <v>306</v>
      </c>
      <c r="J467" s="10">
        <v>25.25</v>
      </c>
      <c r="K467" s="8">
        <v>55414.03</v>
      </c>
      <c r="L467" s="8">
        <v>0.7</v>
      </c>
      <c r="M467" s="8">
        <v>664968.36</v>
      </c>
      <c r="N467" s="8">
        <v>8.4</v>
      </c>
      <c r="O467" s="8">
        <v>3.14</v>
      </c>
      <c r="P467" s="8">
        <v>0</v>
      </c>
      <c r="Q467" s="8">
        <v>15087.08</v>
      </c>
      <c r="R467" s="8">
        <v>0</v>
      </c>
    </row>
    <row r="468" spans="1:18" s="3" customFormat="1" ht="15" hidden="1" customHeight="1">
      <c r="A468" s="7"/>
      <c r="B468" s="11"/>
      <c r="C468" s="11"/>
      <c r="D468" s="11"/>
      <c r="E468" s="11"/>
      <c r="F468" s="11"/>
      <c r="G468" s="11"/>
      <c r="H468" s="39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1:18" s="3" customFormat="1" ht="15" hidden="1" customHeight="1">
      <c r="A469" s="6" t="s">
        <v>622</v>
      </c>
      <c r="B469" s="7" t="s">
        <v>623</v>
      </c>
      <c r="C469" s="6" t="s">
        <v>624</v>
      </c>
      <c r="D469" s="6" t="s">
        <v>97</v>
      </c>
      <c r="E469" s="8">
        <v>162792</v>
      </c>
      <c r="F469" s="9">
        <v>44733</v>
      </c>
      <c r="G469" s="9">
        <v>45838</v>
      </c>
      <c r="H469" s="39">
        <f t="shared" si="7"/>
        <v>1.1666666666666667</v>
      </c>
      <c r="I469" s="10">
        <v>37</v>
      </c>
      <c r="J469" s="10">
        <v>1.83</v>
      </c>
      <c r="K469" s="8">
        <v>55193.27</v>
      </c>
      <c r="L469" s="8">
        <v>0.34</v>
      </c>
      <c r="M469" s="8">
        <v>662319.24</v>
      </c>
      <c r="N469" s="8">
        <v>4.07</v>
      </c>
      <c r="O469" s="8">
        <v>1.1200000000000001</v>
      </c>
      <c r="P469" s="8">
        <v>0</v>
      </c>
      <c r="Q469" s="8">
        <v>40000</v>
      </c>
      <c r="R469" s="8">
        <v>0</v>
      </c>
    </row>
    <row r="470" spans="1:18" s="3" customFormat="1" ht="15" hidden="1" customHeight="1">
      <c r="A470" s="7"/>
      <c r="B470" s="11"/>
      <c r="C470" s="11"/>
      <c r="D470" s="11"/>
      <c r="E470" s="11"/>
      <c r="F470" s="11"/>
      <c r="G470" s="11"/>
      <c r="H470" s="39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1:18" s="3" customFormat="1" ht="15" hidden="1" customHeight="1">
      <c r="A471" s="6" t="s">
        <v>625</v>
      </c>
      <c r="B471" s="7" t="s">
        <v>626</v>
      </c>
      <c r="C471" s="6" t="s">
        <v>627</v>
      </c>
      <c r="D471" s="6" t="s">
        <v>97</v>
      </c>
      <c r="E471" s="8">
        <v>40394</v>
      </c>
      <c r="F471" s="9">
        <v>42736</v>
      </c>
      <c r="G471" s="9">
        <v>46387</v>
      </c>
      <c r="H471" s="39">
        <f t="shared" si="7"/>
        <v>2.75</v>
      </c>
      <c r="I471" s="10">
        <v>120</v>
      </c>
      <c r="J471" s="10">
        <v>7.25</v>
      </c>
      <c r="K471" s="8">
        <v>24505.69</v>
      </c>
      <c r="L471" s="8">
        <v>0.61</v>
      </c>
      <c r="M471" s="8">
        <v>294068.28000000003</v>
      </c>
      <c r="N471" s="8">
        <v>7.28</v>
      </c>
      <c r="O471" s="8">
        <v>2.2200000000000002</v>
      </c>
      <c r="P471" s="8">
        <v>0</v>
      </c>
      <c r="Q471" s="8">
        <v>20000</v>
      </c>
      <c r="R471" s="8">
        <v>0</v>
      </c>
    </row>
    <row r="472" spans="1:18" s="3" customFormat="1" ht="15" hidden="1" customHeight="1">
      <c r="A472" s="7"/>
      <c r="B472" s="11"/>
      <c r="C472" s="11"/>
      <c r="D472" s="11"/>
      <c r="E472" s="11"/>
      <c r="F472" s="11"/>
      <c r="G472" s="11"/>
      <c r="H472" s="39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1:18" s="3" customFormat="1" ht="15" customHeight="1">
      <c r="A473" s="6" t="s">
        <v>625</v>
      </c>
      <c r="B473" s="7" t="s">
        <v>628</v>
      </c>
      <c r="C473" s="48" t="s">
        <v>629</v>
      </c>
      <c r="D473" s="6" t="s">
        <v>97</v>
      </c>
      <c r="E473" s="8">
        <v>0</v>
      </c>
      <c r="F473" s="9">
        <v>34469</v>
      </c>
      <c r="G473" s="9">
        <v>45426</v>
      </c>
      <c r="H473" s="39">
        <f t="shared" si="7"/>
        <v>8.3333333333333329E-2</v>
      </c>
      <c r="I473" s="10">
        <v>360</v>
      </c>
      <c r="J473" s="10">
        <v>29.92</v>
      </c>
      <c r="K473" s="8">
        <v>3000</v>
      </c>
      <c r="L473" s="8">
        <v>0</v>
      </c>
      <c r="M473" s="8">
        <v>36000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</row>
    <row r="474" spans="1:18" s="3" customFormat="1" ht="15" hidden="1" customHeight="1">
      <c r="A474" s="7"/>
      <c r="B474" s="11"/>
      <c r="C474" s="11"/>
      <c r="D474" s="11"/>
      <c r="E474" s="11"/>
      <c r="F474" s="11"/>
      <c r="G474" s="11"/>
      <c r="H474" s="39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1:18" s="3" customFormat="1" ht="15" hidden="1" customHeight="1">
      <c r="A475" s="6" t="s">
        <v>630</v>
      </c>
      <c r="B475" s="7" t="s">
        <v>631</v>
      </c>
      <c r="C475" s="6" t="s">
        <v>632</v>
      </c>
      <c r="D475" s="6" t="s">
        <v>97</v>
      </c>
      <c r="E475" s="8">
        <v>60669</v>
      </c>
      <c r="F475" s="9">
        <v>44013</v>
      </c>
      <c r="G475" s="9">
        <v>47664</v>
      </c>
      <c r="H475" s="39">
        <f t="shared" si="7"/>
        <v>6.166666666666667</v>
      </c>
      <c r="I475" s="10">
        <v>120</v>
      </c>
      <c r="J475" s="10">
        <v>3.75</v>
      </c>
      <c r="K475" s="8">
        <v>24860.5</v>
      </c>
      <c r="L475" s="8">
        <v>0.41</v>
      </c>
      <c r="M475" s="8">
        <v>298326</v>
      </c>
      <c r="N475" s="8">
        <v>4.92</v>
      </c>
      <c r="O475" s="8">
        <v>2.08</v>
      </c>
      <c r="P475" s="8">
        <v>0</v>
      </c>
      <c r="Q475" s="8">
        <v>22750.880000000001</v>
      </c>
      <c r="R475" s="8">
        <v>0</v>
      </c>
    </row>
    <row r="476" spans="1:18" s="3" customFormat="1" ht="15" hidden="1" customHeight="1">
      <c r="A476" s="7"/>
      <c r="B476" s="11"/>
      <c r="C476" s="11"/>
      <c r="D476" s="11"/>
      <c r="E476" s="11"/>
      <c r="F476" s="11"/>
      <c r="G476" s="11"/>
      <c r="H476" s="39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1:18" s="3" customFormat="1" ht="15" hidden="1" customHeight="1">
      <c r="A477" s="6" t="s">
        <v>633</v>
      </c>
      <c r="B477" s="7" t="s">
        <v>634</v>
      </c>
      <c r="C477" s="6" t="s">
        <v>635</v>
      </c>
      <c r="D477" s="6" t="s">
        <v>97</v>
      </c>
      <c r="E477" s="8">
        <v>16490</v>
      </c>
      <c r="F477" s="9">
        <v>43405</v>
      </c>
      <c r="G477" s="9">
        <v>47118</v>
      </c>
      <c r="H477" s="39">
        <f t="shared" si="7"/>
        <v>4.75</v>
      </c>
      <c r="I477" s="10">
        <v>122</v>
      </c>
      <c r="J477" s="10">
        <v>5.42</v>
      </c>
      <c r="K477" s="8">
        <v>12029.79</v>
      </c>
      <c r="L477" s="8">
        <v>0.73</v>
      </c>
      <c r="M477" s="8">
        <v>144357.5</v>
      </c>
      <c r="N477" s="8">
        <v>8.75</v>
      </c>
      <c r="O477" s="8">
        <v>0.87</v>
      </c>
      <c r="P477" s="8">
        <v>0.14000000000000001</v>
      </c>
      <c r="Q477" s="8">
        <v>12695.61</v>
      </c>
      <c r="R477" s="8">
        <v>0</v>
      </c>
    </row>
    <row r="478" spans="1:18" s="3" customFormat="1" ht="15" hidden="1" customHeight="1">
      <c r="A478" s="7"/>
      <c r="B478" s="11"/>
      <c r="C478" s="11"/>
      <c r="D478" s="11"/>
      <c r="E478" s="11"/>
      <c r="F478" s="11"/>
      <c r="G478" s="11"/>
      <c r="H478" s="39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1:18" s="3" customFormat="1" ht="15" hidden="1" customHeight="1">
      <c r="A479" s="6" t="s">
        <v>633</v>
      </c>
      <c r="B479" s="7" t="s">
        <v>636</v>
      </c>
      <c r="C479" s="6" t="s">
        <v>637</v>
      </c>
      <c r="D479" s="6" t="s">
        <v>97</v>
      </c>
      <c r="E479" s="8">
        <v>8730</v>
      </c>
      <c r="F479" s="9">
        <v>45031</v>
      </c>
      <c r="G479" s="9">
        <v>46203</v>
      </c>
      <c r="H479" s="39">
        <f t="shared" si="7"/>
        <v>2.1666666666666665</v>
      </c>
      <c r="I479" s="10">
        <v>39</v>
      </c>
      <c r="J479" s="10">
        <v>1</v>
      </c>
      <c r="K479" s="8">
        <v>6365.63</v>
      </c>
      <c r="L479" s="8">
        <v>0.73</v>
      </c>
      <c r="M479" s="8">
        <v>76387.56</v>
      </c>
      <c r="N479" s="8">
        <v>8.75</v>
      </c>
      <c r="O479" s="8">
        <v>1.65</v>
      </c>
      <c r="P479" s="8">
        <v>0</v>
      </c>
      <c r="Q479" s="8">
        <v>8365.02</v>
      </c>
      <c r="R479" s="8">
        <v>0</v>
      </c>
    </row>
    <row r="480" spans="1:18" s="3" customFormat="1" ht="15" hidden="1" customHeight="1">
      <c r="A480" s="7"/>
      <c r="B480" s="11"/>
      <c r="C480" s="11"/>
      <c r="D480" s="11"/>
      <c r="E480" s="11"/>
      <c r="F480" s="11"/>
      <c r="G480" s="11"/>
      <c r="H480" s="39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1:18" s="3" customFormat="1" ht="15" hidden="1" customHeight="1">
      <c r="A481" s="6" t="s">
        <v>633</v>
      </c>
      <c r="B481" s="7" t="s">
        <v>638</v>
      </c>
      <c r="C481" s="6" t="s">
        <v>639</v>
      </c>
      <c r="D481" s="6" t="s">
        <v>97</v>
      </c>
      <c r="E481" s="8">
        <v>26413</v>
      </c>
      <c r="F481" s="9">
        <v>44242</v>
      </c>
      <c r="G481" s="9">
        <v>46187</v>
      </c>
      <c r="H481" s="39">
        <f t="shared" si="7"/>
        <v>2.1666666666666665</v>
      </c>
      <c r="I481" s="10">
        <v>64</v>
      </c>
      <c r="J481" s="10">
        <v>3.17</v>
      </c>
      <c r="K481" s="8">
        <v>15262.59</v>
      </c>
      <c r="L481" s="8">
        <v>0.57999999999999996</v>
      </c>
      <c r="M481" s="8">
        <v>183151.08</v>
      </c>
      <c r="N481" s="8">
        <v>6.93</v>
      </c>
      <c r="O481" s="8">
        <v>1.48</v>
      </c>
      <c r="P481" s="8">
        <v>0</v>
      </c>
      <c r="Q481" s="8">
        <v>19017.36</v>
      </c>
      <c r="R481" s="8">
        <v>0</v>
      </c>
    </row>
    <row r="482" spans="1:18" s="3" customFormat="1" ht="15" hidden="1" customHeight="1">
      <c r="A482" s="7"/>
      <c r="B482" s="11"/>
      <c r="C482" s="11"/>
      <c r="D482" s="11"/>
      <c r="E482" s="11"/>
      <c r="F482" s="11"/>
      <c r="G482" s="11"/>
      <c r="H482" s="39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1:18" s="3" customFormat="1" ht="15" hidden="1" customHeight="1">
      <c r="A483" s="6" t="s">
        <v>633</v>
      </c>
      <c r="B483" s="7" t="s">
        <v>640</v>
      </c>
      <c r="C483" s="6" t="s">
        <v>641</v>
      </c>
      <c r="D483" s="6" t="s">
        <v>97</v>
      </c>
      <c r="E483" s="8">
        <v>8809</v>
      </c>
      <c r="F483" s="9">
        <v>44105</v>
      </c>
      <c r="G483" s="9">
        <v>45930</v>
      </c>
      <c r="H483" s="39">
        <f t="shared" si="7"/>
        <v>1.4166666666666667</v>
      </c>
      <c r="I483" s="10">
        <v>60</v>
      </c>
      <c r="J483" s="10">
        <v>3.5</v>
      </c>
      <c r="K483" s="8">
        <v>5454.64</v>
      </c>
      <c r="L483" s="8">
        <v>0.62</v>
      </c>
      <c r="M483" s="8">
        <v>65455.68</v>
      </c>
      <c r="N483" s="8">
        <v>7.43</v>
      </c>
      <c r="O483" s="8">
        <v>1.64</v>
      </c>
      <c r="P483" s="8">
        <v>0</v>
      </c>
      <c r="Q483" s="8">
        <v>2500</v>
      </c>
      <c r="R483" s="8">
        <v>0</v>
      </c>
    </row>
    <row r="484" spans="1:18" s="3" customFormat="1" ht="15" hidden="1" customHeight="1">
      <c r="A484" s="7"/>
      <c r="B484" s="11"/>
      <c r="C484" s="11"/>
      <c r="D484" s="11"/>
      <c r="E484" s="11"/>
      <c r="F484" s="11"/>
      <c r="G484" s="11"/>
      <c r="H484" s="39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1:18" s="3" customFormat="1" ht="15" hidden="1" customHeight="1">
      <c r="A485" s="6" t="s">
        <v>633</v>
      </c>
      <c r="B485" s="7" t="s">
        <v>642</v>
      </c>
      <c r="C485" s="6" t="s">
        <v>643</v>
      </c>
      <c r="D485" s="6" t="s">
        <v>97</v>
      </c>
      <c r="E485" s="8">
        <v>17280</v>
      </c>
      <c r="F485" s="9">
        <v>43191</v>
      </c>
      <c r="G485" s="9">
        <v>45960</v>
      </c>
      <c r="H485" s="39">
        <f t="shared" si="7"/>
        <v>1.5</v>
      </c>
      <c r="I485" s="10">
        <v>90</v>
      </c>
      <c r="J485" s="10">
        <v>6</v>
      </c>
      <c r="K485" s="8">
        <v>9936</v>
      </c>
      <c r="L485" s="8">
        <v>0.56999999999999995</v>
      </c>
      <c r="M485" s="8">
        <v>119232</v>
      </c>
      <c r="N485" s="8">
        <v>6.9</v>
      </c>
      <c r="O485" s="8">
        <v>1.65</v>
      </c>
      <c r="P485" s="8">
        <v>0</v>
      </c>
      <c r="Q485" s="8">
        <v>10243.200000000001</v>
      </c>
      <c r="R485" s="8">
        <v>0</v>
      </c>
    </row>
    <row r="486" spans="1:18" s="3" customFormat="1" ht="15" hidden="1" customHeight="1">
      <c r="A486" s="7"/>
      <c r="B486" s="11"/>
      <c r="C486" s="11"/>
      <c r="D486" s="11"/>
      <c r="E486" s="11"/>
      <c r="F486" s="11"/>
      <c r="G486" s="11"/>
      <c r="H486" s="39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1:18" s="3" customFormat="1" ht="15" hidden="1" customHeight="1">
      <c r="A487" s="6" t="s">
        <v>644</v>
      </c>
      <c r="B487" s="7" t="s">
        <v>107</v>
      </c>
      <c r="C487" s="6" t="s">
        <v>645</v>
      </c>
      <c r="D487" s="6" t="s">
        <v>97</v>
      </c>
      <c r="E487" s="8">
        <v>19914</v>
      </c>
      <c r="F487" s="9">
        <v>39692</v>
      </c>
      <c r="G487" s="9">
        <v>47726</v>
      </c>
      <c r="H487" s="39">
        <f t="shared" si="7"/>
        <v>6.416666666666667</v>
      </c>
      <c r="I487" s="10">
        <v>264</v>
      </c>
      <c r="J487" s="10">
        <v>15.58</v>
      </c>
      <c r="K487" s="8">
        <v>15174.05</v>
      </c>
      <c r="L487" s="8">
        <v>0.76</v>
      </c>
      <c r="M487" s="8">
        <v>182088.6</v>
      </c>
      <c r="N487" s="8">
        <v>9.14</v>
      </c>
      <c r="O487" s="8">
        <v>1.93</v>
      </c>
      <c r="P487" s="8">
        <v>0</v>
      </c>
      <c r="Q487" s="8">
        <v>4583.33</v>
      </c>
      <c r="R487" s="8">
        <v>0</v>
      </c>
    </row>
    <row r="488" spans="1:18" s="3" customFormat="1" ht="15" hidden="1" customHeight="1">
      <c r="A488" s="7"/>
      <c r="B488" s="11"/>
      <c r="C488" s="11"/>
      <c r="D488" s="11"/>
      <c r="E488" s="11"/>
      <c r="F488" s="11"/>
      <c r="G488" s="11"/>
      <c r="H488" s="39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1:18" s="3" customFormat="1" ht="15" hidden="1" customHeight="1">
      <c r="A489" s="6" t="s">
        <v>644</v>
      </c>
      <c r="B489" s="7" t="s">
        <v>109</v>
      </c>
      <c r="C489" s="6" t="s">
        <v>646</v>
      </c>
      <c r="D489" s="6" t="s">
        <v>97</v>
      </c>
      <c r="E489" s="8">
        <v>20086</v>
      </c>
      <c r="F489" s="9">
        <v>43800</v>
      </c>
      <c r="G489" s="9">
        <v>46812</v>
      </c>
      <c r="H489" s="39">
        <f t="shared" si="7"/>
        <v>3.8333333333333335</v>
      </c>
      <c r="I489" s="10">
        <v>99</v>
      </c>
      <c r="J489" s="10">
        <v>4.33</v>
      </c>
      <c r="K489" s="8">
        <v>15817.73</v>
      </c>
      <c r="L489" s="8">
        <v>0.79</v>
      </c>
      <c r="M489" s="8">
        <v>189812.76</v>
      </c>
      <c r="N489" s="8">
        <v>9.4499999999999993</v>
      </c>
      <c r="O489" s="8">
        <v>1.86</v>
      </c>
      <c r="P489" s="8">
        <v>0</v>
      </c>
      <c r="Q489" s="8">
        <v>7000</v>
      </c>
      <c r="R489" s="8">
        <v>0</v>
      </c>
    </row>
    <row r="490" spans="1:18" s="3" customFormat="1" ht="15" hidden="1" customHeight="1">
      <c r="A490" s="7"/>
      <c r="B490" s="11"/>
      <c r="C490" s="11"/>
      <c r="D490" s="11"/>
      <c r="E490" s="11"/>
      <c r="F490" s="11"/>
      <c r="G490" s="11"/>
      <c r="H490" s="39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1:18" s="3" customFormat="1" ht="15" hidden="1" customHeight="1">
      <c r="A491" s="6" t="s">
        <v>647</v>
      </c>
      <c r="B491" s="7" t="s">
        <v>208</v>
      </c>
      <c r="C491" s="6" t="s">
        <v>648</v>
      </c>
      <c r="D491" s="6" t="s">
        <v>97</v>
      </c>
      <c r="E491" s="8">
        <v>150801</v>
      </c>
      <c r="F491" s="9">
        <v>44501</v>
      </c>
      <c r="G491" s="9">
        <v>48152</v>
      </c>
      <c r="H491" s="39">
        <f t="shared" si="7"/>
        <v>7.583333333333333</v>
      </c>
      <c r="I491" s="10">
        <v>120</v>
      </c>
      <c r="J491" s="10">
        <v>2.42</v>
      </c>
      <c r="K491" s="8">
        <v>108264.12</v>
      </c>
      <c r="L491" s="8">
        <v>0.72</v>
      </c>
      <c r="M491" s="8">
        <v>1299169.44</v>
      </c>
      <c r="N491" s="8">
        <v>8.6199999999999992</v>
      </c>
      <c r="O491" s="8">
        <v>3.96</v>
      </c>
      <c r="P491" s="8">
        <v>0</v>
      </c>
      <c r="Q491" s="8">
        <v>0</v>
      </c>
      <c r="R491" s="8">
        <v>206094.7</v>
      </c>
    </row>
    <row r="492" spans="1:18" s="3" customFormat="1" ht="15" hidden="1" customHeight="1">
      <c r="A492" s="7"/>
      <c r="B492" s="11"/>
      <c r="C492" s="11"/>
      <c r="D492" s="11"/>
      <c r="E492" s="11"/>
      <c r="F492" s="11"/>
      <c r="G492" s="11"/>
      <c r="H492" s="39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1:18" s="3" customFormat="1" ht="15" hidden="1" customHeight="1">
      <c r="A493" s="6" t="s">
        <v>649</v>
      </c>
      <c r="B493" s="7" t="s">
        <v>650</v>
      </c>
      <c r="C493" s="6" t="s">
        <v>651</v>
      </c>
      <c r="D493" s="6" t="s">
        <v>117</v>
      </c>
      <c r="E493" s="8">
        <v>138391</v>
      </c>
      <c r="F493" s="9">
        <v>42644</v>
      </c>
      <c r="G493" s="9">
        <v>46295</v>
      </c>
      <c r="H493" s="39">
        <f t="shared" si="7"/>
        <v>2.4166666666666665</v>
      </c>
      <c r="I493" s="10">
        <v>120</v>
      </c>
      <c r="J493" s="10">
        <v>7.5</v>
      </c>
      <c r="K493" s="8">
        <v>48750</v>
      </c>
      <c r="L493" s="8">
        <v>0.35</v>
      </c>
      <c r="M493" s="8">
        <v>585000</v>
      </c>
      <c r="N493" s="8">
        <v>4.2300000000000004</v>
      </c>
      <c r="O493" s="8">
        <v>1.26</v>
      </c>
      <c r="P493" s="8">
        <v>0</v>
      </c>
      <c r="Q493" s="8">
        <v>0</v>
      </c>
      <c r="R493" s="8">
        <v>0</v>
      </c>
    </row>
    <row r="494" spans="1:18" s="3" customFormat="1" ht="15" hidden="1" customHeight="1">
      <c r="A494" s="7"/>
      <c r="B494" s="11"/>
      <c r="C494" s="11"/>
      <c r="D494" s="11"/>
      <c r="E494" s="11"/>
      <c r="F494" s="11"/>
      <c r="G494" s="11"/>
      <c r="H494" s="39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1:18" s="3" customFormat="1" ht="15" hidden="1" customHeight="1">
      <c r="A495" s="6" t="s">
        <v>649</v>
      </c>
      <c r="B495" s="7" t="s">
        <v>101</v>
      </c>
      <c r="C495" s="12" t="s">
        <v>247</v>
      </c>
      <c r="D495" s="12"/>
      <c r="E495" s="13">
        <v>11729</v>
      </c>
      <c r="F495" s="14"/>
      <c r="G495" s="14"/>
      <c r="H495" s="39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3" customFormat="1" ht="15" hidden="1" customHeight="1">
      <c r="A496" s="7"/>
      <c r="B496" s="11"/>
      <c r="C496" s="11"/>
      <c r="D496" s="11"/>
      <c r="E496" s="11"/>
      <c r="F496" s="11"/>
      <c r="G496" s="11"/>
      <c r="H496" s="39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1:18" s="3" customFormat="1" ht="15" hidden="1" customHeight="1">
      <c r="A497" s="6" t="s">
        <v>652</v>
      </c>
      <c r="B497" s="7" t="s">
        <v>653</v>
      </c>
      <c r="C497" s="6" t="s">
        <v>654</v>
      </c>
      <c r="D497" s="6" t="s">
        <v>97</v>
      </c>
      <c r="E497" s="8">
        <v>48276</v>
      </c>
      <c r="F497" s="9">
        <v>45139</v>
      </c>
      <c r="G497" s="9">
        <v>47057</v>
      </c>
      <c r="H497" s="39">
        <f t="shared" si="7"/>
        <v>4.583333333333333</v>
      </c>
      <c r="I497" s="10">
        <v>63</v>
      </c>
      <c r="J497" s="10">
        <v>0.67</v>
      </c>
      <c r="K497" s="8">
        <v>23132.25</v>
      </c>
      <c r="L497" s="8">
        <v>0.48</v>
      </c>
      <c r="M497" s="8">
        <v>277587</v>
      </c>
      <c r="N497" s="8">
        <v>5.75</v>
      </c>
      <c r="O497" s="8">
        <v>2.1</v>
      </c>
      <c r="P497" s="8">
        <v>0</v>
      </c>
      <c r="Q497" s="8">
        <v>57689.82</v>
      </c>
      <c r="R497" s="8">
        <v>0</v>
      </c>
    </row>
    <row r="498" spans="1:18" s="3" customFormat="1" ht="15" hidden="1" customHeight="1">
      <c r="A498" s="7"/>
      <c r="B498" s="11"/>
      <c r="C498" s="11"/>
      <c r="D498" s="11"/>
      <c r="E498" s="11"/>
      <c r="F498" s="11"/>
      <c r="G498" s="11"/>
      <c r="H498" s="39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1:18" s="3" customFormat="1" ht="15" hidden="1" customHeight="1">
      <c r="A499" s="6" t="s">
        <v>655</v>
      </c>
      <c r="B499" s="7" t="s">
        <v>656</v>
      </c>
      <c r="C499" s="6" t="s">
        <v>657</v>
      </c>
      <c r="D499" s="6" t="s">
        <v>97</v>
      </c>
      <c r="E499" s="8">
        <v>31000</v>
      </c>
      <c r="F499" s="9">
        <v>43862</v>
      </c>
      <c r="G499" s="9">
        <v>47514</v>
      </c>
      <c r="H499" s="39">
        <f t="shared" si="7"/>
        <v>5.833333333333333</v>
      </c>
      <c r="I499" s="10">
        <v>120</v>
      </c>
      <c r="J499" s="10">
        <v>4.17</v>
      </c>
      <c r="K499" s="8">
        <v>12000</v>
      </c>
      <c r="L499" s="8">
        <v>0.39</v>
      </c>
      <c r="M499" s="8">
        <v>144000</v>
      </c>
      <c r="N499" s="8">
        <v>4.6500000000000004</v>
      </c>
      <c r="O499" s="8">
        <v>0.15</v>
      </c>
      <c r="P499" s="8">
        <v>0</v>
      </c>
      <c r="Q499" s="8">
        <v>12000</v>
      </c>
      <c r="R499" s="8">
        <v>0</v>
      </c>
    </row>
    <row r="500" spans="1:18" s="3" customFormat="1" ht="15" hidden="1" customHeight="1">
      <c r="A500" s="7"/>
      <c r="B500" s="11"/>
      <c r="C500" s="11"/>
      <c r="D500" s="11"/>
      <c r="E500" s="11"/>
      <c r="F500" s="11"/>
      <c r="G500" s="11"/>
      <c r="H500" s="39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1:18" s="3" customFormat="1" ht="15" hidden="1" customHeight="1">
      <c r="A501" s="6" t="s">
        <v>658</v>
      </c>
      <c r="B501" s="7" t="s">
        <v>659</v>
      </c>
      <c r="C501" s="6" t="s">
        <v>660</v>
      </c>
      <c r="D501" s="6" t="s">
        <v>97</v>
      </c>
      <c r="E501" s="8">
        <v>62000</v>
      </c>
      <c r="F501" s="9">
        <v>44317</v>
      </c>
      <c r="G501" s="9">
        <v>46142</v>
      </c>
      <c r="H501" s="39">
        <f t="shared" si="7"/>
        <v>2</v>
      </c>
      <c r="I501" s="10">
        <v>60</v>
      </c>
      <c r="J501" s="10">
        <v>2.92</v>
      </c>
      <c r="K501" s="8">
        <v>20716.72</v>
      </c>
      <c r="L501" s="8">
        <v>0.33</v>
      </c>
      <c r="M501" s="8">
        <v>248600.64</v>
      </c>
      <c r="N501" s="8">
        <v>4.01</v>
      </c>
      <c r="O501" s="8">
        <v>1.47</v>
      </c>
      <c r="P501" s="8">
        <v>0</v>
      </c>
      <c r="Q501" s="8">
        <v>19527.5</v>
      </c>
      <c r="R501" s="8">
        <v>0</v>
      </c>
    </row>
    <row r="502" spans="1:18" s="3" customFormat="1" ht="15" hidden="1" customHeight="1">
      <c r="A502" s="7"/>
      <c r="B502" s="11"/>
      <c r="C502" s="11"/>
      <c r="D502" s="11"/>
      <c r="E502" s="11"/>
      <c r="F502" s="11"/>
      <c r="G502" s="11"/>
      <c r="H502" s="39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1:18" s="3" customFormat="1" ht="15" hidden="1" customHeight="1">
      <c r="A503" s="6" t="s">
        <v>661</v>
      </c>
      <c r="B503" s="7" t="s">
        <v>662</v>
      </c>
      <c r="C503" s="6" t="s">
        <v>663</v>
      </c>
      <c r="D503" s="6" t="s">
        <v>117</v>
      </c>
      <c r="E503" s="8">
        <v>62000</v>
      </c>
      <c r="F503" s="9">
        <v>41579</v>
      </c>
      <c r="G503" s="9">
        <v>47208</v>
      </c>
      <c r="H503" s="39">
        <f t="shared" si="7"/>
        <v>5</v>
      </c>
      <c r="I503" s="10">
        <v>185</v>
      </c>
      <c r="J503" s="10">
        <v>10.42</v>
      </c>
      <c r="K503" s="8">
        <v>30754.03</v>
      </c>
      <c r="L503" s="8">
        <v>0.5</v>
      </c>
      <c r="M503" s="8">
        <v>369048.36</v>
      </c>
      <c r="N503" s="8">
        <v>5.95</v>
      </c>
      <c r="O503" s="8">
        <v>2.1</v>
      </c>
      <c r="P503" s="8">
        <v>0</v>
      </c>
      <c r="Q503" s="8">
        <v>48050</v>
      </c>
      <c r="R503" s="8">
        <v>0</v>
      </c>
    </row>
    <row r="504" spans="1:18" s="3" customFormat="1" ht="15" hidden="1" customHeight="1">
      <c r="A504" s="7"/>
      <c r="B504" s="11"/>
      <c r="C504" s="11"/>
      <c r="D504" s="11"/>
      <c r="E504" s="11"/>
      <c r="F504" s="11"/>
      <c r="G504" s="11"/>
      <c r="H504" s="39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1:18" s="3" customFormat="1" ht="15" hidden="1" customHeight="1">
      <c r="A505" s="6" t="s">
        <v>664</v>
      </c>
      <c r="B505" s="7" t="s">
        <v>665</v>
      </c>
      <c r="C505" s="6" t="s">
        <v>666</v>
      </c>
      <c r="D505" s="6" t="s">
        <v>117</v>
      </c>
      <c r="E505" s="8">
        <v>30000</v>
      </c>
      <c r="F505" s="9">
        <v>42552</v>
      </c>
      <c r="G505" s="9">
        <v>46203</v>
      </c>
      <c r="H505" s="39">
        <f t="shared" si="7"/>
        <v>2.1666666666666665</v>
      </c>
      <c r="I505" s="10">
        <v>120</v>
      </c>
      <c r="J505" s="10">
        <v>7.75</v>
      </c>
      <c r="K505" s="8">
        <v>20000</v>
      </c>
      <c r="L505" s="8">
        <v>0.67</v>
      </c>
      <c r="M505" s="8">
        <v>240000</v>
      </c>
      <c r="N505" s="8">
        <v>8</v>
      </c>
      <c r="O505" s="8">
        <v>0</v>
      </c>
      <c r="P505" s="8">
        <v>0</v>
      </c>
      <c r="Q505" s="8">
        <v>0</v>
      </c>
      <c r="R505" s="8">
        <v>0</v>
      </c>
    </row>
    <row r="506" spans="1:18" s="3" customFormat="1" ht="15" hidden="1" customHeight="1">
      <c r="A506" s="7"/>
      <c r="B506" s="11"/>
      <c r="C506" s="11"/>
      <c r="D506" s="11"/>
      <c r="E506" s="11"/>
      <c r="F506" s="11"/>
      <c r="G506" s="11"/>
      <c r="H506" s="39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1:18" s="3" customFormat="1" ht="15" hidden="1" customHeight="1">
      <c r="A507" s="6" t="s">
        <v>667</v>
      </c>
      <c r="B507" s="7" t="s">
        <v>119</v>
      </c>
      <c r="C507" s="6" t="s">
        <v>668</v>
      </c>
      <c r="D507" s="6" t="s">
        <v>97</v>
      </c>
      <c r="E507" s="8">
        <v>10272</v>
      </c>
      <c r="F507" s="9">
        <v>44727</v>
      </c>
      <c r="G507" s="9">
        <v>46326</v>
      </c>
      <c r="H507" s="39">
        <f t="shared" si="7"/>
        <v>2.5833333333333335</v>
      </c>
      <c r="I507" s="10">
        <v>53</v>
      </c>
      <c r="J507" s="10">
        <v>1.83</v>
      </c>
      <c r="K507" s="8">
        <v>11984</v>
      </c>
      <c r="L507" s="8">
        <v>1.17</v>
      </c>
      <c r="M507" s="8">
        <v>143808</v>
      </c>
      <c r="N507" s="8">
        <v>14</v>
      </c>
      <c r="O507" s="8">
        <v>5.63</v>
      </c>
      <c r="P507" s="8">
        <v>0</v>
      </c>
      <c r="Q507" s="8">
        <v>0</v>
      </c>
      <c r="R507" s="8">
        <v>0</v>
      </c>
    </row>
    <row r="508" spans="1:18" s="3" customFormat="1" ht="15" hidden="1" customHeight="1">
      <c r="A508" s="7"/>
      <c r="B508" s="11"/>
      <c r="C508" s="11"/>
      <c r="D508" s="11"/>
      <c r="E508" s="11"/>
      <c r="F508" s="11"/>
      <c r="G508" s="11"/>
      <c r="H508" s="39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1:18" s="3" customFormat="1" ht="15" hidden="1" customHeight="1">
      <c r="A509" s="6" t="s">
        <v>669</v>
      </c>
      <c r="B509" s="7" t="s">
        <v>670</v>
      </c>
      <c r="C509" s="6" t="s">
        <v>671</v>
      </c>
      <c r="D509" s="6" t="s">
        <v>97</v>
      </c>
      <c r="E509" s="8">
        <v>46188</v>
      </c>
      <c r="F509" s="9">
        <v>45261</v>
      </c>
      <c r="G509" s="9">
        <v>46721</v>
      </c>
      <c r="H509" s="39">
        <f t="shared" si="7"/>
        <v>3.5833333333333335</v>
      </c>
      <c r="I509" s="10">
        <v>48</v>
      </c>
      <c r="J509" s="10">
        <v>0.33</v>
      </c>
      <c r="K509" s="8">
        <v>46188</v>
      </c>
      <c r="L509" s="8">
        <v>1</v>
      </c>
      <c r="M509" s="8">
        <v>554256</v>
      </c>
      <c r="N509" s="8">
        <v>12</v>
      </c>
      <c r="O509" s="8">
        <v>4.4000000000000004</v>
      </c>
      <c r="P509" s="8">
        <v>0</v>
      </c>
      <c r="Q509" s="8">
        <v>0</v>
      </c>
      <c r="R509" s="8">
        <v>0</v>
      </c>
    </row>
    <row r="510" spans="1:18" s="3" customFormat="1" ht="15" hidden="1" customHeight="1">
      <c r="A510" s="7"/>
      <c r="B510" s="11"/>
      <c r="C510" s="11"/>
      <c r="D510" s="11"/>
      <c r="E510" s="11"/>
      <c r="F510" s="11"/>
      <c r="G510" s="11"/>
      <c r="H510" s="39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1:18" s="3" customFormat="1" ht="15" hidden="1" customHeight="1">
      <c r="A511" s="6" t="s">
        <v>672</v>
      </c>
      <c r="B511" s="7" t="s">
        <v>673</v>
      </c>
      <c r="C511" s="12" t="s">
        <v>247</v>
      </c>
      <c r="D511" s="12"/>
      <c r="E511" s="13">
        <v>22698</v>
      </c>
      <c r="F511" s="14"/>
      <c r="G511" s="14"/>
      <c r="H511" s="39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3" customFormat="1" ht="15" hidden="1" customHeight="1">
      <c r="A512" s="7"/>
      <c r="B512" s="11"/>
      <c r="C512" s="11"/>
      <c r="D512" s="11"/>
      <c r="E512" s="11"/>
      <c r="F512" s="11"/>
      <c r="G512" s="11"/>
      <c r="H512" s="39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1:18" s="3" customFormat="1" ht="15" hidden="1" customHeight="1">
      <c r="A513" s="6" t="s">
        <v>674</v>
      </c>
      <c r="B513" s="7" t="s">
        <v>675</v>
      </c>
      <c r="C513" s="6" t="s">
        <v>676</v>
      </c>
      <c r="D513" s="6" t="s">
        <v>97</v>
      </c>
      <c r="E513" s="8">
        <v>30000</v>
      </c>
      <c r="F513" s="9">
        <v>44677</v>
      </c>
      <c r="G513" s="9">
        <v>47238</v>
      </c>
      <c r="H513" s="39">
        <f t="shared" si="7"/>
        <v>5</v>
      </c>
      <c r="I513" s="10">
        <v>85</v>
      </c>
      <c r="J513" s="10">
        <v>2</v>
      </c>
      <c r="K513" s="8">
        <v>14100</v>
      </c>
      <c r="L513" s="8">
        <v>0.47</v>
      </c>
      <c r="M513" s="8">
        <v>169200</v>
      </c>
      <c r="N513" s="8">
        <v>5.64</v>
      </c>
      <c r="O513" s="8">
        <v>1.74</v>
      </c>
      <c r="P513" s="8">
        <v>0</v>
      </c>
      <c r="Q513" s="8">
        <v>75000</v>
      </c>
      <c r="R513" s="8">
        <v>0</v>
      </c>
    </row>
    <row r="514" spans="1:18" s="3" customFormat="1" ht="15" hidden="1" customHeight="1">
      <c r="A514" s="7"/>
      <c r="B514" s="11"/>
      <c r="C514" s="11"/>
      <c r="D514" s="11"/>
      <c r="E514" s="11"/>
      <c r="F514" s="11"/>
      <c r="G514" s="11"/>
      <c r="H514" s="39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1:18" s="3" customFormat="1" ht="15" hidden="1" customHeight="1">
      <c r="A515" s="6" t="s">
        <v>677</v>
      </c>
      <c r="B515" s="7" t="s">
        <v>678</v>
      </c>
      <c r="C515" s="6" t="s">
        <v>679</v>
      </c>
      <c r="D515" s="6" t="s">
        <v>97</v>
      </c>
      <c r="E515" s="8">
        <v>22734</v>
      </c>
      <c r="F515" s="9">
        <v>44075</v>
      </c>
      <c r="G515" s="9">
        <v>45900</v>
      </c>
      <c r="H515" s="39">
        <f t="shared" si="7"/>
        <v>1.4166666666666667</v>
      </c>
      <c r="I515" s="10">
        <v>60</v>
      </c>
      <c r="J515" s="10">
        <v>3.58</v>
      </c>
      <c r="K515" s="8">
        <v>10584.95</v>
      </c>
      <c r="L515" s="8">
        <v>0.47</v>
      </c>
      <c r="M515" s="8">
        <v>127019.4</v>
      </c>
      <c r="N515" s="8">
        <v>5.59</v>
      </c>
      <c r="O515" s="8">
        <v>1.45</v>
      </c>
      <c r="P515" s="8">
        <v>0</v>
      </c>
      <c r="Q515" s="8">
        <v>0</v>
      </c>
      <c r="R515" s="8">
        <v>0</v>
      </c>
    </row>
    <row r="516" spans="1:18" s="3" customFormat="1" ht="15" hidden="1" customHeight="1">
      <c r="A516" s="7"/>
      <c r="B516" s="11"/>
      <c r="C516" s="11"/>
      <c r="D516" s="11"/>
      <c r="E516" s="11"/>
      <c r="F516" s="11"/>
      <c r="G516" s="11"/>
      <c r="H516" s="39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1:18" s="3" customFormat="1" ht="15" hidden="1" customHeight="1">
      <c r="A517" s="6" t="s">
        <v>680</v>
      </c>
      <c r="B517" s="7" t="s">
        <v>681</v>
      </c>
      <c r="C517" s="6" t="s">
        <v>682</v>
      </c>
      <c r="D517" s="6" t="s">
        <v>97</v>
      </c>
      <c r="E517" s="8">
        <v>103000</v>
      </c>
      <c r="F517" s="9">
        <v>44439</v>
      </c>
      <c r="G517" s="9">
        <v>48152</v>
      </c>
      <c r="H517" s="39">
        <f t="shared" si="7"/>
        <v>7.583333333333333</v>
      </c>
      <c r="I517" s="10">
        <v>123</v>
      </c>
      <c r="J517" s="10">
        <v>2.67</v>
      </c>
      <c r="K517" s="8">
        <v>56821.67</v>
      </c>
      <c r="L517" s="8">
        <v>0.55000000000000004</v>
      </c>
      <c r="M517" s="8">
        <v>681860.04</v>
      </c>
      <c r="N517" s="8">
        <v>6.62</v>
      </c>
      <c r="O517" s="8">
        <v>1.22</v>
      </c>
      <c r="P517" s="8">
        <v>0</v>
      </c>
      <c r="Q517" s="8">
        <v>53645.83</v>
      </c>
      <c r="R517" s="8">
        <v>0</v>
      </c>
    </row>
    <row r="518" spans="1:18" s="3" customFormat="1" ht="15" hidden="1" customHeight="1">
      <c r="A518" s="7"/>
      <c r="B518" s="11"/>
      <c r="C518" s="11"/>
      <c r="D518" s="11"/>
      <c r="E518" s="11"/>
      <c r="F518" s="11"/>
      <c r="G518" s="11"/>
      <c r="H518" s="39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1:18" s="3" customFormat="1" ht="15" hidden="1" customHeight="1">
      <c r="A519" s="6" t="s">
        <v>683</v>
      </c>
      <c r="B519" s="7" t="s">
        <v>99</v>
      </c>
      <c r="C519" s="6" t="s">
        <v>684</v>
      </c>
      <c r="D519" s="6" t="s">
        <v>97</v>
      </c>
      <c r="E519" s="8">
        <v>20000</v>
      </c>
      <c r="F519" s="9">
        <v>40374</v>
      </c>
      <c r="G519" s="9">
        <v>45808</v>
      </c>
      <c r="H519" s="39">
        <f t="shared" si="7"/>
        <v>1.1666666666666667</v>
      </c>
      <c r="I519" s="10">
        <v>179</v>
      </c>
      <c r="J519" s="10">
        <v>13.75</v>
      </c>
      <c r="K519" s="8">
        <v>9083.33</v>
      </c>
      <c r="L519" s="8">
        <v>0.45</v>
      </c>
      <c r="M519" s="8">
        <v>108999.96</v>
      </c>
      <c r="N519" s="8">
        <v>5.45</v>
      </c>
      <c r="O519" s="8">
        <v>1.98</v>
      </c>
      <c r="P519" s="8">
        <v>0</v>
      </c>
      <c r="Q519" s="8">
        <v>10000</v>
      </c>
      <c r="R519" s="8">
        <v>0</v>
      </c>
    </row>
    <row r="520" spans="1:18" s="3" customFormat="1" ht="15" hidden="1" customHeight="1">
      <c r="A520" s="7"/>
      <c r="B520" s="11"/>
      <c r="C520" s="11"/>
      <c r="D520" s="11"/>
      <c r="E520" s="11"/>
      <c r="F520" s="11"/>
      <c r="G520" s="11"/>
      <c r="H520" s="39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1:18" s="3" customFormat="1" ht="15" hidden="1" customHeight="1">
      <c r="A521" s="6" t="s">
        <v>683</v>
      </c>
      <c r="B521" s="7" t="s">
        <v>101</v>
      </c>
      <c r="C521" s="6" t="s">
        <v>685</v>
      </c>
      <c r="D521" s="6" t="s">
        <v>97</v>
      </c>
      <c r="E521" s="8">
        <v>20000</v>
      </c>
      <c r="F521" s="9">
        <v>44958</v>
      </c>
      <c r="G521" s="9">
        <v>46783</v>
      </c>
      <c r="H521" s="39">
        <f t="shared" ref="H521:H583" si="8">DATEDIF($H$5,G521,"m")/12</f>
        <v>3.8333333333333335</v>
      </c>
      <c r="I521" s="10">
        <v>60</v>
      </c>
      <c r="J521" s="10">
        <v>1.17</v>
      </c>
      <c r="K521" s="8">
        <v>12875</v>
      </c>
      <c r="L521" s="8">
        <v>0.64</v>
      </c>
      <c r="M521" s="8">
        <v>154500</v>
      </c>
      <c r="N521" s="8">
        <v>7.72</v>
      </c>
      <c r="O521" s="8">
        <v>1.95</v>
      </c>
      <c r="P521" s="8">
        <v>0</v>
      </c>
      <c r="Q521" s="8">
        <v>0</v>
      </c>
      <c r="R521" s="8">
        <v>0</v>
      </c>
    </row>
    <row r="522" spans="1:18" s="3" customFormat="1" ht="15" hidden="1" customHeight="1">
      <c r="A522" s="7"/>
      <c r="B522" s="11"/>
      <c r="C522" s="11"/>
      <c r="D522" s="11"/>
      <c r="E522" s="11"/>
      <c r="F522" s="11"/>
      <c r="G522" s="11"/>
      <c r="H522" s="39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1:18" s="3" customFormat="1" ht="15" hidden="1" customHeight="1">
      <c r="A523" s="6" t="s">
        <v>686</v>
      </c>
      <c r="B523" s="7" t="s">
        <v>479</v>
      </c>
      <c r="C523" s="6" t="s">
        <v>687</v>
      </c>
      <c r="D523" s="6" t="s">
        <v>117</v>
      </c>
      <c r="E523" s="8">
        <v>13500</v>
      </c>
      <c r="F523" s="9">
        <v>44736</v>
      </c>
      <c r="G523" s="9">
        <v>46035</v>
      </c>
      <c r="H523" s="39">
        <f t="shared" si="8"/>
        <v>1.75</v>
      </c>
      <c r="I523" s="10">
        <v>43</v>
      </c>
      <c r="J523" s="10">
        <v>1.83</v>
      </c>
      <c r="K523" s="8">
        <v>7000</v>
      </c>
      <c r="L523" s="8">
        <v>0.52</v>
      </c>
      <c r="M523" s="8">
        <v>84000</v>
      </c>
      <c r="N523" s="8">
        <v>6.22</v>
      </c>
      <c r="O523" s="8">
        <v>1.38</v>
      </c>
      <c r="P523" s="8">
        <v>0.53</v>
      </c>
      <c r="Q523" s="8">
        <v>0</v>
      </c>
      <c r="R523" s="8">
        <v>0</v>
      </c>
    </row>
    <row r="524" spans="1:18" s="3" customFormat="1" ht="15" hidden="1" customHeight="1">
      <c r="A524" s="7"/>
      <c r="B524" s="11"/>
      <c r="C524" s="11"/>
      <c r="D524" s="11"/>
      <c r="E524" s="11"/>
      <c r="F524" s="11"/>
      <c r="G524" s="11"/>
      <c r="H524" s="39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1:18" s="3" customFormat="1" ht="15" hidden="1" customHeight="1">
      <c r="A525" s="6" t="s">
        <v>686</v>
      </c>
      <c r="B525" s="7" t="s">
        <v>101</v>
      </c>
      <c r="C525" s="6" t="s">
        <v>688</v>
      </c>
      <c r="D525" s="6" t="s">
        <v>97</v>
      </c>
      <c r="E525" s="8">
        <v>5740</v>
      </c>
      <c r="F525" s="9">
        <v>45108</v>
      </c>
      <c r="G525" s="9">
        <v>46053</v>
      </c>
      <c r="H525" s="39">
        <f t="shared" si="8"/>
        <v>1.8333333333333333</v>
      </c>
      <c r="I525" s="10">
        <v>31</v>
      </c>
      <c r="J525" s="10">
        <v>0.75</v>
      </c>
      <c r="K525" s="8">
        <v>4305</v>
      </c>
      <c r="L525" s="8">
        <v>0.75</v>
      </c>
      <c r="M525" s="8">
        <v>51660</v>
      </c>
      <c r="N525" s="8">
        <v>9</v>
      </c>
      <c r="O525" s="8">
        <v>2.11</v>
      </c>
      <c r="P525" s="8">
        <v>0</v>
      </c>
      <c r="Q525" s="8">
        <v>9312.58</v>
      </c>
      <c r="R525" s="8">
        <v>0</v>
      </c>
    </row>
    <row r="526" spans="1:18" s="3" customFormat="1" ht="15" hidden="1" customHeight="1">
      <c r="A526" s="7"/>
      <c r="B526" s="11"/>
      <c r="C526" s="11"/>
      <c r="D526" s="11"/>
      <c r="E526" s="11"/>
      <c r="F526" s="11"/>
      <c r="G526" s="11"/>
      <c r="H526" s="39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1:18" s="3" customFormat="1" ht="15" hidden="1" customHeight="1">
      <c r="A527" s="6" t="s">
        <v>689</v>
      </c>
      <c r="B527" s="7" t="s">
        <v>690</v>
      </c>
      <c r="C527" s="6" t="s">
        <v>691</v>
      </c>
      <c r="D527" s="6" t="s">
        <v>117</v>
      </c>
      <c r="E527" s="8">
        <v>43519</v>
      </c>
      <c r="F527" s="9">
        <v>44697</v>
      </c>
      <c r="G527" s="9">
        <v>45792</v>
      </c>
      <c r="H527" s="39">
        <f t="shared" si="8"/>
        <v>1.0833333333333333</v>
      </c>
      <c r="I527" s="10">
        <v>36</v>
      </c>
      <c r="J527" s="10">
        <v>1.92</v>
      </c>
      <c r="K527" s="8">
        <v>24515.7</v>
      </c>
      <c r="L527" s="8">
        <v>0.56000000000000005</v>
      </c>
      <c r="M527" s="8">
        <v>294188.40000000002</v>
      </c>
      <c r="N527" s="8">
        <v>6.76</v>
      </c>
      <c r="O527" s="8">
        <v>3.29</v>
      </c>
      <c r="P527" s="8">
        <v>0</v>
      </c>
      <c r="Q527" s="8">
        <v>47145.58</v>
      </c>
      <c r="R527" s="8">
        <v>0</v>
      </c>
    </row>
    <row r="528" spans="1:18" s="3" customFormat="1" ht="15" hidden="1" customHeight="1">
      <c r="A528" s="7"/>
      <c r="B528" s="11"/>
      <c r="C528" s="11"/>
      <c r="D528" s="11"/>
      <c r="E528" s="11"/>
      <c r="F528" s="11"/>
      <c r="G528" s="11"/>
      <c r="H528" s="39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1:18" s="3" customFormat="1" ht="15" customHeight="1">
      <c r="A529" s="6" t="s">
        <v>692</v>
      </c>
      <c r="B529" s="7" t="s">
        <v>693</v>
      </c>
      <c r="C529" s="48" t="s">
        <v>694</v>
      </c>
      <c r="D529" s="6" t="s">
        <v>97</v>
      </c>
      <c r="E529" s="8">
        <v>9967</v>
      </c>
      <c r="F529" s="9">
        <v>44840</v>
      </c>
      <c r="G529" s="9">
        <v>45443</v>
      </c>
      <c r="H529" s="39">
        <f t="shared" si="8"/>
        <v>0.16666666666666666</v>
      </c>
      <c r="I529" s="10">
        <v>20</v>
      </c>
      <c r="J529" s="10">
        <v>1.5</v>
      </c>
      <c r="K529" s="8">
        <v>8305.83</v>
      </c>
      <c r="L529" s="8">
        <v>0.83</v>
      </c>
      <c r="M529" s="8">
        <v>99669.96</v>
      </c>
      <c r="N529" s="8">
        <v>10</v>
      </c>
      <c r="O529" s="8">
        <v>4.13</v>
      </c>
      <c r="P529" s="8">
        <v>0</v>
      </c>
      <c r="Q529" s="8">
        <v>8305.83</v>
      </c>
      <c r="R529" s="8">
        <v>0</v>
      </c>
    </row>
    <row r="530" spans="1:18" s="3" customFormat="1" ht="15" hidden="1" customHeight="1">
      <c r="A530" s="7"/>
      <c r="B530" s="11"/>
      <c r="C530" s="11"/>
      <c r="D530" s="11"/>
      <c r="E530" s="11"/>
      <c r="F530" s="11"/>
      <c r="G530" s="11"/>
      <c r="H530" s="39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1:18" s="3" customFormat="1" ht="15" hidden="1" customHeight="1">
      <c r="A531" s="6" t="s">
        <v>692</v>
      </c>
      <c r="B531" s="7" t="s">
        <v>695</v>
      </c>
      <c r="C531" s="12" t="s">
        <v>247</v>
      </c>
      <c r="D531" s="12"/>
      <c r="E531" s="13">
        <v>20721</v>
      </c>
      <c r="F531" s="14"/>
      <c r="G531" s="14"/>
      <c r="H531" s="39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3" customFormat="1" ht="15" hidden="1" customHeight="1">
      <c r="A532" s="7"/>
      <c r="B532" s="11"/>
      <c r="C532" s="11"/>
      <c r="D532" s="11"/>
      <c r="E532" s="11"/>
      <c r="F532" s="11"/>
      <c r="G532" s="11"/>
      <c r="H532" s="39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1:18" s="3" customFormat="1" ht="15" hidden="1" customHeight="1">
      <c r="A533" s="6" t="s">
        <v>696</v>
      </c>
      <c r="B533" s="7" t="s">
        <v>697</v>
      </c>
      <c r="C533" s="6" t="s">
        <v>698</v>
      </c>
      <c r="D533" s="6" t="s">
        <v>97</v>
      </c>
      <c r="E533" s="8">
        <v>133283</v>
      </c>
      <c r="F533" s="9">
        <v>44544</v>
      </c>
      <c r="G533" s="9">
        <v>46387</v>
      </c>
      <c r="H533" s="39">
        <f t="shared" si="8"/>
        <v>2.75</v>
      </c>
      <c r="I533" s="10">
        <v>61</v>
      </c>
      <c r="J533" s="10">
        <v>2.33</v>
      </c>
      <c r="K533" s="8">
        <v>66222.3</v>
      </c>
      <c r="L533" s="8">
        <v>0.5</v>
      </c>
      <c r="M533" s="8">
        <v>794667.6</v>
      </c>
      <c r="N533" s="8">
        <v>5.96</v>
      </c>
      <c r="O533" s="8">
        <v>1.24</v>
      </c>
      <c r="P533" s="8">
        <v>0.3</v>
      </c>
      <c r="Q533" s="8">
        <v>0</v>
      </c>
      <c r="R533" s="8">
        <v>0</v>
      </c>
    </row>
    <row r="534" spans="1:18" s="3" customFormat="1" ht="15" hidden="1" customHeight="1">
      <c r="A534" s="7"/>
      <c r="B534" s="11"/>
      <c r="C534" s="11"/>
      <c r="D534" s="11"/>
      <c r="E534" s="11"/>
      <c r="F534" s="11"/>
      <c r="G534" s="11"/>
      <c r="H534" s="39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1:18" s="3" customFormat="1" ht="15" hidden="1" customHeight="1">
      <c r="A535" s="6" t="s">
        <v>699</v>
      </c>
      <c r="B535" s="7" t="s">
        <v>700</v>
      </c>
      <c r="C535" s="6" t="s">
        <v>701</v>
      </c>
      <c r="D535" s="6" t="s">
        <v>97</v>
      </c>
      <c r="E535" s="8">
        <v>123200</v>
      </c>
      <c r="F535" s="9">
        <v>40817</v>
      </c>
      <c r="G535" s="9">
        <v>47514</v>
      </c>
      <c r="H535" s="39">
        <f t="shared" si="8"/>
        <v>5.833333333333333</v>
      </c>
      <c r="I535" s="10">
        <v>220</v>
      </c>
      <c r="J535" s="10">
        <v>12.5</v>
      </c>
      <c r="K535" s="8">
        <v>66122.17</v>
      </c>
      <c r="L535" s="8">
        <v>0.54</v>
      </c>
      <c r="M535" s="8">
        <v>793466.04</v>
      </c>
      <c r="N535" s="8">
        <v>6.44</v>
      </c>
      <c r="O535" s="8">
        <v>1.03</v>
      </c>
      <c r="P535" s="8">
        <v>0</v>
      </c>
      <c r="Q535" s="8">
        <v>75000</v>
      </c>
      <c r="R535" s="8">
        <v>0</v>
      </c>
    </row>
    <row r="536" spans="1:18" s="3" customFormat="1" ht="15" hidden="1" customHeight="1">
      <c r="A536" s="7"/>
      <c r="B536" s="11"/>
      <c r="C536" s="11"/>
      <c r="D536" s="11"/>
      <c r="E536" s="11"/>
      <c r="F536" s="11"/>
      <c r="G536" s="11"/>
      <c r="H536" s="39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1:18" s="3" customFormat="1" ht="15" hidden="1" customHeight="1">
      <c r="A537" s="6" t="s">
        <v>702</v>
      </c>
      <c r="B537" s="7" t="s">
        <v>703</v>
      </c>
      <c r="C537" s="6" t="s">
        <v>704</v>
      </c>
      <c r="D537" s="6" t="s">
        <v>117</v>
      </c>
      <c r="E537" s="8">
        <v>22000</v>
      </c>
      <c r="F537" s="9">
        <v>44287</v>
      </c>
      <c r="G537" s="9">
        <v>46113</v>
      </c>
      <c r="H537" s="39">
        <f t="shared" si="8"/>
        <v>2</v>
      </c>
      <c r="I537" s="10">
        <v>60</v>
      </c>
      <c r="J537" s="10">
        <v>3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</row>
    <row r="538" spans="1:18" s="3" customFormat="1" ht="15" hidden="1" customHeight="1">
      <c r="A538" s="7"/>
      <c r="B538" s="11"/>
      <c r="C538" s="11"/>
      <c r="D538" s="11"/>
      <c r="E538" s="11"/>
      <c r="F538" s="11"/>
      <c r="G538" s="11"/>
      <c r="H538" s="39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1:18" s="3" customFormat="1" ht="15" hidden="1" customHeight="1">
      <c r="A539" s="6" t="s">
        <v>705</v>
      </c>
      <c r="B539" s="7" t="s">
        <v>706</v>
      </c>
      <c r="C539" s="6" t="s">
        <v>707</v>
      </c>
      <c r="D539" s="6" t="s">
        <v>97</v>
      </c>
      <c r="E539" s="8">
        <v>78882</v>
      </c>
      <c r="F539" s="9">
        <v>43281</v>
      </c>
      <c r="G539" s="9">
        <v>46477</v>
      </c>
      <c r="H539" s="39">
        <f t="shared" si="8"/>
        <v>3</v>
      </c>
      <c r="I539" s="10">
        <v>106</v>
      </c>
      <c r="J539" s="10">
        <v>5.83</v>
      </c>
      <c r="K539" s="8">
        <v>50287.28</v>
      </c>
      <c r="L539" s="8">
        <v>0.64</v>
      </c>
      <c r="M539" s="8">
        <v>603447.36</v>
      </c>
      <c r="N539" s="8">
        <v>7.65</v>
      </c>
      <c r="O539" s="8">
        <v>0</v>
      </c>
      <c r="P539" s="8">
        <v>0.35</v>
      </c>
      <c r="Q539" s="8">
        <v>25000</v>
      </c>
      <c r="R539" s="8">
        <v>0</v>
      </c>
    </row>
    <row r="540" spans="1:18" s="3" customFormat="1" ht="15" hidden="1" customHeight="1">
      <c r="A540" s="7"/>
      <c r="B540" s="11"/>
      <c r="C540" s="11"/>
      <c r="D540" s="11"/>
      <c r="E540" s="11"/>
      <c r="F540" s="11"/>
      <c r="G540" s="11"/>
      <c r="H540" s="39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1:18" s="3" customFormat="1" ht="15" hidden="1" customHeight="1">
      <c r="A541" s="6" t="s">
        <v>708</v>
      </c>
      <c r="B541" s="7" t="s">
        <v>709</v>
      </c>
      <c r="C541" s="6" t="s">
        <v>710</v>
      </c>
      <c r="D541" s="6" t="s">
        <v>97</v>
      </c>
      <c r="E541" s="8">
        <v>41455</v>
      </c>
      <c r="F541" s="9">
        <v>43922</v>
      </c>
      <c r="G541" s="9">
        <v>45747</v>
      </c>
      <c r="H541" s="39">
        <f t="shared" si="8"/>
        <v>1</v>
      </c>
      <c r="I541" s="10">
        <v>60</v>
      </c>
      <c r="J541" s="10">
        <v>4</v>
      </c>
      <c r="K541" s="8">
        <v>20494.32</v>
      </c>
      <c r="L541" s="8">
        <v>0.49</v>
      </c>
      <c r="M541" s="8">
        <v>245931.84</v>
      </c>
      <c r="N541" s="8">
        <v>5.93</v>
      </c>
      <c r="O541" s="8">
        <v>4.92</v>
      </c>
      <c r="P541" s="8">
        <v>0</v>
      </c>
      <c r="Q541" s="8">
        <v>13730.37</v>
      </c>
      <c r="R541" s="8">
        <v>0</v>
      </c>
    </row>
    <row r="542" spans="1:18" s="3" customFormat="1" ht="15" hidden="1" customHeight="1">
      <c r="A542" s="7"/>
      <c r="B542" s="11"/>
      <c r="C542" s="11"/>
      <c r="D542" s="11"/>
      <c r="E542" s="11"/>
      <c r="F542" s="11"/>
      <c r="G542" s="11"/>
      <c r="H542" s="39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1:18" s="3" customFormat="1" ht="15" hidden="1" customHeight="1">
      <c r="A543" s="6" t="s">
        <v>708</v>
      </c>
      <c r="B543" s="7" t="s">
        <v>711</v>
      </c>
      <c r="C543" s="6" t="s">
        <v>712</v>
      </c>
      <c r="D543" s="6" t="s">
        <v>97</v>
      </c>
      <c r="E543" s="8">
        <v>21741</v>
      </c>
      <c r="F543" s="9">
        <v>44713</v>
      </c>
      <c r="G543" s="9">
        <v>45808</v>
      </c>
      <c r="H543" s="39">
        <f t="shared" si="8"/>
        <v>1.1666666666666667</v>
      </c>
      <c r="I543" s="10">
        <v>36</v>
      </c>
      <c r="J543" s="10">
        <v>1.83</v>
      </c>
      <c r="K543" s="8">
        <v>12129.67</v>
      </c>
      <c r="L543" s="8">
        <v>0.56000000000000005</v>
      </c>
      <c r="M543" s="8">
        <v>145556.04</v>
      </c>
      <c r="N543" s="8">
        <v>6.7</v>
      </c>
      <c r="O543" s="8">
        <v>5.23</v>
      </c>
      <c r="P543" s="8">
        <v>0</v>
      </c>
      <c r="Q543" s="8">
        <v>23552.76</v>
      </c>
      <c r="R543" s="8">
        <v>0</v>
      </c>
    </row>
    <row r="544" spans="1:18" s="3" customFormat="1" ht="15" hidden="1" customHeight="1">
      <c r="A544" s="7"/>
      <c r="B544" s="11"/>
      <c r="C544" s="11"/>
      <c r="D544" s="11"/>
      <c r="E544" s="11"/>
      <c r="F544" s="11"/>
      <c r="G544" s="11"/>
      <c r="H544" s="39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1:18" s="3" customFormat="1" ht="15" hidden="1" customHeight="1">
      <c r="A545" s="6" t="s">
        <v>713</v>
      </c>
      <c r="B545" s="7" t="s">
        <v>99</v>
      </c>
      <c r="C545" s="6" t="s">
        <v>714</v>
      </c>
      <c r="D545" s="6" t="s">
        <v>97</v>
      </c>
      <c r="E545" s="8">
        <v>42952</v>
      </c>
      <c r="F545" s="9">
        <v>43952</v>
      </c>
      <c r="G545" s="9">
        <v>45900</v>
      </c>
      <c r="H545" s="39">
        <f t="shared" si="8"/>
        <v>1.4166666666666667</v>
      </c>
      <c r="I545" s="10">
        <v>64</v>
      </c>
      <c r="J545" s="10">
        <v>3.92</v>
      </c>
      <c r="K545" s="8">
        <v>16280.17</v>
      </c>
      <c r="L545" s="8">
        <v>0.38</v>
      </c>
      <c r="M545" s="8">
        <v>195362.04</v>
      </c>
      <c r="N545" s="8">
        <v>4.55</v>
      </c>
      <c r="O545" s="8">
        <v>3.98</v>
      </c>
      <c r="P545" s="8">
        <v>0</v>
      </c>
      <c r="Q545" s="8">
        <v>19536</v>
      </c>
      <c r="R545" s="8">
        <v>0</v>
      </c>
    </row>
    <row r="546" spans="1:18" s="3" customFormat="1" ht="15" hidden="1" customHeight="1">
      <c r="A546" s="7"/>
      <c r="B546" s="11"/>
      <c r="C546" s="11"/>
      <c r="D546" s="11"/>
      <c r="E546" s="11"/>
      <c r="F546" s="11"/>
      <c r="G546" s="11"/>
      <c r="H546" s="39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1:18" s="3" customFormat="1" ht="15" hidden="1" customHeight="1">
      <c r="A547" s="6" t="s">
        <v>713</v>
      </c>
      <c r="B547" s="7" t="s">
        <v>354</v>
      </c>
      <c r="C547" s="6" t="s">
        <v>715</v>
      </c>
      <c r="D547" s="6" t="s">
        <v>97</v>
      </c>
      <c r="E547" s="8">
        <v>55486</v>
      </c>
      <c r="F547" s="9">
        <v>44423</v>
      </c>
      <c r="G547" s="9">
        <v>46356</v>
      </c>
      <c r="H547" s="39">
        <f t="shared" si="8"/>
        <v>2.5833333333333335</v>
      </c>
      <c r="I547" s="10">
        <v>64</v>
      </c>
      <c r="J547" s="10">
        <v>2.67</v>
      </c>
      <c r="K547" s="8">
        <v>26588.35</v>
      </c>
      <c r="L547" s="8">
        <v>0.48</v>
      </c>
      <c r="M547" s="8">
        <v>319060.2</v>
      </c>
      <c r="N547" s="8">
        <v>5.75</v>
      </c>
      <c r="O547" s="8">
        <v>3.33</v>
      </c>
      <c r="P547" s="8">
        <v>0</v>
      </c>
      <c r="Q547" s="8">
        <v>29361.34</v>
      </c>
      <c r="R547" s="8">
        <v>0</v>
      </c>
    </row>
    <row r="548" spans="1:18" s="3" customFormat="1" ht="15" hidden="1" customHeight="1">
      <c r="A548" s="7"/>
      <c r="B548" s="11"/>
      <c r="C548" s="11"/>
      <c r="D548" s="11"/>
      <c r="E548" s="11"/>
      <c r="F548" s="11"/>
      <c r="G548" s="11"/>
      <c r="H548" s="39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1:18" s="3" customFormat="1" ht="15" hidden="1" customHeight="1">
      <c r="A549" s="6" t="s">
        <v>716</v>
      </c>
      <c r="B549" s="7" t="s">
        <v>119</v>
      </c>
      <c r="C549" s="6" t="s">
        <v>717</v>
      </c>
      <c r="D549" s="6" t="s">
        <v>97</v>
      </c>
      <c r="E549" s="8">
        <v>55980</v>
      </c>
      <c r="F549" s="9">
        <v>44713</v>
      </c>
      <c r="G549" s="9">
        <v>47269</v>
      </c>
      <c r="H549" s="39">
        <f t="shared" si="8"/>
        <v>5.166666666666667</v>
      </c>
      <c r="I549" s="10">
        <v>84</v>
      </c>
      <c r="J549" s="10">
        <v>1.83</v>
      </c>
      <c r="K549" s="8">
        <v>27598.14</v>
      </c>
      <c r="L549" s="8">
        <v>0.49</v>
      </c>
      <c r="M549" s="8">
        <v>331177.68</v>
      </c>
      <c r="N549" s="8">
        <v>5.92</v>
      </c>
      <c r="O549" s="8">
        <v>3.04</v>
      </c>
      <c r="P549" s="8">
        <v>0</v>
      </c>
      <c r="Q549" s="8">
        <v>54114</v>
      </c>
      <c r="R549" s="8">
        <v>0</v>
      </c>
    </row>
    <row r="550" spans="1:18" s="3" customFormat="1" ht="15" hidden="1" customHeight="1">
      <c r="A550" s="7"/>
      <c r="B550" s="11"/>
      <c r="C550" s="11"/>
      <c r="D550" s="11"/>
      <c r="E550" s="11"/>
      <c r="F550" s="11"/>
      <c r="G550" s="11"/>
      <c r="H550" s="39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1:18" s="3" customFormat="1" ht="15" hidden="1" customHeight="1">
      <c r="A551" s="40" t="s">
        <v>785</v>
      </c>
      <c r="B551" s="41" t="s">
        <v>786</v>
      </c>
      <c r="C551" s="46" t="s">
        <v>247</v>
      </c>
      <c r="D551" s="46"/>
      <c r="E551" s="49">
        <v>25355</v>
      </c>
      <c r="F551" s="47"/>
      <c r="G551" s="47"/>
      <c r="H551" s="50"/>
      <c r="I551" s="47"/>
      <c r="J551" s="47"/>
      <c r="K551" s="47"/>
      <c r="L551" s="47"/>
      <c r="M551" s="47"/>
      <c r="N551" s="47"/>
      <c r="O551" s="47"/>
      <c r="P551" s="47"/>
      <c r="Q551" s="47"/>
      <c r="R551" s="47"/>
    </row>
    <row r="552" spans="1:18" s="3" customFormat="1" ht="15" hidden="1" customHeight="1">
      <c r="A552" s="7"/>
      <c r="B552" s="11"/>
      <c r="C552" s="11"/>
      <c r="D552" s="11"/>
      <c r="E552" s="11"/>
      <c r="F552" s="11"/>
      <c r="G552" s="11"/>
      <c r="H552" s="39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1:18" s="3" customFormat="1" ht="15" hidden="1" customHeight="1">
      <c r="A553" s="6" t="s">
        <v>718</v>
      </c>
      <c r="B553" s="7" t="s">
        <v>99</v>
      </c>
      <c r="C553" s="6" t="s">
        <v>719</v>
      </c>
      <c r="D553" s="6" t="s">
        <v>117</v>
      </c>
      <c r="E553" s="8">
        <v>58370</v>
      </c>
      <c r="F553" s="9">
        <v>44378</v>
      </c>
      <c r="G553" s="9">
        <v>46203</v>
      </c>
      <c r="H553" s="39">
        <f t="shared" si="8"/>
        <v>2.1666666666666665</v>
      </c>
      <c r="I553" s="10">
        <v>60</v>
      </c>
      <c r="J553" s="10">
        <v>2.75</v>
      </c>
      <c r="K553" s="8">
        <v>23104.79</v>
      </c>
      <c r="L553" s="8">
        <v>0.4</v>
      </c>
      <c r="M553" s="8">
        <v>277257.48</v>
      </c>
      <c r="N553" s="8">
        <v>4.75</v>
      </c>
      <c r="O553" s="8">
        <v>0.12</v>
      </c>
      <c r="P553" s="8">
        <v>0</v>
      </c>
      <c r="Q553" s="8">
        <v>0</v>
      </c>
      <c r="R553" s="8">
        <v>0</v>
      </c>
    </row>
    <row r="554" spans="1:18" s="3" customFormat="1" ht="15" hidden="1" customHeight="1">
      <c r="A554" s="7"/>
      <c r="B554" s="11"/>
      <c r="C554" s="11"/>
      <c r="D554" s="11"/>
      <c r="E554" s="11"/>
      <c r="F554" s="11"/>
      <c r="G554" s="11"/>
      <c r="H554" s="39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1:18" s="3" customFormat="1" ht="15" hidden="1" customHeight="1">
      <c r="A555" s="6" t="s">
        <v>718</v>
      </c>
      <c r="B555" s="7" t="s">
        <v>101</v>
      </c>
      <c r="C555" s="6" t="s">
        <v>720</v>
      </c>
      <c r="D555" s="6" t="s">
        <v>117</v>
      </c>
      <c r="E555" s="8">
        <v>1600</v>
      </c>
      <c r="F555" s="9">
        <v>44378</v>
      </c>
      <c r="G555" s="9">
        <v>46203</v>
      </c>
      <c r="H555" s="39">
        <f t="shared" si="8"/>
        <v>2.1666666666666665</v>
      </c>
      <c r="I555" s="10">
        <v>60</v>
      </c>
      <c r="J555" s="10">
        <v>2.75</v>
      </c>
      <c r="K555" s="8">
        <v>700</v>
      </c>
      <c r="L555" s="8">
        <v>0.44</v>
      </c>
      <c r="M555" s="8">
        <v>8400</v>
      </c>
      <c r="N555" s="8">
        <v>5.25</v>
      </c>
      <c r="O555" s="8">
        <v>0.12</v>
      </c>
      <c r="P555" s="8">
        <v>0</v>
      </c>
      <c r="Q555" s="8">
        <v>0</v>
      </c>
      <c r="R555" s="8">
        <v>0</v>
      </c>
    </row>
    <row r="556" spans="1:18" s="3" customFormat="1" ht="15" hidden="1" customHeight="1">
      <c r="A556" s="7"/>
      <c r="B556" s="11"/>
      <c r="C556" s="11"/>
      <c r="D556" s="11"/>
      <c r="E556" s="11"/>
      <c r="F556" s="11"/>
      <c r="G556" s="11"/>
      <c r="H556" s="39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1:18" s="3" customFormat="1" ht="15" hidden="1" customHeight="1">
      <c r="A557" s="6" t="s">
        <v>721</v>
      </c>
      <c r="B557" s="7" t="s">
        <v>722</v>
      </c>
      <c r="C557" s="6" t="s">
        <v>723</v>
      </c>
      <c r="D557" s="6" t="s">
        <v>97</v>
      </c>
      <c r="E557" s="8">
        <v>47532</v>
      </c>
      <c r="F557" s="9">
        <v>44805</v>
      </c>
      <c r="G557" s="9">
        <v>46630</v>
      </c>
      <c r="H557" s="39">
        <f t="shared" si="8"/>
        <v>3.4166666666666665</v>
      </c>
      <c r="I557" s="10">
        <v>60</v>
      </c>
      <c r="J557" s="10">
        <v>1.58</v>
      </c>
      <c r="K557" s="8">
        <v>27253.66</v>
      </c>
      <c r="L557" s="8">
        <v>0.56999999999999995</v>
      </c>
      <c r="M557" s="8">
        <v>327043.92</v>
      </c>
      <c r="N557" s="8">
        <v>6.88</v>
      </c>
      <c r="O557" s="8">
        <v>1.72</v>
      </c>
      <c r="P557" s="8">
        <v>0</v>
      </c>
      <c r="Q557" s="8">
        <v>33133.96</v>
      </c>
      <c r="R557" s="8">
        <v>0</v>
      </c>
    </row>
    <row r="558" spans="1:18" s="3" customFormat="1" ht="15" hidden="1" customHeight="1">
      <c r="A558" s="7"/>
      <c r="B558" s="11"/>
      <c r="C558" s="11"/>
      <c r="D558" s="11"/>
      <c r="E558" s="11"/>
      <c r="F558" s="11"/>
      <c r="G558" s="11"/>
      <c r="H558" s="39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1:18" s="3" customFormat="1" ht="15" hidden="1" customHeight="1">
      <c r="A559" s="6" t="s">
        <v>721</v>
      </c>
      <c r="B559" s="7" t="s">
        <v>724</v>
      </c>
      <c r="C559" s="6" t="s">
        <v>725</v>
      </c>
      <c r="D559" s="6" t="s">
        <v>97</v>
      </c>
      <c r="E559" s="8">
        <v>25000</v>
      </c>
      <c r="F559" s="9">
        <v>43709</v>
      </c>
      <c r="G559" s="9">
        <v>46387</v>
      </c>
      <c r="H559" s="39">
        <f t="shared" si="8"/>
        <v>2.75</v>
      </c>
      <c r="I559" s="10">
        <v>88</v>
      </c>
      <c r="J559" s="10">
        <v>4.58</v>
      </c>
      <c r="K559" s="8">
        <v>12544.73</v>
      </c>
      <c r="L559" s="8">
        <v>0.5</v>
      </c>
      <c r="M559" s="8">
        <v>150536.76</v>
      </c>
      <c r="N559" s="8">
        <v>6.02</v>
      </c>
      <c r="O559" s="8">
        <v>1.55</v>
      </c>
      <c r="P559" s="8">
        <v>0</v>
      </c>
      <c r="Q559" s="8">
        <v>12500</v>
      </c>
      <c r="R559" s="8">
        <v>0</v>
      </c>
    </row>
    <row r="560" spans="1:18" s="3" customFormat="1" ht="15" hidden="1" customHeight="1">
      <c r="A560" s="7"/>
      <c r="B560" s="11"/>
      <c r="C560" s="11"/>
      <c r="D560" s="11"/>
      <c r="E560" s="11"/>
      <c r="F560" s="11"/>
      <c r="G560" s="11"/>
      <c r="H560" s="39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1:18" s="3" customFormat="1" ht="15" hidden="1" customHeight="1">
      <c r="A561" s="6" t="s">
        <v>721</v>
      </c>
      <c r="B561" s="7" t="s">
        <v>548</v>
      </c>
      <c r="C561" s="12" t="s">
        <v>247</v>
      </c>
      <c r="D561" s="12"/>
      <c r="E561" s="13">
        <v>0</v>
      </c>
      <c r="F561" s="14"/>
      <c r="G561" s="14"/>
      <c r="H561" s="39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3" customFormat="1" ht="15" hidden="1" customHeight="1">
      <c r="A562" s="7"/>
      <c r="B562" s="11"/>
      <c r="C562" s="11"/>
      <c r="D562" s="11"/>
      <c r="E562" s="11"/>
      <c r="F562" s="11"/>
      <c r="G562" s="11"/>
      <c r="H562" s="39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1:18" s="3" customFormat="1" ht="15" hidden="1" customHeight="1">
      <c r="A563" s="6" t="s">
        <v>726</v>
      </c>
      <c r="B563" s="7" t="s">
        <v>119</v>
      </c>
      <c r="C563" s="6" t="s">
        <v>727</v>
      </c>
      <c r="D563" s="6" t="s">
        <v>97</v>
      </c>
      <c r="E563" s="8">
        <v>35250</v>
      </c>
      <c r="F563" s="9">
        <v>44470</v>
      </c>
      <c r="G563" s="9">
        <v>46477</v>
      </c>
      <c r="H563" s="39">
        <f t="shared" si="8"/>
        <v>3</v>
      </c>
      <c r="I563" s="10">
        <v>66</v>
      </c>
      <c r="J563" s="10">
        <v>2.5</v>
      </c>
      <c r="K563" s="8">
        <v>13000</v>
      </c>
      <c r="L563" s="8">
        <v>0.37</v>
      </c>
      <c r="M563" s="8">
        <v>156000</v>
      </c>
      <c r="N563" s="8">
        <v>4.43</v>
      </c>
      <c r="O563" s="8">
        <v>0.55000000000000004</v>
      </c>
      <c r="P563" s="8">
        <v>0</v>
      </c>
      <c r="Q563" s="8">
        <v>13000</v>
      </c>
      <c r="R563" s="8">
        <v>0</v>
      </c>
    </row>
    <row r="564" spans="1:18" s="3" customFormat="1" ht="15" hidden="1" customHeight="1">
      <c r="A564" s="7"/>
      <c r="B564" s="11"/>
      <c r="C564" s="11"/>
      <c r="D564" s="11"/>
      <c r="E564" s="11"/>
      <c r="F564" s="11"/>
      <c r="G564" s="11"/>
      <c r="H564" s="39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1:18" s="3" customFormat="1" ht="15" hidden="1" customHeight="1">
      <c r="A565" s="6" t="s">
        <v>726</v>
      </c>
      <c r="B565" s="7" t="s">
        <v>320</v>
      </c>
      <c r="C565" s="6" t="s">
        <v>728</v>
      </c>
      <c r="D565" s="6" t="s">
        <v>97</v>
      </c>
      <c r="E565" s="8">
        <v>25100</v>
      </c>
      <c r="F565" s="9">
        <v>45200</v>
      </c>
      <c r="G565" s="9">
        <v>48975</v>
      </c>
      <c r="H565" s="39">
        <f t="shared" si="8"/>
        <v>9.8333333333333339</v>
      </c>
      <c r="I565" s="10">
        <v>124</v>
      </c>
      <c r="J565" s="10">
        <v>0.5</v>
      </c>
      <c r="K565" s="8">
        <v>21753.33</v>
      </c>
      <c r="L565" s="8">
        <v>0.87</v>
      </c>
      <c r="M565" s="8">
        <v>261039.96</v>
      </c>
      <c r="N565" s="8">
        <v>10.4</v>
      </c>
      <c r="O565" s="8">
        <v>2.44</v>
      </c>
      <c r="P565" s="8">
        <v>0.76</v>
      </c>
      <c r="Q565" s="8">
        <v>33806.42</v>
      </c>
      <c r="R565" s="8">
        <v>0</v>
      </c>
    </row>
    <row r="566" spans="1:18" s="3" customFormat="1" ht="15" hidden="1" customHeight="1">
      <c r="A566" s="7"/>
      <c r="B566" s="11"/>
      <c r="C566" s="11"/>
      <c r="D566" s="11"/>
      <c r="E566" s="11"/>
      <c r="F566" s="11"/>
      <c r="G566" s="11"/>
      <c r="H566" s="39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1:18" s="3" customFormat="1" ht="15" hidden="1" customHeight="1">
      <c r="A567" s="6" t="s">
        <v>729</v>
      </c>
      <c r="B567" s="7" t="s">
        <v>730</v>
      </c>
      <c r="C567" s="6" t="s">
        <v>731</v>
      </c>
      <c r="D567" s="6" t="s">
        <v>97</v>
      </c>
      <c r="E567" s="8">
        <v>16800</v>
      </c>
      <c r="F567" s="9">
        <v>44166</v>
      </c>
      <c r="G567" s="9">
        <v>45991</v>
      </c>
      <c r="H567" s="39">
        <f t="shared" si="8"/>
        <v>1.5833333333333333</v>
      </c>
      <c r="I567" s="10">
        <v>60</v>
      </c>
      <c r="J567" s="10">
        <v>3.33</v>
      </c>
      <c r="K567" s="8">
        <v>15374.67</v>
      </c>
      <c r="L567" s="8">
        <v>0.92</v>
      </c>
      <c r="M567" s="8">
        <v>184496.04</v>
      </c>
      <c r="N567" s="8">
        <v>10.98</v>
      </c>
      <c r="O567" s="8">
        <v>2.16</v>
      </c>
      <c r="P567" s="8">
        <v>0</v>
      </c>
      <c r="Q567" s="8">
        <v>0</v>
      </c>
      <c r="R567" s="8">
        <v>0</v>
      </c>
    </row>
    <row r="568" spans="1:18" s="3" customFormat="1" ht="15" hidden="1" customHeight="1">
      <c r="A568" s="7"/>
      <c r="B568" s="11"/>
      <c r="C568" s="11"/>
      <c r="D568" s="11"/>
      <c r="E568" s="11"/>
      <c r="F568" s="11"/>
      <c r="G568" s="11"/>
      <c r="H568" s="39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1:18" s="3" customFormat="1" ht="15" hidden="1" customHeight="1">
      <c r="A569" s="6" t="s">
        <v>732</v>
      </c>
      <c r="B569" s="7" t="s">
        <v>733</v>
      </c>
      <c r="C569" s="6" t="s">
        <v>734</v>
      </c>
      <c r="D569" s="6" t="s">
        <v>117</v>
      </c>
      <c r="E569" s="8">
        <v>30512</v>
      </c>
      <c r="F569" s="9">
        <v>44105</v>
      </c>
      <c r="G569" s="9">
        <v>45930</v>
      </c>
      <c r="H569" s="39">
        <f t="shared" si="8"/>
        <v>1.4166666666666667</v>
      </c>
      <c r="I569" s="10">
        <v>60</v>
      </c>
      <c r="J569" s="10">
        <v>3.5</v>
      </c>
      <c r="K569" s="8">
        <v>15060</v>
      </c>
      <c r="L569" s="8">
        <v>0.49</v>
      </c>
      <c r="M569" s="8">
        <v>180720</v>
      </c>
      <c r="N569" s="8">
        <v>5.92</v>
      </c>
      <c r="O569" s="8">
        <v>0.93</v>
      </c>
      <c r="P569" s="8">
        <v>0</v>
      </c>
      <c r="Q569" s="8">
        <v>13985</v>
      </c>
      <c r="R569" s="8">
        <v>0</v>
      </c>
    </row>
    <row r="570" spans="1:18" s="3" customFormat="1" ht="15" hidden="1" customHeight="1">
      <c r="A570" s="7"/>
      <c r="B570" s="11"/>
      <c r="C570" s="11"/>
      <c r="D570" s="11"/>
      <c r="E570" s="11"/>
      <c r="F570" s="11"/>
      <c r="G570" s="11"/>
      <c r="H570" s="39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1:18" s="3" customFormat="1" ht="15" hidden="1" customHeight="1">
      <c r="A571" s="6" t="s">
        <v>735</v>
      </c>
      <c r="B571" s="7" t="s">
        <v>736</v>
      </c>
      <c r="C571" s="6" t="s">
        <v>737</v>
      </c>
      <c r="D571" s="6" t="s">
        <v>97</v>
      </c>
      <c r="E571" s="8">
        <v>26880</v>
      </c>
      <c r="F571" s="9">
        <v>44351</v>
      </c>
      <c r="G571" s="9">
        <v>47299</v>
      </c>
      <c r="H571" s="39">
        <f t="shared" si="8"/>
        <v>5.166666666666667</v>
      </c>
      <c r="I571" s="10">
        <v>97</v>
      </c>
      <c r="J571" s="10">
        <v>2.83</v>
      </c>
      <c r="K571" s="8">
        <v>16397.27</v>
      </c>
      <c r="L571" s="8">
        <v>0.61</v>
      </c>
      <c r="M571" s="8">
        <v>196767.24</v>
      </c>
      <c r="N571" s="8">
        <v>7.32</v>
      </c>
      <c r="O571" s="8">
        <v>1.62</v>
      </c>
      <c r="P571" s="8">
        <v>0</v>
      </c>
      <c r="Q571" s="8">
        <v>18659.2</v>
      </c>
      <c r="R571" s="8">
        <v>0</v>
      </c>
    </row>
    <row r="572" spans="1:18" s="3" customFormat="1" ht="15" hidden="1" customHeight="1">
      <c r="A572" s="7"/>
      <c r="B572" s="11"/>
      <c r="C572" s="11"/>
      <c r="D572" s="11"/>
      <c r="E572" s="11"/>
      <c r="F572" s="11"/>
      <c r="G572" s="11"/>
      <c r="H572" s="39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1:18" s="3" customFormat="1" ht="15" hidden="1" customHeight="1">
      <c r="A573" s="6" t="s">
        <v>738</v>
      </c>
      <c r="B573" s="7" t="s">
        <v>99</v>
      </c>
      <c r="C573" s="6" t="s">
        <v>739</v>
      </c>
      <c r="D573" s="6" t="s">
        <v>97</v>
      </c>
      <c r="E573" s="8">
        <v>7500</v>
      </c>
      <c r="F573" s="9">
        <v>42614</v>
      </c>
      <c r="G573" s="9">
        <v>46265</v>
      </c>
      <c r="H573" s="39">
        <f t="shared" si="8"/>
        <v>2.4166666666666665</v>
      </c>
      <c r="I573" s="10">
        <v>120</v>
      </c>
      <c r="J573" s="10">
        <v>7.58</v>
      </c>
      <c r="K573" s="8">
        <v>3218.75</v>
      </c>
      <c r="L573" s="8">
        <v>0.43</v>
      </c>
      <c r="M573" s="8">
        <v>38625</v>
      </c>
      <c r="N573" s="8">
        <v>5.15</v>
      </c>
      <c r="O573" s="8">
        <v>2.41</v>
      </c>
      <c r="P573" s="8">
        <v>0</v>
      </c>
      <c r="Q573" s="8">
        <v>5625</v>
      </c>
      <c r="R573" s="8">
        <v>0</v>
      </c>
    </row>
    <row r="574" spans="1:18" s="3" customFormat="1" ht="15" hidden="1" customHeight="1">
      <c r="A574" s="7"/>
      <c r="B574" s="11"/>
      <c r="C574" s="11"/>
      <c r="D574" s="11"/>
      <c r="E574" s="11"/>
      <c r="F574" s="11"/>
      <c r="G574" s="11"/>
      <c r="H574" s="39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1:18" s="3" customFormat="1" ht="15" hidden="1" customHeight="1">
      <c r="A575" s="6" t="s">
        <v>738</v>
      </c>
      <c r="B575" s="7" t="s">
        <v>740</v>
      </c>
      <c r="C575" s="6" t="s">
        <v>741</v>
      </c>
      <c r="D575" s="6" t="s">
        <v>97</v>
      </c>
      <c r="E575" s="8">
        <v>34205</v>
      </c>
      <c r="F575" s="9">
        <v>44075</v>
      </c>
      <c r="G575" s="9">
        <v>46507</v>
      </c>
      <c r="H575" s="39">
        <f t="shared" si="8"/>
        <v>3</v>
      </c>
      <c r="I575" s="10">
        <v>80</v>
      </c>
      <c r="J575" s="10">
        <v>3.58</v>
      </c>
      <c r="K575" s="8">
        <v>24221.42</v>
      </c>
      <c r="L575" s="8">
        <v>0.71</v>
      </c>
      <c r="M575" s="8">
        <v>290657.03999999998</v>
      </c>
      <c r="N575" s="8">
        <v>8.5</v>
      </c>
      <c r="O575" s="8">
        <v>2.75</v>
      </c>
      <c r="P575" s="8">
        <v>0.05</v>
      </c>
      <c r="Q575" s="8">
        <v>9000</v>
      </c>
      <c r="R575" s="8">
        <v>0</v>
      </c>
    </row>
    <row r="576" spans="1:18" s="3" customFormat="1" ht="15" hidden="1" customHeight="1">
      <c r="A576" s="7"/>
      <c r="B576" s="11"/>
      <c r="C576" s="11"/>
      <c r="D576" s="11"/>
      <c r="E576" s="11"/>
      <c r="F576" s="11"/>
      <c r="G576" s="11"/>
      <c r="H576" s="39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1:18" s="3" customFormat="1" ht="15" hidden="1" customHeight="1">
      <c r="A577" s="6" t="s">
        <v>742</v>
      </c>
      <c r="B577" s="7" t="s">
        <v>743</v>
      </c>
      <c r="C577" s="6" t="s">
        <v>744</v>
      </c>
      <c r="D577" s="6" t="s">
        <v>97</v>
      </c>
      <c r="E577" s="8">
        <v>41500</v>
      </c>
      <c r="F577" s="9">
        <v>40848</v>
      </c>
      <c r="G577" s="9">
        <v>46326</v>
      </c>
      <c r="H577" s="39">
        <f t="shared" si="8"/>
        <v>2.5833333333333335</v>
      </c>
      <c r="I577" s="10">
        <v>180</v>
      </c>
      <c r="J577" s="10">
        <v>12.42</v>
      </c>
      <c r="K577" s="8">
        <v>23368.81</v>
      </c>
      <c r="L577" s="8">
        <v>0.56000000000000005</v>
      </c>
      <c r="M577" s="8">
        <v>280425.71999999997</v>
      </c>
      <c r="N577" s="8">
        <v>6.76</v>
      </c>
      <c r="O577" s="8">
        <v>0</v>
      </c>
      <c r="P577" s="8">
        <v>0</v>
      </c>
      <c r="Q577" s="8">
        <v>35620.83</v>
      </c>
      <c r="R577" s="8">
        <v>0</v>
      </c>
    </row>
    <row r="578" spans="1:18" s="3" customFormat="1" ht="15" hidden="1" customHeight="1">
      <c r="A578" s="7"/>
      <c r="B578" s="11"/>
      <c r="C578" s="11"/>
      <c r="D578" s="11"/>
      <c r="E578" s="11"/>
      <c r="F578" s="11"/>
      <c r="G578" s="11"/>
      <c r="H578" s="39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1:18" s="3" customFormat="1" ht="15" hidden="1" customHeight="1">
      <c r="A579" s="6" t="s">
        <v>745</v>
      </c>
      <c r="B579" s="7" t="s">
        <v>746</v>
      </c>
      <c r="C579" s="6" t="s">
        <v>747</v>
      </c>
      <c r="D579" s="6" t="s">
        <v>97</v>
      </c>
      <c r="E579" s="8">
        <v>47256</v>
      </c>
      <c r="F579" s="9">
        <v>43382</v>
      </c>
      <c r="G579" s="9">
        <v>47238</v>
      </c>
      <c r="H579" s="39">
        <f t="shared" si="8"/>
        <v>5</v>
      </c>
      <c r="I579" s="10">
        <v>127</v>
      </c>
      <c r="J579" s="10">
        <v>5.5</v>
      </c>
      <c r="K579" s="8">
        <v>22514.82</v>
      </c>
      <c r="L579" s="8">
        <v>0.48</v>
      </c>
      <c r="M579" s="8">
        <v>270177.84000000003</v>
      </c>
      <c r="N579" s="8">
        <v>5.72</v>
      </c>
      <c r="O579" s="8">
        <v>1.7</v>
      </c>
      <c r="P579" s="8">
        <v>0</v>
      </c>
      <c r="Q579" s="8">
        <v>0</v>
      </c>
      <c r="R579" s="8">
        <v>0</v>
      </c>
    </row>
    <row r="580" spans="1:18" s="3" customFormat="1" ht="15" hidden="1" customHeight="1">
      <c r="A580" s="7"/>
      <c r="B580" s="11"/>
      <c r="C580" s="11"/>
      <c r="D580" s="11"/>
      <c r="E580" s="11"/>
      <c r="F580" s="11"/>
      <c r="G580" s="11"/>
      <c r="H580" s="39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1:18" s="3" customFormat="1" ht="15" hidden="1" customHeight="1">
      <c r="A581" s="6" t="s">
        <v>748</v>
      </c>
      <c r="B581" s="7" t="s">
        <v>749</v>
      </c>
      <c r="C581" s="6" t="s">
        <v>750</v>
      </c>
      <c r="D581" s="6" t="s">
        <v>97</v>
      </c>
      <c r="E581" s="8">
        <v>11300</v>
      </c>
      <c r="F581" s="9">
        <v>44351</v>
      </c>
      <c r="G581" s="9">
        <v>47299</v>
      </c>
      <c r="H581" s="39">
        <f t="shared" si="8"/>
        <v>5.166666666666667</v>
      </c>
      <c r="I581" s="10">
        <v>97</v>
      </c>
      <c r="J581" s="10">
        <v>2.83</v>
      </c>
      <c r="K581" s="8">
        <v>7392.7</v>
      </c>
      <c r="L581" s="8">
        <v>0.65</v>
      </c>
      <c r="M581" s="8">
        <v>88712.4</v>
      </c>
      <c r="N581" s="8">
        <v>7.85</v>
      </c>
      <c r="O581" s="8">
        <v>1.58</v>
      </c>
      <c r="P581" s="8">
        <v>0</v>
      </c>
      <c r="Q581" s="8">
        <v>8446.75</v>
      </c>
      <c r="R581" s="8">
        <v>0</v>
      </c>
    </row>
    <row r="582" spans="1:18" s="3" customFormat="1" ht="15" hidden="1" customHeight="1">
      <c r="A582" s="7"/>
      <c r="B582" s="11"/>
      <c r="C582" s="11"/>
      <c r="D582" s="11"/>
      <c r="E582" s="11"/>
      <c r="F582" s="11"/>
      <c r="G582" s="11"/>
      <c r="H582" s="39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1:18" s="3" customFormat="1" ht="15" hidden="1" customHeight="1">
      <c r="A583" s="6" t="s">
        <v>751</v>
      </c>
      <c r="B583" s="7" t="s">
        <v>752</v>
      </c>
      <c r="C583" s="6" t="s">
        <v>753</v>
      </c>
      <c r="D583" s="6" t="s">
        <v>97</v>
      </c>
      <c r="E583" s="8">
        <v>22500</v>
      </c>
      <c r="F583" s="9">
        <v>44431</v>
      </c>
      <c r="G583" s="9">
        <v>46996</v>
      </c>
      <c r="H583" s="39">
        <f t="shared" si="8"/>
        <v>4.416666666666667</v>
      </c>
      <c r="I583" s="10">
        <v>85</v>
      </c>
      <c r="J583" s="10">
        <v>2.67</v>
      </c>
      <c r="K583" s="8">
        <v>15000</v>
      </c>
      <c r="L583" s="8">
        <v>0.67</v>
      </c>
      <c r="M583" s="8">
        <v>180000</v>
      </c>
      <c r="N583" s="8">
        <v>8</v>
      </c>
      <c r="O583" s="8">
        <v>2.14</v>
      </c>
      <c r="P583" s="8">
        <v>0</v>
      </c>
      <c r="Q583" s="8">
        <v>12812.5</v>
      </c>
      <c r="R583" s="8">
        <v>0</v>
      </c>
    </row>
    <row r="584" spans="1:18" s="3" customFormat="1" ht="15" hidden="1" customHeight="1">
      <c r="A584" s="7"/>
      <c r="B584" s="11"/>
      <c r="C584" s="11"/>
      <c r="D584" s="11"/>
      <c r="E584" s="11"/>
      <c r="F584" s="11"/>
      <c r="G584" s="11"/>
      <c r="H584" s="39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1:18" s="3" customFormat="1" ht="15" hidden="1" customHeight="1">
      <c r="A585" s="6" t="s">
        <v>754</v>
      </c>
      <c r="B585" s="7" t="s">
        <v>119</v>
      </c>
      <c r="C585" s="6" t="s">
        <v>755</v>
      </c>
      <c r="D585" s="6" t="s">
        <v>97</v>
      </c>
      <c r="E585" s="8">
        <v>20080</v>
      </c>
      <c r="F585" s="9">
        <v>44669</v>
      </c>
      <c r="G585" s="9">
        <v>45777</v>
      </c>
      <c r="H585" s="39">
        <f t="shared" ref="H585:H595" si="9">DATEDIF($H$5,G585,"m")/12</f>
        <v>1</v>
      </c>
      <c r="I585" s="10">
        <v>37</v>
      </c>
      <c r="J585" s="10">
        <v>2</v>
      </c>
      <c r="K585" s="8">
        <v>15511.8</v>
      </c>
      <c r="L585" s="8">
        <v>0.77</v>
      </c>
      <c r="M585" s="8">
        <v>186141.6</v>
      </c>
      <c r="N585" s="8">
        <v>9.27</v>
      </c>
      <c r="O585" s="8">
        <v>2.87</v>
      </c>
      <c r="P585" s="8">
        <v>0</v>
      </c>
      <c r="Q585" s="8">
        <v>19778.8</v>
      </c>
      <c r="R585" s="8">
        <v>0</v>
      </c>
    </row>
    <row r="586" spans="1:18" s="3" customFormat="1" ht="15" hidden="1" customHeight="1">
      <c r="A586" s="7"/>
      <c r="B586" s="11"/>
      <c r="C586" s="11"/>
      <c r="D586" s="11"/>
      <c r="E586" s="11"/>
      <c r="F586" s="11"/>
      <c r="G586" s="11"/>
      <c r="H586" s="39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1:18" s="3" customFormat="1" ht="15" customHeight="1">
      <c r="A587" s="6" t="s">
        <v>756</v>
      </c>
      <c r="B587" s="7" t="s">
        <v>208</v>
      </c>
      <c r="C587" s="48" t="s">
        <v>757</v>
      </c>
      <c r="D587" s="6" t="s">
        <v>97</v>
      </c>
      <c r="E587" s="8">
        <v>6792</v>
      </c>
      <c r="F587" s="9">
        <v>44075</v>
      </c>
      <c r="G587" s="9">
        <v>45473</v>
      </c>
      <c r="H587" s="39">
        <f t="shared" si="9"/>
        <v>0.16666666666666666</v>
      </c>
      <c r="I587" s="10">
        <v>46</v>
      </c>
      <c r="J587" s="10">
        <v>3.58</v>
      </c>
      <c r="K587" s="8">
        <v>9277.25</v>
      </c>
      <c r="L587" s="8">
        <v>1.37</v>
      </c>
      <c r="M587" s="8">
        <v>111327</v>
      </c>
      <c r="N587" s="8">
        <v>16.39</v>
      </c>
      <c r="O587" s="8">
        <v>0</v>
      </c>
      <c r="P587" s="8">
        <v>0</v>
      </c>
      <c r="Q587" s="8">
        <v>16414</v>
      </c>
      <c r="R587" s="8">
        <v>0</v>
      </c>
    </row>
    <row r="588" spans="1:18" s="3" customFormat="1" ht="15" hidden="1" customHeight="1">
      <c r="A588" s="7"/>
      <c r="B588" s="11"/>
      <c r="C588" s="11"/>
      <c r="D588" s="11"/>
      <c r="E588" s="11"/>
      <c r="F588" s="11"/>
      <c r="G588" s="11"/>
      <c r="H588" s="39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1:18" s="3" customFormat="1" ht="15" hidden="1" customHeight="1">
      <c r="A589" s="6" t="s">
        <v>758</v>
      </c>
      <c r="B589" s="7" t="s">
        <v>759</v>
      </c>
      <c r="C589" s="6" t="s">
        <v>760</v>
      </c>
      <c r="D589" s="6" t="s">
        <v>97</v>
      </c>
      <c r="E589" s="8">
        <v>29772</v>
      </c>
      <c r="F589" s="9">
        <v>45017</v>
      </c>
      <c r="G589" s="9">
        <v>46904</v>
      </c>
      <c r="H589" s="39">
        <f t="shared" si="9"/>
        <v>4.166666666666667</v>
      </c>
      <c r="I589" s="10">
        <v>62</v>
      </c>
      <c r="J589" s="10">
        <v>1</v>
      </c>
      <c r="K589" s="8">
        <v>26670.75</v>
      </c>
      <c r="L589" s="8">
        <v>0.9</v>
      </c>
      <c r="M589" s="8">
        <v>320049</v>
      </c>
      <c r="N589" s="8">
        <v>10.75</v>
      </c>
      <c r="O589" s="8">
        <v>3.94</v>
      </c>
      <c r="P589" s="8">
        <v>0</v>
      </c>
      <c r="Q589" s="8">
        <v>40688</v>
      </c>
      <c r="R589" s="8">
        <v>0</v>
      </c>
    </row>
    <row r="590" spans="1:18" s="3" customFormat="1" ht="15" hidden="1" customHeight="1">
      <c r="A590" s="7"/>
      <c r="B590" s="11"/>
      <c r="C590" s="11"/>
      <c r="D590" s="11"/>
      <c r="E590" s="11"/>
      <c r="F590" s="11"/>
      <c r="G590" s="11"/>
      <c r="H590" s="39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1:18" s="3" customFormat="1" ht="15" hidden="1" customHeight="1">
      <c r="A591" s="6" t="s">
        <v>761</v>
      </c>
      <c r="B591" s="7" t="s">
        <v>762</v>
      </c>
      <c r="C591" s="6" t="s">
        <v>763</v>
      </c>
      <c r="D591" s="6" t="s">
        <v>97</v>
      </c>
      <c r="E591" s="8">
        <v>16000</v>
      </c>
      <c r="F591" s="9">
        <v>44351</v>
      </c>
      <c r="G591" s="9">
        <v>47299</v>
      </c>
      <c r="H591" s="39">
        <f t="shared" si="9"/>
        <v>5.166666666666667</v>
      </c>
      <c r="I591" s="10">
        <v>97</v>
      </c>
      <c r="J591" s="10">
        <v>2.83</v>
      </c>
      <c r="K591" s="8">
        <v>8693.33</v>
      </c>
      <c r="L591" s="8">
        <v>0.54</v>
      </c>
      <c r="M591" s="8">
        <v>104319.96</v>
      </c>
      <c r="N591" s="8">
        <v>6.52</v>
      </c>
      <c r="O591" s="8">
        <v>0.99</v>
      </c>
      <c r="P591" s="8">
        <v>0</v>
      </c>
      <c r="Q591" s="8">
        <v>10000</v>
      </c>
      <c r="R591" s="8">
        <v>0</v>
      </c>
    </row>
    <row r="592" spans="1:18" s="3" customFormat="1" ht="15" hidden="1" customHeight="1">
      <c r="A592" s="7"/>
      <c r="B592" s="11"/>
      <c r="C592" s="11"/>
      <c r="D592" s="11"/>
      <c r="E592" s="11"/>
      <c r="F592" s="11"/>
      <c r="G592" s="11"/>
      <c r="H592" s="39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1:18" s="3" customFormat="1" ht="15" hidden="1" customHeight="1">
      <c r="A593" s="6" t="s">
        <v>764</v>
      </c>
      <c r="B593" s="7" t="s">
        <v>119</v>
      </c>
      <c r="C593" s="6" t="s">
        <v>765</v>
      </c>
      <c r="D593" s="6" t="s">
        <v>97</v>
      </c>
      <c r="E593" s="8">
        <v>150018</v>
      </c>
      <c r="F593" s="9">
        <v>44397</v>
      </c>
      <c r="G593" s="9">
        <v>46691</v>
      </c>
      <c r="H593" s="39">
        <f t="shared" si="9"/>
        <v>3.5833333333333335</v>
      </c>
      <c r="I593" s="10">
        <v>76</v>
      </c>
      <c r="J593" s="10">
        <v>2.75</v>
      </c>
      <c r="K593" s="8">
        <v>56881.83</v>
      </c>
      <c r="L593" s="8">
        <v>0.38</v>
      </c>
      <c r="M593" s="8">
        <v>682581.96</v>
      </c>
      <c r="N593" s="8">
        <v>4.55</v>
      </c>
      <c r="O593" s="8">
        <v>1.31</v>
      </c>
      <c r="P593" s="8">
        <v>0</v>
      </c>
      <c r="Q593" s="8">
        <v>55000</v>
      </c>
      <c r="R593" s="8">
        <v>0</v>
      </c>
    </row>
    <row r="594" spans="1:18" s="3" customFormat="1" ht="15" hidden="1" customHeight="1">
      <c r="A594" s="7"/>
      <c r="B594" s="11"/>
      <c r="C594" s="11"/>
      <c r="D594" s="11"/>
      <c r="E594" s="11"/>
      <c r="F594" s="11"/>
      <c r="G594" s="11"/>
      <c r="H594" s="39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1:18" s="3" customFormat="1" ht="15" hidden="1" customHeight="1">
      <c r="A595" s="6" t="s">
        <v>764</v>
      </c>
      <c r="B595" s="7" t="s">
        <v>766</v>
      </c>
      <c r="C595" s="6" t="s">
        <v>767</v>
      </c>
      <c r="D595" s="6" t="s">
        <v>97</v>
      </c>
      <c r="E595" s="8">
        <v>95281</v>
      </c>
      <c r="F595" s="9">
        <v>44561</v>
      </c>
      <c r="G595" s="9">
        <v>46843</v>
      </c>
      <c r="H595" s="39">
        <f t="shared" si="9"/>
        <v>4</v>
      </c>
      <c r="I595" s="10">
        <v>76</v>
      </c>
      <c r="J595" s="10">
        <v>2.33</v>
      </c>
      <c r="K595" s="8">
        <v>31363.33</v>
      </c>
      <c r="L595" s="8">
        <v>0.33</v>
      </c>
      <c r="M595" s="8">
        <v>376359.96</v>
      </c>
      <c r="N595" s="8">
        <v>3.95</v>
      </c>
      <c r="O595" s="8">
        <v>1.31</v>
      </c>
      <c r="P595" s="8">
        <v>0</v>
      </c>
      <c r="Q595" s="8">
        <v>0</v>
      </c>
      <c r="R595" s="8">
        <v>0</v>
      </c>
    </row>
  </sheetData>
  <autoFilter ref="A3:R595" xr:uid="{91A2F99B-2266-408B-A79B-D82897AF7BB2}">
    <filterColumn colId="2">
      <colorFilter dxfId="5"/>
    </filterColumn>
  </autoFilter>
  <mergeCells count="2">
    <mergeCell ref="A1:R1"/>
    <mergeCell ref="A2:R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C159-D03D-44D9-8721-4AB5BA6A2BCB}">
  <sheetPr>
    <tabColor theme="6" tint="0.59999389629810485"/>
  </sheetPr>
  <dimension ref="A1:Q599"/>
  <sheetViews>
    <sheetView topLeftCell="A578" workbookViewId="0">
      <selection activeCell="C586" sqref="C586"/>
    </sheetView>
  </sheetViews>
  <sheetFormatPr defaultColWidth="9.140625" defaultRowHeight="12.6"/>
  <cols>
    <col min="1" max="1" width="42.42578125" bestFit="1" customWidth="1"/>
    <col min="2" max="2" width="16.5703125" bestFit="1" customWidth="1"/>
    <col min="3" max="3" width="53.5703125" bestFit="1" customWidth="1"/>
    <col min="4" max="4" width="14.140625" bestFit="1" customWidth="1"/>
    <col min="5" max="5" width="10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795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customHeight="1">
      <c r="A7" s="6" t="s">
        <v>94</v>
      </c>
      <c r="B7" s="7" t="s">
        <v>95</v>
      </c>
      <c r="C7" s="6" t="s">
        <v>96</v>
      </c>
      <c r="D7" s="6" t="s">
        <v>97</v>
      </c>
      <c r="E7" s="8">
        <v>48340</v>
      </c>
      <c r="F7" s="9">
        <v>44676</v>
      </c>
      <c r="G7" s="9">
        <v>47238</v>
      </c>
      <c r="H7" s="10">
        <v>85</v>
      </c>
      <c r="I7" s="10">
        <v>2.25</v>
      </c>
      <c r="J7" s="8">
        <v>22700.21</v>
      </c>
      <c r="K7" s="8">
        <v>0.47</v>
      </c>
      <c r="L7" s="8">
        <v>272402.52</v>
      </c>
      <c r="M7" s="8">
        <v>5.64</v>
      </c>
      <c r="N7" s="8">
        <v>1.98</v>
      </c>
      <c r="O7" s="8">
        <v>0</v>
      </c>
      <c r="P7" s="8">
        <v>20987.62</v>
      </c>
      <c r="Q7" s="8">
        <v>0</v>
      </c>
    </row>
    <row r="8" spans="1:17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customHeight="1">
      <c r="A9" s="6" t="s">
        <v>98</v>
      </c>
      <c r="B9" s="7" t="s">
        <v>99</v>
      </c>
      <c r="C9" s="6" t="s">
        <v>100</v>
      </c>
      <c r="D9" s="6" t="s">
        <v>97</v>
      </c>
      <c r="E9" s="8">
        <v>30307</v>
      </c>
      <c r="F9" s="9">
        <v>43466</v>
      </c>
      <c r="G9" s="9">
        <v>46173</v>
      </c>
      <c r="H9" s="10">
        <v>89</v>
      </c>
      <c r="I9" s="10">
        <v>5.5</v>
      </c>
      <c r="J9" s="8">
        <v>18089.150000000001</v>
      </c>
      <c r="K9" s="8">
        <v>0.6</v>
      </c>
      <c r="L9" s="8">
        <v>217069.8</v>
      </c>
      <c r="M9" s="8">
        <v>7.16</v>
      </c>
      <c r="N9" s="8">
        <v>4.2</v>
      </c>
      <c r="O9" s="8">
        <v>0</v>
      </c>
      <c r="P9" s="8">
        <v>0</v>
      </c>
      <c r="Q9" s="8">
        <v>0</v>
      </c>
    </row>
    <row r="10" spans="1:17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customHeight="1">
      <c r="A11" s="6" t="s">
        <v>98</v>
      </c>
      <c r="B11" s="7" t="s">
        <v>101</v>
      </c>
      <c r="C11" s="6" t="s">
        <v>102</v>
      </c>
      <c r="D11" s="6" t="s">
        <v>97</v>
      </c>
      <c r="E11" s="8">
        <v>13231</v>
      </c>
      <c r="F11" s="9">
        <v>44105</v>
      </c>
      <c r="G11" s="9">
        <v>46022</v>
      </c>
      <c r="H11" s="10">
        <v>63</v>
      </c>
      <c r="I11" s="10">
        <v>3.75</v>
      </c>
      <c r="J11" s="8">
        <v>7245.52</v>
      </c>
      <c r="K11" s="8">
        <v>0.55000000000000004</v>
      </c>
      <c r="L11" s="8">
        <v>86946.240000000005</v>
      </c>
      <c r="M11" s="8">
        <v>6.57</v>
      </c>
      <c r="N11" s="8">
        <v>4.2</v>
      </c>
      <c r="O11" s="8">
        <v>0</v>
      </c>
      <c r="P11" s="8">
        <v>9000</v>
      </c>
      <c r="Q11" s="8">
        <v>0</v>
      </c>
    </row>
    <row r="12" spans="1:17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103</v>
      </c>
      <c r="B13" s="7" t="s">
        <v>99</v>
      </c>
      <c r="C13" s="6" t="s">
        <v>104</v>
      </c>
      <c r="D13" s="6" t="s">
        <v>97</v>
      </c>
      <c r="E13" s="8">
        <v>14400</v>
      </c>
      <c r="F13" s="9">
        <v>43831</v>
      </c>
      <c r="G13" s="9">
        <v>45657</v>
      </c>
      <c r="H13" s="10">
        <v>60</v>
      </c>
      <c r="I13" s="10">
        <v>4.5</v>
      </c>
      <c r="J13" s="8">
        <v>9398.4500000000007</v>
      </c>
      <c r="K13" s="8">
        <v>0.65</v>
      </c>
      <c r="L13" s="8">
        <v>112781.4</v>
      </c>
      <c r="M13" s="8">
        <v>7.83</v>
      </c>
      <c r="N13" s="8">
        <v>4.84</v>
      </c>
      <c r="O13" s="8">
        <v>0</v>
      </c>
      <c r="P13" s="8">
        <v>0</v>
      </c>
      <c r="Q13" s="8">
        <v>0</v>
      </c>
    </row>
    <row r="14" spans="1:17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customHeight="1">
      <c r="A15" s="6" t="s">
        <v>103</v>
      </c>
      <c r="B15" s="7" t="s">
        <v>101</v>
      </c>
      <c r="C15" s="6" t="s">
        <v>105</v>
      </c>
      <c r="D15" s="6" t="s">
        <v>97</v>
      </c>
      <c r="E15" s="8">
        <v>9711</v>
      </c>
      <c r="F15" s="9">
        <v>42023</v>
      </c>
      <c r="G15" s="9">
        <v>46783</v>
      </c>
      <c r="H15" s="10">
        <v>157</v>
      </c>
      <c r="I15" s="10">
        <v>9.5</v>
      </c>
      <c r="J15" s="8">
        <v>8254.35</v>
      </c>
      <c r="K15" s="8">
        <v>0.85</v>
      </c>
      <c r="L15" s="8">
        <v>99052.2</v>
      </c>
      <c r="M15" s="8">
        <v>10.199999999999999</v>
      </c>
      <c r="N15" s="8">
        <v>5.15</v>
      </c>
      <c r="O15" s="8">
        <v>0</v>
      </c>
      <c r="P15" s="8">
        <v>6000</v>
      </c>
      <c r="Q15" s="8">
        <v>0</v>
      </c>
    </row>
    <row r="16" spans="1:17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6" t="s">
        <v>106</v>
      </c>
      <c r="B17" s="7" t="s">
        <v>107</v>
      </c>
      <c r="C17" s="6" t="s">
        <v>108</v>
      </c>
      <c r="D17" s="6" t="s">
        <v>97</v>
      </c>
      <c r="E17" s="8">
        <v>30402</v>
      </c>
      <c r="F17" s="9">
        <v>38534</v>
      </c>
      <c r="G17" s="9">
        <v>47483</v>
      </c>
      <c r="H17" s="10">
        <v>294</v>
      </c>
      <c r="I17" s="10">
        <v>19</v>
      </c>
      <c r="J17" s="8">
        <v>21099.15</v>
      </c>
      <c r="K17" s="8">
        <v>0.69</v>
      </c>
      <c r="L17" s="8">
        <v>253189.8</v>
      </c>
      <c r="M17" s="8">
        <v>8.33</v>
      </c>
      <c r="N17" s="8">
        <v>3.59</v>
      </c>
      <c r="O17" s="8">
        <v>0</v>
      </c>
      <c r="P17" s="8">
        <v>9338</v>
      </c>
      <c r="Q17" s="8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106</v>
      </c>
      <c r="B19" s="7" t="s">
        <v>109</v>
      </c>
      <c r="C19" s="6" t="s">
        <v>110</v>
      </c>
      <c r="D19" s="6" t="s">
        <v>97</v>
      </c>
      <c r="E19" s="8">
        <v>22001</v>
      </c>
      <c r="F19" s="9">
        <v>43770</v>
      </c>
      <c r="G19" s="9">
        <v>45657</v>
      </c>
      <c r="H19" s="10">
        <v>62</v>
      </c>
      <c r="I19" s="10">
        <v>4.67</v>
      </c>
      <c r="J19" s="8">
        <v>13933.97</v>
      </c>
      <c r="K19" s="8">
        <v>0.63</v>
      </c>
      <c r="L19" s="8">
        <v>167207.64000000001</v>
      </c>
      <c r="M19" s="8">
        <v>7.6</v>
      </c>
      <c r="N19" s="8">
        <v>3.59</v>
      </c>
      <c r="O19" s="8">
        <v>0</v>
      </c>
      <c r="P19" s="8">
        <v>18600</v>
      </c>
      <c r="Q19" s="8">
        <v>0</v>
      </c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111</v>
      </c>
      <c r="B21" s="7" t="s">
        <v>112</v>
      </c>
      <c r="C21" s="6" t="s">
        <v>113</v>
      </c>
      <c r="D21" s="6" t="s">
        <v>97</v>
      </c>
      <c r="E21" s="8">
        <v>45375</v>
      </c>
      <c r="F21" s="9">
        <v>44805</v>
      </c>
      <c r="G21" s="9">
        <v>47361</v>
      </c>
      <c r="H21" s="10">
        <v>84</v>
      </c>
      <c r="I21" s="10">
        <v>1.83</v>
      </c>
      <c r="J21" s="8">
        <v>31460</v>
      </c>
      <c r="K21" s="8">
        <v>0.69</v>
      </c>
      <c r="L21" s="8">
        <v>377520</v>
      </c>
      <c r="M21" s="8">
        <v>8.32</v>
      </c>
      <c r="N21" s="8">
        <v>1.84</v>
      </c>
      <c r="O21" s="8">
        <v>0</v>
      </c>
      <c r="P21" s="8">
        <v>30250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114</v>
      </c>
      <c r="B23" s="7" t="s">
        <v>115</v>
      </c>
      <c r="C23" s="6" t="s">
        <v>116</v>
      </c>
      <c r="D23" s="6" t="s">
        <v>117</v>
      </c>
      <c r="E23" s="8">
        <v>43356</v>
      </c>
      <c r="F23" s="9">
        <v>44440</v>
      </c>
      <c r="G23" s="9">
        <v>46265</v>
      </c>
      <c r="H23" s="10">
        <v>60</v>
      </c>
      <c r="I23" s="10">
        <v>2.83</v>
      </c>
      <c r="J23" s="8">
        <v>21446.880000000001</v>
      </c>
      <c r="K23" s="8">
        <v>0.49</v>
      </c>
      <c r="L23" s="8">
        <v>257362.56</v>
      </c>
      <c r="M23" s="8">
        <v>5.94</v>
      </c>
      <c r="N23" s="8">
        <v>1.66</v>
      </c>
      <c r="O23" s="8">
        <v>0</v>
      </c>
      <c r="P23" s="8">
        <v>20413.45</v>
      </c>
      <c r="Q23" s="8">
        <v>0</v>
      </c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118</v>
      </c>
      <c r="B25" s="7" t="s">
        <v>119</v>
      </c>
      <c r="C25" s="6" t="s">
        <v>120</v>
      </c>
      <c r="D25" s="6" t="s">
        <v>97</v>
      </c>
      <c r="E25" s="8">
        <v>34330</v>
      </c>
      <c r="F25" s="9">
        <v>44774</v>
      </c>
      <c r="G25" s="9">
        <v>46660</v>
      </c>
      <c r="H25" s="10">
        <v>62</v>
      </c>
      <c r="I25" s="10">
        <v>1.92</v>
      </c>
      <c r="J25" s="8">
        <v>18416.61</v>
      </c>
      <c r="K25" s="8">
        <v>0.54</v>
      </c>
      <c r="L25" s="8">
        <v>220999.32</v>
      </c>
      <c r="M25" s="8">
        <v>6.44</v>
      </c>
      <c r="N25" s="8">
        <v>5.24</v>
      </c>
      <c r="O25" s="8">
        <v>0</v>
      </c>
      <c r="P25" s="8">
        <v>53640.63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121</v>
      </c>
      <c r="B27" s="7" t="s">
        <v>122</v>
      </c>
      <c r="C27" s="6" t="s">
        <v>123</v>
      </c>
      <c r="D27" s="6" t="s">
        <v>97</v>
      </c>
      <c r="E27" s="8">
        <v>19963</v>
      </c>
      <c r="F27" s="9">
        <v>43374</v>
      </c>
      <c r="G27" s="9">
        <v>47149</v>
      </c>
      <c r="H27" s="10">
        <v>124</v>
      </c>
      <c r="I27" s="10">
        <v>5.75</v>
      </c>
      <c r="J27" s="8">
        <v>13308.67</v>
      </c>
      <c r="K27" s="8">
        <v>0.67</v>
      </c>
      <c r="L27" s="8">
        <v>159704.04</v>
      </c>
      <c r="M27" s="8">
        <v>8</v>
      </c>
      <c r="N27" s="8">
        <v>4.6399999999999997</v>
      </c>
      <c r="O27" s="8">
        <v>0</v>
      </c>
      <c r="P27" s="8">
        <v>0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6" t="s">
        <v>124</v>
      </c>
      <c r="B29" s="7" t="s">
        <v>125</v>
      </c>
      <c r="C29" s="6" t="s">
        <v>126</v>
      </c>
      <c r="D29" s="6" t="s">
        <v>97</v>
      </c>
      <c r="E29" s="8">
        <v>80414</v>
      </c>
      <c r="F29" s="9">
        <v>42064</v>
      </c>
      <c r="G29" s="9">
        <v>46812</v>
      </c>
      <c r="H29" s="10">
        <v>156</v>
      </c>
      <c r="I29" s="10">
        <v>9.33</v>
      </c>
      <c r="J29" s="8">
        <v>31361.46</v>
      </c>
      <c r="K29" s="8">
        <v>0.39</v>
      </c>
      <c r="L29" s="8">
        <v>376337.52</v>
      </c>
      <c r="M29" s="8">
        <v>4.68</v>
      </c>
      <c r="N29" s="8">
        <v>1.37</v>
      </c>
      <c r="O29" s="8">
        <v>0</v>
      </c>
      <c r="P29" s="8">
        <v>0</v>
      </c>
      <c r="Q29" s="8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127</v>
      </c>
      <c r="B31" s="7" t="s">
        <v>128</v>
      </c>
      <c r="C31" s="6" t="s">
        <v>129</v>
      </c>
      <c r="D31" s="6" t="s">
        <v>97</v>
      </c>
      <c r="E31" s="8">
        <v>73489</v>
      </c>
      <c r="F31" s="9">
        <v>44470</v>
      </c>
      <c r="G31" s="9">
        <v>45596</v>
      </c>
      <c r="H31" s="10">
        <v>37</v>
      </c>
      <c r="I31" s="10">
        <v>2.75</v>
      </c>
      <c r="J31" s="8">
        <v>15900</v>
      </c>
      <c r="K31" s="8">
        <v>0.22</v>
      </c>
      <c r="L31" s="8">
        <v>190800</v>
      </c>
      <c r="M31" s="8">
        <v>2.6</v>
      </c>
      <c r="N31" s="8">
        <v>1.4</v>
      </c>
      <c r="O31" s="8">
        <v>0</v>
      </c>
      <c r="P31" s="8">
        <v>31800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130</v>
      </c>
      <c r="B33" s="7" t="s">
        <v>131</v>
      </c>
      <c r="C33" s="6" t="s">
        <v>132</v>
      </c>
      <c r="D33" s="6" t="s">
        <v>97</v>
      </c>
      <c r="E33" s="8">
        <v>5000</v>
      </c>
      <c r="F33" s="9">
        <v>44682</v>
      </c>
      <c r="G33" s="9">
        <v>47391</v>
      </c>
      <c r="H33" s="10">
        <v>89</v>
      </c>
      <c r="I33" s="10">
        <v>2.17</v>
      </c>
      <c r="J33" s="8">
        <v>2900</v>
      </c>
      <c r="K33" s="8">
        <v>0.57999999999999996</v>
      </c>
      <c r="L33" s="8">
        <v>34800</v>
      </c>
      <c r="M33" s="8">
        <v>6.96</v>
      </c>
      <c r="N33" s="8">
        <v>0</v>
      </c>
      <c r="O33" s="8">
        <v>0</v>
      </c>
      <c r="P33" s="8">
        <v>2757.05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130</v>
      </c>
      <c r="B35" s="7" t="s">
        <v>133</v>
      </c>
      <c r="C35" s="6" t="s">
        <v>134</v>
      </c>
      <c r="D35" s="6" t="s">
        <v>97</v>
      </c>
      <c r="E35" s="8">
        <v>5036</v>
      </c>
      <c r="F35" s="9">
        <v>44697</v>
      </c>
      <c r="G35" s="9">
        <v>47391</v>
      </c>
      <c r="H35" s="10">
        <v>89</v>
      </c>
      <c r="I35" s="10">
        <v>2.17</v>
      </c>
      <c r="J35" s="8">
        <v>3777</v>
      </c>
      <c r="K35" s="8">
        <v>0.75</v>
      </c>
      <c r="L35" s="8">
        <v>45324</v>
      </c>
      <c r="M35" s="8">
        <v>9</v>
      </c>
      <c r="N35" s="8">
        <v>2.25</v>
      </c>
      <c r="O35" s="8">
        <v>0</v>
      </c>
      <c r="P35" s="8">
        <v>3039.55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130</v>
      </c>
      <c r="B37" s="7" t="s">
        <v>135</v>
      </c>
      <c r="C37" s="6" t="s">
        <v>136</v>
      </c>
      <c r="D37" s="6" t="s">
        <v>97</v>
      </c>
      <c r="E37" s="8">
        <v>5423</v>
      </c>
      <c r="F37" s="9">
        <v>45231</v>
      </c>
      <c r="G37" s="9">
        <v>47057</v>
      </c>
      <c r="H37" s="10">
        <v>60</v>
      </c>
      <c r="I37" s="10">
        <v>0.67</v>
      </c>
      <c r="J37" s="8">
        <v>4067.25</v>
      </c>
      <c r="K37" s="8">
        <v>0.75</v>
      </c>
      <c r="L37" s="8">
        <v>48807</v>
      </c>
      <c r="M37" s="8">
        <v>9</v>
      </c>
      <c r="N37" s="8">
        <v>2.0499999999999998</v>
      </c>
      <c r="O37" s="8">
        <v>0</v>
      </c>
      <c r="P37" s="8">
        <v>5685.11</v>
      </c>
      <c r="Q37" s="8">
        <v>0</v>
      </c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130</v>
      </c>
      <c r="B39" s="7" t="s">
        <v>137</v>
      </c>
      <c r="C39" s="6" t="s">
        <v>138</v>
      </c>
      <c r="D39" s="6" t="s">
        <v>97</v>
      </c>
      <c r="E39" s="8">
        <v>6635</v>
      </c>
      <c r="F39" s="9">
        <v>45170</v>
      </c>
      <c r="G39" s="9">
        <v>46265</v>
      </c>
      <c r="H39" s="10">
        <v>36</v>
      </c>
      <c r="I39" s="10">
        <v>0.83</v>
      </c>
      <c r="J39" s="8">
        <v>4976.25</v>
      </c>
      <c r="K39" s="8">
        <v>0.75</v>
      </c>
      <c r="L39" s="8">
        <v>59715</v>
      </c>
      <c r="M39" s="8">
        <v>9</v>
      </c>
      <c r="N39" s="8">
        <v>2.33</v>
      </c>
      <c r="O39" s="8">
        <v>0</v>
      </c>
      <c r="P39" s="8">
        <v>26053.439999999999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130</v>
      </c>
      <c r="B41" s="7" t="s">
        <v>139</v>
      </c>
      <c r="C41" s="6" t="s">
        <v>140</v>
      </c>
      <c r="D41" s="6" t="s">
        <v>97</v>
      </c>
      <c r="E41" s="8">
        <v>7490</v>
      </c>
      <c r="F41" s="9">
        <v>44697</v>
      </c>
      <c r="G41" s="9">
        <v>46173</v>
      </c>
      <c r="H41" s="10">
        <v>49</v>
      </c>
      <c r="I41" s="10">
        <v>2.17</v>
      </c>
      <c r="J41" s="8">
        <v>5842.2</v>
      </c>
      <c r="K41" s="8">
        <v>0.78</v>
      </c>
      <c r="L41" s="8">
        <v>70106.399999999994</v>
      </c>
      <c r="M41" s="8">
        <v>9.36</v>
      </c>
      <c r="N41" s="8">
        <v>2.33</v>
      </c>
      <c r="O41" s="8">
        <v>0</v>
      </c>
      <c r="P41" s="8">
        <v>7490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130</v>
      </c>
      <c r="B43" s="7" t="s">
        <v>141</v>
      </c>
      <c r="C43" s="6" t="s">
        <v>142</v>
      </c>
      <c r="D43" s="6" t="s">
        <v>97</v>
      </c>
      <c r="E43" s="8">
        <v>12665</v>
      </c>
      <c r="F43" s="9">
        <v>44697</v>
      </c>
      <c r="G43" s="9">
        <v>46934</v>
      </c>
      <c r="H43" s="10">
        <v>74</v>
      </c>
      <c r="I43" s="10">
        <v>2.17</v>
      </c>
      <c r="J43" s="8">
        <v>9878.7000000000007</v>
      </c>
      <c r="K43" s="8">
        <v>0.78</v>
      </c>
      <c r="L43" s="8">
        <v>118544.4</v>
      </c>
      <c r="M43" s="8">
        <v>9.36</v>
      </c>
      <c r="N43" s="8">
        <v>2.33</v>
      </c>
      <c r="O43" s="8">
        <v>0</v>
      </c>
      <c r="P43" s="8">
        <v>23354.29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130</v>
      </c>
      <c r="B45" s="7" t="s">
        <v>143</v>
      </c>
      <c r="C45" s="6" t="s">
        <v>144</v>
      </c>
      <c r="D45" s="6" t="s">
        <v>117</v>
      </c>
      <c r="E45" s="8">
        <v>6525</v>
      </c>
      <c r="F45" s="9">
        <v>44697</v>
      </c>
      <c r="G45" s="9">
        <v>45504</v>
      </c>
      <c r="H45" s="10">
        <v>27</v>
      </c>
      <c r="I45" s="10">
        <v>2.17</v>
      </c>
      <c r="J45" s="8">
        <v>3500</v>
      </c>
      <c r="K45" s="8">
        <v>0.54</v>
      </c>
      <c r="L45" s="8">
        <v>42000</v>
      </c>
      <c r="M45" s="8">
        <v>6.44</v>
      </c>
      <c r="N45" s="8">
        <v>0</v>
      </c>
      <c r="O45" s="8">
        <v>0</v>
      </c>
      <c r="P45" s="8">
        <v>0</v>
      </c>
      <c r="Q45" s="8">
        <v>0</v>
      </c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145</v>
      </c>
      <c r="B47" s="7" t="s">
        <v>146</v>
      </c>
      <c r="C47" s="6" t="s">
        <v>147</v>
      </c>
      <c r="D47" s="6" t="s">
        <v>97</v>
      </c>
      <c r="E47" s="8">
        <v>27300</v>
      </c>
      <c r="F47" s="9">
        <v>43831</v>
      </c>
      <c r="G47" s="9">
        <v>46752</v>
      </c>
      <c r="H47" s="10">
        <v>96</v>
      </c>
      <c r="I47" s="10">
        <v>4.5</v>
      </c>
      <c r="J47" s="8">
        <v>17147.22</v>
      </c>
      <c r="K47" s="8">
        <v>0.63</v>
      </c>
      <c r="L47" s="8">
        <v>205766.64</v>
      </c>
      <c r="M47" s="8">
        <v>7.54</v>
      </c>
      <c r="N47" s="8">
        <v>1.94</v>
      </c>
      <c r="O47" s="8">
        <v>0</v>
      </c>
      <c r="P47" s="8">
        <v>16487.7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148</v>
      </c>
      <c r="B49" s="7" t="s">
        <v>149</v>
      </c>
      <c r="C49" s="6" t="s">
        <v>150</v>
      </c>
      <c r="D49" s="6" t="s">
        <v>97</v>
      </c>
      <c r="E49" s="8">
        <v>23912</v>
      </c>
      <c r="F49" s="9">
        <v>44490</v>
      </c>
      <c r="G49" s="9">
        <v>45596</v>
      </c>
      <c r="H49" s="10">
        <v>37</v>
      </c>
      <c r="I49" s="10">
        <v>2.75</v>
      </c>
      <c r="J49" s="8">
        <v>15483.02</v>
      </c>
      <c r="K49" s="8">
        <v>0.65</v>
      </c>
      <c r="L49" s="8">
        <v>185796.24</v>
      </c>
      <c r="M49" s="8">
        <v>7.77</v>
      </c>
      <c r="N49" s="8">
        <v>0</v>
      </c>
      <c r="O49" s="8">
        <v>0</v>
      </c>
      <c r="P49" s="8">
        <v>22118.6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151</v>
      </c>
      <c r="B51" s="7" t="s">
        <v>152</v>
      </c>
      <c r="C51" s="6" t="s">
        <v>153</v>
      </c>
      <c r="D51" s="6" t="s">
        <v>117</v>
      </c>
      <c r="E51" s="8">
        <v>7500</v>
      </c>
      <c r="F51" s="9">
        <v>44136</v>
      </c>
      <c r="G51" s="9">
        <v>46022</v>
      </c>
      <c r="H51" s="10">
        <v>62</v>
      </c>
      <c r="I51" s="10">
        <v>3.67</v>
      </c>
      <c r="J51" s="8">
        <v>5292.9</v>
      </c>
      <c r="K51" s="8">
        <v>0.71</v>
      </c>
      <c r="L51" s="8">
        <v>63514.8</v>
      </c>
      <c r="M51" s="8">
        <v>8.4700000000000006</v>
      </c>
      <c r="N51" s="8">
        <v>2.85</v>
      </c>
      <c r="O51" s="8">
        <v>0</v>
      </c>
      <c r="P51" s="8">
        <v>9687.5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151</v>
      </c>
      <c r="B53" s="7" t="s">
        <v>156</v>
      </c>
      <c r="C53" s="6" t="s">
        <v>157</v>
      </c>
      <c r="D53" s="6" t="s">
        <v>117</v>
      </c>
      <c r="E53" s="8">
        <v>7500</v>
      </c>
      <c r="F53" s="9">
        <v>34790</v>
      </c>
      <c r="G53" s="9">
        <v>45869</v>
      </c>
      <c r="H53" s="10">
        <v>364</v>
      </c>
      <c r="I53" s="10">
        <v>29.25</v>
      </c>
      <c r="J53" s="8">
        <v>5040.2</v>
      </c>
      <c r="K53" s="8">
        <v>0.67</v>
      </c>
      <c r="L53" s="8">
        <v>60482.400000000001</v>
      </c>
      <c r="M53" s="8">
        <v>8.06</v>
      </c>
      <c r="N53" s="8">
        <v>2.98</v>
      </c>
      <c r="O53" s="8">
        <v>0</v>
      </c>
      <c r="P53" s="8">
        <v>7188</v>
      </c>
      <c r="Q53" s="8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151</v>
      </c>
      <c r="B55" s="7" t="s">
        <v>154</v>
      </c>
      <c r="C55" s="12" t="s">
        <v>247</v>
      </c>
      <c r="D55" s="12"/>
      <c r="E55" s="13">
        <v>8500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158</v>
      </c>
      <c r="B57" s="7" t="s">
        <v>159</v>
      </c>
      <c r="C57" s="6" t="s">
        <v>160</v>
      </c>
      <c r="D57" s="6" t="s">
        <v>97</v>
      </c>
      <c r="E57" s="8">
        <v>136882</v>
      </c>
      <c r="F57" s="9">
        <v>43258</v>
      </c>
      <c r="G57" s="9">
        <v>50562</v>
      </c>
      <c r="H57" s="10">
        <v>240</v>
      </c>
      <c r="I57" s="10">
        <v>6.08</v>
      </c>
      <c r="J57" s="8">
        <v>61196.02</v>
      </c>
      <c r="K57" s="8">
        <v>0.45</v>
      </c>
      <c r="L57" s="8">
        <v>734352.24</v>
      </c>
      <c r="M57" s="8">
        <v>5.36</v>
      </c>
      <c r="N57" s="8">
        <v>1</v>
      </c>
      <c r="O57" s="8">
        <v>0</v>
      </c>
      <c r="P57" s="8">
        <v>54752.800000000003</v>
      </c>
      <c r="Q57" s="8">
        <v>0</v>
      </c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161</v>
      </c>
      <c r="B59" s="7" t="s">
        <v>119</v>
      </c>
      <c r="C59" s="6" t="s">
        <v>162</v>
      </c>
      <c r="D59" s="6" t="s">
        <v>97</v>
      </c>
      <c r="E59" s="8">
        <v>144578</v>
      </c>
      <c r="F59" s="9">
        <v>41000</v>
      </c>
      <c r="G59" s="9">
        <v>46477</v>
      </c>
      <c r="H59" s="10">
        <v>180</v>
      </c>
      <c r="I59" s="10">
        <v>12.25</v>
      </c>
      <c r="J59" s="8">
        <v>77640.009999999995</v>
      </c>
      <c r="K59" s="8">
        <v>0.54</v>
      </c>
      <c r="L59" s="8">
        <v>931680.12</v>
      </c>
      <c r="M59" s="8">
        <v>6.44</v>
      </c>
      <c r="N59" s="8">
        <v>2.12</v>
      </c>
      <c r="O59" s="8">
        <v>0</v>
      </c>
      <c r="P59" s="8">
        <v>75000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163</v>
      </c>
      <c r="B61" s="7" t="s">
        <v>99</v>
      </c>
      <c r="C61" s="6" t="s">
        <v>164</v>
      </c>
      <c r="D61" s="6" t="s">
        <v>97</v>
      </c>
      <c r="E61" s="8">
        <v>50545</v>
      </c>
      <c r="F61" s="9">
        <v>44967</v>
      </c>
      <c r="G61" s="9">
        <v>46843</v>
      </c>
      <c r="H61" s="10">
        <v>62</v>
      </c>
      <c r="I61" s="10">
        <v>1.42</v>
      </c>
      <c r="J61" s="8">
        <v>28035.63</v>
      </c>
      <c r="K61" s="8">
        <v>0.55000000000000004</v>
      </c>
      <c r="L61" s="8">
        <v>336427.56</v>
      </c>
      <c r="M61" s="8">
        <v>6.66</v>
      </c>
      <c r="N61" s="8">
        <v>1.51</v>
      </c>
      <c r="O61" s="8">
        <v>0</v>
      </c>
      <c r="P61" s="8">
        <v>38090.269999999997</v>
      </c>
      <c r="Q61" s="8">
        <v>0</v>
      </c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163</v>
      </c>
      <c r="B63" s="7" t="s">
        <v>101</v>
      </c>
      <c r="C63" s="6" t="s">
        <v>165</v>
      </c>
      <c r="D63" s="6" t="s">
        <v>97</v>
      </c>
      <c r="E63" s="8">
        <v>15780</v>
      </c>
      <c r="F63" s="9">
        <v>44635</v>
      </c>
      <c r="G63" s="9">
        <v>45747</v>
      </c>
      <c r="H63" s="10">
        <v>37</v>
      </c>
      <c r="I63" s="10">
        <v>2.33</v>
      </c>
      <c r="J63" s="8">
        <v>10463.129999999999</v>
      </c>
      <c r="K63" s="8">
        <v>0.66</v>
      </c>
      <c r="L63" s="8">
        <v>125557.56</v>
      </c>
      <c r="M63" s="8">
        <v>7.96</v>
      </c>
      <c r="N63" s="8">
        <v>1.27</v>
      </c>
      <c r="O63" s="8">
        <v>0</v>
      </c>
      <c r="P63" s="8">
        <v>10463.129999999999</v>
      </c>
      <c r="Q63" s="8">
        <v>0</v>
      </c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166</v>
      </c>
      <c r="B65" s="7" t="s">
        <v>167</v>
      </c>
      <c r="C65" s="6" t="s">
        <v>168</v>
      </c>
      <c r="D65" s="6" t="s">
        <v>97</v>
      </c>
      <c r="E65" s="8">
        <v>67656</v>
      </c>
      <c r="F65" s="9">
        <v>44797</v>
      </c>
      <c r="G65" s="9">
        <v>45535</v>
      </c>
      <c r="H65" s="10">
        <v>25</v>
      </c>
      <c r="I65" s="10">
        <v>1.92</v>
      </c>
      <c r="J65" s="8">
        <v>31967.46</v>
      </c>
      <c r="K65" s="8">
        <v>0.47</v>
      </c>
      <c r="L65" s="8">
        <v>383609.52</v>
      </c>
      <c r="M65" s="8">
        <v>5.67</v>
      </c>
      <c r="N65" s="8">
        <v>0.56000000000000005</v>
      </c>
      <c r="O65" s="8">
        <v>0</v>
      </c>
      <c r="P65" s="8">
        <v>36252.339999999997</v>
      </c>
      <c r="Q65" s="8">
        <v>0</v>
      </c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169</v>
      </c>
      <c r="B67" s="7" t="s">
        <v>170</v>
      </c>
      <c r="C67" s="6" t="s">
        <v>171</v>
      </c>
      <c r="D67" s="6" t="s">
        <v>117</v>
      </c>
      <c r="E67" s="8">
        <v>28808</v>
      </c>
      <c r="F67" s="9">
        <v>43466</v>
      </c>
      <c r="G67" s="9">
        <v>46996</v>
      </c>
      <c r="H67" s="10">
        <v>116</v>
      </c>
      <c r="I67" s="10">
        <v>5.5</v>
      </c>
      <c r="J67" s="8">
        <v>16564.599999999999</v>
      </c>
      <c r="K67" s="8">
        <v>0.56999999999999995</v>
      </c>
      <c r="L67" s="8">
        <v>198775.2</v>
      </c>
      <c r="M67" s="8">
        <v>6.9</v>
      </c>
      <c r="N67" s="8">
        <v>0.25</v>
      </c>
      <c r="O67" s="8">
        <v>0</v>
      </c>
      <c r="P67" s="8">
        <v>9329.0400000000009</v>
      </c>
      <c r="Q67" s="8">
        <v>0</v>
      </c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172</v>
      </c>
      <c r="B69" s="7" t="s">
        <v>173</v>
      </c>
      <c r="C69" s="6" t="s">
        <v>174</v>
      </c>
      <c r="D69" s="6" t="s">
        <v>97</v>
      </c>
      <c r="E69" s="8">
        <v>166493</v>
      </c>
      <c r="F69" s="9">
        <v>44481</v>
      </c>
      <c r="G69" s="9">
        <v>48132</v>
      </c>
      <c r="H69" s="10">
        <v>120</v>
      </c>
      <c r="I69" s="10">
        <v>2.75</v>
      </c>
      <c r="J69" s="8">
        <v>62424</v>
      </c>
      <c r="K69" s="8">
        <v>0.37</v>
      </c>
      <c r="L69" s="8">
        <v>749088</v>
      </c>
      <c r="M69" s="8">
        <v>4.5</v>
      </c>
      <c r="N69" s="8">
        <v>0.86</v>
      </c>
      <c r="O69" s="8">
        <v>0</v>
      </c>
      <c r="P69" s="8">
        <v>64856.05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175</v>
      </c>
      <c r="B71" s="7" t="s">
        <v>176</v>
      </c>
      <c r="C71" s="6" t="s">
        <v>177</v>
      </c>
      <c r="D71" s="6" t="s">
        <v>97</v>
      </c>
      <c r="E71" s="8">
        <v>65806</v>
      </c>
      <c r="F71" s="9">
        <v>44256</v>
      </c>
      <c r="G71" s="9">
        <v>45716</v>
      </c>
      <c r="H71" s="10">
        <v>48</v>
      </c>
      <c r="I71" s="10">
        <v>3.33</v>
      </c>
      <c r="J71" s="8">
        <v>44942.5</v>
      </c>
      <c r="K71" s="8">
        <v>0.68</v>
      </c>
      <c r="L71" s="8">
        <v>539310</v>
      </c>
      <c r="M71" s="8">
        <v>8.1999999999999993</v>
      </c>
      <c r="N71" s="8">
        <v>1.57</v>
      </c>
      <c r="O71" s="8">
        <v>0</v>
      </c>
      <c r="P71" s="8">
        <v>0</v>
      </c>
      <c r="Q71" s="8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178</v>
      </c>
      <c r="B73" s="7" t="s">
        <v>179</v>
      </c>
      <c r="C73" s="6" t="s">
        <v>180</v>
      </c>
      <c r="D73" s="6" t="s">
        <v>97</v>
      </c>
      <c r="E73" s="8">
        <v>99750</v>
      </c>
      <c r="F73" s="9">
        <v>44700</v>
      </c>
      <c r="G73" s="9">
        <v>45808</v>
      </c>
      <c r="H73" s="10">
        <v>37</v>
      </c>
      <c r="I73" s="10">
        <v>2.17</v>
      </c>
      <c r="J73" s="8">
        <v>66333.75</v>
      </c>
      <c r="K73" s="8">
        <v>0.66</v>
      </c>
      <c r="L73" s="8">
        <v>796005</v>
      </c>
      <c r="M73" s="8">
        <v>7.98</v>
      </c>
      <c r="N73" s="8">
        <v>1.31</v>
      </c>
      <c r="O73" s="8">
        <v>0</v>
      </c>
      <c r="P73" s="8">
        <v>45000</v>
      </c>
      <c r="Q73" s="8">
        <v>0</v>
      </c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181</v>
      </c>
      <c r="B75" s="7" t="s">
        <v>182</v>
      </c>
      <c r="C75" s="6" t="s">
        <v>183</v>
      </c>
      <c r="D75" s="6" t="s">
        <v>97</v>
      </c>
      <c r="E75" s="8">
        <v>32000</v>
      </c>
      <c r="F75" s="9">
        <v>38991</v>
      </c>
      <c r="G75" s="9">
        <v>46295</v>
      </c>
      <c r="H75" s="10">
        <v>240</v>
      </c>
      <c r="I75" s="10">
        <v>17.75</v>
      </c>
      <c r="J75" s="8">
        <v>18448.11</v>
      </c>
      <c r="K75" s="8">
        <v>0.57999999999999996</v>
      </c>
      <c r="L75" s="8">
        <v>221377.32</v>
      </c>
      <c r="M75" s="8">
        <v>6.92</v>
      </c>
      <c r="N75" s="8">
        <v>4.6100000000000003</v>
      </c>
      <c r="O75" s="8">
        <v>0</v>
      </c>
      <c r="P75" s="8">
        <v>17375</v>
      </c>
      <c r="Q75" s="8">
        <v>0</v>
      </c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6" t="s">
        <v>184</v>
      </c>
      <c r="B77" s="7" t="s">
        <v>107</v>
      </c>
      <c r="C77" s="6" t="s">
        <v>185</v>
      </c>
      <c r="D77" s="6" t="s">
        <v>97</v>
      </c>
      <c r="E77" s="8">
        <v>111087</v>
      </c>
      <c r="F77" s="9">
        <v>44228</v>
      </c>
      <c r="G77" s="9">
        <v>45716</v>
      </c>
      <c r="H77" s="10">
        <v>49</v>
      </c>
      <c r="I77" s="10">
        <v>3.42</v>
      </c>
      <c r="J77" s="8">
        <v>38185.68</v>
      </c>
      <c r="K77" s="8">
        <v>0.34</v>
      </c>
      <c r="L77" s="8">
        <v>458228.16</v>
      </c>
      <c r="M77" s="8">
        <v>4.12</v>
      </c>
      <c r="N77" s="8">
        <v>1.19</v>
      </c>
      <c r="O77" s="8">
        <v>0</v>
      </c>
      <c r="P77" s="8">
        <v>31209.78</v>
      </c>
      <c r="Q77" s="8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184</v>
      </c>
      <c r="B79" s="7" t="s">
        <v>109</v>
      </c>
      <c r="C79" s="6" t="s">
        <v>790</v>
      </c>
      <c r="D79" s="6" t="s">
        <v>97</v>
      </c>
      <c r="E79" s="8">
        <v>47107</v>
      </c>
      <c r="F79" s="9">
        <v>45352</v>
      </c>
      <c r="G79" s="9">
        <v>46112</v>
      </c>
      <c r="H79" s="10">
        <v>25</v>
      </c>
      <c r="I79" s="10">
        <v>0.33</v>
      </c>
      <c r="J79" s="8">
        <v>20609.310000000001</v>
      </c>
      <c r="K79" s="8">
        <v>0.44</v>
      </c>
      <c r="L79" s="8">
        <v>247311.72</v>
      </c>
      <c r="M79" s="8">
        <v>5.25</v>
      </c>
      <c r="N79" s="8">
        <v>1.1499999999999999</v>
      </c>
      <c r="O79" s="8">
        <v>0</v>
      </c>
      <c r="P79" s="8">
        <v>20609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184</v>
      </c>
      <c r="B81" s="7" t="s">
        <v>188</v>
      </c>
      <c r="C81" s="6" t="s">
        <v>189</v>
      </c>
      <c r="D81" s="6" t="s">
        <v>97</v>
      </c>
      <c r="E81" s="8">
        <v>114027</v>
      </c>
      <c r="F81" s="9">
        <v>44621</v>
      </c>
      <c r="G81" s="9">
        <v>47269</v>
      </c>
      <c r="H81" s="10">
        <v>87</v>
      </c>
      <c r="I81" s="10">
        <v>2.33</v>
      </c>
      <c r="J81" s="8">
        <v>35348.370000000003</v>
      </c>
      <c r="K81" s="8">
        <v>0.31</v>
      </c>
      <c r="L81" s="8">
        <v>424180.44</v>
      </c>
      <c r="M81" s="8">
        <v>3.72</v>
      </c>
      <c r="N81" s="8">
        <v>1.19</v>
      </c>
      <c r="O81" s="8">
        <v>0</v>
      </c>
      <c r="P81" s="8">
        <v>41049.730000000003</v>
      </c>
      <c r="Q81" s="8">
        <v>0</v>
      </c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184</v>
      </c>
      <c r="B83" s="7" t="s">
        <v>190</v>
      </c>
      <c r="C83" s="6" t="s">
        <v>191</v>
      </c>
      <c r="D83" s="6" t="s">
        <v>117</v>
      </c>
      <c r="E83" s="8">
        <v>0</v>
      </c>
      <c r="F83" s="9">
        <v>45231</v>
      </c>
      <c r="G83" s="9">
        <v>46326</v>
      </c>
      <c r="H83" s="10">
        <v>36</v>
      </c>
      <c r="I83" s="10">
        <v>0.67</v>
      </c>
      <c r="J83" s="8">
        <v>3500</v>
      </c>
      <c r="K83" s="8">
        <v>0</v>
      </c>
      <c r="L83" s="8">
        <v>42000</v>
      </c>
      <c r="M83" s="8">
        <v>0</v>
      </c>
      <c r="N83" s="8">
        <v>0</v>
      </c>
      <c r="O83" s="8">
        <v>0</v>
      </c>
      <c r="P83" s="8">
        <v>7000</v>
      </c>
      <c r="Q83" s="8">
        <v>0</v>
      </c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192</v>
      </c>
      <c r="B85" s="7" t="s">
        <v>193</v>
      </c>
      <c r="C85" s="6" t="s">
        <v>194</v>
      </c>
      <c r="D85" s="6" t="s">
        <v>97</v>
      </c>
      <c r="E85" s="8">
        <v>62000</v>
      </c>
      <c r="F85" s="9">
        <v>44634</v>
      </c>
      <c r="G85" s="9">
        <v>45747</v>
      </c>
      <c r="H85" s="10">
        <v>37</v>
      </c>
      <c r="I85" s="10">
        <v>2.33</v>
      </c>
      <c r="J85" s="8">
        <v>71248.33</v>
      </c>
      <c r="K85" s="8">
        <v>1.1499999999999999</v>
      </c>
      <c r="L85" s="8">
        <v>854979.96</v>
      </c>
      <c r="M85" s="8">
        <v>13.79</v>
      </c>
      <c r="N85" s="8">
        <v>4.4800000000000004</v>
      </c>
      <c r="O85" s="8">
        <v>0</v>
      </c>
      <c r="P85" s="8">
        <v>67166.67</v>
      </c>
      <c r="Q85" s="8">
        <v>0</v>
      </c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195</v>
      </c>
      <c r="B87" s="7" t="s">
        <v>193</v>
      </c>
      <c r="C87" s="6" t="s">
        <v>196</v>
      </c>
      <c r="D87" s="6" t="s">
        <v>97</v>
      </c>
      <c r="E87" s="8">
        <v>20000</v>
      </c>
      <c r="F87" s="9">
        <v>44620</v>
      </c>
      <c r="G87" s="9">
        <v>46627</v>
      </c>
      <c r="H87" s="10">
        <v>66</v>
      </c>
      <c r="I87" s="10">
        <v>2.42</v>
      </c>
      <c r="J87" s="8">
        <v>13750</v>
      </c>
      <c r="K87" s="8">
        <v>0.69</v>
      </c>
      <c r="L87" s="8">
        <v>165000</v>
      </c>
      <c r="M87" s="8">
        <v>8.25</v>
      </c>
      <c r="N87" s="8">
        <v>2.38</v>
      </c>
      <c r="O87" s="8">
        <v>0</v>
      </c>
      <c r="P87" s="8">
        <v>12916.67</v>
      </c>
      <c r="Q87" s="8">
        <v>0</v>
      </c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197</v>
      </c>
      <c r="B89" s="7" t="s">
        <v>198</v>
      </c>
      <c r="C89" s="6" t="s">
        <v>199</v>
      </c>
      <c r="D89" s="6" t="s">
        <v>97</v>
      </c>
      <c r="E89" s="8">
        <v>106045</v>
      </c>
      <c r="F89" s="9">
        <v>43410</v>
      </c>
      <c r="G89" s="9">
        <v>47062</v>
      </c>
      <c r="H89" s="10">
        <v>120</v>
      </c>
      <c r="I89" s="10">
        <v>5.67</v>
      </c>
      <c r="J89" s="8">
        <v>43660.02</v>
      </c>
      <c r="K89" s="8">
        <v>0.41</v>
      </c>
      <c r="L89" s="8">
        <v>523920.24</v>
      </c>
      <c r="M89" s="8">
        <v>4.9400000000000004</v>
      </c>
      <c r="N89" s="8">
        <v>0.77</v>
      </c>
      <c r="O89" s="8">
        <v>0</v>
      </c>
      <c r="P89" s="8">
        <v>0</v>
      </c>
      <c r="Q89" s="8">
        <v>0</v>
      </c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200</v>
      </c>
      <c r="B91" s="7" t="s">
        <v>201</v>
      </c>
      <c r="C91" s="6" t="s">
        <v>202</v>
      </c>
      <c r="D91" s="6" t="s">
        <v>97</v>
      </c>
      <c r="E91" s="8">
        <v>11436</v>
      </c>
      <c r="F91" s="9">
        <v>43395</v>
      </c>
      <c r="G91" s="9">
        <v>47026</v>
      </c>
      <c r="H91" s="10">
        <v>120</v>
      </c>
      <c r="I91" s="10">
        <v>5.75</v>
      </c>
      <c r="J91" s="8">
        <v>8365.73</v>
      </c>
      <c r="K91" s="8">
        <v>0.73</v>
      </c>
      <c r="L91" s="8">
        <v>100388.76</v>
      </c>
      <c r="M91" s="8">
        <v>8.7799999999999994</v>
      </c>
      <c r="N91" s="8">
        <v>3.07</v>
      </c>
      <c r="O91" s="8">
        <v>0</v>
      </c>
      <c r="P91" s="8">
        <v>51207.83</v>
      </c>
      <c r="Q91" s="8">
        <v>0</v>
      </c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200</v>
      </c>
      <c r="B93" s="7" t="s">
        <v>203</v>
      </c>
      <c r="C93" s="6" t="s">
        <v>204</v>
      </c>
      <c r="D93" s="6" t="s">
        <v>97</v>
      </c>
      <c r="E93" s="8">
        <v>10495</v>
      </c>
      <c r="F93" s="9">
        <v>43191</v>
      </c>
      <c r="G93" s="9">
        <v>46843</v>
      </c>
      <c r="H93" s="10">
        <v>120</v>
      </c>
      <c r="I93" s="10">
        <v>6.25</v>
      </c>
      <c r="J93" s="8">
        <v>6821.75</v>
      </c>
      <c r="K93" s="8">
        <v>0.65</v>
      </c>
      <c r="L93" s="8">
        <v>81861</v>
      </c>
      <c r="M93" s="8">
        <v>7.8</v>
      </c>
      <c r="N93" s="8">
        <v>3.07</v>
      </c>
      <c r="O93" s="8">
        <v>0</v>
      </c>
      <c r="P93" s="8">
        <v>5432.28</v>
      </c>
      <c r="Q93" s="8">
        <v>0</v>
      </c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200</v>
      </c>
      <c r="B95" s="7" t="s">
        <v>205</v>
      </c>
      <c r="C95" s="6" t="s">
        <v>206</v>
      </c>
      <c r="D95" s="6" t="s">
        <v>97</v>
      </c>
      <c r="E95" s="8">
        <v>20551</v>
      </c>
      <c r="F95" s="9">
        <v>43313</v>
      </c>
      <c r="G95" s="9">
        <v>45930</v>
      </c>
      <c r="H95" s="10">
        <v>86</v>
      </c>
      <c r="I95" s="10">
        <v>5.92</v>
      </c>
      <c r="J95" s="8">
        <v>8100.25</v>
      </c>
      <c r="K95" s="8">
        <v>0.39</v>
      </c>
      <c r="L95" s="8">
        <v>97203</v>
      </c>
      <c r="M95" s="8">
        <v>4.7300000000000004</v>
      </c>
      <c r="N95" s="8">
        <v>3.07</v>
      </c>
      <c r="O95" s="8">
        <v>0</v>
      </c>
      <c r="P95" s="8">
        <v>11357.41</v>
      </c>
      <c r="Q95" s="8">
        <v>0</v>
      </c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207</v>
      </c>
      <c r="B97" s="7" t="s">
        <v>208</v>
      </c>
      <c r="C97" s="6" t="s">
        <v>209</v>
      </c>
      <c r="D97" s="6" t="s">
        <v>97</v>
      </c>
      <c r="E97" s="8">
        <v>21000</v>
      </c>
      <c r="F97" s="9">
        <v>43831</v>
      </c>
      <c r="G97" s="9">
        <v>47483</v>
      </c>
      <c r="H97" s="10">
        <v>120</v>
      </c>
      <c r="I97" s="10">
        <v>4.5</v>
      </c>
      <c r="J97" s="8">
        <v>17150</v>
      </c>
      <c r="K97" s="8">
        <v>0.82</v>
      </c>
      <c r="L97" s="8">
        <v>205800</v>
      </c>
      <c r="M97" s="8">
        <v>9.8000000000000007</v>
      </c>
      <c r="N97" s="8">
        <v>2.35</v>
      </c>
      <c r="O97" s="8">
        <v>0</v>
      </c>
      <c r="P97" s="8">
        <v>31500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21" t="s">
        <v>207</v>
      </c>
      <c r="B99" s="22" t="s">
        <v>210</v>
      </c>
      <c r="C99" s="21" t="s">
        <v>796</v>
      </c>
      <c r="D99" s="21" t="s">
        <v>97</v>
      </c>
      <c r="E99" s="23">
        <v>50000</v>
      </c>
      <c r="F99" s="24">
        <v>45383</v>
      </c>
      <c r="G99" s="24">
        <v>47238</v>
      </c>
      <c r="H99" s="25">
        <v>61</v>
      </c>
      <c r="I99" s="25">
        <v>0.25</v>
      </c>
      <c r="J99" s="23">
        <v>64583.33</v>
      </c>
      <c r="K99" s="23">
        <v>1.29</v>
      </c>
      <c r="L99" s="23">
        <v>774999.96</v>
      </c>
      <c r="M99" s="23">
        <v>15.5</v>
      </c>
      <c r="N99" s="23">
        <v>2.79</v>
      </c>
      <c r="O99" s="23">
        <v>0</v>
      </c>
      <c r="P99" s="23">
        <v>129166.66</v>
      </c>
      <c r="Q99" s="23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customHeight="1">
      <c r="A101" s="6" t="s">
        <v>212</v>
      </c>
      <c r="B101" s="7" t="s">
        <v>208</v>
      </c>
      <c r="C101" s="6" t="s">
        <v>213</v>
      </c>
      <c r="D101" s="6" t="s">
        <v>97</v>
      </c>
      <c r="E101" s="8">
        <v>10341</v>
      </c>
      <c r="F101" s="9">
        <v>42979</v>
      </c>
      <c r="G101" s="9">
        <v>46660</v>
      </c>
      <c r="H101" s="10">
        <v>121</v>
      </c>
      <c r="I101" s="10">
        <v>6.83</v>
      </c>
      <c r="J101" s="8">
        <v>12219.62</v>
      </c>
      <c r="K101" s="8">
        <v>1.18</v>
      </c>
      <c r="L101" s="8">
        <v>146635.44</v>
      </c>
      <c r="M101" s="8">
        <v>14.18</v>
      </c>
      <c r="N101" s="8">
        <v>5.57</v>
      </c>
      <c r="O101" s="8">
        <v>0</v>
      </c>
      <c r="P101" s="8">
        <v>18743.07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212</v>
      </c>
      <c r="B103" s="7" t="s">
        <v>210</v>
      </c>
      <c r="C103" s="6" t="s">
        <v>214</v>
      </c>
      <c r="D103" s="6" t="s">
        <v>97</v>
      </c>
      <c r="E103" s="8">
        <v>21142</v>
      </c>
      <c r="F103" s="9">
        <v>45231</v>
      </c>
      <c r="G103" s="9">
        <v>47848</v>
      </c>
      <c r="H103" s="10">
        <v>86</v>
      </c>
      <c r="I103" s="10">
        <v>0.67</v>
      </c>
      <c r="J103" s="8">
        <v>24225.21</v>
      </c>
      <c r="K103" s="8">
        <v>1.1499999999999999</v>
      </c>
      <c r="L103" s="8">
        <v>290702.5</v>
      </c>
      <c r="M103" s="8">
        <v>13.75</v>
      </c>
      <c r="N103" s="8">
        <v>6.24</v>
      </c>
      <c r="O103" s="8">
        <v>0</v>
      </c>
      <c r="P103" s="8">
        <v>121126.05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212</v>
      </c>
      <c r="B105" s="7" t="s">
        <v>215</v>
      </c>
      <c r="C105" s="6" t="s">
        <v>216</v>
      </c>
      <c r="D105" s="6" t="s">
        <v>97</v>
      </c>
      <c r="E105" s="8">
        <v>10699</v>
      </c>
      <c r="F105" s="9">
        <v>44927</v>
      </c>
      <c r="G105" s="9">
        <v>46783</v>
      </c>
      <c r="H105" s="10">
        <v>61</v>
      </c>
      <c r="I105" s="10">
        <v>1.5</v>
      </c>
      <c r="J105" s="8">
        <v>12517.83</v>
      </c>
      <c r="K105" s="8">
        <v>1.17</v>
      </c>
      <c r="L105" s="8">
        <v>150213.96</v>
      </c>
      <c r="M105" s="8">
        <v>14.04</v>
      </c>
      <c r="N105" s="8">
        <v>6.25</v>
      </c>
      <c r="O105" s="8">
        <v>0</v>
      </c>
      <c r="P105" s="8">
        <v>24072.76</v>
      </c>
      <c r="Q105" s="8">
        <v>0</v>
      </c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217</v>
      </c>
      <c r="B107" s="7" t="s">
        <v>218</v>
      </c>
      <c r="C107" s="6" t="s">
        <v>219</v>
      </c>
      <c r="D107" s="6" t="s">
        <v>97</v>
      </c>
      <c r="E107" s="8">
        <v>38164</v>
      </c>
      <c r="F107" s="9">
        <v>44727</v>
      </c>
      <c r="G107" s="9">
        <v>46599</v>
      </c>
      <c r="H107" s="10">
        <v>62</v>
      </c>
      <c r="I107" s="10">
        <v>2.08</v>
      </c>
      <c r="J107" s="8">
        <v>15710.85</v>
      </c>
      <c r="K107" s="8">
        <v>0.41</v>
      </c>
      <c r="L107" s="8">
        <v>188530.2</v>
      </c>
      <c r="M107" s="8">
        <v>4.9400000000000004</v>
      </c>
      <c r="N107" s="8">
        <v>1.65</v>
      </c>
      <c r="O107" s="8">
        <v>0</v>
      </c>
      <c r="P107" s="8">
        <v>21379.48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220</v>
      </c>
      <c r="B109" s="7" t="s">
        <v>221</v>
      </c>
      <c r="C109" s="6" t="s">
        <v>222</v>
      </c>
      <c r="D109" s="6" t="s">
        <v>97</v>
      </c>
      <c r="E109" s="8">
        <v>40925</v>
      </c>
      <c r="F109" s="9">
        <v>41699</v>
      </c>
      <c r="G109" s="9">
        <v>45535</v>
      </c>
      <c r="H109" s="10">
        <v>126</v>
      </c>
      <c r="I109" s="10">
        <v>10.33</v>
      </c>
      <c r="J109" s="8">
        <v>34104.17</v>
      </c>
      <c r="K109" s="8">
        <v>0.83</v>
      </c>
      <c r="L109" s="8">
        <v>409250.04</v>
      </c>
      <c r="M109" s="8">
        <v>10</v>
      </c>
      <c r="N109" s="8">
        <v>0</v>
      </c>
      <c r="O109" s="8">
        <v>0</v>
      </c>
      <c r="P109" s="8">
        <v>0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223</v>
      </c>
      <c r="B111" s="7" t="s">
        <v>221</v>
      </c>
      <c r="C111" s="6" t="s">
        <v>224</v>
      </c>
      <c r="D111" s="6" t="s">
        <v>97</v>
      </c>
      <c r="E111" s="8">
        <v>24000</v>
      </c>
      <c r="F111" s="9">
        <v>44551</v>
      </c>
      <c r="G111" s="9">
        <v>46752</v>
      </c>
      <c r="H111" s="10">
        <v>73</v>
      </c>
      <c r="I111" s="10">
        <v>2.58</v>
      </c>
      <c r="J111" s="8">
        <v>13006.63</v>
      </c>
      <c r="K111" s="8">
        <v>0.54</v>
      </c>
      <c r="L111" s="8">
        <v>156079.56</v>
      </c>
      <c r="M111" s="8">
        <v>6.5</v>
      </c>
      <c r="N111" s="8">
        <v>1.94</v>
      </c>
      <c r="O111" s="8">
        <v>0</v>
      </c>
      <c r="P111" s="8">
        <v>12260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225</v>
      </c>
      <c r="B113" s="7" t="s">
        <v>226</v>
      </c>
      <c r="C113" s="6" t="s">
        <v>227</v>
      </c>
      <c r="D113" s="6" t="s">
        <v>97</v>
      </c>
      <c r="E113" s="8">
        <v>35894</v>
      </c>
      <c r="F113" s="9">
        <v>42856</v>
      </c>
      <c r="G113" s="9">
        <v>46507</v>
      </c>
      <c r="H113" s="10">
        <v>120</v>
      </c>
      <c r="I113" s="10">
        <v>7.17</v>
      </c>
      <c r="J113" s="8">
        <v>19382.759999999998</v>
      </c>
      <c r="K113" s="8">
        <v>0.54</v>
      </c>
      <c r="L113" s="8">
        <v>232593.12</v>
      </c>
      <c r="M113" s="8">
        <v>6.48</v>
      </c>
      <c r="N113" s="8">
        <v>3.26</v>
      </c>
      <c r="O113" s="8">
        <v>0</v>
      </c>
      <c r="P113" s="8">
        <v>11505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225</v>
      </c>
      <c r="B115" s="7" t="s">
        <v>228</v>
      </c>
      <c r="C115" s="6" t="s">
        <v>229</v>
      </c>
      <c r="D115" s="6" t="s">
        <v>97</v>
      </c>
      <c r="E115" s="8">
        <v>8510</v>
      </c>
      <c r="F115" s="9">
        <v>44713</v>
      </c>
      <c r="G115" s="9">
        <v>46538</v>
      </c>
      <c r="H115" s="10">
        <v>60</v>
      </c>
      <c r="I115" s="10">
        <v>2.08</v>
      </c>
      <c r="J115" s="8">
        <v>7818.56</v>
      </c>
      <c r="K115" s="8">
        <v>0.92</v>
      </c>
      <c r="L115" s="8">
        <v>93822.720000000001</v>
      </c>
      <c r="M115" s="8">
        <v>11.02</v>
      </c>
      <c r="N115" s="8">
        <v>3.68</v>
      </c>
      <c r="O115" s="8">
        <v>0</v>
      </c>
      <c r="P115" s="8">
        <v>15000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230</v>
      </c>
      <c r="B117" s="7" t="s">
        <v>233</v>
      </c>
      <c r="C117" s="6" t="s">
        <v>234</v>
      </c>
      <c r="D117" s="6" t="s">
        <v>97</v>
      </c>
      <c r="E117" s="8">
        <v>2925</v>
      </c>
      <c r="F117" s="9">
        <v>43922</v>
      </c>
      <c r="G117" s="9">
        <v>46326</v>
      </c>
      <c r="H117" s="10">
        <v>79</v>
      </c>
      <c r="I117" s="10">
        <v>4.25</v>
      </c>
      <c r="J117" s="8">
        <v>2252.0300000000002</v>
      </c>
      <c r="K117" s="8">
        <v>0.77</v>
      </c>
      <c r="L117" s="8">
        <v>27024.36</v>
      </c>
      <c r="M117" s="8">
        <v>9.24</v>
      </c>
      <c r="N117" s="8">
        <v>1.62</v>
      </c>
      <c r="O117" s="8">
        <v>0</v>
      </c>
      <c r="P117" s="8">
        <v>2259.65</v>
      </c>
      <c r="Q117" s="8">
        <v>0</v>
      </c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6" t="s">
        <v>230</v>
      </c>
      <c r="B119" s="7" t="s">
        <v>235</v>
      </c>
      <c r="C119" s="6" t="s">
        <v>236</v>
      </c>
      <c r="D119" s="6" t="s">
        <v>97</v>
      </c>
      <c r="E119" s="8">
        <v>5850</v>
      </c>
      <c r="F119" s="9">
        <v>41883</v>
      </c>
      <c r="G119" s="9">
        <v>45869</v>
      </c>
      <c r="H119" s="10">
        <v>131</v>
      </c>
      <c r="I119" s="10">
        <v>9.83</v>
      </c>
      <c r="J119" s="8">
        <v>4387.5</v>
      </c>
      <c r="K119" s="8">
        <v>0.75</v>
      </c>
      <c r="L119" s="8">
        <v>52650</v>
      </c>
      <c r="M119" s="8">
        <v>9</v>
      </c>
      <c r="N119" s="8">
        <v>3.64</v>
      </c>
      <c r="O119" s="8">
        <v>0</v>
      </c>
      <c r="P119" s="8">
        <v>6873.76</v>
      </c>
      <c r="Q119" s="8">
        <v>0</v>
      </c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230</v>
      </c>
      <c r="B121" s="7" t="s">
        <v>231</v>
      </c>
      <c r="C121" s="12" t="s">
        <v>247</v>
      </c>
      <c r="D121" s="12"/>
      <c r="E121" s="13">
        <v>2925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237</v>
      </c>
      <c r="B123" s="7" t="s">
        <v>208</v>
      </c>
      <c r="C123" s="6" t="s">
        <v>238</v>
      </c>
      <c r="D123" s="6" t="s">
        <v>97</v>
      </c>
      <c r="E123" s="8">
        <v>11701</v>
      </c>
      <c r="F123" s="9">
        <v>45474</v>
      </c>
      <c r="G123" s="9">
        <v>47361</v>
      </c>
      <c r="H123" s="10">
        <v>62</v>
      </c>
      <c r="I123" s="10">
        <v>0</v>
      </c>
      <c r="J123" s="8">
        <v>0</v>
      </c>
      <c r="K123" s="8">
        <v>0</v>
      </c>
      <c r="L123" s="8">
        <v>0</v>
      </c>
      <c r="M123" s="8">
        <v>0</v>
      </c>
      <c r="N123" s="8">
        <v>3.75</v>
      </c>
      <c r="O123" s="8">
        <v>0</v>
      </c>
      <c r="P123" s="8">
        <v>28277.42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customHeight="1">
      <c r="A125" s="6" t="s">
        <v>237</v>
      </c>
      <c r="B125" s="7" t="s">
        <v>210</v>
      </c>
      <c r="C125" s="6" t="s">
        <v>241</v>
      </c>
      <c r="D125" s="6" t="s">
        <v>97</v>
      </c>
      <c r="E125" s="8">
        <v>11777</v>
      </c>
      <c r="F125" s="9">
        <v>44378</v>
      </c>
      <c r="G125" s="9">
        <v>46295</v>
      </c>
      <c r="H125" s="10">
        <v>63</v>
      </c>
      <c r="I125" s="10">
        <v>3</v>
      </c>
      <c r="J125" s="8">
        <v>9735.08</v>
      </c>
      <c r="K125" s="8">
        <v>0.83</v>
      </c>
      <c r="L125" s="8">
        <v>116820.96</v>
      </c>
      <c r="M125" s="8">
        <v>9.92</v>
      </c>
      <c r="N125" s="8">
        <v>3.32</v>
      </c>
      <c r="O125" s="8">
        <v>0</v>
      </c>
      <c r="P125" s="8">
        <v>16562.46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customHeight="1">
      <c r="A127" s="6" t="s">
        <v>237</v>
      </c>
      <c r="B127" s="7" t="s">
        <v>274</v>
      </c>
      <c r="C127" s="12" t="s">
        <v>247</v>
      </c>
      <c r="D127" s="12"/>
      <c r="E127" s="13">
        <v>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242</v>
      </c>
      <c r="B129" s="7" t="s">
        <v>243</v>
      </c>
      <c r="C129" s="6" t="s">
        <v>244</v>
      </c>
      <c r="D129" s="6" t="s">
        <v>97</v>
      </c>
      <c r="E129" s="8">
        <v>79918</v>
      </c>
      <c r="F129" s="9">
        <v>44754</v>
      </c>
      <c r="G129" s="9">
        <v>46446</v>
      </c>
      <c r="H129" s="10">
        <v>56</v>
      </c>
      <c r="I129" s="10">
        <v>2</v>
      </c>
      <c r="J129" s="8">
        <v>33783.360000000001</v>
      </c>
      <c r="K129" s="8">
        <v>0.42</v>
      </c>
      <c r="L129" s="8">
        <v>405400.32000000001</v>
      </c>
      <c r="M129" s="8">
        <v>5.07</v>
      </c>
      <c r="N129" s="8">
        <v>1.39</v>
      </c>
      <c r="O129" s="8">
        <v>0.22</v>
      </c>
      <c r="P129" s="8">
        <v>31234.62</v>
      </c>
      <c r="Q129" s="8">
        <v>0</v>
      </c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245</v>
      </c>
      <c r="B131" s="7" t="s">
        <v>208</v>
      </c>
      <c r="C131" s="12" t="s">
        <v>247</v>
      </c>
      <c r="D131" s="12"/>
      <c r="E131" s="13">
        <v>5566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customHeight="1">
      <c r="A133" s="6" t="s">
        <v>245</v>
      </c>
      <c r="B133" s="7" t="s">
        <v>210</v>
      </c>
      <c r="C133" s="12" t="s">
        <v>247</v>
      </c>
      <c r="D133" s="12"/>
      <c r="E133" s="13">
        <v>12216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customHeight="1">
      <c r="A135" s="6" t="s">
        <v>248</v>
      </c>
      <c r="B135" s="7" t="s">
        <v>99</v>
      </c>
      <c r="C135" s="6" t="s">
        <v>249</v>
      </c>
      <c r="D135" s="6" t="s">
        <v>97</v>
      </c>
      <c r="E135" s="8">
        <v>48000</v>
      </c>
      <c r="F135" s="9">
        <v>44896</v>
      </c>
      <c r="G135" s="9">
        <v>48669</v>
      </c>
      <c r="H135" s="10">
        <v>124</v>
      </c>
      <c r="I135" s="10">
        <v>1.58</v>
      </c>
      <c r="J135" s="8">
        <v>35445</v>
      </c>
      <c r="K135" s="8">
        <v>0.74</v>
      </c>
      <c r="L135" s="8">
        <v>425340</v>
      </c>
      <c r="M135" s="8">
        <v>8.86</v>
      </c>
      <c r="N135" s="8">
        <v>3.23</v>
      </c>
      <c r="O135" s="8">
        <v>0</v>
      </c>
      <c r="P135" s="8">
        <v>44200</v>
      </c>
      <c r="Q135" s="8">
        <v>0</v>
      </c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250</v>
      </c>
      <c r="B137" s="7" t="s">
        <v>251</v>
      </c>
      <c r="C137" s="6" t="s">
        <v>252</v>
      </c>
      <c r="D137" s="6" t="s">
        <v>97</v>
      </c>
      <c r="E137" s="8">
        <v>64216</v>
      </c>
      <c r="F137" s="9">
        <v>44651</v>
      </c>
      <c r="G137" s="9">
        <v>48304</v>
      </c>
      <c r="H137" s="10">
        <v>121</v>
      </c>
      <c r="I137" s="10">
        <v>2.33</v>
      </c>
      <c r="J137" s="8">
        <v>35482.68</v>
      </c>
      <c r="K137" s="8">
        <v>0.55000000000000004</v>
      </c>
      <c r="L137" s="8">
        <v>425792.16</v>
      </c>
      <c r="M137" s="8">
        <v>6.63</v>
      </c>
      <c r="N137" s="8">
        <v>3.57</v>
      </c>
      <c r="O137" s="8">
        <v>0</v>
      </c>
      <c r="P137" s="8">
        <v>33445.83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253</v>
      </c>
      <c r="B139" s="7" t="s">
        <v>119</v>
      </c>
      <c r="C139" s="6" t="s">
        <v>254</v>
      </c>
      <c r="D139" s="6" t="s">
        <v>97</v>
      </c>
      <c r="E139" s="8">
        <v>238423</v>
      </c>
      <c r="F139" s="9">
        <v>34871</v>
      </c>
      <c r="G139" s="9">
        <v>45991</v>
      </c>
      <c r="H139" s="10">
        <v>366</v>
      </c>
      <c r="I139" s="10">
        <v>29.08</v>
      </c>
      <c r="J139" s="8">
        <v>135702.42000000001</v>
      </c>
      <c r="K139" s="8">
        <v>0.56999999999999995</v>
      </c>
      <c r="L139" s="8">
        <v>1628429.04</v>
      </c>
      <c r="M139" s="8">
        <v>6.83</v>
      </c>
      <c r="N139" s="8">
        <v>0</v>
      </c>
      <c r="O139" s="8">
        <v>0</v>
      </c>
      <c r="P139" s="8">
        <v>0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255</v>
      </c>
      <c r="B141" s="7" t="s">
        <v>256</v>
      </c>
      <c r="C141" s="6" t="s">
        <v>257</v>
      </c>
      <c r="D141" s="6" t="s">
        <v>97</v>
      </c>
      <c r="E141" s="8">
        <v>24480</v>
      </c>
      <c r="F141" s="9">
        <v>44536</v>
      </c>
      <c r="G141" s="9">
        <v>46446</v>
      </c>
      <c r="H141" s="10">
        <v>63</v>
      </c>
      <c r="I141" s="10">
        <v>2.58</v>
      </c>
      <c r="J141" s="8">
        <v>14893.63</v>
      </c>
      <c r="K141" s="8">
        <v>0.61</v>
      </c>
      <c r="L141" s="8">
        <v>178723.56</v>
      </c>
      <c r="M141" s="8">
        <v>7.3</v>
      </c>
      <c r="N141" s="8">
        <v>2.46</v>
      </c>
      <c r="O141" s="8">
        <v>0</v>
      </c>
      <c r="P141" s="8">
        <v>-1333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255</v>
      </c>
      <c r="B143" s="7" t="s">
        <v>258</v>
      </c>
      <c r="C143" s="6" t="s">
        <v>259</v>
      </c>
      <c r="D143" s="6" t="s">
        <v>97</v>
      </c>
      <c r="E143" s="8">
        <v>22881</v>
      </c>
      <c r="F143" s="9">
        <v>44621</v>
      </c>
      <c r="G143" s="9">
        <v>45716</v>
      </c>
      <c r="H143" s="10">
        <v>36</v>
      </c>
      <c r="I143" s="10">
        <v>2.33</v>
      </c>
      <c r="J143" s="8">
        <v>15171.53</v>
      </c>
      <c r="K143" s="8">
        <v>0.66</v>
      </c>
      <c r="L143" s="8">
        <v>182058.36</v>
      </c>
      <c r="M143" s="8">
        <v>7.96</v>
      </c>
      <c r="N143" s="8">
        <v>2.74</v>
      </c>
      <c r="O143" s="8">
        <v>0</v>
      </c>
      <c r="P143" s="8">
        <v>14300.62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255</v>
      </c>
      <c r="B145" s="7" t="s">
        <v>260</v>
      </c>
      <c r="C145" s="6" t="s">
        <v>261</v>
      </c>
      <c r="D145" s="6" t="s">
        <v>97</v>
      </c>
      <c r="E145" s="8">
        <v>9960</v>
      </c>
      <c r="F145" s="9">
        <v>44317</v>
      </c>
      <c r="G145" s="9">
        <v>46142</v>
      </c>
      <c r="H145" s="10">
        <v>60</v>
      </c>
      <c r="I145" s="10">
        <v>3.17</v>
      </c>
      <c r="J145" s="8">
        <v>4731.5</v>
      </c>
      <c r="K145" s="8">
        <v>0.48</v>
      </c>
      <c r="L145" s="8">
        <v>56778</v>
      </c>
      <c r="M145" s="8">
        <v>5.7</v>
      </c>
      <c r="N145" s="8">
        <v>2.46</v>
      </c>
      <c r="O145" s="8">
        <v>0</v>
      </c>
      <c r="P145" s="8">
        <v>5872.13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262</v>
      </c>
      <c r="B147" s="7" t="s">
        <v>99</v>
      </c>
      <c r="C147" s="6" t="s">
        <v>263</v>
      </c>
      <c r="D147" s="6" t="s">
        <v>264</v>
      </c>
      <c r="E147" s="8">
        <v>27000</v>
      </c>
      <c r="F147" s="9">
        <v>44727</v>
      </c>
      <c r="G147" s="9">
        <v>46843</v>
      </c>
      <c r="H147" s="10">
        <v>70</v>
      </c>
      <c r="I147" s="10">
        <v>2.08</v>
      </c>
      <c r="J147" s="8">
        <v>15090.21</v>
      </c>
      <c r="K147" s="8">
        <v>0.56000000000000005</v>
      </c>
      <c r="L147" s="8">
        <v>181082.52</v>
      </c>
      <c r="M147" s="8">
        <v>6.71</v>
      </c>
      <c r="N147" s="8">
        <v>0</v>
      </c>
      <c r="O147" s="8">
        <v>0</v>
      </c>
      <c r="P147" s="8">
        <v>25533.200000000001</v>
      </c>
      <c r="Q147" s="8">
        <v>0</v>
      </c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265</v>
      </c>
      <c r="B149" s="7" t="s">
        <v>266</v>
      </c>
      <c r="C149" s="6" t="s">
        <v>267</v>
      </c>
      <c r="D149" s="6" t="s">
        <v>97</v>
      </c>
      <c r="E149" s="8">
        <v>40550</v>
      </c>
      <c r="F149" s="9">
        <v>44651</v>
      </c>
      <c r="G149" s="9">
        <v>48304</v>
      </c>
      <c r="H149" s="10">
        <v>121</v>
      </c>
      <c r="I149" s="10">
        <v>2.33</v>
      </c>
      <c r="J149" s="8">
        <v>22405.99</v>
      </c>
      <c r="K149" s="8">
        <v>0.55000000000000004</v>
      </c>
      <c r="L149" s="8">
        <v>268871.88</v>
      </c>
      <c r="M149" s="8">
        <v>6.63</v>
      </c>
      <c r="N149" s="8">
        <v>2.84</v>
      </c>
      <c r="O149" s="8">
        <v>0</v>
      </c>
      <c r="P149" s="8">
        <v>21119.79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268</v>
      </c>
      <c r="B151" s="7" t="s">
        <v>269</v>
      </c>
      <c r="C151" s="6" t="s">
        <v>270</v>
      </c>
      <c r="D151" s="6" t="s">
        <v>97</v>
      </c>
      <c r="E151" s="8">
        <v>84804</v>
      </c>
      <c r="F151" s="9">
        <v>41640</v>
      </c>
      <c r="G151" s="9">
        <v>47299</v>
      </c>
      <c r="H151" s="10">
        <v>186</v>
      </c>
      <c r="I151" s="10">
        <v>10.5</v>
      </c>
      <c r="J151" s="8">
        <v>32141.97</v>
      </c>
      <c r="K151" s="8">
        <v>0.38</v>
      </c>
      <c r="L151" s="8">
        <v>385703.64</v>
      </c>
      <c r="M151" s="8">
        <v>4.55</v>
      </c>
      <c r="N151" s="8">
        <v>2.4500000000000002</v>
      </c>
      <c r="O151" s="8">
        <v>0</v>
      </c>
      <c r="P151" s="8">
        <v>35688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271</v>
      </c>
      <c r="B153" s="7" t="s">
        <v>208</v>
      </c>
      <c r="C153" s="6" t="s">
        <v>272</v>
      </c>
      <c r="D153" s="6" t="s">
        <v>97</v>
      </c>
      <c r="E153" s="8">
        <v>8438</v>
      </c>
      <c r="F153" s="9">
        <v>44242</v>
      </c>
      <c r="G153" s="9">
        <v>46053</v>
      </c>
      <c r="H153" s="10">
        <v>60</v>
      </c>
      <c r="I153" s="10">
        <v>3.42</v>
      </c>
      <c r="J153" s="8">
        <v>6680.08</v>
      </c>
      <c r="K153" s="8">
        <v>0.79</v>
      </c>
      <c r="L153" s="8">
        <v>80160.960000000006</v>
      </c>
      <c r="M153" s="8">
        <v>9.5</v>
      </c>
      <c r="N153" s="8">
        <v>4</v>
      </c>
      <c r="O153" s="8">
        <v>0</v>
      </c>
      <c r="P153" s="8">
        <v>10564.32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271</v>
      </c>
      <c r="B155" s="7" t="s">
        <v>210</v>
      </c>
      <c r="C155" s="6" t="s">
        <v>273</v>
      </c>
      <c r="D155" s="6" t="s">
        <v>97</v>
      </c>
      <c r="E155" s="8">
        <v>20897</v>
      </c>
      <c r="F155" s="9">
        <v>44136</v>
      </c>
      <c r="G155" s="9">
        <v>45961</v>
      </c>
      <c r="H155" s="10">
        <v>60</v>
      </c>
      <c r="I155" s="10">
        <v>3.67</v>
      </c>
      <c r="J155" s="8">
        <v>24223.11</v>
      </c>
      <c r="K155" s="8">
        <v>1.1599999999999999</v>
      </c>
      <c r="L155" s="8">
        <v>290677.32</v>
      </c>
      <c r="M155" s="8">
        <v>13.91</v>
      </c>
      <c r="N155" s="8">
        <v>4.74</v>
      </c>
      <c r="O155" s="8">
        <v>0</v>
      </c>
      <c r="P155" s="8">
        <v>11519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271</v>
      </c>
      <c r="B157" s="7" t="s">
        <v>274</v>
      </c>
      <c r="C157" s="6" t="s">
        <v>275</v>
      </c>
      <c r="D157" s="6" t="s">
        <v>97</v>
      </c>
      <c r="E157" s="8">
        <v>18880</v>
      </c>
      <c r="F157" s="9">
        <v>45078</v>
      </c>
      <c r="G157" s="9">
        <v>46965</v>
      </c>
      <c r="H157" s="10">
        <v>62</v>
      </c>
      <c r="I157" s="10">
        <v>1.08</v>
      </c>
      <c r="J157" s="8">
        <v>21680.53</v>
      </c>
      <c r="K157" s="8">
        <v>1.1499999999999999</v>
      </c>
      <c r="L157" s="8">
        <v>260166.36</v>
      </c>
      <c r="M157" s="8">
        <v>13.78</v>
      </c>
      <c r="N157" s="8">
        <v>4.7</v>
      </c>
      <c r="O157" s="8">
        <v>0</v>
      </c>
      <c r="P157" s="8">
        <v>76089.48</v>
      </c>
      <c r="Q157" s="8">
        <v>0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271</v>
      </c>
      <c r="B159" s="7" t="s">
        <v>215</v>
      </c>
      <c r="C159" s="6" t="s">
        <v>276</v>
      </c>
      <c r="D159" s="6" t="s">
        <v>97</v>
      </c>
      <c r="E159" s="8">
        <v>15179</v>
      </c>
      <c r="F159" s="9">
        <v>44501</v>
      </c>
      <c r="G159" s="9">
        <v>48152</v>
      </c>
      <c r="H159" s="10">
        <v>120</v>
      </c>
      <c r="I159" s="10">
        <v>2.67</v>
      </c>
      <c r="J159" s="8">
        <v>16611.91</v>
      </c>
      <c r="K159" s="8">
        <v>1.0900000000000001</v>
      </c>
      <c r="L159" s="8">
        <v>199342.92</v>
      </c>
      <c r="M159" s="8">
        <v>13.13</v>
      </c>
      <c r="N159" s="8">
        <v>4.5199999999999996</v>
      </c>
      <c r="O159" s="8">
        <v>0</v>
      </c>
      <c r="P159" s="8">
        <v>31622.92</v>
      </c>
      <c r="Q159" s="8">
        <v>0</v>
      </c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271</v>
      </c>
      <c r="B161" s="7" t="s">
        <v>277</v>
      </c>
      <c r="C161" s="6" t="s">
        <v>791</v>
      </c>
      <c r="D161" s="6" t="s">
        <v>97</v>
      </c>
      <c r="E161" s="8">
        <v>20994</v>
      </c>
      <c r="F161" s="9">
        <v>45323</v>
      </c>
      <c r="G161" s="9">
        <v>46418</v>
      </c>
      <c r="H161" s="10">
        <v>36</v>
      </c>
      <c r="I161" s="10">
        <v>0.42</v>
      </c>
      <c r="J161" s="8">
        <v>22743.5</v>
      </c>
      <c r="K161" s="8">
        <v>1.08</v>
      </c>
      <c r="L161" s="8">
        <v>272922</v>
      </c>
      <c r="M161" s="8">
        <v>13</v>
      </c>
      <c r="N161" s="8">
        <v>4.51</v>
      </c>
      <c r="O161" s="8">
        <v>0</v>
      </c>
      <c r="P161" s="8">
        <v>68230.5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customHeight="1">
      <c r="A163" s="6" t="s">
        <v>271</v>
      </c>
      <c r="B163" s="7" t="s">
        <v>279</v>
      </c>
      <c r="C163" s="6" t="s">
        <v>280</v>
      </c>
      <c r="D163" s="6" t="s">
        <v>97</v>
      </c>
      <c r="E163" s="8">
        <v>20962</v>
      </c>
      <c r="F163" s="9">
        <v>44441</v>
      </c>
      <c r="G163" s="9">
        <v>47118</v>
      </c>
      <c r="H163" s="10">
        <v>88</v>
      </c>
      <c r="I163" s="10">
        <v>2.83</v>
      </c>
      <c r="J163" s="8">
        <v>24455.67</v>
      </c>
      <c r="K163" s="8">
        <v>1.17</v>
      </c>
      <c r="L163" s="8">
        <v>293468.03999999998</v>
      </c>
      <c r="M163" s="8">
        <v>14</v>
      </c>
      <c r="N163" s="8">
        <v>4.21</v>
      </c>
      <c r="O163" s="8">
        <v>0</v>
      </c>
      <c r="P163" s="8">
        <v>0</v>
      </c>
      <c r="Q163" s="8">
        <v>227088.34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271</v>
      </c>
      <c r="B165" s="7" t="s">
        <v>281</v>
      </c>
      <c r="C165" s="12" t="s">
        <v>247</v>
      </c>
      <c r="D165" s="12"/>
      <c r="E165" s="13">
        <v>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282</v>
      </c>
      <c r="B167" s="7" t="s">
        <v>119</v>
      </c>
      <c r="C167" s="6" t="s">
        <v>283</v>
      </c>
      <c r="D167" s="6" t="s">
        <v>264</v>
      </c>
      <c r="E167" s="8">
        <v>48790</v>
      </c>
      <c r="F167" s="9">
        <v>43709</v>
      </c>
      <c r="G167" s="9">
        <v>45657</v>
      </c>
      <c r="H167" s="10">
        <v>64</v>
      </c>
      <c r="I167" s="10">
        <v>4.83</v>
      </c>
      <c r="J167" s="8">
        <v>37698.519999999997</v>
      </c>
      <c r="K167" s="8">
        <v>0.77</v>
      </c>
      <c r="L167" s="8">
        <v>452382.24</v>
      </c>
      <c r="M167" s="8">
        <v>9.27</v>
      </c>
      <c r="N167" s="8">
        <v>0</v>
      </c>
      <c r="O167" s="8">
        <v>0</v>
      </c>
      <c r="P167" s="8">
        <v>34153</v>
      </c>
      <c r="Q167" s="8">
        <v>0</v>
      </c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284</v>
      </c>
      <c r="B169" s="7" t="s">
        <v>285</v>
      </c>
      <c r="C169" s="6" t="s">
        <v>286</v>
      </c>
      <c r="D169" s="6" t="s">
        <v>97</v>
      </c>
      <c r="E169" s="8">
        <v>58841</v>
      </c>
      <c r="F169" s="9">
        <v>43845</v>
      </c>
      <c r="G169" s="9">
        <v>46142</v>
      </c>
      <c r="H169" s="10">
        <v>76</v>
      </c>
      <c r="I169" s="10">
        <v>4.5</v>
      </c>
      <c r="J169" s="8">
        <v>21224.16</v>
      </c>
      <c r="K169" s="8">
        <v>0.36</v>
      </c>
      <c r="L169" s="8">
        <v>254689.92000000001</v>
      </c>
      <c r="M169" s="8">
        <v>4.33</v>
      </c>
      <c r="N169" s="8">
        <v>1.48</v>
      </c>
      <c r="O169" s="8">
        <v>0</v>
      </c>
      <c r="P169" s="8">
        <v>20000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287</v>
      </c>
      <c r="B171" s="7" t="s">
        <v>288</v>
      </c>
      <c r="C171" s="6" t="s">
        <v>289</v>
      </c>
      <c r="D171" s="6" t="s">
        <v>97</v>
      </c>
      <c r="E171" s="8">
        <v>189746</v>
      </c>
      <c r="F171" s="9">
        <v>44575</v>
      </c>
      <c r="G171" s="9">
        <v>46053</v>
      </c>
      <c r="H171" s="10">
        <v>49</v>
      </c>
      <c r="I171" s="10">
        <v>2.5</v>
      </c>
      <c r="J171" s="8">
        <v>103727.81</v>
      </c>
      <c r="K171" s="8">
        <v>0.55000000000000004</v>
      </c>
      <c r="L171" s="8">
        <v>1244733.72</v>
      </c>
      <c r="M171" s="8">
        <v>6.56</v>
      </c>
      <c r="N171" s="8">
        <v>0.76</v>
      </c>
      <c r="O171" s="8">
        <v>0</v>
      </c>
      <c r="P171" s="8">
        <v>116666.67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290</v>
      </c>
      <c r="B173" s="7" t="s">
        <v>291</v>
      </c>
      <c r="C173" s="12" t="s">
        <v>247</v>
      </c>
      <c r="D173" s="12"/>
      <c r="E173" s="13">
        <v>17600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customHeight="1">
      <c r="A175" s="6" t="s">
        <v>292</v>
      </c>
      <c r="B175" s="7" t="s">
        <v>119</v>
      </c>
      <c r="C175" s="12" t="s">
        <v>247</v>
      </c>
      <c r="D175" s="12"/>
      <c r="E175" s="13">
        <v>120000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296</v>
      </c>
      <c r="B177" s="7" t="s">
        <v>297</v>
      </c>
      <c r="C177" s="6" t="s">
        <v>298</v>
      </c>
      <c r="D177" s="6" t="s">
        <v>97</v>
      </c>
      <c r="E177" s="8">
        <v>22060</v>
      </c>
      <c r="F177" s="9">
        <v>44774</v>
      </c>
      <c r="G177" s="9">
        <v>47422</v>
      </c>
      <c r="H177" s="10">
        <v>87</v>
      </c>
      <c r="I177" s="10">
        <v>1.92</v>
      </c>
      <c r="J177" s="8">
        <v>23788.03</v>
      </c>
      <c r="K177" s="8">
        <v>1.08</v>
      </c>
      <c r="L177" s="8">
        <v>285456.36</v>
      </c>
      <c r="M177" s="8">
        <v>12.94</v>
      </c>
      <c r="N177" s="8">
        <v>3.23</v>
      </c>
      <c r="O177" s="8">
        <v>0</v>
      </c>
      <c r="P177" s="8">
        <v>45958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296</v>
      </c>
      <c r="B179" s="7" t="s">
        <v>299</v>
      </c>
      <c r="C179" s="6" t="s">
        <v>300</v>
      </c>
      <c r="D179" s="6" t="s">
        <v>97</v>
      </c>
      <c r="E179" s="8">
        <v>24364</v>
      </c>
      <c r="F179" s="9">
        <v>42795</v>
      </c>
      <c r="G179" s="9">
        <v>47177</v>
      </c>
      <c r="H179" s="10">
        <v>144</v>
      </c>
      <c r="I179" s="10">
        <v>7.33</v>
      </c>
      <c r="J179" s="8">
        <v>20973.42</v>
      </c>
      <c r="K179" s="8">
        <v>0.86</v>
      </c>
      <c r="L179" s="8">
        <v>251681.04</v>
      </c>
      <c r="M179" s="8">
        <v>10.33</v>
      </c>
      <c r="N179" s="8">
        <v>2.74</v>
      </c>
      <c r="O179" s="8">
        <v>0</v>
      </c>
      <c r="P179" s="8">
        <v>11155.53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296</v>
      </c>
      <c r="B181" s="7" t="s">
        <v>301</v>
      </c>
      <c r="C181" s="6" t="s">
        <v>302</v>
      </c>
      <c r="D181" s="6" t="s">
        <v>97</v>
      </c>
      <c r="E181" s="8">
        <v>6480</v>
      </c>
      <c r="F181" s="9">
        <v>44703</v>
      </c>
      <c r="G181" s="9">
        <v>46538</v>
      </c>
      <c r="H181" s="10">
        <v>61</v>
      </c>
      <c r="I181" s="10">
        <v>2.17</v>
      </c>
      <c r="J181" s="8">
        <v>6874.2</v>
      </c>
      <c r="K181" s="8">
        <v>1.06</v>
      </c>
      <c r="L181" s="8">
        <v>82490.399999999994</v>
      </c>
      <c r="M181" s="8">
        <v>12.73</v>
      </c>
      <c r="N181" s="8">
        <v>3.21</v>
      </c>
      <c r="O181" s="8">
        <v>0</v>
      </c>
      <c r="P181" s="8">
        <v>16341.42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303</v>
      </c>
      <c r="B183" s="7" t="s">
        <v>208</v>
      </c>
      <c r="C183" s="6" t="s">
        <v>304</v>
      </c>
      <c r="D183" s="6" t="s">
        <v>97</v>
      </c>
      <c r="E183" s="8">
        <v>101208</v>
      </c>
      <c r="F183" s="9">
        <v>43539</v>
      </c>
      <c r="G183" s="9">
        <v>45504</v>
      </c>
      <c r="H183" s="10">
        <v>65</v>
      </c>
      <c r="I183" s="10">
        <v>5.33</v>
      </c>
      <c r="J183" s="8">
        <v>68441.22</v>
      </c>
      <c r="K183" s="8">
        <v>0.68</v>
      </c>
      <c r="L183" s="8">
        <v>821294.64</v>
      </c>
      <c r="M183" s="8">
        <v>8.11</v>
      </c>
      <c r="N183" s="8">
        <v>2.58</v>
      </c>
      <c r="O183" s="8">
        <v>0</v>
      </c>
      <c r="P183" s="8">
        <v>177114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303</v>
      </c>
      <c r="B185" s="7" t="s">
        <v>305</v>
      </c>
      <c r="C185" s="6" t="s">
        <v>306</v>
      </c>
      <c r="D185" s="6" t="s">
        <v>97</v>
      </c>
      <c r="E185" s="8">
        <v>50591</v>
      </c>
      <c r="F185" s="9">
        <v>43444</v>
      </c>
      <c r="G185" s="9">
        <v>45657</v>
      </c>
      <c r="H185" s="10">
        <v>73</v>
      </c>
      <c r="I185" s="10">
        <v>5.58</v>
      </c>
      <c r="J185" s="8">
        <v>34211.82</v>
      </c>
      <c r="K185" s="8">
        <v>0.68</v>
      </c>
      <c r="L185" s="8">
        <v>410541.84</v>
      </c>
      <c r="M185" s="8">
        <v>8.11</v>
      </c>
      <c r="N185" s="8">
        <v>2.46</v>
      </c>
      <c r="O185" s="8">
        <v>0</v>
      </c>
      <c r="P185" s="8">
        <v>59022.84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307</v>
      </c>
      <c r="B187" s="7" t="s">
        <v>308</v>
      </c>
      <c r="C187" s="6" t="s">
        <v>309</v>
      </c>
      <c r="D187" s="6" t="s">
        <v>97</v>
      </c>
      <c r="E187" s="8">
        <v>79970</v>
      </c>
      <c r="F187" s="9">
        <v>43258</v>
      </c>
      <c r="G187" s="9">
        <v>50562</v>
      </c>
      <c r="H187" s="10">
        <v>240</v>
      </c>
      <c r="I187" s="10">
        <v>6.08</v>
      </c>
      <c r="J187" s="8">
        <v>27966.9</v>
      </c>
      <c r="K187" s="8">
        <v>0.35</v>
      </c>
      <c r="L187" s="8">
        <v>335602.8</v>
      </c>
      <c r="M187" s="8">
        <v>4.2</v>
      </c>
      <c r="N187" s="8">
        <v>0.47</v>
      </c>
      <c r="O187" s="8">
        <v>0</v>
      </c>
      <c r="P187" s="8">
        <v>25022.29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310</v>
      </c>
      <c r="B189" s="7" t="s">
        <v>311</v>
      </c>
      <c r="C189" s="6" t="s">
        <v>312</v>
      </c>
      <c r="D189" s="6" t="s">
        <v>97</v>
      </c>
      <c r="E189" s="8">
        <v>42000</v>
      </c>
      <c r="F189" s="9">
        <v>44136</v>
      </c>
      <c r="G189" s="9">
        <v>45961</v>
      </c>
      <c r="H189" s="10">
        <v>60</v>
      </c>
      <c r="I189" s="10">
        <v>3.67</v>
      </c>
      <c r="J189" s="8">
        <v>17997.89</v>
      </c>
      <c r="K189" s="8">
        <v>0.43</v>
      </c>
      <c r="L189" s="8">
        <v>215974.68</v>
      </c>
      <c r="M189" s="8">
        <v>5.14</v>
      </c>
      <c r="N189" s="8">
        <v>1.69</v>
      </c>
      <c r="O189" s="8">
        <v>0</v>
      </c>
      <c r="P189" s="8">
        <v>0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313</v>
      </c>
      <c r="B191" s="7" t="s">
        <v>314</v>
      </c>
      <c r="C191" s="6" t="s">
        <v>315</v>
      </c>
      <c r="D191" s="6" t="s">
        <v>97</v>
      </c>
      <c r="E191" s="8">
        <v>14000</v>
      </c>
      <c r="F191" s="9">
        <v>44778</v>
      </c>
      <c r="G191" s="9">
        <v>45869</v>
      </c>
      <c r="H191" s="10">
        <v>36</v>
      </c>
      <c r="I191" s="10">
        <v>1.92</v>
      </c>
      <c r="J191" s="8">
        <v>9053.33</v>
      </c>
      <c r="K191" s="8">
        <v>0.65</v>
      </c>
      <c r="L191" s="8">
        <v>108639.96</v>
      </c>
      <c r="M191" s="8">
        <v>7.76</v>
      </c>
      <c r="N191" s="8">
        <v>2.82</v>
      </c>
      <c r="O191" s="8">
        <v>0</v>
      </c>
      <c r="P191" s="8">
        <v>8703.33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316</v>
      </c>
      <c r="B193" s="7" t="s">
        <v>317</v>
      </c>
      <c r="C193" s="6" t="s">
        <v>318</v>
      </c>
      <c r="D193" s="6" t="s">
        <v>97</v>
      </c>
      <c r="E193" s="8">
        <v>24000</v>
      </c>
      <c r="F193" s="9">
        <v>44671</v>
      </c>
      <c r="G193" s="9">
        <v>46507</v>
      </c>
      <c r="H193" s="10">
        <v>61</v>
      </c>
      <c r="I193" s="10">
        <v>2.25</v>
      </c>
      <c r="J193" s="8">
        <v>17280</v>
      </c>
      <c r="K193" s="8">
        <v>0.72</v>
      </c>
      <c r="L193" s="8">
        <v>207360</v>
      </c>
      <c r="M193" s="8">
        <v>8.64</v>
      </c>
      <c r="N193" s="8">
        <v>1.89</v>
      </c>
      <c r="O193" s="8">
        <v>0</v>
      </c>
      <c r="P193" s="8">
        <v>16300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6" t="s">
        <v>319</v>
      </c>
      <c r="B195" s="7" t="s">
        <v>320</v>
      </c>
      <c r="C195" s="6" t="s">
        <v>321</v>
      </c>
      <c r="D195" s="6" t="s">
        <v>97</v>
      </c>
      <c r="E195" s="8">
        <v>63000</v>
      </c>
      <c r="F195" s="9">
        <v>43191</v>
      </c>
      <c r="G195" s="9">
        <v>46112</v>
      </c>
      <c r="H195" s="10">
        <v>96</v>
      </c>
      <c r="I195" s="10">
        <v>6.25</v>
      </c>
      <c r="J195" s="8">
        <v>64890</v>
      </c>
      <c r="K195" s="8">
        <v>1.03</v>
      </c>
      <c r="L195" s="8">
        <v>778680</v>
      </c>
      <c r="M195" s="8">
        <v>12.36</v>
      </c>
      <c r="N195" s="8">
        <v>2.4300000000000002</v>
      </c>
      <c r="O195" s="8">
        <v>0</v>
      </c>
      <c r="P195" s="8">
        <v>5620</v>
      </c>
      <c r="Q195" s="8">
        <v>0</v>
      </c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322</v>
      </c>
      <c r="B197" s="7" t="s">
        <v>325</v>
      </c>
      <c r="C197" s="6" t="s">
        <v>326</v>
      </c>
      <c r="D197" s="6" t="s">
        <v>117</v>
      </c>
      <c r="E197" s="8">
        <v>1971</v>
      </c>
      <c r="F197" s="9">
        <v>44501</v>
      </c>
      <c r="G197" s="9">
        <v>46691</v>
      </c>
      <c r="H197" s="10">
        <v>72</v>
      </c>
      <c r="I197" s="10">
        <v>2.67</v>
      </c>
      <c r="J197" s="8">
        <v>1568.28</v>
      </c>
      <c r="K197" s="8">
        <v>0.8</v>
      </c>
      <c r="L197" s="8">
        <v>18819.36</v>
      </c>
      <c r="M197" s="8">
        <v>9.5500000000000007</v>
      </c>
      <c r="N197" s="8">
        <v>0.73</v>
      </c>
      <c r="O197" s="8">
        <v>0</v>
      </c>
      <c r="P197" s="8">
        <v>2956.5</v>
      </c>
      <c r="Q197" s="8">
        <v>0</v>
      </c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322</v>
      </c>
      <c r="B199" s="7" t="s">
        <v>327</v>
      </c>
      <c r="C199" s="6" t="s">
        <v>328</v>
      </c>
      <c r="D199" s="6" t="s">
        <v>117</v>
      </c>
      <c r="E199" s="8">
        <v>4680</v>
      </c>
      <c r="F199" s="9">
        <v>41214</v>
      </c>
      <c r="G199" s="9">
        <v>45596</v>
      </c>
      <c r="H199" s="10">
        <v>144</v>
      </c>
      <c r="I199" s="10">
        <v>11.67</v>
      </c>
      <c r="J199" s="8">
        <v>2854.88</v>
      </c>
      <c r="K199" s="8">
        <v>0.61</v>
      </c>
      <c r="L199" s="8">
        <v>34258.559999999998</v>
      </c>
      <c r="M199" s="8">
        <v>7.32</v>
      </c>
      <c r="N199" s="8">
        <v>1.19</v>
      </c>
      <c r="O199" s="8">
        <v>0</v>
      </c>
      <c r="P199" s="8">
        <v>1900</v>
      </c>
      <c r="Q199" s="8">
        <v>0</v>
      </c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customHeight="1">
      <c r="A201" s="6" t="s">
        <v>322</v>
      </c>
      <c r="B201" s="7" t="s">
        <v>329</v>
      </c>
      <c r="C201" s="6" t="s">
        <v>330</v>
      </c>
      <c r="D201" s="6" t="s">
        <v>97</v>
      </c>
      <c r="E201" s="8">
        <v>5382</v>
      </c>
      <c r="F201" s="9">
        <v>44835</v>
      </c>
      <c r="G201" s="9">
        <v>45930</v>
      </c>
      <c r="H201" s="10">
        <v>36</v>
      </c>
      <c r="I201" s="10">
        <v>1.75</v>
      </c>
      <c r="J201" s="8">
        <v>4314.57</v>
      </c>
      <c r="K201" s="8">
        <v>0.8</v>
      </c>
      <c r="L201" s="8">
        <v>51774.84</v>
      </c>
      <c r="M201" s="8">
        <v>9.6199999999999992</v>
      </c>
      <c r="N201" s="8">
        <v>3.31</v>
      </c>
      <c r="O201" s="8">
        <v>0</v>
      </c>
      <c r="P201" s="8">
        <v>5269.88</v>
      </c>
      <c r="Q201" s="8">
        <v>0</v>
      </c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21" t="s">
        <v>322</v>
      </c>
      <c r="B203" s="22" t="s">
        <v>331</v>
      </c>
      <c r="C203" s="21" t="s">
        <v>797</v>
      </c>
      <c r="D203" s="21" t="s">
        <v>97</v>
      </c>
      <c r="E203" s="23">
        <v>7020</v>
      </c>
      <c r="F203" s="24">
        <v>45413</v>
      </c>
      <c r="G203" s="24">
        <v>47238</v>
      </c>
      <c r="H203" s="25">
        <v>60</v>
      </c>
      <c r="I203" s="25">
        <v>0.17</v>
      </c>
      <c r="J203" s="23">
        <v>5558</v>
      </c>
      <c r="K203" s="23">
        <v>0.79</v>
      </c>
      <c r="L203" s="23">
        <v>66696</v>
      </c>
      <c r="M203" s="23">
        <v>9.5</v>
      </c>
      <c r="N203" s="23">
        <v>3</v>
      </c>
      <c r="O203" s="23">
        <v>0</v>
      </c>
      <c r="P203" s="23">
        <v>14616</v>
      </c>
      <c r="Q203" s="23">
        <v>0</v>
      </c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322</v>
      </c>
      <c r="B205" s="7" t="s">
        <v>323</v>
      </c>
      <c r="C205" s="12" t="s">
        <v>247</v>
      </c>
      <c r="D205" s="12"/>
      <c r="E205" s="13">
        <v>2934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334</v>
      </c>
      <c r="B207" s="7" t="s">
        <v>331</v>
      </c>
      <c r="C207" s="6" t="s">
        <v>335</v>
      </c>
      <c r="D207" s="6" t="s">
        <v>97</v>
      </c>
      <c r="E207" s="8">
        <v>30000</v>
      </c>
      <c r="F207" s="9">
        <v>44136</v>
      </c>
      <c r="G207" s="9">
        <v>45961</v>
      </c>
      <c r="H207" s="10">
        <v>60</v>
      </c>
      <c r="I207" s="10">
        <v>3.67</v>
      </c>
      <c r="J207" s="8">
        <v>12844.02</v>
      </c>
      <c r="K207" s="8">
        <v>0.43</v>
      </c>
      <c r="L207" s="8">
        <v>154128.24</v>
      </c>
      <c r="M207" s="8">
        <v>5.14</v>
      </c>
      <c r="N207" s="8">
        <v>1.72</v>
      </c>
      <c r="O207" s="8">
        <v>0</v>
      </c>
      <c r="P207" s="8">
        <v>0</v>
      </c>
      <c r="Q207" s="8">
        <v>0</v>
      </c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6" t="s">
        <v>336</v>
      </c>
      <c r="B209" s="7" t="s">
        <v>119</v>
      </c>
      <c r="C209" s="6" t="s">
        <v>337</v>
      </c>
      <c r="D209" s="6" t="s">
        <v>97</v>
      </c>
      <c r="E209" s="8">
        <v>10000</v>
      </c>
      <c r="F209" s="9">
        <v>42491</v>
      </c>
      <c r="G209" s="9">
        <v>46142</v>
      </c>
      <c r="H209" s="10">
        <v>120</v>
      </c>
      <c r="I209" s="10">
        <v>8.17</v>
      </c>
      <c r="J209" s="8">
        <v>6500</v>
      </c>
      <c r="K209" s="8">
        <v>0.65</v>
      </c>
      <c r="L209" s="8">
        <v>78000</v>
      </c>
      <c r="M209" s="8">
        <v>7.8</v>
      </c>
      <c r="N209" s="8">
        <v>5.0999999999999996</v>
      </c>
      <c r="O209" s="8">
        <v>0</v>
      </c>
      <c r="P209" s="8">
        <v>17583</v>
      </c>
      <c r="Q209" s="8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customHeight="1">
      <c r="A211" s="6" t="s">
        <v>336</v>
      </c>
      <c r="B211" s="7" t="s">
        <v>320</v>
      </c>
      <c r="C211" s="6" t="s">
        <v>338</v>
      </c>
      <c r="D211" s="6" t="s">
        <v>97</v>
      </c>
      <c r="E211" s="8">
        <v>5025</v>
      </c>
      <c r="F211" s="9">
        <v>42736</v>
      </c>
      <c r="G211" s="9">
        <v>46387</v>
      </c>
      <c r="H211" s="10">
        <v>120</v>
      </c>
      <c r="I211" s="10">
        <v>7.5</v>
      </c>
      <c r="J211" s="8">
        <v>3132.25</v>
      </c>
      <c r="K211" s="8">
        <v>0.62</v>
      </c>
      <c r="L211" s="8">
        <v>37587</v>
      </c>
      <c r="M211" s="8">
        <v>7.48</v>
      </c>
      <c r="N211" s="8">
        <v>5.0999999999999996</v>
      </c>
      <c r="O211" s="8">
        <v>3.48</v>
      </c>
      <c r="P211" s="8">
        <v>9405</v>
      </c>
      <c r="Q211" s="8">
        <v>0</v>
      </c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336</v>
      </c>
      <c r="B213" s="7" t="s">
        <v>339</v>
      </c>
      <c r="C213" s="6" t="s">
        <v>340</v>
      </c>
      <c r="D213" s="6" t="s">
        <v>97</v>
      </c>
      <c r="E213" s="8">
        <v>9849</v>
      </c>
      <c r="F213" s="9">
        <v>43466</v>
      </c>
      <c r="G213" s="9">
        <v>47208</v>
      </c>
      <c r="H213" s="10">
        <v>123</v>
      </c>
      <c r="I213" s="10">
        <v>5.5</v>
      </c>
      <c r="J213" s="8">
        <v>4860.8900000000003</v>
      </c>
      <c r="K213" s="8">
        <v>0.49</v>
      </c>
      <c r="L213" s="8">
        <v>58330.68</v>
      </c>
      <c r="M213" s="8">
        <v>5.92</v>
      </c>
      <c r="N213" s="8">
        <v>5.0999999999999996</v>
      </c>
      <c r="O213" s="8">
        <v>4.37</v>
      </c>
      <c r="P213" s="8">
        <v>10892.7</v>
      </c>
      <c r="Q213" s="8">
        <v>0</v>
      </c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336</v>
      </c>
      <c r="B215" s="7" t="s">
        <v>341</v>
      </c>
      <c r="C215" s="6" t="s">
        <v>342</v>
      </c>
      <c r="D215" s="6" t="s">
        <v>97</v>
      </c>
      <c r="E215" s="8">
        <v>15075</v>
      </c>
      <c r="F215" s="9">
        <v>43922</v>
      </c>
      <c r="G215" s="9">
        <v>47573</v>
      </c>
      <c r="H215" s="10">
        <v>120</v>
      </c>
      <c r="I215" s="10">
        <v>4.25</v>
      </c>
      <c r="J215" s="8">
        <v>10131.4</v>
      </c>
      <c r="K215" s="8">
        <v>0.67</v>
      </c>
      <c r="L215" s="8">
        <v>121576.8</v>
      </c>
      <c r="M215" s="8">
        <v>8.06</v>
      </c>
      <c r="N215" s="8">
        <v>5.0999999999999996</v>
      </c>
      <c r="O215" s="8">
        <v>0</v>
      </c>
      <c r="P215" s="8">
        <v>26751</v>
      </c>
      <c r="Q215" s="8">
        <v>0</v>
      </c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343</v>
      </c>
      <c r="B217" s="7" t="s">
        <v>344</v>
      </c>
      <c r="C217" s="6" t="s">
        <v>345</v>
      </c>
      <c r="D217" s="6" t="s">
        <v>97</v>
      </c>
      <c r="E217" s="8">
        <v>33078</v>
      </c>
      <c r="F217" s="9">
        <v>42795</v>
      </c>
      <c r="G217" s="9">
        <v>46446</v>
      </c>
      <c r="H217" s="10">
        <v>120</v>
      </c>
      <c r="I217" s="10">
        <v>7.33</v>
      </c>
      <c r="J217" s="8">
        <v>19008.41</v>
      </c>
      <c r="K217" s="8">
        <v>0.56999999999999995</v>
      </c>
      <c r="L217" s="8">
        <v>228100.92</v>
      </c>
      <c r="M217" s="8">
        <v>6.9</v>
      </c>
      <c r="N217" s="8">
        <v>1.1000000000000001</v>
      </c>
      <c r="O217" s="8">
        <v>0</v>
      </c>
      <c r="P217" s="8">
        <v>17812.5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346</v>
      </c>
      <c r="B219" s="7" t="s">
        <v>347</v>
      </c>
      <c r="C219" s="6" t="s">
        <v>348</v>
      </c>
      <c r="D219" s="6" t="s">
        <v>97</v>
      </c>
      <c r="E219" s="8">
        <v>40841</v>
      </c>
      <c r="F219" s="9">
        <v>44136</v>
      </c>
      <c r="G219" s="9">
        <v>45961</v>
      </c>
      <c r="H219" s="10">
        <v>60</v>
      </c>
      <c r="I219" s="10">
        <v>3.67</v>
      </c>
      <c r="J219" s="8">
        <v>18068.98</v>
      </c>
      <c r="K219" s="8">
        <v>0.44</v>
      </c>
      <c r="L219" s="8">
        <v>216827.76</v>
      </c>
      <c r="M219" s="8">
        <v>5.31</v>
      </c>
      <c r="N219" s="8">
        <v>1.83</v>
      </c>
      <c r="O219" s="8">
        <v>0</v>
      </c>
      <c r="P219" s="8">
        <v>0</v>
      </c>
      <c r="Q219" s="8">
        <v>0</v>
      </c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349</v>
      </c>
      <c r="B221" s="7" t="s">
        <v>350</v>
      </c>
      <c r="C221" s="6" t="s">
        <v>351</v>
      </c>
      <c r="D221" s="6" t="s">
        <v>97</v>
      </c>
      <c r="E221" s="8">
        <v>103289</v>
      </c>
      <c r="F221" s="9">
        <v>44562</v>
      </c>
      <c r="G221" s="9">
        <v>47118</v>
      </c>
      <c r="H221" s="10">
        <v>84</v>
      </c>
      <c r="I221" s="10">
        <v>2.5</v>
      </c>
      <c r="J221" s="8">
        <v>58168.34</v>
      </c>
      <c r="K221" s="8">
        <v>0.56000000000000005</v>
      </c>
      <c r="L221" s="8">
        <v>698020.08</v>
      </c>
      <c r="M221" s="8">
        <v>6.76</v>
      </c>
      <c r="N221" s="8">
        <v>1.43</v>
      </c>
      <c r="O221" s="8">
        <v>0</v>
      </c>
      <c r="P221" s="8">
        <v>54829.24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352</v>
      </c>
      <c r="B223" s="7" t="s">
        <v>320</v>
      </c>
      <c r="C223" s="6" t="s">
        <v>353</v>
      </c>
      <c r="D223" s="6" t="s">
        <v>97</v>
      </c>
      <c r="E223" s="8">
        <v>26994</v>
      </c>
      <c r="F223" s="9">
        <v>44459</v>
      </c>
      <c r="G223" s="9">
        <v>45565</v>
      </c>
      <c r="H223" s="10">
        <v>37</v>
      </c>
      <c r="I223" s="10">
        <v>2.83</v>
      </c>
      <c r="J223" s="8">
        <v>16108.84</v>
      </c>
      <c r="K223" s="8">
        <v>0.6</v>
      </c>
      <c r="L223" s="8">
        <v>193306.08</v>
      </c>
      <c r="M223" s="8">
        <v>7.16</v>
      </c>
      <c r="N223" s="8">
        <v>2.1800000000000002</v>
      </c>
      <c r="O223" s="8">
        <v>0</v>
      </c>
      <c r="P223" s="8">
        <v>21077.82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352</v>
      </c>
      <c r="B225" s="7" t="s">
        <v>354</v>
      </c>
      <c r="C225" s="6" t="s">
        <v>355</v>
      </c>
      <c r="D225" s="6" t="s">
        <v>97</v>
      </c>
      <c r="E225" s="8">
        <v>55535</v>
      </c>
      <c r="F225" s="9">
        <v>43891</v>
      </c>
      <c r="G225" s="9">
        <v>45808</v>
      </c>
      <c r="H225" s="10">
        <v>63</v>
      </c>
      <c r="I225" s="10">
        <v>4.33</v>
      </c>
      <c r="J225" s="8">
        <v>30650.13</v>
      </c>
      <c r="K225" s="8">
        <v>0.55000000000000004</v>
      </c>
      <c r="L225" s="8">
        <v>367801.56</v>
      </c>
      <c r="M225" s="8">
        <v>6.62</v>
      </c>
      <c r="N225" s="8">
        <v>2.56</v>
      </c>
      <c r="O225" s="8">
        <v>0</v>
      </c>
      <c r="P225" s="8">
        <v>22424.46</v>
      </c>
      <c r="Q225" s="8">
        <v>0</v>
      </c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352</v>
      </c>
      <c r="B227" s="7" t="s">
        <v>320</v>
      </c>
      <c r="C227" s="6" t="s">
        <v>356</v>
      </c>
      <c r="D227" s="6" t="s">
        <v>97</v>
      </c>
      <c r="E227" s="8">
        <v>26994</v>
      </c>
      <c r="F227" s="9">
        <v>45597</v>
      </c>
      <c r="G227" s="9">
        <v>47238</v>
      </c>
      <c r="H227" s="10">
        <v>54</v>
      </c>
      <c r="I227" s="10">
        <v>-0.33</v>
      </c>
      <c r="J227" s="8">
        <v>0</v>
      </c>
      <c r="K227" s="8">
        <v>0</v>
      </c>
      <c r="L227" s="8">
        <v>0</v>
      </c>
      <c r="M227" s="8">
        <v>0</v>
      </c>
      <c r="N227" s="8">
        <v>3.13</v>
      </c>
      <c r="O227" s="8">
        <v>0</v>
      </c>
      <c r="P227" s="8">
        <v>30674.41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357</v>
      </c>
      <c r="B229" s="7" t="s">
        <v>358</v>
      </c>
      <c r="C229" s="6" t="s">
        <v>359</v>
      </c>
      <c r="D229" s="6" t="s">
        <v>97</v>
      </c>
      <c r="E229" s="8">
        <v>26532</v>
      </c>
      <c r="F229" s="9">
        <v>44579</v>
      </c>
      <c r="G229" s="9">
        <v>45716</v>
      </c>
      <c r="H229" s="10">
        <v>38</v>
      </c>
      <c r="I229" s="10">
        <v>2.5</v>
      </c>
      <c r="J229" s="8">
        <v>22893.54</v>
      </c>
      <c r="K229" s="8">
        <v>0.86</v>
      </c>
      <c r="L229" s="8">
        <v>274722.48</v>
      </c>
      <c r="M229" s="8">
        <v>10.35</v>
      </c>
      <c r="N229" s="8">
        <v>1.95</v>
      </c>
      <c r="O229" s="8">
        <v>0</v>
      </c>
      <c r="P229" s="8">
        <v>64738.080000000002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360</v>
      </c>
      <c r="B231" s="7" t="s">
        <v>99</v>
      </c>
      <c r="C231" s="6" t="s">
        <v>361</v>
      </c>
      <c r="D231" s="6" t="s">
        <v>97</v>
      </c>
      <c r="E231" s="8">
        <v>60880</v>
      </c>
      <c r="F231" s="9">
        <v>43765</v>
      </c>
      <c r="G231" s="7"/>
      <c r="H231" s="7"/>
      <c r="I231" s="10">
        <v>4.75</v>
      </c>
      <c r="J231" s="8">
        <v>35361.660000000003</v>
      </c>
      <c r="K231" s="8">
        <v>0.57999999999999996</v>
      </c>
      <c r="L231" s="8">
        <v>424339.92</v>
      </c>
      <c r="M231" s="8">
        <v>6.97</v>
      </c>
      <c r="N231" s="8">
        <v>0.03</v>
      </c>
      <c r="O231" s="8">
        <v>0</v>
      </c>
      <c r="P231" s="8">
        <v>44442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360</v>
      </c>
      <c r="B233" s="7" t="s">
        <v>101</v>
      </c>
      <c r="C233" s="6" t="s">
        <v>362</v>
      </c>
      <c r="D233" s="6" t="s">
        <v>97</v>
      </c>
      <c r="E233" s="8">
        <v>23545</v>
      </c>
      <c r="F233" s="9">
        <v>45261</v>
      </c>
      <c r="G233" s="9">
        <v>47118</v>
      </c>
      <c r="H233" s="10">
        <v>61</v>
      </c>
      <c r="I233" s="10">
        <v>0.57999999999999996</v>
      </c>
      <c r="J233" s="8">
        <v>17168.23</v>
      </c>
      <c r="K233" s="8">
        <v>0.73</v>
      </c>
      <c r="L233" s="8">
        <v>206018.76</v>
      </c>
      <c r="M233" s="8">
        <v>8.75</v>
      </c>
      <c r="N233" s="8">
        <v>2.5299999999999998</v>
      </c>
      <c r="O233" s="8">
        <v>0</v>
      </c>
      <c r="P233" s="8">
        <v>15432.56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363</v>
      </c>
      <c r="B235" s="7" t="s">
        <v>364</v>
      </c>
      <c r="C235" s="6" t="s">
        <v>365</v>
      </c>
      <c r="D235" s="6" t="s">
        <v>117</v>
      </c>
      <c r="E235" s="8">
        <v>11020</v>
      </c>
      <c r="F235" s="9">
        <v>43556</v>
      </c>
      <c r="G235" s="9">
        <v>47208</v>
      </c>
      <c r="H235" s="10">
        <v>120</v>
      </c>
      <c r="I235" s="10">
        <v>5.25</v>
      </c>
      <c r="J235" s="8">
        <v>8707.5499999999993</v>
      </c>
      <c r="K235" s="8">
        <v>0.79</v>
      </c>
      <c r="L235" s="8">
        <v>104490.6</v>
      </c>
      <c r="M235" s="8">
        <v>9.48</v>
      </c>
      <c r="N235" s="8">
        <v>2.71</v>
      </c>
      <c r="O235" s="8">
        <v>0</v>
      </c>
      <c r="P235" s="8">
        <v>5969.17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363</v>
      </c>
      <c r="B237" s="7" t="s">
        <v>366</v>
      </c>
      <c r="C237" s="6" t="s">
        <v>367</v>
      </c>
      <c r="D237" s="6" t="s">
        <v>97</v>
      </c>
      <c r="E237" s="8">
        <v>12905</v>
      </c>
      <c r="F237" s="9">
        <v>45047</v>
      </c>
      <c r="G237" s="9">
        <v>46934</v>
      </c>
      <c r="H237" s="10">
        <v>62</v>
      </c>
      <c r="I237" s="10">
        <v>1.17</v>
      </c>
      <c r="J237" s="8">
        <v>10904.73</v>
      </c>
      <c r="K237" s="8">
        <v>0.85</v>
      </c>
      <c r="L237" s="8">
        <v>130856.76</v>
      </c>
      <c r="M237" s="8">
        <v>10.14</v>
      </c>
      <c r="N237" s="8">
        <v>3.32</v>
      </c>
      <c r="O237" s="8">
        <v>0</v>
      </c>
      <c r="P237" s="8">
        <v>41941.24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368</v>
      </c>
      <c r="B239" s="7" t="s">
        <v>366</v>
      </c>
      <c r="C239" s="6" t="s">
        <v>369</v>
      </c>
      <c r="D239" s="6" t="s">
        <v>97</v>
      </c>
      <c r="E239" s="8">
        <v>33000</v>
      </c>
      <c r="F239" s="9">
        <v>44136</v>
      </c>
      <c r="G239" s="9">
        <v>45961</v>
      </c>
      <c r="H239" s="10">
        <v>60</v>
      </c>
      <c r="I239" s="10">
        <v>3.67</v>
      </c>
      <c r="J239" s="8">
        <v>15335.12</v>
      </c>
      <c r="K239" s="8">
        <v>0.46</v>
      </c>
      <c r="L239" s="8">
        <v>184021.44</v>
      </c>
      <c r="M239" s="8">
        <v>5.58</v>
      </c>
      <c r="N239" s="8">
        <v>1.89</v>
      </c>
      <c r="O239" s="8">
        <v>0</v>
      </c>
      <c r="P239" s="8">
        <v>0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370</v>
      </c>
      <c r="B241" s="7" t="s">
        <v>371</v>
      </c>
      <c r="C241" s="6" t="s">
        <v>372</v>
      </c>
      <c r="D241" s="6" t="s">
        <v>97</v>
      </c>
      <c r="E241" s="8">
        <v>45820</v>
      </c>
      <c r="F241" s="9">
        <v>44562</v>
      </c>
      <c r="G241" s="9">
        <v>47118</v>
      </c>
      <c r="H241" s="10">
        <v>84</v>
      </c>
      <c r="I241" s="10">
        <v>2.5</v>
      </c>
      <c r="J241" s="8">
        <v>13173.25</v>
      </c>
      <c r="K241" s="8">
        <v>0.28999999999999998</v>
      </c>
      <c r="L241" s="8">
        <v>158079</v>
      </c>
      <c r="M241" s="8">
        <v>3.45</v>
      </c>
      <c r="N241" s="8">
        <v>0.87</v>
      </c>
      <c r="O241" s="8">
        <v>0</v>
      </c>
      <c r="P241" s="8">
        <v>18000</v>
      </c>
      <c r="Q241" s="8">
        <v>0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370</v>
      </c>
      <c r="B243" s="7" t="s">
        <v>373</v>
      </c>
      <c r="C243" s="6" t="s">
        <v>374</v>
      </c>
      <c r="D243" s="6" t="s">
        <v>97</v>
      </c>
      <c r="E243" s="8">
        <v>33340</v>
      </c>
      <c r="F243" s="9">
        <v>44986</v>
      </c>
      <c r="G243" s="9">
        <v>46811</v>
      </c>
      <c r="H243" s="10">
        <v>59</v>
      </c>
      <c r="I243" s="10">
        <v>1.33</v>
      </c>
      <c r="J243" s="8">
        <v>13224.87</v>
      </c>
      <c r="K243" s="8">
        <v>0.4</v>
      </c>
      <c r="L243" s="8">
        <v>158698.44</v>
      </c>
      <c r="M243" s="8">
        <v>4.76</v>
      </c>
      <c r="N243" s="8">
        <v>0.87</v>
      </c>
      <c r="O243" s="8">
        <v>0</v>
      </c>
      <c r="P243" s="8">
        <v>12780.33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370</v>
      </c>
      <c r="B245" s="7" t="s">
        <v>375</v>
      </c>
      <c r="C245" s="6" t="s">
        <v>376</v>
      </c>
      <c r="D245" s="6" t="s">
        <v>97</v>
      </c>
      <c r="E245" s="8">
        <v>20840</v>
      </c>
      <c r="F245" s="9">
        <v>38245</v>
      </c>
      <c r="G245" s="9">
        <v>46173</v>
      </c>
      <c r="H245" s="10">
        <v>261</v>
      </c>
      <c r="I245" s="10">
        <v>19.829999999999998</v>
      </c>
      <c r="J245" s="8">
        <v>4000</v>
      </c>
      <c r="K245" s="8">
        <v>0.19</v>
      </c>
      <c r="L245" s="8">
        <v>48000</v>
      </c>
      <c r="M245" s="8">
        <v>2.2999999999999998</v>
      </c>
      <c r="N245" s="8">
        <v>0.4</v>
      </c>
      <c r="O245" s="8">
        <v>0</v>
      </c>
      <c r="P245" s="8">
        <v>0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377</v>
      </c>
      <c r="B247" s="7" t="s">
        <v>378</v>
      </c>
      <c r="C247" s="6" t="s">
        <v>379</v>
      </c>
      <c r="D247" s="6" t="s">
        <v>97</v>
      </c>
      <c r="E247" s="8">
        <v>10267</v>
      </c>
      <c r="F247" s="9">
        <v>41883</v>
      </c>
      <c r="G247" s="9">
        <v>46203</v>
      </c>
      <c r="H247" s="10">
        <v>142</v>
      </c>
      <c r="I247" s="10">
        <v>9.83</v>
      </c>
      <c r="J247" s="8">
        <v>7272.46</v>
      </c>
      <c r="K247" s="8">
        <v>0.71</v>
      </c>
      <c r="L247" s="8">
        <v>87269.52</v>
      </c>
      <c r="M247" s="8">
        <v>8.5</v>
      </c>
      <c r="N247" s="8">
        <v>2.13</v>
      </c>
      <c r="O247" s="8">
        <v>0</v>
      </c>
      <c r="P247" s="8">
        <v>6604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377</v>
      </c>
      <c r="B249" s="7" t="s">
        <v>380</v>
      </c>
      <c r="C249" s="6" t="s">
        <v>381</v>
      </c>
      <c r="D249" s="6" t="s">
        <v>97</v>
      </c>
      <c r="E249" s="8">
        <v>5402</v>
      </c>
      <c r="F249" s="9">
        <v>42552</v>
      </c>
      <c r="G249" s="9">
        <v>46234</v>
      </c>
      <c r="H249" s="10">
        <v>121</v>
      </c>
      <c r="I249" s="10">
        <v>8</v>
      </c>
      <c r="J249" s="8">
        <v>4274.21</v>
      </c>
      <c r="K249" s="8">
        <v>0.79</v>
      </c>
      <c r="L249" s="8">
        <v>51290.52</v>
      </c>
      <c r="M249" s="8">
        <v>9.49</v>
      </c>
      <c r="N249" s="8">
        <v>2.23</v>
      </c>
      <c r="O249" s="8">
        <v>0</v>
      </c>
      <c r="P249" s="8">
        <v>3261.9</v>
      </c>
      <c r="Q249" s="8">
        <v>0</v>
      </c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377</v>
      </c>
      <c r="B251" s="7" t="s">
        <v>382</v>
      </c>
      <c r="C251" s="6" t="s">
        <v>383</v>
      </c>
      <c r="D251" s="6" t="s">
        <v>97</v>
      </c>
      <c r="E251" s="8">
        <v>2139</v>
      </c>
      <c r="F251" s="9">
        <v>45140</v>
      </c>
      <c r="G251" s="9">
        <v>46265</v>
      </c>
      <c r="H251" s="10">
        <v>37</v>
      </c>
      <c r="I251" s="10">
        <v>0.92</v>
      </c>
      <c r="J251" s="8">
        <v>1782.5</v>
      </c>
      <c r="K251" s="8">
        <v>0.83</v>
      </c>
      <c r="L251" s="8">
        <v>21390</v>
      </c>
      <c r="M251" s="8">
        <v>10</v>
      </c>
      <c r="N251" s="8">
        <v>2.76</v>
      </c>
      <c r="O251" s="8">
        <v>0</v>
      </c>
      <c r="P251" s="8">
        <v>2277.5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377</v>
      </c>
      <c r="B253" s="7" t="s">
        <v>386</v>
      </c>
      <c r="C253" s="6" t="s">
        <v>387</v>
      </c>
      <c r="D253" s="6" t="s">
        <v>97</v>
      </c>
      <c r="E253" s="8">
        <v>15000</v>
      </c>
      <c r="F253" s="9">
        <v>45017</v>
      </c>
      <c r="G253" s="9">
        <v>46904</v>
      </c>
      <c r="H253" s="10">
        <v>62</v>
      </c>
      <c r="I253" s="10">
        <v>1.25</v>
      </c>
      <c r="J253" s="8">
        <v>11650</v>
      </c>
      <c r="K253" s="8">
        <v>0.78</v>
      </c>
      <c r="L253" s="8">
        <v>139800</v>
      </c>
      <c r="M253" s="8">
        <v>9.32</v>
      </c>
      <c r="N253" s="8">
        <v>2.87</v>
      </c>
      <c r="O253" s="8">
        <v>0</v>
      </c>
      <c r="P253" s="8">
        <v>33750</v>
      </c>
      <c r="Q253" s="8">
        <v>0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377</v>
      </c>
      <c r="B255" s="7" t="s">
        <v>384</v>
      </c>
      <c r="C255" s="12" t="s">
        <v>247</v>
      </c>
      <c r="D255" s="12"/>
      <c r="E255" s="13">
        <v>7500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388</v>
      </c>
      <c r="B257" s="7" t="s">
        <v>389</v>
      </c>
      <c r="C257" s="6" t="s">
        <v>390</v>
      </c>
      <c r="D257" s="6" t="s">
        <v>97</v>
      </c>
      <c r="E257" s="8">
        <v>40116</v>
      </c>
      <c r="F257" s="9">
        <v>44700</v>
      </c>
      <c r="G257" s="9">
        <v>46538</v>
      </c>
      <c r="H257" s="10">
        <v>61</v>
      </c>
      <c r="I257" s="10">
        <v>2.17</v>
      </c>
      <c r="J257" s="8">
        <v>24303.61</v>
      </c>
      <c r="K257" s="8">
        <v>0.61</v>
      </c>
      <c r="L257" s="8">
        <v>291643.32</v>
      </c>
      <c r="M257" s="8">
        <v>7.27</v>
      </c>
      <c r="N257" s="8">
        <v>1.71</v>
      </c>
      <c r="O257" s="8">
        <v>0</v>
      </c>
      <c r="P257" s="8">
        <v>34533.78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customHeight="1">
      <c r="A259" s="6" t="s">
        <v>391</v>
      </c>
      <c r="B259" s="7" t="s">
        <v>392</v>
      </c>
      <c r="C259" s="6" t="s">
        <v>393</v>
      </c>
      <c r="D259" s="6" t="s">
        <v>97</v>
      </c>
      <c r="E259" s="8">
        <v>37500</v>
      </c>
      <c r="F259" s="9">
        <v>44136</v>
      </c>
      <c r="G259" s="9">
        <v>45961</v>
      </c>
      <c r="H259" s="10">
        <v>60</v>
      </c>
      <c r="I259" s="10">
        <v>3.67</v>
      </c>
      <c r="J259" s="8">
        <v>17426.27</v>
      </c>
      <c r="K259" s="8">
        <v>0.46</v>
      </c>
      <c r="L259" s="8">
        <v>209115.24</v>
      </c>
      <c r="M259" s="8">
        <v>5.58</v>
      </c>
      <c r="N259" s="8">
        <v>1.86</v>
      </c>
      <c r="O259" s="8">
        <v>0</v>
      </c>
      <c r="P259" s="8">
        <v>0</v>
      </c>
      <c r="Q259" s="8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394</v>
      </c>
      <c r="B261" s="7" t="s">
        <v>395</v>
      </c>
      <c r="C261" s="6" t="s">
        <v>396</v>
      </c>
      <c r="D261" s="6" t="s">
        <v>97</v>
      </c>
      <c r="E261" s="8">
        <v>46000</v>
      </c>
      <c r="F261" s="9">
        <v>44523</v>
      </c>
      <c r="G261" s="9">
        <v>46387</v>
      </c>
      <c r="H261" s="10">
        <v>62</v>
      </c>
      <c r="I261" s="10">
        <v>2.67</v>
      </c>
      <c r="J261" s="8">
        <v>35458.33</v>
      </c>
      <c r="K261" s="8">
        <v>0.77</v>
      </c>
      <c r="L261" s="8">
        <v>425499.96</v>
      </c>
      <c r="M261" s="8">
        <v>9.25</v>
      </c>
      <c r="N261" s="8">
        <v>3.2</v>
      </c>
      <c r="O261" s="8">
        <v>0</v>
      </c>
      <c r="P261" s="8">
        <v>23166.67</v>
      </c>
      <c r="Q261" s="8">
        <v>0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397</v>
      </c>
      <c r="B263" s="7" t="s">
        <v>398</v>
      </c>
      <c r="C263" s="6" t="s">
        <v>399</v>
      </c>
      <c r="D263" s="6" t="s">
        <v>117</v>
      </c>
      <c r="E263" s="8">
        <v>13000</v>
      </c>
      <c r="F263" s="9">
        <v>44546</v>
      </c>
      <c r="G263" s="9">
        <v>46630</v>
      </c>
      <c r="H263" s="10">
        <v>69</v>
      </c>
      <c r="I263" s="10">
        <v>2.58</v>
      </c>
      <c r="J263" s="8">
        <v>10416.67</v>
      </c>
      <c r="K263" s="8">
        <v>0.8</v>
      </c>
      <c r="L263" s="8">
        <v>125000.04</v>
      </c>
      <c r="M263" s="8">
        <v>9.6199999999999992</v>
      </c>
      <c r="N263" s="8">
        <v>0</v>
      </c>
      <c r="O263" s="8">
        <v>0</v>
      </c>
      <c r="P263" s="8">
        <v>6500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customHeight="1">
      <c r="A265" s="6" t="s">
        <v>400</v>
      </c>
      <c r="B265" s="7" t="s">
        <v>401</v>
      </c>
      <c r="C265" s="6" t="s">
        <v>402</v>
      </c>
      <c r="D265" s="6" t="s">
        <v>97</v>
      </c>
      <c r="E265" s="8">
        <v>16600</v>
      </c>
      <c r="F265" s="9">
        <v>44136</v>
      </c>
      <c r="G265" s="9">
        <v>45961</v>
      </c>
      <c r="H265" s="10">
        <v>60</v>
      </c>
      <c r="I265" s="10">
        <v>3.67</v>
      </c>
      <c r="J265" s="8">
        <v>7107.02</v>
      </c>
      <c r="K265" s="8">
        <v>0.43</v>
      </c>
      <c r="L265" s="8">
        <v>85284.24</v>
      </c>
      <c r="M265" s="8">
        <v>5.14</v>
      </c>
      <c r="N265" s="8">
        <v>2.09</v>
      </c>
      <c r="O265" s="8">
        <v>0</v>
      </c>
      <c r="P265" s="8">
        <v>0</v>
      </c>
      <c r="Q265" s="8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403</v>
      </c>
      <c r="B267" s="7" t="s">
        <v>404</v>
      </c>
      <c r="C267" s="6" t="s">
        <v>405</v>
      </c>
      <c r="D267" s="6" t="s">
        <v>117</v>
      </c>
      <c r="E267" s="8">
        <v>8060</v>
      </c>
      <c r="F267" s="9">
        <v>44593</v>
      </c>
      <c r="G267" s="9">
        <v>45716</v>
      </c>
      <c r="H267" s="10">
        <v>37</v>
      </c>
      <c r="I267" s="10">
        <v>2.42</v>
      </c>
      <c r="J267" s="8">
        <v>3520</v>
      </c>
      <c r="K267" s="8">
        <v>0.44</v>
      </c>
      <c r="L267" s="8">
        <v>42240</v>
      </c>
      <c r="M267" s="8">
        <v>5.24</v>
      </c>
      <c r="N267" s="8">
        <v>0.35</v>
      </c>
      <c r="O267" s="8">
        <v>0</v>
      </c>
      <c r="P267" s="8">
        <v>3200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403</v>
      </c>
      <c r="B269" s="7" t="s">
        <v>406</v>
      </c>
      <c r="C269" s="6" t="s">
        <v>407</v>
      </c>
      <c r="D269" s="6" t="s">
        <v>97</v>
      </c>
      <c r="E269" s="8">
        <v>8204</v>
      </c>
      <c r="F269" s="9">
        <v>45078</v>
      </c>
      <c r="G269" s="9">
        <v>46965</v>
      </c>
      <c r="H269" s="10">
        <v>62</v>
      </c>
      <c r="I269" s="10">
        <v>1.08</v>
      </c>
      <c r="J269" s="8">
        <v>6043.61</v>
      </c>
      <c r="K269" s="8">
        <v>0.74</v>
      </c>
      <c r="L269" s="8">
        <v>72523.320000000007</v>
      </c>
      <c r="M269" s="8">
        <v>8.84</v>
      </c>
      <c r="N269" s="8">
        <v>2.17</v>
      </c>
      <c r="O269" s="8">
        <v>0</v>
      </c>
      <c r="P269" s="8">
        <v>8436.4500000000007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403</v>
      </c>
      <c r="B271" s="7" t="s">
        <v>408</v>
      </c>
      <c r="C271" s="6" t="s">
        <v>409</v>
      </c>
      <c r="D271" s="6" t="s">
        <v>117</v>
      </c>
      <c r="E271" s="8">
        <v>9070</v>
      </c>
      <c r="F271" s="9">
        <v>44593</v>
      </c>
      <c r="G271" s="7"/>
      <c r="H271" s="7"/>
      <c r="I271" s="10">
        <v>2.42</v>
      </c>
      <c r="J271" s="8">
        <v>7125</v>
      </c>
      <c r="K271" s="8">
        <v>0.79</v>
      </c>
      <c r="L271" s="8">
        <v>85500</v>
      </c>
      <c r="M271" s="8">
        <v>9.43</v>
      </c>
      <c r="N271" s="8">
        <v>0</v>
      </c>
      <c r="O271" s="8">
        <v>0</v>
      </c>
      <c r="P271" s="8">
        <v>4750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410</v>
      </c>
      <c r="B273" s="7" t="s">
        <v>411</v>
      </c>
      <c r="C273" s="6" t="s">
        <v>412</v>
      </c>
      <c r="D273" s="6" t="s">
        <v>97</v>
      </c>
      <c r="E273" s="8">
        <v>82486</v>
      </c>
      <c r="F273" s="9">
        <v>44696</v>
      </c>
      <c r="G273" s="9">
        <v>48410</v>
      </c>
      <c r="H273" s="10">
        <v>122</v>
      </c>
      <c r="I273" s="10">
        <v>2.17</v>
      </c>
      <c r="J273" s="8">
        <v>41092.57</v>
      </c>
      <c r="K273" s="8">
        <v>0.5</v>
      </c>
      <c r="L273" s="8">
        <v>493110.84</v>
      </c>
      <c r="M273" s="8">
        <v>5.98</v>
      </c>
      <c r="N273" s="8">
        <v>1.42</v>
      </c>
      <c r="O273" s="8">
        <v>0</v>
      </c>
      <c r="P273" s="8">
        <v>46864.76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413</v>
      </c>
      <c r="B275" s="7" t="s">
        <v>414</v>
      </c>
      <c r="C275" s="6" t="s">
        <v>415</v>
      </c>
      <c r="D275" s="6" t="s">
        <v>97</v>
      </c>
      <c r="E275" s="8">
        <v>30840</v>
      </c>
      <c r="F275" s="9">
        <v>43205</v>
      </c>
      <c r="G275" s="9">
        <v>46203</v>
      </c>
      <c r="H275" s="10">
        <v>99</v>
      </c>
      <c r="I275" s="10">
        <v>6.25</v>
      </c>
      <c r="J275" s="8">
        <v>11205.2</v>
      </c>
      <c r="K275" s="8">
        <v>0.36</v>
      </c>
      <c r="L275" s="8">
        <v>134462.39999999999</v>
      </c>
      <c r="M275" s="8">
        <v>4.3600000000000003</v>
      </c>
      <c r="N275" s="8">
        <v>1.74</v>
      </c>
      <c r="O275" s="8">
        <v>0</v>
      </c>
      <c r="P275" s="8">
        <v>13543.9</v>
      </c>
      <c r="Q275" s="8">
        <v>0</v>
      </c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416</v>
      </c>
      <c r="B277" s="7" t="s">
        <v>99</v>
      </c>
      <c r="C277" s="12" t="s">
        <v>247</v>
      </c>
      <c r="D277" s="12"/>
      <c r="E277" s="13">
        <v>58225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418</v>
      </c>
      <c r="B279" s="7" t="s">
        <v>419</v>
      </c>
      <c r="C279" s="6" t="s">
        <v>420</v>
      </c>
      <c r="D279" s="6" t="s">
        <v>97</v>
      </c>
      <c r="E279" s="8">
        <v>27322</v>
      </c>
      <c r="F279" s="9">
        <v>44136</v>
      </c>
      <c r="G279" s="9">
        <v>45961</v>
      </c>
      <c r="H279" s="10">
        <v>60</v>
      </c>
      <c r="I279" s="10">
        <v>3.67</v>
      </c>
      <c r="J279" s="8">
        <v>11697.48</v>
      </c>
      <c r="K279" s="8">
        <v>0.43</v>
      </c>
      <c r="L279" s="8">
        <v>140369.76</v>
      </c>
      <c r="M279" s="8">
        <v>5.14</v>
      </c>
      <c r="N279" s="8">
        <v>1.73</v>
      </c>
      <c r="O279" s="8">
        <v>0</v>
      </c>
      <c r="P279" s="8">
        <v>0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421</v>
      </c>
      <c r="B281" s="7" t="s">
        <v>422</v>
      </c>
      <c r="C281" s="6" t="s">
        <v>423</v>
      </c>
      <c r="D281" s="6" t="s">
        <v>97</v>
      </c>
      <c r="E281" s="8">
        <v>42560</v>
      </c>
      <c r="F281" s="9">
        <v>44958</v>
      </c>
      <c r="G281" s="9">
        <v>48610</v>
      </c>
      <c r="H281" s="10">
        <v>120</v>
      </c>
      <c r="I281" s="10">
        <v>1.42</v>
      </c>
      <c r="J281" s="8">
        <v>29082.67</v>
      </c>
      <c r="K281" s="8">
        <v>0.68</v>
      </c>
      <c r="L281" s="8">
        <v>348992.04</v>
      </c>
      <c r="M281" s="8">
        <v>8.1999999999999993</v>
      </c>
      <c r="N281" s="8">
        <v>1.78</v>
      </c>
      <c r="O281" s="8">
        <v>0</v>
      </c>
      <c r="P281" s="8">
        <v>0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6" t="s">
        <v>424</v>
      </c>
      <c r="B283" s="7" t="s">
        <v>425</v>
      </c>
      <c r="C283" s="6" t="s">
        <v>426</v>
      </c>
      <c r="D283" s="6" t="s">
        <v>97</v>
      </c>
      <c r="E283" s="8">
        <v>16003</v>
      </c>
      <c r="F283" s="9">
        <v>45215</v>
      </c>
      <c r="G283" s="9">
        <v>47026</v>
      </c>
      <c r="H283" s="10">
        <v>60</v>
      </c>
      <c r="I283" s="10">
        <v>0.75</v>
      </c>
      <c r="J283" s="8">
        <v>21817.42</v>
      </c>
      <c r="K283" s="8">
        <v>1.36</v>
      </c>
      <c r="L283" s="8">
        <v>261809.04</v>
      </c>
      <c r="M283" s="8">
        <v>16.36</v>
      </c>
      <c r="N283" s="8">
        <v>4.3099999999999996</v>
      </c>
      <c r="O283" s="8">
        <v>0</v>
      </c>
      <c r="P283" s="8">
        <v>38673.919999999998</v>
      </c>
      <c r="Q283" s="8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424</v>
      </c>
      <c r="B285" s="7" t="s">
        <v>427</v>
      </c>
      <c r="C285" s="6" t="s">
        <v>428</v>
      </c>
      <c r="D285" s="6" t="s">
        <v>97</v>
      </c>
      <c r="E285" s="8">
        <v>9247</v>
      </c>
      <c r="F285" s="9">
        <v>44986</v>
      </c>
      <c r="G285" s="9">
        <v>46081</v>
      </c>
      <c r="H285" s="10">
        <v>36</v>
      </c>
      <c r="I285" s="10">
        <v>1.33</v>
      </c>
      <c r="J285" s="8">
        <v>11327.58</v>
      </c>
      <c r="K285" s="8">
        <v>1.23</v>
      </c>
      <c r="L285" s="8">
        <v>135930.96</v>
      </c>
      <c r="M285" s="8">
        <v>14.7</v>
      </c>
      <c r="N285" s="8">
        <v>4.3099999999999996</v>
      </c>
      <c r="O285" s="8">
        <v>0</v>
      </c>
      <c r="P285" s="8">
        <v>43769.120000000003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429</v>
      </c>
      <c r="B287" s="7" t="s">
        <v>430</v>
      </c>
      <c r="C287" s="6" t="s">
        <v>431</v>
      </c>
      <c r="D287" s="6" t="s">
        <v>97</v>
      </c>
      <c r="E287" s="8">
        <v>44000</v>
      </c>
      <c r="F287" s="9">
        <v>42461</v>
      </c>
      <c r="G287" s="9">
        <v>46112</v>
      </c>
      <c r="H287" s="10">
        <v>120</v>
      </c>
      <c r="I287" s="10">
        <v>8.25</v>
      </c>
      <c r="J287" s="8">
        <v>24058.560000000001</v>
      </c>
      <c r="K287" s="8">
        <v>0.55000000000000004</v>
      </c>
      <c r="L287" s="8">
        <v>288702.71999999997</v>
      </c>
      <c r="M287" s="8">
        <v>6.56</v>
      </c>
      <c r="N287" s="8">
        <v>2.57</v>
      </c>
      <c r="O287" s="8">
        <v>0</v>
      </c>
      <c r="P287" s="8">
        <v>0</v>
      </c>
      <c r="Q287" s="8">
        <v>0</v>
      </c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429</v>
      </c>
      <c r="B289" s="7" t="s">
        <v>432</v>
      </c>
      <c r="C289" s="6" t="s">
        <v>433</v>
      </c>
      <c r="D289" s="6" t="s">
        <v>117</v>
      </c>
      <c r="E289" s="8">
        <v>17850</v>
      </c>
      <c r="F289" s="9">
        <v>44105</v>
      </c>
      <c r="G289" s="9">
        <v>45930</v>
      </c>
      <c r="H289" s="10">
        <v>60</v>
      </c>
      <c r="I289" s="10">
        <v>3.75</v>
      </c>
      <c r="J289" s="8">
        <v>8478.75</v>
      </c>
      <c r="K289" s="8">
        <v>0.48</v>
      </c>
      <c r="L289" s="8">
        <v>101745</v>
      </c>
      <c r="M289" s="8">
        <v>5.7</v>
      </c>
      <c r="N289" s="8">
        <v>0.45</v>
      </c>
      <c r="O289" s="8">
        <v>0</v>
      </c>
      <c r="P289" s="8">
        <v>0</v>
      </c>
      <c r="Q289" s="8">
        <v>0</v>
      </c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434</v>
      </c>
      <c r="B291" s="7" t="s">
        <v>430</v>
      </c>
      <c r="C291" s="6" t="s">
        <v>435</v>
      </c>
      <c r="D291" s="6" t="s">
        <v>97</v>
      </c>
      <c r="E291" s="8">
        <v>20000</v>
      </c>
      <c r="F291" s="9">
        <v>44136</v>
      </c>
      <c r="G291" s="9">
        <v>45961</v>
      </c>
      <c r="H291" s="10">
        <v>60</v>
      </c>
      <c r="I291" s="10">
        <v>3.67</v>
      </c>
      <c r="J291" s="8">
        <v>8562.68</v>
      </c>
      <c r="K291" s="8">
        <v>0.43</v>
      </c>
      <c r="L291" s="8">
        <v>102752.16</v>
      </c>
      <c r="M291" s="8">
        <v>5.14</v>
      </c>
      <c r="N291" s="8">
        <v>1.73</v>
      </c>
      <c r="O291" s="8">
        <v>0</v>
      </c>
      <c r="P291" s="8">
        <v>0</v>
      </c>
      <c r="Q291" s="8">
        <v>0</v>
      </c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436</v>
      </c>
      <c r="B293" s="7" t="s">
        <v>99</v>
      </c>
      <c r="C293" s="6" t="s">
        <v>437</v>
      </c>
      <c r="D293" s="6" t="s">
        <v>97</v>
      </c>
      <c r="E293" s="8">
        <v>24600</v>
      </c>
      <c r="F293" s="9">
        <v>43831</v>
      </c>
      <c r="G293" s="9">
        <v>45657</v>
      </c>
      <c r="H293" s="10">
        <v>60</v>
      </c>
      <c r="I293" s="10">
        <v>4.5</v>
      </c>
      <c r="J293" s="8">
        <v>10711.25</v>
      </c>
      <c r="K293" s="8">
        <v>0.44</v>
      </c>
      <c r="L293" s="8">
        <v>128535</v>
      </c>
      <c r="M293" s="8">
        <v>5.22</v>
      </c>
      <c r="N293" s="8">
        <v>2.86</v>
      </c>
      <c r="O293" s="8">
        <v>0</v>
      </c>
      <c r="P293" s="8">
        <v>0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436</v>
      </c>
      <c r="B295" s="7" t="s">
        <v>101</v>
      </c>
      <c r="C295" s="6" t="s">
        <v>438</v>
      </c>
      <c r="D295" s="6" t="s">
        <v>97</v>
      </c>
      <c r="E295" s="8">
        <v>24805</v>
      </c>
      <c r="F295" s="9">
        <v>42856</v>
      </c>
      <c r="G295" s="7"/>
      <c r="H295" s="7"/>
      <c r="I295" s="10">
        <v>7.17</v>
      </c>
      <c r="J295" s="8">
        <v>12480.02</v>
      </c>
      <c r="K295" s="8">
        <v>0.5</v>
      </c>
      <c r="L295" s="8">
        <v>149760.24</v>
      </c>
      <c r="M295" s="8">
        <v>6.04</v>
      </c>
      <c r="N295" s="8">
        <v>2.2000000000000002</v>
      </c>
      <c r="O295" s="8">
        <v>0</v>
      </c>
      <c r="P295" s="8">
        <v>10195.32</v>
      </c>
      <c r="Q295" s="8">
        <v>0</v>
      </c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436</v>
      </c>
      <c r="B297" s="7" t="s">
        <v>439</v>
      </c>
      <c r="C297" s="6" t="s">
        <v>440</v>
      </c>
      <c r="D297" s="6" t="s">
        <v>97</v>
      </c>
      <c r="E297" s="8">
        <v>37838</v>
      </c>
      <c r="F297" s="9">
        <v>42847</v>
      </c>
      <c r="G297" s="9">
        <v>48883</v>
      </c>
      <c r="H297" s="10">
        <v>199</v>
      </c>
      <c r="I297" s="10">
        <v>7.25</v>
      </c>
      <c r="J297" s="8">
        <v>22414.58</v>
      </c>
      <c r="K297" s="8">
        <v>0.59</v>
      </c>
      <c r="L297" s="8">
        <v>268974.96000000002</v>
      </c>
      <c r="M297" s="8">
        <v>7.11</v>
      </c>
      <c r="N297" s="8">
        <v>2.79</v>
      </c>
      <c r="O297" s="8">
        <v>0</v>
      </c>
      <c r="P297" s="8">
        <v>24451.83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436</v>
      </c>
      <c r="B299" s="7" t="s">
        <v>188</v>
      </c>
      <c r="C299" s="6" t="s">
        <v>441</v>
      </c>
      <c r="D299" s="6" t="s">
        <v>97</v>
      </c>
      <c r="E299" s="8">
        <v>3555</v>
      </c>
      <c r="F299" s="9">
        <v>44849</v>
      </c>
      <c r="G299" s="9">
        <v>45596</v>
      </c>
      <c r="H299" s="10">
        <v>25</v>
      </c>
      <c r="I299" s="10">
        <v>1.75</v>
      </c>
      <c r="J299" s="8">
        <v>2441.1</v>
      </c>
      <c r="K299" s="8">
        <v>0.69</v>
      </c>
      <c r="L299" s="8">
        <v>29293.200000000001</v>
      </c>
      <c r="M299" s="8">
        <v>8.24</v>
      </c>
      <c r="N299" s="8">
        <v>2.15</v>
      </c>
      <c r="O299" s="8">
        <v>0</v>
      </c>
      <c r="P299" s="8">
        <v>0</v>
      </c>
      <c r="Q299" s="8">
        <v>0</v>
      </c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442</v>
      </c>
      <c r="B301" s="7" t="s">
        <v>443</v>
      </c>
      <c r="C301" s="6" t="s">
        <v>793</v>
      </c>
      <c r="D301" s="6" t="s">
        <v>97</v>
      </c>
      <c r="E301" s="8">
        <v>5893</v>
      </c>
      <c r="F301" s="9">
        <v>45323</v>
      </c>
      <c r="G301" s="9">
        <v>45930</v>
      </c>
      <c r="H301" s="10">
        <v>20</v>
      </c>
      <c r="I301" s="10">
        <v>0.42</v>
      </c>
      <c r="J301" s="8">
        <v>3928.67</v>
      </c>
      <c r="K301" s="8">
        <v>0.67</v>
      </c>
      <c r="L301" s="8">
        <v>47144.04</v>
      </c>
      <c r="M301" s="8">
        <v>8</v>
      </c>
      <c r="N301" s="8">
        <v>2.88</v>
      </c>
      <c r="O301" s="8">
        <v>0</v>
      </c>
      <c r="P301" s="8">
        <v>6000</v>
      </c>
      <c r="Q301" s="8">
        <v>0</v>
      </c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442</v>
      </c>
      <c r="B303" s="7" t="s">
        <v>446</v>
      </c>
      <c r="C303" s="6" t="s">
        <v>447</v>
      </c>
      <c r="D303" s="6" t="s">
        <v>117</v>
      </c>
      <c r="E303" s="8">
        <v>5625</v>
      </c>
      <c r="F303" s="9">
        <v>44116</v>
      </c>
      <c r="G303" s="9">
        <v>45930</v>
      </c>
      <c r="H303" s="10">
        <v>60</v>
      </c>
      <c r="I303" s="10">
        <v>3.75</v>
      </c>
      <c r="J303" s="8">
        <v>2835</v>
      </c>
      <c r="K303" s="8">
        <v>0.5</v>
      </c>
      <c r="L303" s="8">
        <v>34020</v>
      </c>
      <c r="M303" s="8">
        <v>6.05</v>
      </c>
      <c r="N303" s="8">
        <v>0.34</v>
      </c>
      <c r="O303" s="8">
        <v>0</v>
      </c>
      <c r="P303" s="8">
        <v>6000</v>
      </c>
      <c r="Q303" s="8">
        <v>0</v>
      </c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448</v>
      </c>
      <c r="B305" s="7" t="s">
        <v>107</v>
      </c>
      <c r="C305" s="6" t="s">
        <v>449</v>
      </c>
      <c r="D305" s="6" t="s">
        <v>97</v>
      </c>
      <c r="E305" s="8">
        <v>32735</v>
      </c>
      <c r="F305" s="9">
        <v>44440</v>
      </c>
      <c r="G305" s="9">
        <v>47573</v>
      </c>
      <c r="H305" s="10">
        <v>103</v>
      </c>
      <c r="I305" s="10">
        <v>2.83</v>
      </c>
      <c r="J305" s="8">
        <v>27279.17</v>
      </c>
      <c r="K305" s="8">
        <v>0.83</v>
      </c>
      <c r="L305" s="8">
        <v>327350.03999999998</v>
      </c>
      <c r="M305" s="8">
        <v>10</v>
      </c>
      <c r="N305" s="8">
        <v>2.2200000000000002</v>
      </c>
      <c r="O305" s="8">
        <v>0</v>
      </c>
      <c r="P305" s="8">
        <v>42829.62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customHeight="1">
      <c r="A307" s="6" t="s">
        <v>448</v>
      </c>
      <c r="B307" s="7" t="s">
        <v>109</v>
      </c>
      <c r="C307" s="12" t="s">
        <v>247</v>
      </c>
      <c r="D307" s="12"/>
      <c r="E307" s="13">
        <v>9875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448</v>
      </c>
      <c r="B309" s="7" t="s">
        <v>450</v>
      </c>
      <c r="C309" s="12" t="s">
        <v>247</v>
      </c>
      <c r="D309" s="12"/>
      <c r="E309" s="13">
        <v>9543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448</v>
      </c>
      <c r="B311" s="7" t="s">
        <v>188</v>
      </c>
      <c r="C311" s="12" t="s">
        <v>247</v>
      </c>
      <c r="D311" s="12"/>
      <c r="E311" s="13">
        <v>21074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451</v>
      </c>
      <c r="B313" s="7" t="s">
        <v>452</v>
      </c>
      <c r="C313" s="6" t="s">
        <v>453</v>
      </c>
      <c r="D313" s="6" t="s">
        <v>97</v>
      </c>
      <c r="E313" s="8">
        <v>6330</v>
      </c>
      <c r="F313" s="9">
        <v>44823</v>
      </c>
      <c r="G313" s="9">
        <v>46691</v>
      </c>
      <c r="H313" s="10">
        <v>62</v>
      </c>
      <c r="I313" s="10">
        <v>1.83</v>
      </c>
      <c r="J313" s="8">
        <v>4367.7</v>
      </c>
      <c r="K313" s="8">
        <v>0.69</v>
      </c>
      <c r="L313" s="8">
        <v>52412.4</v>
      </c>
      <c r="M313" s="8">
        <v>8.2799999999999994</v>
      </c>
      <c r="N313" s="8">
        <v>2.8</v>
      </c>
      <c r="O313" s="8">
        <v>0</v>
      </c>
      <c r="P313" s="8">
        <v>6000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451</v>
      </c>
      <c r="B315" s="7" t="s">
        <v>454</v>
      </c>
      <c r="C315" s="6" t="s">
        <v>455</v>
      </c>
      <c r="D315" s="6" t="s">
        <v>97</v>
      </c>
      <c r="E315" s="8">
        <v>5980</v>
      </c>
      <c r="F315" s="9">
        <v>44823</v>
      </c>
      <c r="G315" s="9">
        <v>45961</v>
      </c>
      <c r="H315" s="10">
        <v>38</v>
      </c>
      <c r="I315" s="10">
        <v>1.83</v>
      </c>
      <c r="J315" s="8">
        <v>4275.7</v>
      </c>
      <c r="K315" s="8">
        <v>0.72</v>
      </c>
      <c r="L315" s="8">
        <v>51308.4</v>
      </c>
      <c r="M315" s="8">
        <v>8.58</v>
      </c>
      <c r="N315" s="8">
        <v>2.8</v>
      </c>
      <c r="O315" s="8">
        <v>0</v>
      </c>
      <c r="P315" s="8">
        <v>5357.08</v>
      </c>
      <c r="Q315" s="8">
        <v>0</v>
      </c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451</v>
      </c>
      <c r="B317" s="7" t="s">
        <v>456</v>
      </c>
      <c r="C317" s="6" t="s">
        <v>457</v>
      </c>
      <c r="D317" s="6" t="s">
        <v>97</v>
      </c>
      <c r="E317" s="8">
        <v>5620</v>
      </c>
      <c r="F317" s="9">
        <v>44823</v>
      </c>
      <c r="G317" s="9">
        <v>46691</v>
      </c>
      <c r="H317" s="10">
        <v>62</v>
      </c>
      <c r="I317" s="10">
        <v>1.83</v>
      </c>
      <c r="J317" s="8">
        <v>4018.3</v>
      </c>
      <c r="K317" s="8">
        <v>0.72</v>
      </c>
      <c r="L317" s="8">
        <v>48219.6</v>
      </c>
      <c r="M317" s="8">
        <v>8.58</v>
      </c>
      <c r="N317" s="8">
        <v>2.69</v>
      </c>
      <c r="O317" s="8">
        <v>0</v>
      </c>
      <c r="P317" s="8">
        <v>5109.5200000000004</v>
      </c>
      <c r="Q317" s="8">
        <v>0</v>
      </c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customHeight="1">
      <c r="A319" s="6" t="s">
        <v>458</v>
      </c>
      <c r="B319" s="7" t="s">
        <v>459</v>
      </c>
      <c r="C319" s="6" t="s">
        <v>460</v>
      </c>
      <c r="D319" s="6" t="s">
        <v>97</v>
      </c>
      <c r="E319" s="8">
        <v>32838</v>
      </c>
      <c r="F319" s="9">
        <v>45200</v>
      </c>
      <c r="G319" s="9">
        <v>47848</v>
      </c>
      <c r="H319" s="10">
        <v>87</v>
      </c>
      <c r="I319" s="10">
        <v>0.75</v>
      </c>
      <c r="J319" s="8">
        <v>23260.25</v>
      </c>
      <c r="K319" s="8">
        <v>0.71</v>
      </c>
      <c r="L319" s="8">
        <v>279123</v>
      </c>
      <c r="M319" s="8">
        <v>8.5</v>
      </c>
      <c r="N319" s="8">
        <v>3.29</v>
      </c>
      <c r="O319" s="8">
        <v>0</v>
      </c>
      <c r="P319" s="8">
        <v>31114.01</v>
      </c>
      <c r="Q319" s="8">
        <v>0</v>
      </c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458</v>
      </c>
      <c r="B321" s="7" t="s">
        <v>461</v>
      </c>
      <c r="C321" s="6" t="s">
        <v>462</v>
      </c>
      <c r="D321" s="6" t="s">
        <v>97</v>
      </c>
      <c r="E321" s="8">
        <v>17605</v>
      </c>
      <c r="F321" s="9">
        <v>40786</v>
      </c>
      <c r="G321" s="9">
        <v>45777</v>
      </c>
      <c r="H321" s="10">
        <v>165</v>
      </c>
      <c r="I321" s="10">
        <v>12.92</v>
      </c>
      <c r="J321" s="8">
        <v>10623.17</v>
      </c>
      <c r="K321" s="8">
        <v>0.6</v>
      </c>
      <c r="L321" s="8">
        <v>127478.04</v>
      </c>
      <c r="M321" s="8">
        <v>7.24</v>
      </c>
      <c r="N321" s="8">
        <v>3.4</v>
      </c>
      <c r="O321" s="8">
        <v>0</v>
      </c>
      <c r="P321" s="8">
        <v>12059.43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463</v>
      </c>
      <c r="B323" s="7" t="s">
        <v>464</v>
      </c>
      <c r="C323" s="6" t="s">
        <v>465</v>
      </c>
      <c r="D323" s="6" t="s">
        <v>97</v>
      </c>
      <c r="E323" s="8">
        <v>104000</v>
      </c>
      <c r="F323" s="9">
        <v>43258</v>
      </c>
      <c r="G323" s="9">
        <v>50562</v>
      </c>
      <c r="H323" s="10">
        <v>240</v>
      </c>
      <c r="I323" s="10">
        <v>6.08</v>
      </c>
      <c r="J323" s="8">
        <v>41167.800000000003</v>
      </c>
      <c r="K323" s="8">
        <v>0.4</v>
      </c>
      <c r="L323" s="8">
        <v>494013.6</v>
      </c>
      <c r="M323" s="8">
        <v>4.75</v>
      </c>
      <c r="N323" s="8">
        <v>1.6</v>
      </c>
      <c r="O323" s="8">
        <v>0</v>
      </c>
      <c r="P323" s="8">
        <v>36833.33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466</v>
      </c>
      <c r="B325" s="7" t="s">
        <v>467</v>
      </c>
      <c r="C325" s="6" t="s">
        <v>468</v>
      </c>
      <c r="D325" s="6" t="s">
        <v>97</v>
      </c>
      <c r="E325" s="8">
        <v>115200</v>
      </c>
      <c r="F325" s="9">
        <v>44470</v>
      </c>
      <c r="G325" s="9">
        <v>46295</v>
      </c>
      <c r="H325" s="10">
        <v>60</v>
      </c>
      <c r="I325" s="10">
        <v>2.75</v>
      </c>
      <c r="J325" s="8">
        <v>38702</v>
      </c>
      <c r="K325" s="8">
        <v>0.34</v>
      </c>
      <c r="L325" s="8">
        <v>464424</v>
      </c>
      <c r="M325" s="8">
        <v>4.03</v>
      </c>
      <c r="N325" s="8">
        <v>1.03</v>
      </c>
      <c r="O325" s="8">
        <v>0</v>
      </c>
      <c r="P325" s="8">
        <v>539793.72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469</v>
      </c>
      <c r="B327" s="7" t="s">
        <v>470</v>
      </c>
      <c r="C327" s="6" t="s">
        <v>471</v>
      </c>
      <c r="D327" s="6" t="s">
        <v>97</v>
      </c>
      <c r="E327" s="8">
        <v>67000</v>
      </c>
      <c r="F327" s="9">
        <v>44448</v>
      </c>
      <c r="G327" s="9">
        <v>46295</v>
      </c>
      <c r="H327" s="10">
        <v>61</v>
      </c>
      <c r="I327" s="10">
        <v>2.83</v>
      </c>
      <c r="J327" s="8">
        <v>29033.33</v>
      </c>
      <c r="K327" s="8">
        <v>0.43</v>
      </c>
      <c r="L327" s="8">
        <v>348399.96</v>
      </c>
      <c r="M327" s="8">
        <v>5.2</v>
      </c>
      <c r="N327" s="8">
        <v>0.94</v>
      </c>
      <c r="O327" s="8">
        <v>0</v>
      </c>
      <c r="P327" s="8">
        <v>0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472</v>
      </c>
      <c r="B329" s="7" t="s">
        <v>119</v>
      </c>
      <c r="C329" s="6" t="s">
        <v>473</v>
      </c>
      <c r="D329" s="6" t="s">
        <v>97</v>
      </c>
      <c r="E329" s="8">
        <v>11275</v>
      </c>
      <c r="F329" s="9">
        <v>44351</v>
      </c>
      <c r="G329" s="9">
        <v>47299</v>
      </c>
      <c r="H329" s="10">
        <v>97</v>
      </c>
      <c r="I329" s="10">
        <v>3.08</v>
      </c>
      <c r="J329" s="8">
        <v>6130.34</v>
      </c>
      <c r="K329" s="8">
        <v>0.54</v>
      </c>
      <c r="L329" s="8">
        <v>73564.08</v>
      </c>
      <c r="M329" s="8">
        <v>6.52</v>
      </c>
      <c r="N329" s="8">
        <v>2.89</v>
      </c>
      <c r="O329" s="8">
        <v>0</v>
      </c>
      <c r="P329" s="8">
        <v>7826.73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474</v>
      </c>
      <c r="B331" s="7" t="s">
        <v>320</v>
      </c>
      <c r="C331" s="6" t="s">
        <v>475</v>
      </c>
      <c r="D331" s="6" t="s">
        <v>97</v>
      </c>
      <c r="E331" s="8">
        <v>17766</v>
      </c>
      <c r="F331" s="9">
        <v>44351</v>
      </c>
      <c r="G331" s="9">
        <v>47299</v>
      </c>
      <c r="H331" s="10">
        <v>97</v>
      </c>
      <c r="I331" s="10">
        <v>3.08</v>
      </c>
      <c r="J331" s="8">
        <v>9659.57</v>
      </c>
      <c r="K331" s="8">
        <v>0.54</v>
      </c>
      <c r="L331" s="8">
        <v>115914.84</v>
      </c>
      <c r="M331" s="8">
        <v>6.52</v>
      </c>
      <c r="N331" s="8">
        <v>1.55</v>
      </c>
      <c r="O331" s="8">
        <v>0</v>
      </c>
      <c r="P331" s="8">
        <v>11695.96</v>
      </c>
      <c r="Q331" s="8">
        <v>0</v>
      </c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476</v>
      </c>
      <c r="B333" s="7" t="s">
        <v>339</v>
      </c>
      <c r="C333" s="6" t="s">
        <v>477</v>
      </c>
      <c r="D333" s="6" t="s">
        <v>97</v>
      </c>
      <c r="E333" s="8">
        <v>22200</v>
      </c>
      <c r="F333" s="9">
        <v>44351</v>
      </c>
      <c r="G333" s="9">
        <v>47299</v>
      </c>
      <c r="H333" s="10">
        <v>97</v>
      </c>
      <c r="I333" s="10">
        <v>3.08</v>
      </c>
      <c r="J333" s="8">
        <v>11383.46</v>
      </c>
      <c r="K333" s="8">
        <v>0.51</v>
      </c>
      <c r="L333" s="8">
        <v>136601.51999999999</v>
      </c>
      <c r="M333" s="8">
        <v>6.15</v>
      </c>
      <c r="N333" s="8">
        <v>1.64</v>
      </c>
      <c r="O333" s="8">
        <v>0</v>
      </c>
      <c r="P333" s="8">
        <v>13671.5</v>
      </c>
      <c r="Q333" s="8">
        <v>0</v>
      </c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478</v>
      </c>
      <c r="B335" s="7" t="s">
        <v>479</v>
      </c>
      <c r="C335" s="6" t="s">
        <v>480</v>
      </c>
      <c r="D335" s="6" t="s">
        <v>97</v>
      </c>
      <c r="E335" s="8">
        <v>64002</v>
      </c>
      <c r="F335" s="9">
        <v>42353</v>
      </c>
      <c r="G335" s="9">
        <v>47831</v>
      </c>
      <c r="H335" s="10">
        <v>180</v>
      </c>
      <c r="I335" s="10">
        <v>8.58</v>
      </c>
      <c r="J335" s="8">
        <v>25335.4</v>
      </c>
      <c r="K335" s="8">
        <v>0.4</v>
      </c>
      <c r="L335" s="8">
        <v>304024.8</v>
      </c>
      <c r="M335" s="8">
        <v>4.75</v>
      </c>
      <c r="N335" s="8">
        <v>4.38</v>
      </c>
      <c r="O335" s="8">
        <v>0</v>
      </c>
      <c r="P335" s="8">
        <v>0</v>
      </c>
      <c r="Q335" s="8">
        <v>0</v>
      </c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481</v>
      </c>
      <c r="B337" s="7" t="s">
        <v>119</v>
      </c>
      <c r="C337" s="6" t="s">
        <v>482</v>
      </c>
      <c r="D337" s="6" t="s">
        <v>117</v>
      </c>
      <c r="E337" s="8">
        <v>83800</v>
      </c>
      <c r="F337" s="9">
        <v>41498</v>
      </c>
      <c r="G337" s="9">
        <v>46387</v>
      </c>
      <c r="H337" s="10">
        <v>161</v>
      </c>
      <c r="I337" s="10">
        <v>10.92</v>
      </c>
      <c r="J337" s="8">
        <v>23929.01</v>
      </c>
      <c r="K337" s="8">
        <v>0.28999999999999998</v>
      </c>
      <c r="L337" s="8">
        <v>287148.12</v>
      </c>
      <c r="M337" s="8">
        <v>3.43</v>
      </c>
      <c r="N337" s="8">
        <v>0.46</v>
      </c>
      <c r="O337" s="8">
        <v>0</v>
      </c>
      <c r="P337" s="8">
        <v>12500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481</v>
      </c>
      <c r="B339" s="7" t="s">
        <v>320</v>
      </c>
      <c r="C339" s="6" t="s">
        <v>483</v>
      </c>
      <c r="D339" s="6" t="s">
        <v>97</v>
      </c>
      <c r="E339" s="8">
        <v>39000</v>
      </c>
      <c r="F339" s="9">
        <v>45017</v>
      </c>
      <c r="G339" s="9">
        <v>46112</v>
      </c>
      <c r="H339" s="10">
        <v>36</v>
      </c>
      <c r="I339" s="10">
        <v>1.25</v>
      </c>
      <c r="J339" s="8">
        <v>19808.75</v>
      </c>
      <c r="K339" s="8">
        <v>0.51</v>
      </c>
      <c r="L339" s="8">
        <v>237705</v>
      </c>
      <c r="M339" s="8">
        <v>6.1</v>
      </c>
      <c r="N339" s="8">
        <v>2.38</v>
      </c>
      <c r="O339" s="8">
        <v>0</v>
      </c>
      <c r="P339" s="8">
        <v>18687.5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481</v>
      </c>
      <c r="B341" s="7" t="s">
        <v>339</v>
      </c>
      <c r="C341" s="6" t="s">
        <v>484</v>
      </c>
      <c r="D341" s="6" t="s">
        <v>294</v>
      </c>
      <c r="E341" s="8">
        <v>600</v>
      </c>
      <c r="F341" s="9">
        <v>44652</v>
      </c>
      <c r="G341" s="9">
        <v>45747</v>
      </c>
      <c r="H341" s="10">
        <v>36</v>
      </c>
      <c r="I341" s="10">
        <v>2.25</v>
      </c>
      <c r="J341" s="8">
        <v>1750</v>
      </c>
      <c r="K341" s="8">
        <v>2.92</v>
      </c>
      <c r="L341" s="8">
        <v>21000</v>
      </c>
      <c r="M341" s="8">
        <v>35</v>
      </c>
      <c r="N341" s="8">
        <v>0</v>
      </c>
      <c r="O341" s="8">
        <v>0</v>
      </c>
      <c r="P341" s="8">
        <v>0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485</v>
      </c>
      <c r="B343" s="7" t="s">
        <v>119</v>
      </c>
      <c r="C343" s="6" t="s">
        <v>486</v>
      </c>
      <c r="D343" s="6" t="s">
        <v>97</v>
      </c>
      <c r="E343" s="8">
        <v>31825</v>
      </c>
      <c r="F343" s="9">
        <v>44614</v>
      </c>
      <c r="G343" s="9">
        <v>46446</v>
      </c>
      <c r="H343" s="10">
        <v>61</v>
      </c>
      <c r="I343" s="10">
        <v>2.42</v>
      </c>
      <c r="J343" s="8">
        <v>14851.67</v>
      </c>
      <c r="K343" s="8">
        <v>0.47</v>
      </c>
      <c r="L343" s="8">
        <v>178220.04</v>
      </c>
      <c r="M343" s="8">
        <v>5.6</v>
      </c>
      <c r="N343" s="8">
        <v>1.51</v>
      </c>
      <c r="O343" s="8">
        <v>0</v>
      </c>
      <c r="P343" s="8">
        <v>17583.310000000001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485</v>
      </c>
      <c r="B345" s="7" t="s">
        <v>320</v>
      </c>
      <c r="C345" s="12" t="s">
        <v>247</v>
      </c>
      <c r="D345" s="12"/>
      <c r="E345" s="13">
        <v>22045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485</v>
      </c>
      <c r="B347" s="7" t="s">
        <v>339</v>
      </c>
      <c r="C347" s="12" t="s">
        <v>247</v>
      </c>
      <c r="D347" s="12"/>
      <c r="E347" s="13">
        <v>32598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487</v>
      </c>
      <c r="B349" s="7" t="s">
        <v>488</v>
      </c>
      <c r="C349" s="6" t="s">
        <v>489</v>
      </c>
      <c r="D349" s="6" t="s">
        <v>97</v>
      </c>
      <c r="E349" s="8">
        <v>36072</v>
      </c>
      <c r="F349" s="9">
        <v>44712</v>
      </c>
      <c r="G349" s="9">
        <v>46173</v>
      </c>
      <c r="H349" s="10">
        <v>49</v>
      </c>
      <c r="I349" s="10">
        <v>2.17</v>
      </c>
      <c r="J349" s="8">
        <v>21042</v>
      </c>
      <c r="K349" s="8">
        <v>0.57999999999999996</v>
      </c>
      <c r="L349" s="8">
        <v>252504</v>
      </c>
      <c r="M349" s="8">
        <v>7</v>
      </c>
      <c r="N349" s="8">
        <v>1.21</v>
      </c>
      <c r="O349" s="8">
        <v>0</v>
      </c>
      <c r="P349" s="8">
        <v>25349.45</v>
      </c>
      <c r="Q349" s="8">
        <v>0</v>
      </c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490</v>
      </c>
      <c r="B351" s="7" t="s">
        <v>491</v>
      </c>
      <c r="C351" s="6" t="s">
        <v>492</v>
      </c>
      <c r="D351" s="6" t="s">
        <v>97</v>
      </c>
      <c r="E351" s="8">
        <v>20030</v>
      </c>
      <c r="F351" s="9">
        <v>44866</v>
      </c>
      <c r="G351" s="9">
        <v>46752</v>
      </c>
      <c r="H351" s="10">
        <v>62</v>
      </c>
      <c r="I351" s="10">
        <v>1.67</v>
      </c>
      <c r="J351" s="8">
        <v>18227.72</v>
      </c>
      <c r="K351" s="8">
        <v>0.91</v>
      </c>
      <c r="L351" s="8">
        <v>218732.64</v>
      </c>
      <c r="M351" s="8">
        <v>10.92</v>
      </c>
      <c r="N351" s="8">
        <v>4.5</v>
      </c>
      <c r="O351" s="8">
        <v>0</v>
      </c>
      <c r="P351" s="8">
        <v>46608.86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490</v>
      </c>
      <c r="B353" s="7" t="s">
        <v>493</v>
      </c>
      <c r="C353" s="6" t="s">
        <v>494</v>
      </c>
      <c r="D353" s="6" t="s">
        <v>264</v>
      </c>
      <c r="E353" s="8">
        <v>0</v>
      </c>
      <c r="F353" s="9">
        <v>44732</v>
      </c>
      <c r="G353" s="9">
        <v>48395</v>
      </c>
      <c r="H353" s="10">
        <v>121</v>
      </c>
      <c r="I353" s="10">
        <v>2.08</v>
      </c>
      <c r="J353" s="8">
        <v>8.33</v>
      </c>
      <c r="K353" s="8">
        <v>0</v>
      </c>
      <c r="L353" s="8">
        <v>100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customHeight="1">
      <c r="A355" s="6" t="s">
        <v>495</v>
      </c>
      <c r="B355" s="7" t="s">
        <v>496</v>
      </c>
      <c r="C355" s="6" t="s">
        <v>497</v>
      </c>
      <c r="D355" s="6" t="s">
        <v>97</v>
      </c>
      <c r="E355" s="8">
        <v>14900</v>
      </c>
      <c r="F355" s="9">
        <v>42675</v>
      </c>
      <c r="G355" s="9">
        <v>46507</v>
      </c>
      <c r="H355" s="10">
        <v>126</v>
      </c>
      <c r="I355" s="10">
        <v>7.67</v>
      </c>
      <c r="J355" s="8">
        <v>5453.56</v>
      </c>
      <c r="K355" s="8">
        <v>0.37</v>
      </c>
      <c r="L355" s="8">
        <v>65442.720000000001</v>
      </c>
      <c r="M355" s="8">
        <v>4.3899999999999997</v>
      </c>
      <c r="N355" s="8">
        <v>1.67</v>
      </c>
      <c r="O355" s="8">
        <v>0</v>
      </c>
      <c r="P355" s="8">
        <v>6444.25</v>
      </c>
      <c r="Q355" s="8">
        <v>0</v>
      </c>
    </row>
    <row r="356" spans="1:17" s="3" customFormat="1" ht="1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495</v>
      </c>
      <c r="B357" s="7" t="s">
        <v>498</v>
      </c>
      <c r="C357" s="6" t="s">
        <v>499</v>
      </c>
      <c r="D357" s="6" t="s">
        <v>97</v>
      </c>
      <c r="E357" s="8">
        <v>26126</v>
      </c>
      <c r="F357" s="9">
        <v>45017</v>
      </c>
      <c r="G357" s="9">
        <v>46904</v>
      </c>
      <c r="H357" s="10">
        <v>62</v>
      </c>
      <c r="I357" s="10">
        <v>1.25</v>
      </c>
      <c r="J357" s="8">
        <v>16415.84</v>
      </c>
      <c r="K357" s="8">
        <v>0.63</v>
      </c>
      <c r="L357" s="8">
        <v>196990.07999999999</v>
      </c>
      <c r="M357" s="8">
        <v>7.54</v>
      </c>
      <c r="N357" s="8">
        <v>1.67</v>
      </c>
      <c r="O357" s="8">
        <v>0</v>
      </c>
      <c r="P357" s="8">
        <v>24771.22</v>
      </c>
      <c r="Q357" s="8">
        <v>0</v>
      </c>
    </row>
    <row r="358" spans="1:17" s="3" customFormat="1" ht="1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500</v>
      </c>
      <c r="B359" s="7" t="s">
        <v>501</v>
      </c>
      <c r="C359" s="6" t="s">
        <v>502</v>
      </c>
      <c r="D359" s="6" t="s">
        <v>117</v>
      </c>
      <c r="E359" s="8">
        <v>47848</v>
      </c>
      <c r="F359" s="9">
        <v>43553</v>
      </c>
      <c r="G359" s="9">
        <v>47238</v>
      </c>
      <c r="H359" s="10">
        <v>122</v>
      </c>
      <c r="I359" s="10">
        <v>5.33</v>
      </c>
      <c r="J359" s="8">
        <v>26914.5</v>
      </c>
      <c r="K359" s="8">
        <v>0.56000000000000005</v>
      </c>
      <c r="L359" s="8">
        <v>322974</v>
      </c>
      <c r="M359" s="8">
        <v>6.75</v>
      </c>
      <c r="N359" s="8">
        <v>0.75</v>
      </c>
      <c r="O359" s="8">
        <v>0</v>
      </c>
      <c r="P359" s="8">
        <v>19093.7</v>
      </c>
      <c r="Q359" s="8">
        <v>0</v>
      </c>
    </row>
    <row r="360" spans="1:17" s="3" customFormat="1" ht="1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503</v>
      </c>
      <c r="B361" s="7" t="s">
        <v>504</v>
      </c>
      <c r="C361" s="6" t="s">
        <v>505</v>
      </c>
      <c r="D361" s="6" t="s">
        <v>97</v>
      </c>
      <c r="E361" s="8">
        <v>59028</v>
      </c>
      <c r="F361" s="9">
        <v>44691</v>
      </c>
      <c r="G361" s="9">
        <v>46538</v>
      </c>
      <c r="H361" s="10">
        <v>61</v>
      </c>
      <c r="I361" s="10">
        <v>2.17</v>
      </c>
      <c r="J361" s="8">
        <v>27398.83</v>
      </c>
      <c r="K361" s="8">
        <v>0.46</v>
      </c>
      <c r="L361" s="8">
        <v>328785.96000000002</v>
      </c>
      <c r="M361" s="8">
        <v>5.57</v>
      </c>
      <c r="N361" s="8">
        <v>1.75</v>
      </c>
      <c r="O361" s="8">
        <v>0</v>
      </c>
      <c r="P361" s="8">
        <v>40000</v>
      </c>
      <c r="Q361" s="8">
        <v>0</v>
      </c>
    </row>
    <row r="362" spans="1:17" s="3" customFormat="1" ht="1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506</v>
      </c>
      <c r="B363" s="7" t="s">
        <v>507</v>
      </c>
      <c r="C363" s="6" t="s">
        <v>508</v>
      </c>
      <c r="D363" s="6" t="s">
        <v>97</v>
      </c>
      <c r="E363" s="8">
        <v>56600</v>
      </c>
      <c r="F363" s="9">
        <v>44470</v>
      </c>
      <c r="G363" s="9">
        <v>45657</v>
      </c>
      <c r="H363" s="10">
        <v>39</v>
      </c>
      <c r="I363" s="10">
        <v>2.75</v>
      </c>
      <c r="J363" s="8">
        <v>22546.82</v>
      </c>
      <c r="K363" s="8">
        <v>0.4</v>
      </c>
      <c r="L363" s="8">
        <v>270561.84000000003</v>
      </c>
      <c r="M363" s="8">
        <v>4.78</v>
      </c>
      <c r="N363" s="8">
        <v>1.29</v>
      </c>
      <c r="O363" s="8">
        <v>0</v>
      </c>
      <c r="P363" s="8">
        <v>21225</v>
      </c>
      <c r="Q363" s="8">
        <v>0</v>
      </c>
    </row>
    <row r="364" spans="1:17" s="3" customFormat="1" ht="1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customHeight="1">
      <c r="A365" s="6" t="s">
        <v>509</v>
      </c>
      <c r="B365" s="7" t="s">
        <v>510</v>
      </c>
      <c r="C365" s="6" t="s">
        <v>511</v>
      </c>
      <c r="D365" s="6" t="s">
        <v>97</v>
      </c>
      <c r="E365" s="8">
        <v>81956</v>
      </c>
      <c r="F365" s="9">
        <v>36131</v>
      </c>
      <c r="G365" s="9">
        <v>45473</v>
      </c>
      <c r="H365" s="10">
        <v>307</v>
      </c>
      <c r="I365" s="10">
        <v>25.58</v>
      </c>
      <c r="J365" s="8">
        <v>31074.86</v>
      </c>
      <c r="K365" s="8">
        <v>0.38</v>
      </c>
      <c r="L365" s="8">
        <v>372898.32</v>
      </c>
      <c r="M365" s="8">
        <v>4.55</v>
      </c>
      <c r="N365" s="8">
        <v>3.19</v>
      </c>
      <c r="O365" s="8">
        <v>0</v>
      </c>
      <c r="P365" s="8">
        <v>0</v>
      </c>
      <c r="Q365" s="8">
        <v>0</v>
      </c>
    </row>
    <row r="366" spans="1:17" s="3" customFormat="1" ht="1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customHeight="1">
      <c r="A367" s="6" t="s">
        <v>512</v>
      </c>
      <c r="B367" s="7" t="s">
        <v>513</v>
      </c>
      <c r="C367" s="6" t="s">
        <v>514</v>
      </c>
      <c r="D367" s="6" t="s">
        <v>97</v>
      </c>
      <c r="E367" s="8">
        <v>74906</v>
      </c>
      <c r="F367" s="9">
        <v>44958</v>
      </c>
      <c r="G367" s="9">
        <v>46081</v>
      </c>
      <c r="H367" s="10">
        <v>37</v>
      </c>
      <c r="I367" s="10">
        <v>1.42</v>
      </c>
      <c r="J367" s="8">
        <v>27465.53</v>
      </c>
      <c r="K367" s="8">
        <v>0.37</v>
      </c>
      <c r="L367" s="8">
        <v>329586.36</v>
      </c>
      <c r="M367" s="8">
        <v>4.4000000000000004</v>
      </c>
      <c r="N367" s="8">
        <v>1.27</v>
      </c>
      <c r="O367" s="8">
        <v>0</v>
      </c>
      <c r="P367" s="8">
        <v>35821.43</v>
      </c>
      <c r="Q367" s="8">
        <v>0</v>
      </c>
    </row>
    <row r="368" spans="1:17" s="3" customFormat="1" ht="1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customHeight="1">
      <c r="A369" s="6" t="s">
        <v>515</v>
      </c>
      <c r="B369" s="7" t="s">
        <v>208</v>
      </c>
      <c r="C369" s="6" t="s">
        <v>516</v>
      </c>
      <c r="D369" s="6" t="s">
        <v>97</v>
      </c>
      <c r="E369" s="8">
        <v>60994</v>
      </c>
      <c r="F369" s="9">
        <v>43040</v>
      </c>
      <c r="G369" s="9">
        <v>46691</v>
      </c>
      <c r="H369" s="10">
        <v>120</v>
      </c>
      <c r="I369" s="10">
        <v>6.67</v>
      </c>
      <c r="J369" s="8">
        <v>88949.58</v>
      </c>
      <c r="K369" s="8">
        <v>1.46</v>
      </c>
      <c r="L369" s="8">
        <v>1067394.96</v>
      </c>
      <c r="M369" s="8">
        <v>17.5</v>
      </c>
      <c r="N369" s="8">
        <v>6.34</v>
      </c>
      <c r="O369" s="8">
        <v>0</v>
      </c>
      <c r="P369" s="8">
        <v>0</v>
      </c>
      <c r="Q369" s="8">
        <v>0</v>
      </c>
    </row>
    <row r="370" spans="1:17" s="3" customFormat="1" ht="1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customHeight="1">
      <c r="A371" s="6" t="s">
        <v>517</v>
      </c>
      <c r="B371" s="7" t="s">
        <v>341</v>
      </c>
      <c r="C371" s="6" t="s">
        <v>518</v>
      </c>
      <c r="D371" s="6" t="s">
        <v>97</v>
      </c>
      <c r="E371" s="8">
        <v>38550</v>
      </c>
      <c r="F371" s="9">
        <v>44562</v>
      </c>
      <c r="G371" s="9">
        <v>45657</v>
      </c>
      <c r="H371" s="10">
        <v>36</v>
      </c>
      <c r="I371" s="10">
        <v>2.5</v>
      </c>
      <c r="J371" s="8">
        <v>12046.88</v>
      </c>
      <c r="K371" s="8">
        <v>0.31</v>
      </c>
      <c r="L371" s="8">
        <v>144562.56</v>
      </c>
      <c r="M371" s="8">
        <v>3.75</v>
      </c>
      <c r="N371" s="8">
        <v>1.52</v>
      </c>
      <c r="O371" s="8">
        <v>0</v>
      </c>
      <c r="P371" s="8">
        <v>10440.629999999999</v>
      </c>
      <c r="Q371" s="8">
        <v>0</v>
      </c>
    </row>
    <row r="372" spans="1:17" s="3" customFormat="1" ht="1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customHeight="1">
      <c r="A373" s="6" t="s">
        <v>519</v>
      </c>
      <c r="B373" s="7" t="s">
        <v>119</v>
      </c>
      <c r="C373" s="6" t="s">
        <v>520</v>
      </c>
      <c r="D373" s="6" t="s">
        <v>97</v>
      </c>
      <c r="E373" s="8">
        <v>77536</v>
      </c>
      <c r="F373" s="9">
        <v>43770</v>
      </c>
      <c r="G373" s="9">
        <v>47542</v>
      </c>
      <c r="H373" s="10">
        <v>124</v>
      </c>
      <c r="I373" s="10">
        <v>4.67</v>
      </c>
      <c r="J373" s="8">
        <v>27137.599999999999</v>
      </c>
      <c r="K373" s="8">
        <v>0.35</v>
      </c>
      <c r="L373" s="8">
        <v>325651.20000000001</v>
      </c>
      <c r="M373" s="8">
        <v>4.2</v>
      </c>
      <c r="N373" s="8">
        <v>2.08</v>
      </c>
      <c r="O373" s="8">
        <v>0</v>
      </c>
      <c r="P373" s="8">
        <v>25845</v>
      </c>
      <c r="Q373" s="8">
        <v>0</v>
      </c>
    </row>
    <row r="374" spans="1:17" s="3" customFormat="1" ht="1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customHeight="1">
      <c r="A375" s="6" t="s">
        <v>519</v>
      </c>
      <c r="B375" s="7" t="s">
        <v>521</v>
      </c>
      <c r="C375" s="6" t="s">
        <v>522</v>
      </c>
      <c r="D375" s="6" t="s">
        <v>97</v>
      </c>
      <c r="E375" s="8">
        <v>132113</v>
      </c>
      <c r="F375" s="9">
        <v>44075</v>
      </c>
      <c r="G375" s="9">
        <v>47907</v>
      </c>
      <c r="H375" s="10">
        <v>126</v>
      </c>
      <c r="I375" s="10">
        <v>3.83</v>
      </c>
      <c r="J375" s="8">
        <v>48850.400000000001</v>
      </c>
      <c r="K375" s="8">
        <v>0.37</v>
      </c>
      <c r="L375" s="8">
        <v>586204.80000000005</v>
      </c>
      <c r="M375" s="8">
        <v>4.4400000000000004</v>
      </c>
      <c r="N375" s="8">
        <v>2.08</v>
      </c>
      <c r="O375" s="8">
        <v>0</v>
      </c>
      <c r="P375" s="8">
        <v>60010.41</v>
      </c>
      <c r="Q375" s="8">
        <v>0</v>
      </c>
    </row>
    <row r="376" spans="1:17" s="3" customFormat="1" ht="1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customHeight="1">
      <c r="A377" s="6" t="s">
        <v>523</v>
      </c>
      <c r="B377" s="7" t="s">
        <v>524</v>
      </c>
      <c r="C377" s="6" t="s">
        <v>525</v>
      </c>
      <c r="D377" s="6" t="s">
        <v>97</v>
      </c>
      <c r="E377" s="8">
        <v>37500</v>
      </c>
      <c r="F377" s="9">
        <v>33208</v>
      </c>
      <c r="G377" s="9">
        <v>46356</v>
      </c>
      <c r="H377" s="10">
        <v>432</v>
      </c>
      <c r="I377" s="10">
        <v>33.58</v>
      </c>
      <c r="J377" s="8">
        <v>30468.75</v>
      </c>
      <c r="K377" s="8">
        <v>0.81</v>
      </c>
      <c r="L377" s="8">
        <v>365625</v>
      </c>
      <c r="M377" s="8">
        <v>9.75</v>
      </c>
      <c r="N377" s="8">
        <v>0</v>
      </c>
      <c r="O377" s="8">
        <v>0</v>
      </c>
      <c r="P377" s="8">
        <v>0</v>
      </c>
      <c r="Q377" s="8">
        <v>0</v>
      </c>
    </row>
    <row r="378" spans="1:17" s="3" customFormat="1" ht="1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customHeight="1">
      <c r="A379" s="6" t="s">
        <v>526</v>
      </c>
      <c r="B379" s="7" t="s">
        <v>527</v>
      </c>
      <c r="C379" s="6" t="s">
        <v>528</v>
      </c>
      <c r="D379" s="6" t="s">
        <v>97</v>
      </c>
      <c r="E379" s="8">
        <v>180000</v>
      </c>
      <c r="F379" s="9">
        <v>42917</v>
      </c>
      <c r="G379" s="9">
        <v>46568</v>
      </c>
      <c r="H379" s="10">
        <v>120</v>
      </c>
      <c r="I379" s="10">
        <v>7</v>
      </c>
      <c r="J379" s="8">
        <v>78893.08</v>
      </c>
      <c r="K379" s="8">
        <v>0.44</v>
      </c>
      <c r="L379" s="8">
        <v>946716.96</v>
      </c>
      <c r="M379" s="8">
        <v>5.26</v>
      </c>
      <c r="N379" s="8">
        <v>1.42</v>
      </c>
      <c r="O379" s="8">
        <v>0</v>
      </c>
      <c r="P379" s="8">
        <v>0</v>
      </c>
      <c r="Q379" s="8">
        <v>0</v>
      </c>
    </row>
    <row r="380" spans="1:17" s="3" customFormat="1" ht="1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529</v>
      </c>
      <c r="B381" s="7" t="s">
        <v>530</v>
      </c>
      <c r="C381" s="6" t="s">
        <v>531</v>
      </c>
      <c r="D381" s="6" t="s">
        <v>97</v>
      </c>
      <c r="E381" s="8">
        <v>51207</v>
      </c>
      <c r="F381" s="9">
        <v>42767</v>
      </c>
      <c r="G381" s="9">
        <v>45777</v>
      </c>
      <c r="H381" s="10">
        <v>99</v>
      </c>
      <c r="I381" s="10">
        <v>7.42</v>
      </c>
      <c r="J381" s="8">
        <v>28045.59</v>
      </c>
      <c r="K381" s="8">
        <v>0.55000000000000004</v>
      </c>
      <c r="L381" s="8">
        <v>336547.08</v>
      </c>
      <c r="M381" s="8">
        <v>6.57</v>
      </c>
      <c r="N381" s="8">
        <v>4.75</v>
      </c>
      <c r="O381" s="8">
        <v>0</v>
      </c>
      <c r="P381" s="8">
        <v>0</v>
      </c>
      <c r="Q381" s="8">
        <v>0</v>
      </c>
    </row>
    <row r="382" spans="1:17" s="3" customFormat="1" ht="1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customHeight="1">
      <c r="A383" s="6" t="s">
        <v>529</v>
      </c>
      <c r="B383" s="7" t="s">
        <v>532</v>
      </c>
      <c r="C383" s="6" t="s">
        <v>533</v>
      </c>
      <c r="D383" s="6" t="s">
        <v>294</v>
      </c>
      <c r="E383" s="8">
        <v>1894</v>
      </c>
      <c r="F383" s="9">
        <v>43556</v>
      </c>
      <c r="G383" s="9">
        <v>47269</v>
      </c>
      <c r="H383" s="10">
        <v>122</v>
      </c>
      <c r="I383" s="10">
        <v>5.25</v>
      </c>
      <c r="J383" s="8">
        <v>2485.88</v>
      </c>
      <c r="K383" s="8">
        <v>1.31</v>
      </c>
      <c r="L383" s="8">
        <v>29830.560000000001</v>
      </c>
      <c r="M383" s="8">
        <v>15.75</v>
      </c>
      <c r="N383" s="8">
        <v>0</v>
      </c>
      <c r="O383" s="8">
        <v>0</v>
      </c>
      <c r="P383" s="8">
        <v>3788</v>
      </c>
      <c r="Q383" s="8">
        <v>0</v>
      </c>
    </row>
    <row r="384" spans="1:17" s="3" customFormat="1" ht="1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customHeight="1">
      <c r="A385" s="6" t="s">
        <v>534</v>
      </c>
      <c r="B385" s="7" t="s">
        <v>99</v>
      </c>
      <c r="C385" s="6" t="s">
        <v>535</v>
      </c>
      <c r="D385" s="6" t="s">
        <v>97</v>
      </c>
      <c r="E385" s="8">
        <v>9070</v>
      </c>
      <c r="F385" s="9">
        <v>40634</v>
      </c>
      <c r="G385" s="9">
        <v>45930</v>
      </c>
      <c r="H385" s="10">
        <v>174</v>
      </c>
      <c r="I385" s="10">
        <v>13.25</v>
      </c>
      <c r="J385" s="8">
        <v>3588.91</v>
      </c>
      <c r="K385" s="8">
        <v>0.4</v>
      </c>
      <c r="L385" s="8">
        <v>43066.92</v>
      </c>
      <c r="M385" s="8">
        <v>4.75</v>
      </c>
      <c r="N385" s="8">
        <v>4.5199999999999996</v>
      </c>
      <c r="O385" s="8">
        <v>0</v>
      </c>
      <c r="P385" s="8">
        <v>0</v>
      </c>
      <c r="Q385" s="8">
        <v>0</v>
      </c>
    </row>
    <row r="386" spans="1:17" s="3" customFormat="1" ht="1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customHeight="1">
      <c r="A387" s="6" t="s">
        <v>534</v>
      </c>
      <c r="B387" s="7" t="s">
        <v>101</v>
      </c>
      <c r="C387" s="6" t="s">
        <v>536</v>
      </c>
      <c r="D387" s="6" t="s">
        <v>97</v>
      </c>
      <c r="E387" s="8">
        <v>6832</v>
      </c>
      <c r="F387" s="9">
        <v>44835</v>
      </c>
      <c r="G387" s="9">
        <v>46660</v>
      </c>
      <c r="H387" s="10">
        <v>60</v>
      </c>
      <c r="I387" s="10">
        <v>1.75</v>
      </c>
      <c r="J387" s="8">
        <v>7016.46</v>
      </c>
      <c r="K387" s="8">
        <v>1.03</v>
      </c>
      <c r="L387" s="8">
        <v>84197.52</v>
      </c>
      <c r="M387" s="8">
        <v>12.32</v>
      </c>
      <c r="N387" s="8">
        <v>4.5199999999999996</v>
      </c>
      <c r="O387" s="8">
        <v>0</v>
      </c>
      <c r="P387" s="8">
        <v>11257.23</v>
      </c>
      <c r="Q387" s="8">
        <v>0</v>
      </c>
    </row>
    <row r="388" spans="1:17" s="3" customFormat="1" ht="1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customHeight="1">
      <c r="A389" s="6" t="s">
        <v>534</v>
      </c>
      <c r="B389" s="7" t="s">
        <v>109</v>
      </c>
      <c r="C389" s="6" t="s">
        <v>537</v>
      </c>
      <c r="D389" s="6" t="s">
        <v>97</v>
      </c>
      <c r="E389" s="8">
        <v>8956</v>
      </c>
      <c r="F389" s="9">
        <v>44682</v>
      </c>
      <c r="G389" s="9">
        <v>45777</v>
      </c>
      <c r="H389" s="10">
        <v>36</v>
      </c>
      <c r="I389" s="10">
        <v>2.17</v>
      </c>
      <c r="J389" s="8">
        <v>9010.02</v>
      </c>
      <c r="K389" s="8">
        <v>1.01</v>
      </c>
      <c r="L389" s="8">
        <v>108120.24</v>
      </c>
      <c r="M389" s="8">
        <v>12.07</v>
      </c>
      <c r="N389" s="8">
        <v>4.5199999999999996</v>
      </c>
      <c r="O389" s="8">
        <v>0</v>
      </c>
      <c r="P389" s="8">
        <v>12332.02</v>
      </c>
      <c r="Q389" s="8">
        <v>0</v>
      </c>
    </row>
    <row r="390" spans="1:17" s="3" customFormat="1" ht="1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538</v>
      </c>
      <c r="B391" s="7" t="s">
        <v>539</v>
      </c>
      <c r="C391" s="6" t="s">
        <v>540</v>
      </c>
      <c r="D391" s="6" t="s">
        <v>117</v>
      </c>
      <c r="E391" s="8">
        <v>40791</v>
      </c>
      <c r="F391" s="9">
        <v>43905</v>
      </c>
      <c r="G391" s="9">
        <v>45730</v>
      </c>
      <c r="H391" s="10">
        <v>60</v>
      </c>
      <c r="I391" s="10">
        <v>4.33</v>
      </c>
      <c r="J391" s="8">
        <v>18719.580000000002</v>
      </c>
      <c r="K391" s="8">
        <v>0.46</v>
      </c>
      <c r="L391" s="8">
        <v>224634.96</v>
      </c>
      <c r="M391" s="8">
        <v>5.51</v>
      </c>
      <c r="N391" s="8">
        <v>0.73</v>
      </c>
      <c r="O391" s="8">
        <v>0</v>
      </c>
      <c r="P391" s="8">
        <v>0</v>
      </c>
      <c r="Q391" s="8">
        <v>0</v>
      </c>
    </row>
    <row r="392" spans="1:17" s="3" customFormat="1" ht="1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541</v>
      </c>
      <c r="B393" s="7" t="s">
        <v>539</v>
      </c>
      <c r="C393" s="6" t="s">
        <v>542</v>
      </c>
      <c r="D393" s="6" t="s">
        <v>117</v>
      </c>
      <c r="E393" s="8">
        <v>45000</v>
      </c>
      <c r="F393" s="9">
        <v>36770</v>
      </c>
      <c r="G393" s="9">
        <v>45900</v>
      </c>
      <c r="H393" s="10">
        <v>300</v>
      </c>
      <c r="I393" s="10">
        <v>23.83</v>
      </c>
      <c r="J393" s="8">
        <v>17532</v>
      </c>
      <c r="K393" s="8">
        <v>0.39</v>
      </c>
      <c r="L393" s="8">
        <v>210384</v>
      </c>
      <c r="M393" s="8">
        <v>4.68</v>
      </c>
      <c r="N393" s="8">
        <v>0</v>
      </c>
      <c r="O393" s="8">
        <v>0</v>
      </c>
      <c r="P393" s="8">
        <v>0</v>
      </c>
      <c r="Q393" s="8">
        <v>0</v>
      </c>
    </row>
    <row r="394" spans="1:17" s="3" customFormat="1" ht="1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543</v>
      </c>
      <c r="B395" s="7" t="s">
        <v>119</v>
      </c>
      <c r="C395" s="6" t="s">
        <v>544</v>
      </c>
      <c r="D395" s="6" t="s">
        <v>97</v>
      </c>
      <c r="E395" s="8">
        <v>182500</v>
      </c>
      <c r="F395" s="9">
        <v>38689</v>
      </c>
      <c r="G395" s="9">
        <v>48579</v>
      </c>
      <c r="H395" s="10">
        <v>325</v>
      </c>
      <c r="I395" s="10">
        <v>18.579999999999998</v>
      </c>
      <c r="J395" s="8">
        <v>104675.16</v>
      </c>
      <c r="K395" s="8">
        <v>0.56999999999999995</v>
      </c>
      <c r="L395" s="8">
        <v>1256101.92</v>
      </c>
      <c r="M395" s="8">
        <v>6.88</v>
      </c>
      <c r="N395" s="8">
        <v>1.53</v>
      </c>
      <c r="O395" s="8">
        <v>1.05</v>
      </c>
      <c r="P395" s="8">
        <v>137837.19</v>
      </c>
      <c r="Q395" s="8">
        <v>0</v>
      </c>
    </row>
    <row r="396" spans="1:17" s="3" customFormat="1" ht="1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customHeight="1">
      <c r="A397" s="6" t="s">
        <v>545</v>
      </c>
      <c r="B397" s="7" t="s">
        <v>546</v>
      </c>
      <c r="C397" s="6" t="s">
        <v>547</v>
      </c>
      <c r="D397" s="6" t="s">
        <v>117</v>
      </c>
      <c r="E397" s="8">
        <v>36352</v>
      </c>
      <c r="F397" s="9">
        <v>34731</v>
      </c>
      <c r="G397" s="9">
        <v>46965</v>
      </c>
      <c r="H397" s="10">
        <v>402</v>
      </c>
      <c r="I397" s="10">
        <v>29.42</v>
      </c>
      <c r="J397" s="8">
        <v>31808</v>
      </c>
      <c r="K397" s="8">
        <v>0.88</v>
      </c>
      <c r="L397" s="8">
        <v>381696</v>
      </c>
      <c r="M397" s="8">
        <v>10.5</v>
      </c>
      <c r="N397" s="8">
        <v>0.65</v>
      </c>
      <c r="O397" s="8">
        <v>0</v>
      </c>
      <c r="P397" s="8">
        <v>10825</v>
      </c>
      <c r="Q397" s="8">
        <v>0</v>
      </c>
    </row>
    <row r="398" spans="1:17" s="3" customFormat="1" ht="15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customHeight="1">
      <c r="A399" s="6" t="s">
        <v>545</v>
      </c>
      <c r="B399" s="7" t="s">
        <v>548</v>
      </c>
      <c r="C399" s="12" t="s">
        <v>247</v>
      </c>
      <c r="D399" s="12"/>
      <c r="E399" s="13"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 s="3" customFormat="1" ht="1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customHeight="1">
      <c r="A401" s="6" t="s">
        <v>549</v>
      </c>
      <c r="B401" s="7" t="s">
        <v>550</v>
      </c>
      <c r="C401" s="6" t="s">
        <v>551</v>
      </c>
      <c r="D401" s="6" t="s">
        <v>117</v>
      </c>
      <c r="E401" s="8">
        <v>15477</v>
      </c>
      <c r="F401" s="9">
        <v>44713</v>
      </c>
      <c r="G401" s="9">
        <v>46630</v>
      </c>
      <c r="H401" s="10">
        <v>63</v>
      </c>
      <c r="I401" s="10">
        <v>2.08</v>
      </c>
      <c r="J401" s="8">
        <v>11160.03</v>
      </c>
      <c r="K401" s="8">
        <v>0.72</v>
      </c>
      <c r="L401" s="8">
        <v>133920.35999999999</v>
      </c>
      <c r="M401" s="8">
        <v>8.65</v>
      </c>
      <c r="N401" s="8">
        <v>0.27</v>
      </c>
      <c r="O401" s="8">
        <v>0</v>
      </c>
      <c r="P401" s="8">
        <v>10318</v>
      </c>
      <c r="Q401" s="8">
        <v>0</v>
      </c>
    </row>
    <row r="402" spans="1:17" s="3" customFormat="1" ht="15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customHeight="1">
      <c r="A403" s="6" t="s">
        <v>549</v>
      </c>
      <c r="B403" s="7" t="s">
        <v>552</v>
      </c>
      <c r="C403" s="6" t="s">
        <v>553</v>
      </c>
      <c r="D403" s="6" t="s">
        <v>264</v>
      </c>
      <c r="E403" s="8">
        <v>2323</v>
      </c>
      <c r="F403" s="9">
        <v>44866</v>
      </c>
      <c r="G403" s="9">
        <v>46691</v>
      </c>
      <c r="H403" s="10">
        <v>60</v>
      </c>
      <c r="I403" s="10">
        <v>1.67</v>
      </c>
      <c r="J403" s="8">
        <v>2013.27</v>
      </c>
      <c r="K403" s="8">
        <v>0.87</v>
      </c>
      <c r="L403" s="8">
        <v>24159.24</v>
      </c>
      <c r="M403" s="8">
        <v>10.4</v>
      </c>
      <c r="N403" s="8">
        <v>0</v>
      </c>
      <c r="O403" s="8">
        <v>0</v>
      </c>
      <c r="P403" s="8">
        <v>1935.83</v>
      </c>
      <c r="Q403" s="8">
        <v>0</v>
      </c>
    </row>
    <row r="404" spans="1:17" s="3" customFormat="1" ht="15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customHeight="1">
      <c r="A405" s="6" t="s">
        <v>549</v>
      </c>
      <c r="B405" s="7" t="s">
        <v>554</v>
      </c>
      <c r="C405" s="6" t="s">
        <v>555</v>
      </c>
      <c r="D405" s="6" t="s">
        <v>264</v>
      </c>
      <c r="E405" s="8">
        <v>5179</v>
      </c>
      <c r="F405" s="9">
        <v>43525</v>
      </c>
      <c r="G405" s="9">
        <v>46081</v>
      </c>
      <c r="H405" s="10">
        <v>84</v>
      </c>
      <c r="I405" s="10">
        <v>5.33</v>
      </c>
      <c r="J405" s="8">
        <v>3658.1</v>
      </c>
      <c r="K405" s="8">
        <v>0.71</v>
      </c>
      <c r="L405" s="8">
        <v>43897.2</v>
      </c>
      <c r="M405" s="8">
        <v>8.48</v>
      </c>
      <c r="N405" s="8">
        <v>0</v>
      </c>
      <c r="O405" s="8">
        <v>0</v>
      </c>
      <c r="P405" s="8">
        <v>2200</v>
      </c>
      <c r="Q405" s="8">
        <v>0</v>
      </c>
    </row>
    <row r="406" spans="1:17" s="3" customFormat="1" ht="1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customHeight="1">
      <c r="A407" s="6" t="s">
        <v>549</v>
      </c>
      <c r="B407" s="7" t="s">
        <v>203</v>
      </c>
      <c r="C407" s="6" t="s">
        <v>556</v>
      </c>
      <c r="D407" s="6" t="s">
        <v>117</v>
      </c>
      <c r="E407" s="8">
        <v>2730</v>
      </c>
      <c r="F407" s="9">
        <v>44013</v>
      </c>
      <c r="G407" s="9">
        <v>46934</v>
      </c>
      <c r="H407" s="10">
        <v>96</v>
      </c>
      <c r="I407" s="10">
        <v>4</v>
      </c>
      <c r="J407" s="8">
        <v>1854.13</v>
      </c>
      <c r="K407" s="8">
        <v>0.68</v>
      </c>
      <c r="L407" s="8">
        <v>22249.56</v>
      </c>
      <c r="M407" s="8">
        <v>8.15</v>
      </c>
      <c r="N407" s="8">
        <v>0</v>
      </c>
      <c r="O407" s="8">
        <v>0</v>
      </c>
      <c r="P407" s="8">
        <v>2600</v>
      </c>
      <c r="Q407" s="8">
        <v>0</v>
      </c>
    </row>
    <row r="408" spans="1:17" s="3" customFormat="1" ht="15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customHeight="1">
      <c r="A409" s="6" t="s">
        <v>549</v>
      </c>
      <c r="B409" s="7" t="s">
        <v>557</v>
      </c>
      <c r="C409" s="12" t="s">
        <v>247</v>
      </c>
      <c r="D409" s="12"/>
      <c r="E409" s="13">
        <v>4630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 s="3" customFormat="1" ht="15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customHeight="1">
      <c r="A411" s="6" t="s">
        <v>549</v>
      </c>
      <c r="B411" s="7" t="s">
        <v>558</v>
      </c>
      <c r="C411" s="12" t="s">
        <v>247</v>
      </c>
      <c r="D411" s="12"/>
      <c r="E411" s="13">
        <v>9856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1:17" s="3" customFormat="1" ht="15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customHeight="1">
      <c r="A413" s="6" t="s">
        <v>559</v>
      </c>
      <c r="B413" s="7" t="s">
        <v>560</v>
      </c>
      <c r="C413" s="6" t="s">
        <v>561</v>
      </c>
      <c r="D413" s="6" t="s">
        <v>117</v>
      </c>
      <c r="E413" s="8">
        <v>45376</v>
      </c>
      <c r="F413" s="9">
        <v>39203</v>
      </c>
      <c r="G413" s="9">
        <v>46965</v>
      </c>
      <c r="H413" s="10">
        <v>255</v>
      </c>
      <c r="I413" s="10">
        <v>17.170000000000002</v>
      </c>
      <c r="J413" s="8">
        <v>22347.68</v>
      </c>
      <c r="K413" s="8">
        <v>0.49</v>
      </c>
      <c r="L413" s="8">
        <v>268172.15999999997</v>
      </c>
      <c r="M413" s="8">
        <v>5.91</v>
      </c>
      <c r="N413" s="8">
        <v>0.41</v>
      </c>
      <c r="O413" s="8">
        <v>0</v>
      </c>
      <c r="P413" s="8">
        <v>22510.18</v>
      </c>
      <c r="Q413" s="8">
        <v>0</v>
      </c>
    </row>
    <row r="414" spans="1:17" s="3" customFormat="1" ht="15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customHeight="1">
      <c r="A415" s="6" t="s">
        <v>559</v>
      </c>
      <c r="B415" s="7" t="s">
        <v>548</v>
      </c>
      <c r="C415" s="12" t="s">
        <v>247</v>
      </c>
      <c r="D415" s="12"/>
      <c r="E415" s="13"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 s="3" customFormat="1" ht="15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customHeight="1">
      <c r="A417" s="6" t="s">
        <v>562</v>
      </c>
      <c r="B417" s="7" t="s">
        <v>563</v>
      </c>
      <c r="C417" s="6" t="s">
        <v>564</v>
      </c>
      <c r="D417" s="6" t="s">
        <v>97</v>
      </c>
      <c r="E417" s="8">
        <v>16704</v>
      </c>
      <c r="F417" s="9">
        <v>35698</v>
      </c>
      <c r="G417" s="9">
        <v>46965</v>
      </c>
      <c r="H417" s="10">
        <v>371</v>
      </c>
      <c r="I417" s="10">
        <v>26.83</v>
      </c>
      <c r="J417" s="8">
        <v>14616</v>
      </c>
      <c r="K417" s="8">
        <v>0.88</v>
      </c>
      <c r="L417" s="8">
        <v>175392</v>
      </c>
      <c r="M417" s="8">
        <v>10.5</v>
      </c>
      <c r="N417" s="8">
        <v>0.87</v>
      </c>
      <c r="O417" s="8">
        <v>0</v>
      </c>
      <c r="P417" s="8">
        <v>0</v>
      </c>
      <c r="Q417" s="8">
        <v>0</v>
      </c>
    </row>
    <row r="418" spans="1:17" s="3" customFormat="1" ht="1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customHeight="1">
      <c r="A419" s="6" t="s">
        <v>565</v>
      </c>
      <c r="B419" s="7" t="s">
        <v>566</v>
      </c>
      <c r="C419" s="6" t="s">
        <v>567</v>
      </c>
      <c r="D419" s="6" t="s">
        <v>97</v>
      </c>
      <c r="E419" s="8">
        <v>41496</v>
      </c>
      <c r="F419" s="9">
        <v>45231</v>
      </c>
      <c r="G419" s="9">
        <v>47057</v>
      </c>
      <c r="H419" s="10">
        <v>60</v>
      </c>
      <c r="I419" s="10">
        <v>0.67</v>
      </c>
      <c r="J419" s="8">
        <v>14350.7</v>
      </c>
      <c r="K419" s="8">
        <v>0.35</v>
      </c>
      <c r="L419" s="8">
        <v>172208.4</v>
      </c>
      <c r="M419" s="8">
        <v>4.1500000000000004</v>
      </c>
      <c r="N419" s="8">
        <v>0.74</v>
      </c>
      <c r="O419" s="8">
        <v>0</v>
      </c>
      <c r="P419" s="8">
        <v>28701.4</v>
      </c>
      <c r="Q419" s="8">
        <v>0</v>
      </c>
    </row>
    <row r="420" spans="1:17" s="3" customFormat="1" ht="15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customHeight="1">
      <c r="A421" s="6" t="s">
        <v>565</v>
      </c>
      <c r="B421" s="7" t="s">
        <v>568</v>
      </c>
      <c r="C421" s="6" t="s">
        <v>569</v>
      </c>
      <c r="D421" s="6" t="s">
        <v>97</v>
      </c>
      <c r="E421" s="8">
        <v>22743</v>
      </c>
      <c r="F421" s="9">
        <v>42647</v>
      </c>
      <c r="G421" s="9">
        <v>46265</v>
      </c>
      <c r="H421" s="10">
        <v>119</v>
      </c>
      <c r="I421" s="10">
        <v>7.75</v>
      </c>
      <c r="J421" s="8">
        <v>7865.29</v>
      </c>
      <c r="K421" s="8">
        <v>0.35</v>
      </c>
      <c r="L421" s="8">
        <v>94383.48</v>
      </c>
      <c r="M421" s="8">
        <v>4.1500000000000004</v>
      </c>
      <c r="N421" s="8">
        <v>1.02</v>
      </c>
      <c r="O421" s="8">
        <v>0</v>
      </c>
      <c r="P421" s="8">
        <v>24000</v>
      </c>
      <c r="Q421" s="8">
        <v>0</v>
      </c>
    </row>
    <row r="422" spans="1:17" s="3" customFormat="1" ht="1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customHeight="1">
      <c r="A423" s="6" t="s">
        <v>565</v>
      </c>
      <c r="B423" s="7" t="s">
        <v>570</v>
      </c>
      <c r="C423" s="6" t="s">
        <v>571</v>
      </c>
      <c r="D423" s="6" t="s">
        <v>97</v>
      </c>
      <c r="E423" s="8">
        <v>25137</v>
      </c>
      <c r="F423" s="9">
        <v>44927</v>
      </c>
      <c r="G423" s="9">
        <v>46022</v>
      </c>
      <c r="H423" s="10">
        <v>36</v>
      </c>
      <c r="I423" s="10">
        <v>1.5</v>
      </c>
      <c r="J423" s="8">
        <v>7425.63</v>
      </c>
      <c r="K423" s="8">
        <v>0.3</v>
      </c>
      <c r="L423" s="8">
        <v>89107.56</v>
      </c>
      <c r="M423" s="8">
        <v>3.54</v>
      </c>
      <c r="N423" s="8">
        <v>1.06</v>
      </c>
      <c r="O423" s="8">
        <v>0</v>
      </c>
      <c r="P423" s="8">
        <v>14453.78</v>
      </c>
      <c r="Q423" s="8">
        <v>0</v>
      </c>
    </row>
    <row r="424" spans="1:17" s="3" customFormat="1" ht="1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customHeight="1">
      <c r="A425" s="6" t="s">
        <v>565</v>
      </c>
      <c r="B425" s="7" t="s">
        <v>572</v>
      </c>
      <c r="C425" s="6" t="s">
        <v>573</v>
      </c>
      <c r="D425" s="6" t="s">
        <v>97</v>
      </c>
      <c r="E425" s="8">
        <v>63840</v>
      </c>
      <c r="F425" s="9">
        <v>44562</v>
      </c>
      <c r="G425" s="9">
        <v>45657</v>
      </c>
      <c r="H425" s="10">
        <v>36</v>
      </c>
      <c r="I425" s="10">
        <v>2.5</v>
      </c>
      <c r="J425" s="8">
        <v>20162.8</v>
      </c>
      <c r="K425" s="8">
        <v>0.32</v>
      </c>
      <c r="L425" s="8">
        <v>241953.6</v>
      </c>
      <c r="M425" s="8">
        <v>3.79</v>
      </c>
      <c r="N425" s="8">
        <v>1.06</v>
      </c>
      <c r="O425" s="8">
        <v>0</v>
      </c>
      <c r="P425" s="8">
        <v>37240</v>
      </c>
      <c r="Q425" s="8">
        <v>0</v>
      </c>
    </row>
    <row r="426" spans="1:17" s="3" customFormat="1" ht="1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customHeight="1">
      <c r="A427" s="6" t="s">
        <v>574</v>
      </c>
      <c r="B427" s="7" t="s">
        <v>575</v>
      </c>
      <c r="C427" s="6" t="s">
        <v>576</v>
      </c>
      <c r="D427" s="6" t="s">
        <v>97</v>
      </c>
      <c r="E427" s="8">
        <v>72000</v>
      </c>
      <c r="F427" s="9">
        <v>45184</v>
      </c>
      <c r="G427" s="9">
        <v>45565</v>
      </c>
      <c r="H427" s="10">
        <v>13</v>
      </c>
      <c r="I427" s="10">
        <v>0.83</v>
      </c>
      <c r="J427" s="8">
        <v>24600</v>
      </c>
      <c r="K427" s="8">
        <v>0.34</v>
      </c>
      <c r="L427" s="8">
        <v>295200</v>
      </c>
      <c r="M427" s="8">
        <v>4.0999999999999996</v>
      </c>
      <c r="N427" s="8">
        <v>0.83</v>
      </c>
      <c r="O427" s="8">
        <v>0</v>
      </c>
      <c r="P427" s="8">
        <v>24600</v>
      </c>
      <c r="Q427" s="8">
        <v>0</v>
      </c>
    </row>
    <row r="428" spans="1:17" s="3" customFormat="1" ht="15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customHeight="1">
      <c r="A429" s="6" t="s">
        <v>574</v>
      </c>
      <c r="B429" s="7" t="s">
        <v>577</v>
      </c>
      <c r="C429" s="6" t="s">
        <v>578</v>
      </c>
      <c r="D429" s="6" t="s">
        <v>97</v>
      </c>
      <c r="E429" s="8">
        <v>72000</v>
      </c>
      <c r="F429" s="9">
        <v>44294</v>
      </c>
      <c r="G429" s="9">
        <v>46142</v>
      </c>
      <c r="H429" s="10">
        <v>61</v>
      </c>
      <c r="I429" s="10">
        <v>3.25</v>
      </c>
      <c r="J429" s="8">
        <v>17122.560000000001</v>
      </c>
      <c r="K429" s="8">
        <v>0.24</v>
      </c>
      <c r="L429" s="8">
        <v>205470.72</v>
      </c>
      <c r="M429" s="8">
        <v>2.85</v>
      </c>
      <c r="N429" s="8">
        <v>1.06</v>
      </c>
      <c r="O429" s="8">
        <v>0</v>
      </c>
      <c r="P429" s="8">
        <v>23460</v>
      </c>
      <c r="Q429" s="8">
        <v>0</v>
      </c>
    </row>
    <row r="430" spans="1:17" s="3" customFormat="1" ht="15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customHeight="1">
      <c r="A431" s="6" t="s">
        <v>579</v>
      </c>
      <c r="B431" s="7" t="s">
        <v>581</v>
      </c>
      <c r="C431" s="6" t="s">
        <v>582</v>
      </c>
      <c r="D431" s="6" t="s">
        <v>117</v>
      </c>
      <c r="E431" s="8">
        <v>2218</v>
      </c>
      <c r="F431" s="9">
        <v>44044</v>
      </c>
      <c r="G431" s="9">
        <v>46965</v>
      </c>
      <c r="H431" s="10">
        <v>96</v>
      </c>
      <c r="I431" s="10">
        <v>3.92</v>
      </c>
      <c r="J431" s="8">
        <v>2275</v>
      </c>
      <c r="K431" s="8">
        <v>1.03</v>
      </c>
      <c r="L431" s="8">
        <v>27300</v>
      </c>
      <c r="M431" s="8">
        <v>12.31</v>
      </c>
      <c r="N431" s="8">
        <v>0</v>
      </c>
      <c r="O431" s="8">
        <v>0</v>
      </c>
      <c r="P431" s="8">
        <v>2501.4</v>
      </c>
      <c r="Q431" s="8">
        <v>0</v>
      </c>
    </row>
    <row r="432" spans="1:17" s="3" customFormat="1" ht="1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customHeight="1">
      <c r="A433" s="6" t="s">
        <v>579</v>
      </c>
      <c r="B433" s="7" t="s">
        <v>583</v>
      </c>
      <c r="C433" s="6" t="s">
        <v>584</v>
      </c>
      <c r="D433" s="6" t="s">
        <v>264</v>
      </c>
      <c r="E433" s="8">
        <v>2231</v>
      </c>
      <c r="F433" s="9">
        <v>44562</v>
      </c>
      <c r="G433" s="9">
        <v>45657</v>
      </c>
      <c r="H433" s="10">
        <v>36</v>
      </c>
      <c r="I433" s="10">
        <v>2.5</v>
      </c>
      <c r="J433" s="8">
        <v>2662.72</v>
      </c>
      <c r="K433" s="8">
        <v>1.19</v>
      </c>
      <c r="L433" s="8">
        <v>31952.639999999999</v>
      </c>
      <c r="M433" s="8">
        <v>14.32</v>
      </c>
      <c r="N433" s="8">
        <v>0</v>
      </c>
      <c r="O433" s="8">
        <v>0</v>
      </c>
      <c r="P433" s="8">
        <v>5019.74</v>
      </c>
      <c r="Q433" s="8">
        <v>0</v>
      </c>
    </row>
    <row r="434" spans="1:17" s="3" customFormat="1" ht="1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customHeight="1">
      <c r="A435" s="6" t="s">
        <v>579</v>
      </c>
      <c r="B435" s="7" t="s">
        <v>585</v>
      </c>
      <c r="C435" s="6" t="s">
        <v>586</v>
      </c>
      <c r="D435" s="6" t="s">
        <v>117</v>
      </c>
      <c r="E435" s="8">
        <v>525</v>
      </c>
      <c r="F435" s="9">
        <v>43800</v>
      </c>
      <c r="G435" s="9">
        <v>46356</v>
      </c>
      <c r="H435" s="10">
        <v>84</v>
      </c>
      <c r="I435" s="10">
        <v>4.58</v>
      </c>
      <c r="J435" s="8">
        <v>626.5</v>
      </c>
      <c r="K435" s="8">
        <v>1.19</v>
      </c>
      <c r="L435" s="8">
        <v>7518</v>
      </c>
      <c r="M435" s="8">
        <v>14.32</v>
      </c>
      <c r="N435" s="8">
        <v>0</v>
      </c>
      <c r="O435" s="8">
        <v>0</v>
      </c>
      <c r="P435" s="8">
        <v>525</v>
      </c>
      <c r="Q435" s="8">
        <v>0</v>
      </c>
    </row>
    <row r="436" spans="1:17" s="3" customFormat="1" ht="15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customHeight="1">
      <c r="A437" s="21" t="s">
        <v>579</v>
      </c>
      <c r="B437" s="22" t="s">
        <v>587</v>
      </c>
      <c r="C437" s="21" t="s">
        <v>798</v>
      </c>
      <c r="D437" s="21" t="s">
        <v>264</v>
      </c>
      <c r="E437" s="23">
        <v>825</v>
      </c>
      <c r="F437" s="24">
        <v>45413</v>
      </c>
      <c r="G437" s="24">
        <v>46173</v>
      </c>
      <c r="H437" s="25">
        <v>25</v>
      </c>
      <c r="I437" s="25">
        <v>0.17</v>
      </c>
      <c r="J437" s="23">
        <v>1031.25</v>
      </c>
      <c r="K437" s="23">
        <v>1.25</v>
      </c>
      <c r="L437" s="23">
        <v>12375</v>
      </c>
      <c r="M437" s="23">
        <v>15</v>
      </c>
      <c r="N437" s="23">
        <v>0</v>
      </c>
      <c r="O437" s="23">
        <v>0</v>
      </c>
      <c r="P437" s="23">
        <v>2062.5</v>
      </c>
      <c r="Q437" s="23">
        <v>0</v>
      </c>
    </row>
    <row r="438" spans="1:17" s="3" customFormat="1" ht="15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customHeight="1">
      <c r="A439" s="6" t="s">
        <v>579</v>
      </c>
      <c r="B439" s="7" t="s">
        <v>589</v>
      </c>
      <c r="C439" s="6" t="s">
        <v>590</v>
      </c>
      <c r="D439" s="6" t="s">
        <v>97</v>
      </c>
      <c r="E439" s="8">
        <v>35000</v>
      </c>
      <c r="F439" s="9">
        <v>42767</v>
      </c>
      <c r="G439" s="9">
        <v>45777</v>
      </c>
      <c r="H439" s="10">
        <v>99</v>
      </c>
      <c r="I439" s="10">
        <v>7.42</v>
      </c>
      <c r="J439" s="8">
        <v>18358.62</v>
      </c>
      <c r="K439" s="8">
        <v>0.52</v>
      </c>
      <c r="L439" s="8">
        <v>220303.44</v>
      </c>
      <c r="M439" s="8">
        <v>6.29</v>
      </c>
      <c r="N439" s="8">
        <v>4.1500000000000004</v>
      </c>
      <c r="O439" s="8">
        <v>0</v>
      </c>
      <c r="P439" s="8">
        <v>0</v>
      </c>
      <c r="Q439" s="8">
        <v>0</v>
      </c>
    </row>
    <row r="440" spans="1:17" s="3" customFormat="1" ht="15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customHeight="1">
      <c r="A441" s="6" t="s">
        <v>579</v>
      </c>
      <c r="B441" s="7" t="s">
        <v>532</v>
      </c>
      <c r="C441" s="12" t="s">
        <v>247</v>
      </c>
      <c r="D441" s="12"/>
      <c r="E441" s="13">
        <v>1777</v>
      </c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spans="1:17" s="3" customFormat="1" ht="1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customHeight="1">
      <c r="A443" s="6" t="s">
        <v>579</v>
      </c>
      <c r="B443" s="7" t="s">
        <v>591</v>
      </c>
      <c r="C443" s="12" t="s">
        <v>247</v>
      </c>
      <c r="D443" s="12"/>
      <c r="E443" s="13">
        <v>343</v>
      </c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spans="1:17" s="3" customFormat="1" ht="15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customHeight="1">
      <c r="A445" s="6" t="s">
        <v>592</v>
      </c>
      <c r="B445" s="7" t="s">
        <v>99</v>
      </c>
      <c r="C445" s="6" t="s">
        <v>593</v>
      </c>
      <c r="D445" s="6" t="s">
        <v>97</v>
      </c>
      <c r="E445" s="8">
        <v>18700</v>
      </c>
      <c r="F445" s="9">
        <v>45011</v>
      </c>
      <c r="G445" s="9">
        <v>46934</v>
      </c>
      <c r="H445" s="10">
        <v>64</v>
      </c>
      <c r="I445" s="10">
        <v>1.33</v>
      </c>
      <c r="J445" s="8">
        <v>9724</v>
      </c>
      <c r="K445" s="8">
        <v>0.52</v>
      </c>
      <c r="L445" s="8">
        <v>116688</v>
      </c>
      <c r="M445" s="8">
        <v>6.24</v>
      </c>
      <c r="N445" s="8">
        <v>1.78</v>
      </c>
      <c r="O445" s="8">
        <v>0</v>
      </c>
      <c r="P445" s="8">
        <v>10630</v>
      </c>
      <c r="Q445" s="8">
        <v>0</v>
      </c>
    </row>
    <row r="446" spans="1:17" s="3" customFormat="1" ht="1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customHeight="1">
      <c r="A447" s="6" t="s">
        <v>594</v>
      </c>
      <c r="B447" s="7" t="s">
        <v>595</v>
      </c>
      <c r="C447" s="6" t="s">
        <v>596</v>
      </c>
      <c r="D447" s="6" t="s">
        <v>97</v>
      </c>
      <c r="E447" s="8">
        <v>12040</v>
      </c>
      <c r="F447" s="9">
        <v>44470</v>
      </c>
      <c r="G447" s="9">
        <v>45565</v>
      </c>
      <c r="H447" s="10">
        <v>36</v>
      </c>
      <c r="I447" s="10">
        <v>2.75</v>
      </c>
      <c r="J447" s="8">
        <v>5200</v>
      </c>
      <c r="K447" s="8">
        <v>0.43</v>
      </c>
      <c r="L447" s="8">
        <v>62400</v>
      </c>
      <c r="M447" s="8">
        <v>5.18</v>
      </c>
      <c r="N447" s="8">
        <v>0</v>
      </c>
      <c r="O447" s="8">
        <v>0</v>
      </c>
      <c r="P447" s="8">
        <v>5200</v>
      </c>
      <c r="Q447" s="8">
        <v>0</v>
      </c>
    </row>
    <row r="448" spans="1:17" s="3" customFormat="1" ht="1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customHeight="1">
      <c r="A449" s="6" t="s">
        <v>594</v>
      </c>
      <c r="B449" s="7" t="s">
        <v>597</v>
      </c>
      <c r="C449" s="6" t="s">
        <v>598</v>
      </c>
      <c r="D449" s="6" t="s">
        <v>97</v>
      </c>
      <c r="E449" s="8">
        <v>4137</v>
      </c>
      <c r="F449" s="9">
        <v>44044</v>
      </c>
      <c r="G449" s="9">
        <v>46295</v>
      </c>
      <c r="H449" s="10">
        <v>74</v>
      </c>
      <c r="I449" s="10">
        <v>3.92</v>
      </c>
      <c r="J449" s="8">
        <v>2413.25</v>
      </c>
      <c r="K449" s="8">
        <v>0.57999999999999996</v>
      </c>
      <c r="L449" s="8">
        <v>28959</v>
      </c>
      <c r="M449" s="8">
        <v>7</v>
      </c>
      <c r="N449" s="8">
        <v>1.83</v>
      </c>
      <c r="O449" s="8">
        <v>0</v>
      </c>
      <c r="P449" s="8">
        <v>3666.66</v>
      </c>
      <c r="Q449" s="8">
        <v>0</v>
      </c>
    </row>
    <row r="450" spans="1:17" s="3" customFormat="1" ht="1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customHeight="1">
      <c r="A451" s="6" t="s">
        <v>594</v>
      </c>
      <c r="B451" s="7" t="s">
        <v>599</v>
      </c>
      <c r="C451" s="6" t="s">
        <v>600</v>
      </c>
      <c r="D451" s="6" t="s">
        <v>97</v>
      </c>
      <c r="E451" s="8">
        <v>87928</v>
      </c>
      <c r="F451" s="9">
        <v>41518</v>
      </c>
      <c r="G451" s="9">
        <v>45777</v>
      </c>
      <c r="H451" s="10">
        <v>140</v>
      </c>
      <c r="I451" s="10">
        <v>10.83</v>
      </c>
      <c r="J451" s="8">
        <v>33297.599999999999</v>
      </c>
      <c r="K451" s="8">
        <v>0.38</v>
      </c>
      <c r="L451" s="8">
        <v>399571.20000000001</v>
      </c>
      <c r="M451" s="8">
        <v>4.54</v>
      </c>
      <c r="N451" s="8">
        <v>1.54</v>
      </c>
      <c r="O451" s="8">
        <v>0</v>
      </c>
      <c r="P451" s="8">
        <v>50207.94</v>
      </c>
      <c r="Q451" s="8">
        <v>0</v>
      </c>
    </row>
    <row r="452" spans="1:17" s="3" customFormat="1" ht="1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customHeight="1">
      <c r="A453" s="6" t="s">
        <v>601</v>
      </c>
      <c r="B453" s="7" t="s">
        <v>602</v>
      </c>
      <c r="C453" s="6" t="s">
        <v>603</v>
      </c>
      <c r="D453" s="6" t="s">
        <v>97</v>
      </c>
      <c r="E453" s="8">
        <v>15035</v>
      </c>
      <c r="F453" s="9">
        <v>42416</v>
      </c>
      <c r="G453" s="9">
        <v>45777</v>
      </c>
      <c r="H453" s="10">
        <v>111</v>
      </c>
      <c r="I453" s="10">
        <v>8.42</v>
      </c>
      <c r="J453" s="8">
        <v>3900</v>
      </c>
      <c r="K453" s="8">
        <v>0.26</v>
      </c>
      <c r="L453" s="8">
        <v>46800</v>
      </c>
      <c r="M453" s="8">
        <v>3.11</v>
      </c>
      <c r="N453" s="8">
        <v>1.02</v>
      </c>
      <c r="O453" s="8">
        <v>0</v>
      </c>
      <c r="P453" s="8">
        <v>3448.93</v>
      </c>
      <c r="Q453" s="8">
        <v>0</v>
      </c>
    </row>
    <row r="454" spans="1:17" s="3" customFormat="1" ht="1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customHeight="1">
      <c r="A455" s="6" t="s">
        <v>601</v>
      </c>
      <c r="B455" s="7" t="s">
        <v>604</v>
      </c>
      <c r="C455" s="6" t="s">
        <v>605</v>
      </c>
      <c r="D455" s="6" t="s">
        <v>117</v>
      </c>
      <c r="E455" s="8">
        <v>20000</v>
      </c>
      <c r="F455" s="9">
        <v>43891</v>
      </c>
      <c r="G455" s="9">
        <v>45777</v>
      </c>
      <c r="H455" s="10">
        <v>62</v>
      </c>
      <c r="I455" s="10">
        <v>4.33</v>
      </c>
      <c r="J455" s="8">
        <v>6940</v>
      </c>
      <c r="K455" s="8">
        <v>0.35</v>
      </c>
      <c r="L455" s="8">
        <v>83280</v>
      </c>
      <c r="M455" s="8">
        <v>4.16</v>
      </c>
      <c r="N455" s="8">
        <v>0</v>
      </c>
      <c r="O455" s="8">
        <v>0</v>
      </c>
      <c r="P455" s="8">
        <v>0</v>
      </c>
      <c r="Q455" s="8">
        <v>0</v>
      </c>
    </row>
    <row r="456" spans="1:17" s="3" customFormat="1" ht="1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customHeight="1">
      <c r="A457" s="6" t="s">
        <v>601</v>
      </c>
      <c r="B457" s="7" t="s">
        <v>606</v>
      </c>
      <c r="C457" s="6" t="s">
        <v>607</v>
      </c>
      <c r="D457" s="6" t="s">
        <v>97</v>
      </c>
      <c r="E457" s="8">
        <v>10000</v>
      </c>
      <c r="F457" s="9">
        <v>39861</v>
      </c>
      <c r="G457" s="9">
        <v>45747</v>
      </c>
      <c r="H457" s="10">
        <v>194</v>
      </c>
      <c r="I457" s="10">
        <v>15.42</v>
      </c>
      <c r="J457" s="8">
        <v>5408</v>
      </c>
      <c r="K457" s="8">
        <v>0.54</v>
      </c>
      <c r="L457" s="8">
        <v>64896</v>
      </c>
      <c r="M457" s="8">
        <v>6.49</v>
      </c>
      <c r="N457" s="8">
        <v>0.79</v>
      </c>
      <c r="O457" s="8">
        <v>0</v>
      </c>
      <c r="P457" s="8">
        <v>2050</v>
      </c>
      <c r="Q457" s="8">
        <v>0</v>
      </c>
    </row>
    <row r="458" spans="1:17" s="3" customFormat="1" ht="1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customHeight="1">
      <c r="A459" s="6" t="s">
        <v>601</v>
      </c>
      <c r="B459" s="7" t="s">
        <v>608</v>
      </c>
      <c r="C459" s="6" t="s">
        <v>609</v>
      </c>
      <c r="D459" s="6" t="s">
        <v>97</v>
      </c>
      <c r="E459" s="8">
        <v>7529</v>
      </c>
      <c r="F459" s="9">
        <v>45153</v>
      </c>
      <c r="G459" s="9">
        <v>46996</v>
      </c>
      <c r="H459" s="10">
        <v>61</v>
      </c>
      <c r="I459" s="10">
        <v>0.92</v>
      </c>
      <c r="J459" s="8">
        <v>4548.7700000000004</v>
      </c>
      <c r="K459" s="8">
        <v>0.6</v>
      </c>
      <c r="L459" s="8">
        <v>54585.24</v>
      </c>
      <c r="M459" s="8">
        <v>7.25</v>
      </c>
      <c r="N459" s="8">
        <v>1.33</v>
      </c>
      <c r="O459" s="8">
        <v>0</v>
      </c>
      <c r="P459" s="8">
        <v>10891.95</v>
      </c>
      <c r="Q459" s="8">
        <v>0</v>
      </c>
    </row>
    <row r="460" spans="1:17" s="3" customFormat="1" ht="1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customHeight="1">
      <c r="A461" s="6" t="s">
        <v>601</v>
      </c>
      <c r="B461" s="7" t="s">
        <v>610</v>
      </c>
      <c r="C461" s="6" t="s">
        <v>611</v>
      </c>
      <c r="D461" s="6" t="s">
        <v>97</v>
      </c>
      <c r="E461" s="8">
        <v>12530</v>
      </c>
      <c r="F461" s="9">
        <v>41689</v>
      </c>
      <c r="G461" s="9">
        <v>45838</v>
      </c>
      <c r="H461" s="10">
        <v>137</v>
      </c>
      <c r="I461" s="10">
        <v>10.42</v>
      </c>
      <c r="J461" s="8">
        <v>6770.83</v>
      </c>
      <c r="K461" s="8">
        <v>0.54</v>
      </c>
      <c r="L461" s="8">
        <v>81249.960000000006</v>
      </c>
      <c r="M461" s="8">
        <v>6.48</v>
      </c>
      <c r="N461" s="8">
        <v>1.39</v>
      </c>
      <c r="O461" s="8">
        <v>0</v>
      </c>
      <c r="P461" s="8">
        <v>2210.21</v>
      </c>
      <c r="Q461" s="8">
        <v>0</v>
      </c>
    </row>
    <row r="462" spans="1:17" s="3" customFormat="1" ht="1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customHeight="1">
      <c r="A463" s="21" t="s">
        <v>601</v>
      </c>
      <c r="B463" s="22" t="s">
        <v>612</v>
      </c>
      <c r="C463" s="21" t="s">
        <v>799</v>
      </c>
      <c r="D463" s="21" t="s">
        <v>97</v>
      </c>
      <c r="E463" s="23">
        <v>7438</v>
      </c>
      <c r="F463" s="24">
        <v>45383</v>
      </c>
      <c r="G463" s="24">
        <v>47299</v>
      </c>
      <c r="H463" s="25">
        <v>63</v>
      </c>
      <c r="I463" s="25">
        <v>0.25</v>
      </c>
      <c r="J463" s="23">
        <v>4927.68</v>
      </c>
      <c r="K463" s="23">
        <v>0.66</v>
      </c>
      <c r="L463" s="23">
        <v>59132.160000000003</v>
      </c>
      <c r="M463" s="23">
        <v>7.95</v>
      </c>
      <c r="N463" s="23">
        <v>1.47</v>
      </c>
      <c r="O463" s="23">
        <v>0</v>
      </c>
      <c r="P463" s="23">
        <v>5837.25</v>
      </c>
      <c r="Q463" s="23">
        <v>0</v>
      </c>
    </row>
    <row r="464" spans="1:17" s="3" customFormat="1" ht="1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customHeight="1">
      <c r="A465" s="6" t="s">
        <v>601</v>
      </c>
      <c r="B465" s="7" t="s">
        <v>614</v>
      </c>
      <c r="C465" s="6" t="s">
        <v>615</v>
      </c>
      <c r="D465" s="6" t="s">
        <v>264</v>
      </c>
      <c r="E465" s="8">
        <v>15000</v>
      </c>
      <c r="F465" s="9">
        <v>44256</v>
      </c>
      <c r="G465" s="9">
        <v>46142</v>
      </c>
      <c r="H465" s="10">
        <v>62</v>
      </c>
      <c r="I465" s="10">
        <v>3.33</v>
      </c>
      <c r="J465" s="8">
        <v>6250</v>
      </c>
      <c r="K465" s="8">
        <v>0.42</v>
      </c>
      <c r="L465" s="8">
        <v>75000</v>
      </c>
      <c r="M465" s="8">
        <v>5</v>
      </c>
      <c r="N465" s="8">
        <v>0</v>
      </c>
      <c r="O465" s="8">
        <v>0</v>
      </c>
      <c r="P465" s="8">
        <v>11625</v>
      </c>
      <c r="Q465" s="8">
        <v>0</v>
      </c>
    </row>
    <row r="466" spans="1:17" s="3" customFormat="1" ht="1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customHeight="1">
      <c r="A467" s="6" t="s">
        <v>616</v>
      </c>
      <c r="B467" s="7" t="s">
        <v>617</v>
      </c>
      <c r="C467" s="6" t="s">
        <v>618</v>
      </c>
      <c r="D467" s="6" t="s">
        <v>97</v>
      </c>
      <c r="E467" s="8">
        <v>26927</v>
      </c>
      <c r="F467" s="9">
        <v>43252</v>
      </c>
      <c r="G467" s="9">
        <v>46477</v>
      </c>
      <c r="H467" s="10">
        <v>106</v>
      </c>
      <c r="I467" s="10">
        <v>6.08</v>
      </c>
      <c r="J467" s="8">
        <v>18882.560000000001</v>
      </c>
      <c r="K467" s="8">
        <v>0.7</v>
      </c>
      <c r="L467" s="8">
        <v>226590.72</v>
      </c>
      <c r="M467" s="8">
        <v>8.42</v>
      </c>
      <c r="N467" s="8">
        <v>0</v>
      </c>
      <c r="O467" s="8">
        <v>0.14000000000000001</v>
      </c>
      <c r="P467" s="8">
        <v>0</v>
      </c>
      <c r="Q467" s="8">
        <v>0</v>
      </c>
    </row>
    <row r="468" spans="1:17" s="3" customFormat="1" ht="1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customHeight="1">
      <c r="A469" s="6" t="s">
        <v>619</v>
      </c>
      <c r="B469" s="7" t="s">
        <v>620</v>
      </c>
      <c r="C469" s="6" t="s">
        <v>621</v>
      </c>
      <c r="D469" s="6" t="s">
        <v>97</v>
      </c>
      <c r="E469" s="8">
        <v>79188</v>
      </c>
      <c r="F469" s="9">
        <v>36161</v>
      </c>
      <c r="G469" s="9">
        <v>45473</v>
      </c>
      <c r="H469" s="10">
        <v>306</v>
      </c>
      <c r="I469" s="10">
        <v>25.5</v>
      </c>
      <c r="J469" s="8">
        <v>55414.03</v>
      </c>
      <c r="K469" s="8">
        <v>0.7</v>
      </c>
      <c r="L469" s="8">
        <v>664968.36</v>
      </c>
      <c r="M469" s="8">
        <v>8.4</v>
      </c>
      <c r="N469" s="8">
        <v>3.14</v>
      </c>
      <c r="O469" s="8">
        <v>0</v>
      </c>
      <c r="P469" s="8">
        <v>15087.08</v>
      </c>
      <c r="Q469" s="8">
        <v>0</v>
      </c>
    </row>
    <row r="470" spans="1:17" s="3" customFormat="1" ht="1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customHeight="1">
      <c r="A471" s="6" t="s">
        <v>622</v>
      </c>
      <c r="B471" s="7" t="s">
        <v>623</v>
      </c>
      <c r="C471" s="6" t="s">
        <v>624</v>
      </c>
      <c r="D471" s="6" t="s">
        <v>97</v>
      </c>
      <c r="E471" s="8">
        <v>162792</v>
      </c>
      <c r="F471" s="9">
        <v>44733</v>
      </c>
      <c r="G471" s="9">
        <v>45838</v>
      </c>
      <c r="H471" s="10">
        <v>37</v>
      </c>
      <c r="I471" s="10">
        <v>2.08</v>
      </c>
      <c r="J471" s="8">
        <v>55193.27</v>
      </c>
      <c r="K471" s="8">
        <v>0.34</v>
      </c>
      <c r="L471" s="8">
        <v>662319.24</v>
      </c>
      <c r="M471" s="8">
        <v>4.07</v>
      </c>
      <c r="N471" s="8">
        <v>1.1200000000000001</v>
      </c>
      <c r="O471" s="8">
        <v>0</v>
      </c>
      <c r="P471" s="8">
        <v>40000</v>
      </c>
      <c r="Q471" s="8">
        <v>0</v>
      </c>
    </row>
    <row r="472" spans="1:17" s="3" customFormat="1" ht="1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customHeight="1">
      <c r="A473" s="6" t="s">
        <v>625</v>
      </c>
      <c r="B473" s="7" t="s">
        <v>626</v>
      </c>
      <c r="C473" s="6" t="s">
        <v>627</v>
      </c>
      <c r="D473" s="6" t="s">
        <v>97</v>
      </c>
      <c r="E473" s="8">
        <v>40394</v>
      </c>
      <c r="F473" s="9">
        <v>42736</v>
      </c>
      <c r="G473" s="9">
        <v>46387</v>
      </c>
      <c r="H473" s="10">
        <v>120</v>
      </c>
      <c r="I473" s="10">
        <v>7.5</v>
      </c>
      <c r="J473" s="8">
        <v>24505.69</v>
      </c>
      <c r="K473" s="8">
        <v>0.61</v>
      </c>
      <c r="L473" s="8">
        <v>294068.28000000003</v>
      </c>
      <c r="M473" s="8">
        <v>7.28</v>
      </c>
      <c r="N473" s="8">
        <v>2.2200000000000002</v>
      </c>
      <c r="O473" s="8">
        <v>0</v>
      </c>
      <c r="P473" s="8">
        <v>20000</v>
      </c>
      <c r="Q473" s="8">
        <v>0</v>
      </c>
    </row>
    <row r="474" spans="1:17" s="3" customFormat="1" ht="1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customHeight="1">
      <c r="A475" s="6" t="s">
        <v>625</v>
      </c>
      <c r="B475" s="7" t="s">
        <v>628</v>
      </c>
      <c r="C475" s="12" t="s">
        <v>247</v>
      </c>
      <c r="D475" s="12"/>
      <c r="E475" s="13">
        <v>0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spans="1:17" s="3" customFormat="1" ht="1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customHeight="1">
      <c r="A477" s="6" t="s">
        <v>630</v>
      </c>
      <c r="B477" s="7" t="s">
        <v>631</v>
      </c>
      <c r="C477" s="6" t="s">
        <v>632</v>
      </c>
      <c r="D477" s="6" t="s">
        <v>97</v>
      </c>
      <c r="E477" s="8">
        <v>60669</v>
      </c>
      <c r="F477" s="9">
        <v>44013</v>
      </c>
      <c r="G477" s="9">
        <v>47664</v>
      </c>
      <c r="H477" s="10">
        <v>120</v>
      </c>
      <c r="I477" s="10">
        <v>4</v>
      </c>
      <c r="J477" s="8">
        <v>24860.5</v>
      </c>
      <c r="K477" s="8">
        <v>0.41</v>
      </c>
      <c r="L477" s="8">
        <v>298326</v>
      </c>
      <c r="M477" s="8">
        <v>4.92</v>
      </c>
      <c r="N477" s="8">
        <v>2.08</v>
      </c>
      <c r="O477" s="8">
        <v>0</v>
      </c>
      <c r="P477" s="8">
        <v>22750.880000000001</v>
      </c>
      <c r="Q477" s="8">
        <v>0</v>
      </c>
    </row>
    <row r="478" spans="1:17" s="3" customFormat="1" ht="1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customHeight="1">
      <c r="A479" s="6" t="s">
        <v>633</v>
      </c>
      <c r="B479" s="7" t="s">
        <v>634</v>
      </c>
      <c r="C479" s="6" t="s">
        <v>635</v>
      </c>
      <c r="D479" s="6" t="s">
        <v>97</v>
      </c>
      <c r="E479" s="8">
        <v>16490</v>
      </c>
      <c r="F479" s="9">
        <v>43405</v>
      </c>
      <c r="G479" s="9">
        <v>47118</v>
      </c>
      <c r="H479" s="10">
        <v>122</v>
      </c>
      <c r="I479" s="10">
        <v>5.67</v>
      </c>
      <c r="J479" s="8">
        <v>12029.79</v>
      </c>
      <c r="K479" s="8">
        <v>0.73</v>
      </c>
      <c r="L479" s="8">
        <v>144357.5</v>
      </c>
      <c r="M479" s="8">
        <v>8.75</v>
      </c>
      <c r="N479" s="8">
        <v>0.87</v>
      </c>
      <c r="O479" s="8">
        <v>0.14000000000000001</v>
      </c>
      <c r="P479" s="8">
        <v>12695.61</v>
      </c>
      <c r="Q479" s="8">
        <v>0</v>
      </c>
    </row>
    <row r="480" spans="1:17" s="3" customFormat="1" ht="1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customHeight="1">
      <c r="A481" s="6" t="s">
        <v>633</v>
      </c>
      <c r="B481" s="7" t="s">
        <v>636</v>
      </c>
      <c r="C481" s="6" t="s">
        <v>637</v>
      </c>
      <c r="D481" s="6" t="s">
        <v>97</v>
      </c>
      <c r="E481" s="8">
        <v>8730</v>
      </c>
      <c r="F481" s="9">
        <v>45031</v>
      </c>
      <c r="G481" s="9">
        <v>46203</v>
      </c>
      <c r="H481" s="10">
        <v>39</v>
      </c>
      <c r="I481" s="10">
        <v>1.25</v>
      </c>
      <c r="J481" s="8">
        <v>6636.16</v>
      </c>
      <c r="K481" s="8">
        <v>0.76</v>
      </c>
      <c r="L481" s="8">
        <v>79633.919999999998</v>
      </c>
      <c r="M481" s="8">
        <v>9.1199999999999992</v>
      </c>
      <c r="N481" s="8">
        <v>1.65</v>
      </c>
      <c r="O481" s="8">
        <v>0</v>
      </c>
      <c r="P481" s="8">
        <v>8365.02</v>
      </c>
      <c r="Q481" s="8">
        <v>0</v>
      </c>
    </row>
    <row r="482" spans="1:17" s="3" customFormat="1" ht="1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customHeight="1">
      <c r="A483" s="6" t="s">
        <v>633</v>
      </c>
      <c r="B483" s="7" t="s">
        <v>638</v>
      </c>
      <c r="C483" s="6" t="s">
        <v>639</v>
      </c>
      <c r="D483" s="6" t="s">
        <v>97</v>
      </c>
      <c r="E483" s="8">
        <v>26413</v>
      </c>
      <c r="F483" s="9">
        <v>44242</v>
      </c>
      <c r="G483" s="9">
        <v>46187</v>
      </c>
      <c r="H483" s="10">
        <v>64</v>
      </c>
      <c r="I483" s="10">
        <v>3.42</v>
      </c>
      <c r="J483" s="8">
        <v>15262.59</v>
      </c>
      <c r="K483" s="8">
        <v>0.57999999999999996</v>
      </c>
      <c r="L483" s="8">
        <v>183151.08</v>
      </c>
      <c r="M483" s="8">
        <v>6.93</v>
      </c>
      <c r="N483" s="8">
        <v>1.48</v>
      </c>
      <c r="O483" s="8">
        <v>0</v>
      </c>
      <c r="P483" s="8">
        <v>19017.36</v>
      </c>
      <c r="Q483" s="8">
        <v>0</v>
      </c>
    </row>
    <row r="484" spans="1:17" s="3" customFormat="1" ht="1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customHeight="1">
      <c r="A485" s="6" t="s">
        <v>633</v>
      </c>
      <c r="B485" s="7" t="s">
        <v>640</v>
      </c>
      <c r="C485" s="6" t="s">
        <v>641</v>
      </c>
      <c r="D485" s="6" t="s">
        <v>97</v>
      </c>
      <c r="E485" s="8">
        <v>8809</v>
      </c>
      <c r="F485" s="9">
        <v>44105</v>
      </c>
      <c r="G485" s="9">
        <v>45930</v>
      </c>
      <c r="H485" s="10">
        <v>60</v>
      </c>
      <c r="I485" s="10">
        <v>3.75</v>
      </c>
      <c r="J485" s="8">
        <v>5454.64</v>
      </c>
      <c r="K485" s="8">
        <v>0.62</v>
      </c>
      <c r="L485" s="8">
        <v>65455.68</v>
      </c>
      <c r="M485" s="8">
        <v>7.43</v>
      </c>
      <c r="N485" s="8">
        <v>1.64</v>
      </c>
      <c r="O485" s="8">
        <v>0</v>
      </c>
      <c r="P485" s="8">
        <v>2500</v>
      </c>
      <c r="Q485" s="8">
        <v>0</v>
      </c>
    </row>
    <row r="486" spans="1:17" s="3" customFormat="1" ht="1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customHeight="1">
      <c r="A487" s="6" t="s">
        <v>633</v>
      </c>
      <c r="B487" s="7" t="s">
        <v>642</v>
      </c>
      <c r="C487" s="6" t="s">
        <v>643</v>
      </c>
      <c r="D487" s="6" t="s">
        <v>97</v>
      </c>
      <c r="E487" s="8">
        <v>17280</v>
      </c>
      <c r="F487" s="9">
        <v>43191</v>
      </c>
      <c r="G487" s="9">
        <v>45960</v>
      </c>
      <c r="H487" s="10">
        <v>90</v>
      </c>
      <c r="I487" s="10">
        <v>6.25</v>
      </c>
      <c r="J487" s="8">
        <v>9936</v>
      </c>
      <c r="K487" s="8">
        <v>0.56999999999999995</v>
      </c>
      <c r="L487" s="8">
        <v>119232</v>
      </c>
      <c r="M487" s="8">
        <v>6.9</v>
      </c>
      <c r="N487" s="8">
        <v>1.65</v>
      </c>
      <c r="O487" s="8">
        <v>0</v>
      </c>
      <c r="P487" s="8">
        <v>10243.200000000001</v>
      </c>
      <c r="Q487" s="8">
        <v>0</v>
      </c>
    </row>
    <row r="488" spans="1:17" s="3" customFormat="1" ht="1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customHeight="1">
      <c r="A489" s="6" t="s">
        <v>644</v>
      </c>
      <c r="B489" s="7" t="s">
        <v>107</v>
      </c>
      <c r="C489" s="6" t="s">
        <v>645</v>
      </c>
      <c r="D489" s="6" t="s">
        <v>97</v>
      </c>
      <c r="E489" s="8">
        <v>19914</v>
      </c>
      <c r="F489" s="9">
        <v>39692</v>
      </c>
      <c r="G489" s="9">
        <v>47726</v>
      </c>
      <c r="H489" s="10">
        <v>264</v>
      </c>
      <c r="I489" s="10">
        <v>15.83</v>
      </c>
      <c r="J489" s="8">
        <v>15174.05</v>
      </c>
      <c r="K489" s="8">
        <v>0.76</v>
      </c>
      <c r="L489" s="8">
        <v>182088.6</v>
      </c>
      <c r="M489" s="8">
        <v>9.14</v>
      </c>
      <c r="N489" s="8">
        <v>1.93</v>
      </c>
      <c r="O489" s="8">
        <v>0</v>
      </c>
      <c r="P489" s="8">
        <v>4583.33</v>
      </c>
      <c r="Q489" s="8">
        <v>0</v>
      </c>
    </row>
    <row r="490" spans="1:17" s="3" customFormat="1" ht="1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customHeight="1">
      <c r="A491" s="6" t="s">
        <v>644</v>
      </c>
      <c r="B491" s="7" t="s">
        <v>109</v>
      </c>
      <c r="C491" s="6" t="s">
        <v>646</v>
      </c>
      <c r="D491" s="6" t="s">
        <v>97</v>
      </c>
      <c r="E491" s="8">
        <v>20086</v>
      </c>
      <c r="F491" s="9">
        <v>43800</v>
      </c>
      <c r="G491" s="9">
        <v>46812</v>
      </c>
      <c r="H491" s="10">
        <v>99</v>
      </c>
      <c r="I491" s="10">
        <v>4.58</v>
      </c>
      <c r="J491" s="8">
        <v>15817.73</v>
      </c>
      <c r="K491" s="8">
        <v>0.79</v>
      </c>
      <c r="L491" s="8">
        <v>189812.76</v>
      </c>
      <c r="M491" s="8">
        <v>9.4499999999999993</v>
      </c>
      <c r="N491" s="8">
        <v>1.86</v>
      </c>
      <c r="O491" s="8">
        <v>0</v>
      </c>
      <c r="P491" s="8">
        <v>7000</v>
      </c>
      <c r="Q491" s="8">
        <v>0</v>
      </c>
    </row>
    <row r="492" spans="1:17" s="3" customFormat="1" ht="1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customHeight="1">
      <c r="A493" s="6" t="s">
        <v>647</v>
      </c>
      <c r="B493" s="7" t="s">
        <v>208</v>
      </c>
      <c r="C493" s="6" t="s">
        <v>648</v>
      </c>
      <c r="D493" s="6" t="s">
        <v>97</v>
      </c>
      <c r="E493" s="8">
        <v>150801</v>
      </c>
      <c r="F493" s="9">
        <v>44501</v>
      </c>
      <c r="G493" s="9">
        <v>48152</v>
      </c>
      <c r="H493" s="10">
        <v>120</v>
      </c>
      <c r="I493" s="10">
        <v>2.67</v>
      </c>
      <c r="J493" s="8">
        <v>108264.12</v>
      </c>
      <c r="K493" s="8">
        <v>0.72</v>
      </c>
      <c r="L493" s="8">
        <v>1299169.44</v>
      </c>
      <c r="M493" s="8">
        <v>8.6199999999999992</v>
      </c>
      <c r="N493" s="8">
        <v>3.96</v>
      </c>
      <c r="O493" s="8">
        <v>0</v>
      </c>
      <c r="P493" s="8">
        <v>0</v>
      </c>
      <c r="Q493" s="8">
        <v>206094.7</v>
      </c>
    </row>
    <row r="494" spans="1:17" s="3" customFormat="1" ht="1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customHeight="1">
      <c r="A495" s="6" t="s">
        <v>649</v>
      </c>
      <c r="B495" s="7" t="s">
        <v>650</v>
      </c>
      <c r="C495" s="6" t="s">
        <v>651</v>
      </c>
      <c r="D495" s="6" t="s">
        <v>117</v>
      </c>
      <c r="E495" s="8">
        <v>138391</v>
      </c>
      <c r="F495" s="9">
        <v>42644</v>
      </c>
      <c r="G495" s="9">
        <v>46295</v>
      </c>
      <c r="H495" s="10">
        <v>120</v>
      </c>
      <c r="I495" s="10">
        <v>7.75</v>
      </c>
      <c r="J495" s="8">
        <v>48750</v>
      </c>
      <c r="K495" s="8">
        <v>0.35</v>
      </c>
      <c r="L495" s="8">
        <v>585000</v>
      </c>
      <c r="M495" s="8">
        <v>4.2300000000000004</v>
      </c>
      <c r="N495" s="8">
        <v>1.26</v>
      </c>
      <c r="O495" s="8">
        <v>0</v>
      </c>
      <c r="P495" s="8">
        <v>0</v>
      </c>
      <c r="Q495" s="8">
        <v>0</v>
      </c>
    </row>
    <row r="496" spans="1:17" s="3" customFormat="1" ht="1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customHeight="1">
      <c r="A497" s="6" t="s">
        <v>649</v>
      </c>
      <c r="B497" s="7" t="s">
        <v>101</v>
      </c>
      <c r="C497" s="12" t="s">
        <v>247</v>
      </c>
      <c r="D497" s="12"/>
      <c r="E497" s="13">
        <v>11729</v>
      </c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1:17" s="3" customFormat="1" ht="1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customHeight="1">
      <c r="A499" s="6" t="s">
        <v>652</v>
      </c>
      <c r="B499" s="7" t="s">
        <v>653</v>
      </c>
      <c r="C499" s="6" t="s">
        <v>654</v>
      </c>
      <c r="D499" s="6" t="s">
        <v>97</v>
      </c>
      <c r="E499" s="8">
        <v>48276</v>
      </c>
      <c r="F499" s="9">
        <v>45139</v>
      </c>
      <c r="G499" s="9">
        <v>46914</v>
      </c>
      <c r="H499" s="10">
        <v>58</v>
      </c>
      <c r="I499" s="10">
        <v>0.92</v>
      </c>
      <c r="J499" s="8">
        <v>23132.25</v>
      </c>
      <c r="K499" s="8">
        <v>0.48</v>
      </c>
      <c r="L499" s="8">
        <v>277587</v>
      </c>
      <c r="M499" s="8">
        <v>5.75</v>
      </c>
      <c r="N499" s="8">
        <v>2.1</v>
      </c>
      <c r="O499" s="8">
        <v>0</v>
      </c>
      <c r="P499" s="8">
        <v>57689.82</v>
      </c>
      <c r="Q499" s="8">
        <v>0</v>
      </c>
    </row>
    <row r="500" spans="1:17" s="3" customFormat="1" ht="1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customHeight="1">
      <c r="A501" s="6" t="s">
        <v>655</v>
      </c>
      <c r="B501" s="7" t="s">
        <v>656</v>
      </c>
      <c r="C501" s="6" t="s">
        <v>657</v>
      </c>
      <c r="D501" s="6" t="s">
        <v>97</v>
      </c>
      <c r="E501" s="8">
        <v>31000</v>
      </c>
      <c r="F501" s="9">
        <v>43862</v>
      </c>
      <c r="G501" s="9">
        <v>47514</v>
      </c>
      <c r="H501" s="10">
        <v>120</v>
      </c>
      <c r="I501" s="10">
        <v>4.42</v>
      </c>
      <c r="J501" s="8">
        <v>12000</v>
      </c>
      <c r="K501" s="8">
        <v>0.39</v>
      </c>
      <c r="L501" s="8">
        <v>144000</v>
      </c>
      <c r="M501" s="8">
        <v>4.6500000000000004</v>
      </c>
      <c r="N501" s="8">
        <v>0.15</v>
      </c>
      <c r="O501" s="8">
        <v>0</v>
      </c>
      <c r="P501" s="8">
        <v>12000</v>
      </c>
      <c r="Q501" s="8">
        <v>0</v>
      </c>
    </row>
    <row r="502" spans="1:17" s="3" customFormat="1" ht="1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customHeight="1">
      <c r="A503" s="6" t="s">
        <v>658</v>
      </c>
      <c r="B503" s="7" t="s">
        <v>659</v>
      </c>
      <c r="C503" s="6" t="s">
        <v>660</v>
      </c>
      <c r="D503" s="6" t="s">
        <v>97</v>
      </c>
      <c r="E503" s="8">
        <v>62000</v>
      </c>
      <c r="F503" s="9">
        <v>44317</v>
      </c>
      <c r="G503" s="9">
        <v>46142</v>
      </c>
      <c r="H503" s="10">
        <v>60</v>
      </c>
      <c r="I503" s="10">
        <v>3.17</v>
      </c>
      <c r="J503" s="8">
        <v>21338.23</v>
      </c>
      <c r="K503" s="8">
        <v>0.34</v>
      </c>
      <c r="L503" s="8">
        <v>256058.76</v>
      </c>
      <c r="M503" s="8">
        <v>4.13</v>
      </c>
      <c r="N503" s="8">
        <v>1.47</v>
      </c>
      <c r="O503" s="8">
        <v>0</v>
      </c>
      <c r="P503" s="8">
        <v>19527.5</v>
      </c>
      <c r="Q503" s="8">
        <v>0</v>
      </c>
    </row>
    <row r="504" spans="1:17" s="3" customFormat="1" ht="1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customHeight="1">
      <c r="A505" s="6" t="s">
        <v>661</v>
      </c>
      <c r="B505" s="7" t="s">
        <v>662</v>
      </c>
      <c r="C505" s="6" t="s">
        <v>663</v>
      </c>
      <c r="D505" s="6" t="s">
        <v>117</v>
      </c>
      <c r="E505" s="8">
        <v>62000</v>
      </c>
      <c r="F505" s="9">
        <v>41579</v>
      </c>
      <c r="G505" s="9">
        <v>47208</v>
      </c>
      <c r="H505" s="10">
        <v>185</v>
      </c>
      <c r="I505" s="10">
        <v>10.67</v>
      </c>
      <c r="J505" s="8">
        <v>30754.03</v>
      </c>
      <c r="K505" s="8">
        <v>0.5</v>
      </c>
      <c r="L505" s="8">
        <v>369048.36</v>
      </c>
      <c r="M505" s="8">
        <v>5.95</v>
      </c>
      <c r="N505" s="8">
        <v>2.1</v>
      </c>
      <c r="O505" s="8">
        <v>0</v>
      </c>
      <c r="P505" s="8">
        <v>48050</v>
      </c>
      <c r="Q505" s="8">
        <v>0</v>
      </c>
    </row>
    <row r="506" spans="1:17" s="3" customFormat="1" ht="1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customHeight="1">
      <c r="A507" s="6" t="s">
        <v>664</v>
      </c>
      <c r="B507" s="7" t="s">
        <v>665</v>
      </c>
      <c r="C507" s="6" t="s">
        <v>666</v>
      </c>
      <c r="D507" s="6" t="s">
        <v>117</v>
      </c>
      <c r="E507" s="8">
        <v>30000</v>
      </c>
      <c r="F507" s="9">
        <v>42552</v>
      </c>
      <c r="G507" s="9">
        <v>46203</v>
      </c>
      <c r="H507" s="10">
        <v>120</v>
      </c>
      <c r="I507" s="10">
        <v>8</v>
      </c>
      <c r="J507" s="8">
        <v>20000</v>
      </c>
      <c r="K507" s="8">
        <v>0.67</v>
      </c>
      <c r="L507" s="8">
        <v>240000</v>
      </c>
      <c r="M507" s="8">
        <v>8</v>
      </c>
      <c r="N507" s="8">
        <v>0</v>
      </c>
      <c r="O507" s="8">
        <v>0</v>
      </c>
      <c r="P507" s="8">
        <v>0</v>
      </c>
      <c r="Q507" s="8">
        <v>0</v>
      </c>
    </row>
    <row r="508" spans="1:17" s="3" customFormat="1" ht="1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customHeight="1">
      <c r="A509" s="6" t="s">
        <v>667</v>
      </c>
      <c r="B509" s="7" t="s">
        <v>119</v>
      </c>
      <c r="C509" s="6" t="s">
        <v>668</v>
      </c>
      <c r="D509" s="6" t="s">
        <v>97</v>
      </c>
      <c r="E509" s="8">
        <v>10272</v>
      </c>
      <c r="F509" s="9">
        <v>44727</v>
      </c>
      <c r="G509" s="9">
        <v>46326</v>
      </c>
      <c r="H509" s="10">
        <v>53</v>
      </c>
      <c r="I509" s="10">
        <v>2.08</v>
      </c>
      <c r="J509" s="8">
        <v>11984</v>
      </c>
      <c r="K509" s="8">
        <v>1.17</v>
      </c>
      <c r="L509" s="8">
        <v>143808</v>
      </c>
      <c r="M509" s="8">
        <v>14</v>
      </c>
      <c r="N509" s="8">
        <v>5.63</v>
      </c>
      <c r="O509" s="8">
        <v>0</v>
      </c>
      <c r="P509" s="8">
        <v>0</v>
      </c>
      <c r="Q509" s="8">
        <v>0</v>
      </c>
    </row>
    <row r="510" spans="1:17" s="3" customFormat="1" ht="1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customHeight="1">
      <c r="A511" s="6" t="s">
        <v>669</v>
      </c>
      <c r="B511" s="7" t="s">
        <v>670</v>
      </c>
      <c r="C511" s="6" t="s">
        <v>671</v>
      </c>
      <c r="D511" s="6" t="s">
        <v>97</v>
      </c>
      <c r="E511" s="8">
        <v>46188</v>
      </c>
      <c r="F511" s="9">
        <v>45261</v>
      </c>
      <c r="G511" s="9">
        <v>46721</v>
      </c>
      <c r="H511" s="10">
        <v>48</v>
      </c>
      <c r="I511" s="10">
        <v>0.57999999999999996</v>
      </c>
      <c r="J511" s="8">
        <v>46188</v>
      </c>
      <c r="K511" s="8">
        <v>1</v>
      </c>
      <c r="L511" s="8">
        <v>554256</v>
      </c>
      <c r="M511" s="8">
        <v>12</v>
      </c>
      <c r="N511" s="8">
        <v>4.4000000000000004</v>
      </c>
      <c r="O511" s="8">
        <v>0</v>
      </c>
      <c r="P511" s="8">
        <v>0</v>
      </c>
      <c r="Q511" s="8">
        <v>0</v>
      </c>
    </row>
    <row r="512" spans="1:17" s="3" customFormat="1" ht="1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customHeight="1">
      <c r="A513" s="6" t="s">
        <v>672</v>
      </c>
      <c r="B513" s="7" t="s">
        <v>673</v>
      </c>
      <c r="C513" s="12" t="s">
        <v>247</v>
      </c>
      <c r="D513" s="12"/>
      <c r="E513" s="13">
        <v>22698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 s="3" customFormat="1" ht="1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customHeight="1">
      <c r="A515" s="6" t="s">
        <v>674</v>
      </c>
      <c r="B515" s="7" t="s">
        <v>675</v>
      </c>
      <c r="C515" s="6" t="s">
        <v>676</v>
      </c>
      <c r="D515" s="6" t="s">
        <v>97</v>
      </c>
      <c r="E515" s="8">
        <v>30000</v>
      </c>
      <c r="F515" s="9">
        <v>44677</v>
      </c>
      <c r="G515" s="9">
        <v>47238</v>
      </c>
      <c r="H515" s="10">
        <v>85</v>
      </c>
      <c r="I515" s="10">
        <v>2.25</v>
      </c>
      <c r="J515" s="8">
        <v>14450</v>
      </c>
      <c r="K515" s="8">
        <v>0.48</v>
      </c>
      <c r="L515" s="8">
        <v>173400</v>
      </c>
      <c r="M515" s="8">
        <v>5.78</v>
      </c>
      <c r="N515" s="8">
        <v>1.74</v>
      </c>
      <c r="O515" s="8">
        <v>0</v>
      </c>
      <c r="P515" s="8">
        <v>75000</v>
      </c>
      <c r="Q515" s="8">
        <v>0</v>
      </c>
    </row>
    <row r="516" spans="1:17" s="3" customFormat="1" ht="1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customHeight="1">
      <c r="A517" s="6" t="s">
        <v>677</v>
      </c>
      <c r="B517" s="7" t="s">
        <v>678</v>
      </c>
      <c r="C517" s="6" t="s">
        <v>679</v>
      </c>
      <c r="D517" s="6" t="s">
        <v>97</v>
      </c>
      <c r="E517" s="8">
        <v>22734</v>
      </c>
      <c r="F517" s="9">
        <v>44075</v>
      </c>
      <c r="G517" s="9">
        <v>45900</v>
      </c>
      <c r="H517" s="10">
        <v>60</v>
      </c>
      <c r="I517" s="10">
        <v>3.83</v>
      </c>
      <c r="J517" s="8">
        <v>10584.95</v>
      </c>
      <c r="K517" s="8">
        <v>0.47</v>
      </c>
      <c r="L517" s="8">
        <v>127019.4</v>
      </c>
      <c r="M517" s="8">
        <v>5.59</v>
      </c>
      <c r="N517" s="8">
        <v>1.45</v>
      </c>
      <c r="O517" s="8">
        <v>0</v>
      </c>
      <c r="P517" s="8">
        <v>0</v>
      </c>
      <c r="Q517" s="8">
        <v>0</v>
      </c>
    </row>
    <row r="518" spans="1:17" s="3" customFormat="1" ht="1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customHeight="1">
      <c r="A519" s="6" t="s">
        <v>680</v>
      </c>
      <c r="B519" s="7" t="s">
        <v>681</v>
      </c>
      <c r="C519" s="6" t="s">
        <v>682</v>
      </c>
      <c r="D519" s="6" t="s">
        <v>97</v>
      </c>
      <c r="E519" s="8">
        <v>103000</v>
      </c>
      <c r="F519" s="9">
        <v>44439</v>
      </c>
      <c r="G519" s="9">
        <v>48152</v>
      </c>
      <c r="H519" s="10">
        <v>123</v>
      </c>
      <c r="I519" s="10">
        <v>2.92</v>
      </c>
      <c r="J519" s="8">
        <v>56821.67</v>
      </c>
      <c r="K519" s="8">
        <v>0.55000000000000004</v>
      </c>
      <c r="L519" s="8">
        <v>681860.04</v>
      </c>
      <c r="M519" s="8">
        <v>6.62</v>
      </c>
      <c r="N519" s="8">
        <v>1.22</v>
      </c>
      <c r="O519" s="8">
        <v>0</v>
      </c>
      <c r="P519" s="8">
        <v>53645.83</v>
      </c>
      <c r="Q519" s="8">
        <v>0</v>
      </c>
    </row>
    <row r="520" spans="1:17" s="3" customFormat="1" ht="1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customHeight="1">
      <c r="A521" s="6" t="s">
        <v>683</v>
      </c>
      <c r="B521" s="7" t="s">
        <v>99</v>
      </c>
      <c r="C521" s="6" t="s">
        <v>684</v>
      </c>
      <c r="D521" s="6" t="s">
        <v>97</v>
      </c>
      <c r="E521" s="8">
        <v>20000</v>
      </c>
      <c r="F521" s="9">
        <v>40374</v>
      </c>
      <c r="G521" s="9">
        <v>45808</v>
      </c>
      <c r="H521" s="10">
        <v>179</v>
      </c>
      <c r="I521" s="10">
        <v>14</v>
      </c>
      <c r="J521" s="8">
        <v>9083.33</v>
      </c>
      <c r="K521" s="8">
        <v>0.45</v>
      </c>
      <c r="L521" s="8">
        <v>108999.96</v>
      </c>
      <c r="M521" s="8">
        <v>5.45</v>
      </c>
      <c r="N521" s="8">
        <v>1.98</v>
      </c>
      <c r="O521" s="8">
        <v>0</v>
      </c>
      <c r="P521" s="8">
        <v>10000</v>
      </c>
      <c r="Q521" s="8">
        <v>0</v>
      </c>
    </row>
    <row r="522" spans="1:17" s="3" customFormat="1" ht="1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customHeight="1">
      <c r="A523" s="6" t="s">
        <v>683</v>
      </c>
      <c r="B523" s="7" t="s">
        <v>101</v>
      </c>
      <c r="C523" s="6" t="s">
        <v>685</v>
      </c>
      <c r="D523" s="6" t="s">
        <v>97</v>
      </c>
      <c r="E523" s="8">
        <v>20000</v>
      </c>
      <c r="F523" s="9">
        <v>44958</v>
      </c>
      <c r="G523" s="9">
        <v>46783</v>
      </c>
      <c r="H523" s="10">
        <v>60</v>
      </c>
      <c r="I523" s="10">
        <v>1.42</v>
      </c>
      <c r="J523" s="8">
        <v>12875</v>
      </c>
      <c r="K523" s="8">
        <v>0.64</v>
      </c>
      <c r="L523" s="8">
        <v>154500</v>
      </c>
      <c r="M523" s="8">
        <v>7.72</v>
      </c>
      <c r="N523" s="8">
        <v>1.95</v>
      </c>
      <c r="O523" s="8">
        <v>0</v>
      </c>
      <c r="P523" s="8">
        <v>1443.59</v>
      </c>
      <c r="Q523" s="8">
        <v>0</v>
      </c>
    </row>
    <row r="524" spans="1:17" s="3" customFormat="1" ht="1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customHeight="1">
      <c r="A525" s="6" t="s">
        <v>686</v>
      </c>
      <c r="B525" s="7" t="s">
        <v>479</v>
      </c>
      <c r="C525" s="6" t="s">
        <v>687</v>
      </c>
      <c r="D525" s="6" t="s">
        <v>117</v>
      </c>
      <c r="E525" s="8">
        <v>13500</v>
      </c>
      <c r="F525" s="9">
        <v>44736</v>
      </c>
      <c r="G525" s="9">
        <v>46035</v>
      </c>
      <c r="H525" s="10">
        <v>43</v>
      </c>
      <c r="I525" s="10">
        <v>2.08</v>
      </c>
      <c r="J525" s="8">
        <v>7000</v>
      </c>
      <c r="K525" s="8">
        <v>0.52</v>
      </c>
      <c r="L525" s="8">
        <v>84000</v>
      </c>
      <c r="M525" s="8">
        <v>6.22</v>
      </c>
      <c r="N525" s="8">
        <v>1.38</v>
      </c>
      <c r="O525" s="8">
        <v>0.53</v>
      </c>
      <c r="P525" s="8">
        <v>0</v>
      </c>
      <c r="Q525" s="8">
        <v>0</v>
      </c>
    </row>
    <row r="526" spans="1:17" s="3" customFormat="1" ht="1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customHeight="1">
      <c r="A527" s="6" t="s">
        <v>686</v>
      </c>
      <c r="B527" s="7" t="s">
        <v>101</v>
      </c>
      <c r="C527" s="6" t="s">
        <v>688</v>
      </c>
      <c r="D527" s="6" t="s">
        <v>97</v>
      </c>
      <c r="E527" s="8">
        <v>5740</v>
      </c>
      <c r="F527" s="9">
        <v>45108</v>
      </c>
      <c r="G527" s="9">
        <v>46053</v>
      </c>
      <c r="H527" s="10">
        <v>31</v>
      </c>
      <c r="I527" s="10">
        <v>1</v>
      </c>
      <c r="J527" s="8">
        <v>4305</v>
      </c>
      <c r="K527" s="8">
        <v>0.75</v>
      </c>
      <c r="L527" s="8">
        <v>51660</v>
      </c>
      <c r="M527" s="8">
        <v>9</v>
      </c>
      <c r="N527" s="8">
        <v>2.11</v>
      </c>
      <c r="O527" s="8">
        <v>0</v>
      </c>
      <c r="P527" s="8">
        <v>9312.58</v>
      </c>
      <c r="Q527" s="8">
        <v>0</v>
      </c>
    </row>
    <row r="528" spans="1:17" s="3" customFormat="1" ht="1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customHeight="1">
      <c r="A529" s="6" t="s">
        <v>689</v>
      </c>
      <c r="B529" s="7" t="s">
        <v>690</v>
      </c>
      <c r="C529" s="6" t="s">
        <v>691</v>
      </c>
      <c r="D529" s="6" t="s">
        <v>117</v>
      </c>
      <c r="E529" s="8">
        <v>43519</v>
      </c>
      <c r="F529" s="9">
        <v>44697</v>
      </c>
      <c r="G529" s="9">
        <v>45792</v>
      </c>
      <c r="H529" s="10">
        <v>36</v>
      </c>
      <c r="I529" s="10">
        <v>2.17</v>
      </c>
      <c r="J529" s="8">
        <v>25494.880000000001</v>
      </c>
      <c r="K529" s="8">
        <v>0.59</v>
      </c>
      <c r="L529" s="8">
        <v>305938.56</v>
      </c>
      <c r="M529" s="8">
        <v>7.03</v>
      </c>
      <c r="N529" s="8">
        <v>3.29</v>
      </c>
      <c r="O529" s="8">
        <v>0</v>
      </c>
      <c r="P529" s="8">
        <v>47145.58</v>
      </c>
      <c r="Q529" s="8">
        <v>0</v>
      </c>
    </row>
    <row r="530" spans="1:17" s="3" customFormat="1" ht="1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customHeight="1">
      <c r="A531" s="6" t="s">
        <v>692</v>
      </c>
      <c r="B531" s="7" t="s">
        <v>693</v>
      </c>
      <c r="C531" s="6" t="s">
        <v>694</v>
      </c>
      <c r="D531" s="6" t="s">
        <v>97</v>
      </c>
      <c r="E531" s="8">
        <v>9967</v>
      </c>
      <c r="F531" s="9">
        <v>44840</v>
      </c>
      <c r="G531" s="9">
        <v>45473</v>
      </c>
      <c r="H531" s="10">
        <v>21</v>
      </c>
      <c r="I531" s="10">
        <v>1.75</v>
      </c>
      <c r="J531" s="8">
        <v>8305.83</v>
      </c>
      <c r="K531" s="8">
        <v>0.83</v>
      </c>
      <c r="L531" s="8">
        <v>99669.96</v>
      </c>
      <c r="M531" s="8">
        <v>10</v>
      </c>
      <c r="N531" s="8">
        <v>4.13</v>
      </c>
      <c r="O531" s="8">
        <v>0</v>
      </c>
      <c r="P531" s="8">
        <v>8305.83</v>
      </c>
      <c r="Q531" s="8">
        <v>0</v>
      </c>
    </row>
    <row r="532" spans="1:17" s="3" customFormat="1" ht="1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customHeight="1">
      <c r="A533" s="6" t="s">
        <v>692</v>
      </c>
      <c r="B533" s="7" t="s">
        <v>695</v>
      </c>
      <c r="C533" s="12" t="s">
        <v>247</v>
      </c>
      <c r="D533" s="12"/>
      <c r="E533" s="13">
        <v>20721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spans="1:17" s="3" customFormat="1" ht="1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customHeight="1">
      <c r="A535" s="6" t="s">
        <v>696</v>
      </c>
      <c r="B535" s="7" t="s">
        <v>697</v>
      </c>
      <c r="C535" s="6" t="s">
        <v>698</v>
      </c>
      <c r="D535" s="6" t="s">
        <v>97</v>
      </c>
      <c r="E535" s="8">
        <v>133283</v>
      </c>
      <c r="F535" s="9">
        <v>44544</v>
      </c>
      <c r="G535" s="9">
        <v>46387</v>
      </c>
      <c r="H535" s="10">
        <v>61</v>
      </c>
      <c r="I535" s="10">
        <v>2.58</v>
      </c>
      <c r="J535" s="8">
        <v>66222.3</v>
      </c>
      <c r="K535" s="8">
        <v>0.5</v>
      </c>
      <c r="L535" s="8">
        <v>794667.6</v>
      </c>
      <c r="M535" s="8">
        <v>5.96</v>
      </c>
      <c r="N535" s="8">
        <v>1.24</v>
      </c>
      <c r="O535" s="8">
        <v>0.3</v>
      </c>
      <c r="P535" s="8">
        <v>0</v>
      </c>
      <c r="Q535" s="8">
        <v>0</v>
      </c>
    </row>
    <row r="536" spans="1:17" s="3" customFormat="1" ht="1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customHeight="1">
      <c r="A537" s="6" t="s">
        <v>699</v>
      </c>
      <c r="B537" s="7" t="s">
        <v>700</v>
      </c>
      <c r="C537" s="6" t="s">
        <v>701</v>
      </c>
      <c r="D537" s="6" t="s">
        <v>97</v>
      </c>
      <c r="E537" s="8">
        <v>123200</v>
      </c>
      <c r="F537" s="9">
        <v>40817</v>
      </c>
      <c r="G537" s="9">
        <v>47514</v>
      </c>
      <c r="H537" s="10">
        <v>220</v>
      </c>
      <c r="I537" s="10">
        <v>12.75</v>
      </c>
      <c r="J537" s="8">
        <v>67444.62</v>
      </c>
      <c r="K537" s="8">
        <v>0.55000000000000004</v>
      </c>
      <c r="L537" s="8">
        <v>809335.44</v>
      </c>
      <c r="M537" s="8">
        <v>6.57</v>
      </c>
      <c r="N537" s="8">
        <v>1.03</v>
      </c>
      <c r="O537" s="8">
        <v>0</v>
      </c>
      <c r="P537" s="8">
        <v>75000</v>
      </c>
      <c r="Q537" s="8">
        <v>0</v>
      </c>
    </row>
    <row r="538" spans="1:17" s="3" customFormat="1" ht="1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customHeight="1">
      <c r="A539" s="6" t="s">
        <v>702</v>
      </c>
      <c r="B539" s="7" t="s">
        <v>703</v>
      </c>
      <c r="C539" s="6" t="s">
        <v>704</v>
      </c>
      <c r="D539" s="6" t="s">
        <v>117</v>
      </c>
      <c r="E539" s="8">
        <v>22000</v>
      </c>
      <c r="F539" s="9">
        <v>44287</v>
      </c>
      <c r="G539" s="9">
        <v>46113</v>
      </c>
      <c r="H539" s="10">
        <v>60</v>
      </c>
      <c r="I539" s="10">
        <v>3.25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</row>
    <row r="540" spans="1:17" s="3" customFormat="1" ht="1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customHeight="1">
      <c r="A541" s="6" t="s">
        <v>705</v>
      </c>
      <c r="B541" s="7" t="s">
        <v>706</v>
      </c>
      <c r="C541" s="6" t="s">
        <v>707</v>
      </c>
      <c r="D541" s="6" t="s">
        <v>97</v>
      </c>
      <c r="E541" s="8">
        <v>78882</v>
      </c>
      <c r="F541" s="9">
        <v>43281</v>
      </c>
      <c r="G541" s="9">
        <v>46477</v>
      </c>
      <c r="H541" s="10">
        <v>106</v>
      </c>
      <c r="I541" s="10">
        <v>6.08</v>
      </c>
      <c r="J541" s="8">
        <v>50287.28</v>
      </c>
      <c r="K541" s="8">
        <v>0.64</v>
      </c>
      <c r="L541" s="8">
        <v>603447.36</v>
      </c>
      <c r="M541" s="8">
        <v>7.65</v>
      </c>
      <c r="N541" s="8">
        <v>0</v>
      </c>
      <c r="O541" s="8">
        <v>0.35</v>
      </c>
      <c r="P541" s="8">
        <v>25000</v>
      </c>
      <c r="Q541" s="8">
        <v>0</v>
      </c>
    </row>
    <row r="542" spans="1:17" s="3" customFormat="1" ht="1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customHeight="1">
      <c r="A543" s="6" t="s">
        <v>708</v>
      </c>
      <c r="B543" s="7" t="s">
        <v>709</v>
      </c>
      <c r="C543" s="6" t="s">
        <v>710</v>
      </c>
      <c r="D543" s="6" t="s">
        <v>97</v>
      </c>
      <c r="E543" s="8">
        <v>41455</v>
      </c>
      <c r="F543" s="9">
        <v>43922</v>
      </c>
      <c r="G543" s="9">
        <v>45747</v>
      </c>
      <c r="H543" s="10">
        <v>60</v>
      </c>
      <c r="I543" s="10">
        <v>4.25</v>
      </c>
      <c r="J543" s="8">
        <v>21519.03</v>
      </c>
      <c r="K543" s="8">
        <v>0.52</v>
      </c>
      <c r="L543" s="8">
        <v>258228.36</v>
      </c>
      <c r="M543" s="8">
        <v>6.23</v>
      </c>
      <c r="N543" s="8">
        <v>4.92</v>
      </c>
      <c r="O543" s="8">
        <v>0</v>
      </c>
      <c r="P543" s="8">
        <v>13730.37</v>
      </c>
      <c r="Q543" s="8">
        <v>0</v>
      </c>
    </row>
    <row r="544" spans="1:17" s="3" customFormat="1" ht="1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customHeight="1">
      <c r="A545" s="6" t="s">
        <v>708</v>
      </c>
      <c r="B545" s="7" t="s">
        <v>711</v>
      </c>
      <c r="C545" s="6" t="s">
        <v>712</v>
      </c>
      <c r="D545" s="6" t="s">
        <v>97</v>
      </c>
      <c r="E545" s="8">
        <v>21741</v>
      </c>
      <c r="F545" s="9">
        <v>44713</v>
      </c>
      <c r="G545" s="9">
        <v>45808</v>
      </c>
      <c r="H545" s="10">
        <v>36</v>
      </c>
      <c r="I545" s="10">
        <v>2.08</v>
      </c>
      <c r="J545" s="8">
        <v>12493.56</v>
      </c>
      <c r="K545" s="8">
        <v>0.56999999999999995</v>
      </c>
      <c r="L545" s="8">
        <v>149922.72</v>
      </c>
      <c r="M545" s="8">
        <v>6.9</v>
      </c>
      <c r="N545" s="8">
        <v>5.23</v>
      </c>
      <c r="O545" s="8">
        <v>0</v>
      </c>
      <c r="P545" s="8">
        <v>23552.76</v>
      </c>
      <c r="Q545" s="8">
        <v>0</v>
      </c>
    </row>
    <row r="546" spans="1:17" s="3" customFormat="1" ht="1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customHeight="1">
      <c r="A547" s="6" t="s">
        <v>713</v>
      </c>
      <c r="B547" s="7" t="s">
        <v>99</v>
      </c>
      <c r="C547" s="6" t="s">
        <v>714</v>
      </c>
      <c r="D547" s="6" t="s">
        <v>97</v>
      </c>
      <c r="E547" s="8">
        <v>42952</v>
      </c>
      <c r="F547" s="9">
        <v>43952</v>
      </c>
      <c r="G547" s="9">
        <v>45900</v>
      </c>
      <c r="H547" s="10">
        <v>64</v>
      </c>
      <c r="I547" s="10">
        <v>4.17</v>
      </c>
      <c r="J547" s="8">
        <v>16280.17</v>
      </c>
      <c r="K547" s="8">
        <v>0.38</v>
      </c>
      <c r="L547" s="8">
        <v>195362.04</v>
      </c>
      <c r="M547" s="8">
        <v>4.55</v>
      </c>
      <c r="N547" s="8">
        <v>3.98</v>
      </c>
      <c r="O547" s="8">
        <v>0</v>
      </c>
      <c r="P547" s="8">
        <v>19536</v>
      </c>
      <c r="Q547" s="8">
        <v>0</v>
      </c>
    </row>
    <row r="548" spans="1:17" s="3" customFormat="1" ht="1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customHeight="1">
      <c r="A549" s="6" t="s">
        <v>713</v>
      </c>
      <c r="B549" s="7" t="s">
        <v>354</v>
      </c>
      <c r="C549" s="6" t="s">
        <v>715</v>
      </c>
      <c r="D549" s="6" t="s">
        <v>97</v>
      </c>
      <c r="E549" s="8">
        <v>55486</v>
      </c>
      <c r="F549" s="9">
        <v>44423</v>
      </c>
      <c r="G549" s="9">
        <v>46356</v>
      </c>
      <c r="H549" s="10">
        <v>64</v>
      </c>
      <c r="I549" s="10">
        <v>2.92</v>
      </c>
      <c r="J549" s="8">
        <v>26588.35</v>
      </c>
      <c r="K549" s="8">
        <v>0.48</v>
      </c>
      <c r="L549" s="8">
        <v>319060.2</v>
      </c>
      <c r="M549" s="8">
        <v>5.75</v>
      </c>
      <c r="N549" s="8">
        <v>3.33</v>
      </c>
      <c r="O549" s="8">
        <v>0</v>
      </c>
      <c r="P549" s="8">
        <v>29361.34</v>
      </c>
      <c r="Q549" s="8">
        <v>0</v>
      </c>
    </row>
    <row r="550" spans="1:17" s="3" customFormat="1" ht="1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customHeight="1">
      <c r="A551" s="6" t="s">
        <v>716</v>
      </c>
      <c r="B551" s="7" t="s">
        <v>119</v>
      </c>
      <c r="C551" s="6" t="s">
        <v>717</v>
      </c>
      <c r="D551" s="6" t="s">
        <v>97</v>
      </c>
      <c r="E551" s="8">
        <v>55980</v>
      </c>
      <c r="F551" s="9">
        <v>44713</v>
      </c>
      <c r="G551" s="9">
        <v>47269</v>
      </c>
      <c r="H551" s="10">
        <v>84</v>
      </c>
      <c r="I551" s="10">
        <v>2.08</v>
      </c>
      <c r="J551" s="8">
        <v>28150.1</v>
      </c>
      <c r="K551" s="8">
        <v>0.5</v>
      </c>
      <c r="L551" s="8">
        <v>337801.2</v>
      </c>
      <c r="M551" s="8">
        <v>6.03</v>
      </c>
      <c r="N551" s="8">
        <v>3.04</v>
      </c>
      <c r="O551" s="8">
        <v>0</v>
      </c>
      <c r="P551" s="8">
        <v>54114</v>
      </c>
      <c r="Q551" s="8">
        <v>0</v>
      </c>
    </row>
    <row r="552" spans="1:17" s="3" customFormat="1" ht="1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customHeight="1">
      <c r="A553" s="6" t="s">
        <v>718</v>
      </c>
      <c r="B553" s="7" t="s">
        <v>99</v>
      </c>
      <c r="C553" s="6" t="s">
        <v>719</v>
      </c>
      <c r="D553" s="6" t="s">
        <v>117</v>
      </c>
      <c r="E553" s="8">
        <v>58370</v>
      </c>
      <c r="F553" s="9">
        <v>44378</v>
      </c>
      <c r="G553" s="9">
        <v>46203</v>
      </c>
      <c r="H553" s="10">
        <v>60</v>
      </c>
      <c r="I553" s="10">
        <v>3</v>
      </c>
      <c r="J553" s="8">
        <v>23104.79</v>
      </c>
      <c r="K553" s="8">
        <v>0.4</v>
      </c>
      <c r="L553" s="8">
        <v>277257.48</v>
      </c>
      <c r="M553" s="8">
        <v>4.75</v>
      </c>
      <c r="N553" s="8">
        <v>0.12</v>
      </c>
      <c r="O553" s="8">
        <v>0</v>
      </c>
      <c r="P553" s="8">
        <v>0</v>
      </c>
      <c r="Q553" s="8">
        <v>0</v>
      </c>
    </row>
    <row r="554" spans="1:17" s="3" customFormat="1" ht="1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customHeight="1">
      <c r="A555" s="6" t="s">
        <v>718</v>
      </c>
      <c r="B555" s="7" t="s">
        <v>101</v>
      </c>
      <c r="C555" s="6" t="s">
        <v>720</v>
      </c>
      <c r="D555" s="6" t="s">
        <v>117</v>
      </c>
      <c r="E555" s="8">
        <v>1600</v>
      </c>
      <c r="F555" s="9">
        <v>44378</v>
      </c>
      <c r="G555" s="9">
        <v>46203</v>
      </c>
      <c r="H555" s="10">
        <v>60</v>
      </c>
      <c r="I555" s="10">
        <v>3</v>
      </c>
      <c r="J555" s="8">
        <v>700</v>
      </c>
      <c r="K555" s="8">
        <v>0.44</v>
      </c>
      <c r="L555" s="8">
        <v>8400</v>
      </c>
      <c r="M555" s="8">
        <v>5.25</v>
      </c>
      <c r="N555" s="8">
        <v>0.12</v>
      </c>
      <c r="O555" s="8">
        <v>0</v>
      </c>
      <c r="P555" s="8">
        <v>0</v>
      </c>
      <c r="Q555" s="8">
        <v>0</v>
      </c>
    </row>
    <row r="556" spans="1:17" s="3" customFormat="1" ht="1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customHeight="1">
      <c r="A557" s="6" t="s">
        <v>721</v>
      </c>
      <c r="B557" s="7" t="s">
        <v>722</v>
      </c>
      <c r="C557" s="6" t="s">
        <v>723</v>
      </c>
      <c r="D557" s="6" t="s">
        <v>97</v>
      </c>
      <c r="E557" s="8">
        <v>47532</v>
      </c>
      <c r="F557" s="9">
        <v>44805</v>
      </c>
      <c r="G557" s="9">
        <v>46630</v>
      </c>
      <c r="H557" s="10">
        <v>60</v>
      </c>
      <c r="I557" s="10">
        <v>1.83</v>
      </c>
      <c r="J557" s="8">
        <v>27253.66</v>
      </c>
      <c r="K557" s="8">
        <v>0.56999999999999995</v>
      </c>
      <c r="L557" s="8">
        <v>327043.92</v>
      </c>
      <c r="M557" s="8">
        <v>6.88</v>
      </c>
      <c r="N557" s="8">
        <v>1.72</v>
      </c>
      <c r="O557" s="8">
        <v>0</v>
      </c>
      <c r="P557" s="8">
        <v>33133.96</v>
      </c>
      <c r="Q557" s="8">
        <v>0</v>
      </c>
    </row>
    <row r="558" spans="1:17" s="3" customFormat="1" ht="1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customHeight="1">
      <c r="A559" s="6" t="s">
        <v>721</v>
      </c>
      <c r="B559" s="7" t="s">
        <v>724</v>
      </c>
      <c r="C559" s="6" t="s">
        <v>725</v>
      </c>
      <c r="D559" s="6" t="s">
        <v>97</v>
      </c>
      <c r="E559" s="8">
        <v>25000</v>
      </c>
      <c r="F559" s="9">
        <v>43709</v>
      </c>
      <c r="G559" s="9">
        <v>46387</v>
      </c>
      <c r="H559" s="10">
        <v>88</v>
      </c>
      <c r="I559" s="10">
        <v>4.83</v>
      </c>
      <c r="J559" s="8">
        <v>12544.73</v>
      </c>
      <c r="K559" s="8">
        <v>0.5</v>
      </c>
      <c r="L559" s="8">
        <v>150536.76</v>
      </c>
      <c r="M559" s="8">
        <v>6.02</v>
      </c>
      <c r="N559" s="8">
        <v>1.55</v>
      </c>
      <c r="O559" s="8">
        <v>0</v>
      </c>
      <c r="P559" s="8">
        <v>12500</v>
      </c>
      <c r="Q559" s="8">
        <v>0</v>
      </c>
    </row>
    <row r="560" spans="1:17" s="3" customFormat="1" ht="1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customHeight="1">
      <c r="A561" s="6" t="s">
        <v>721</v>
      </c>
      <c r="B561" s="7" t="s">
        <v>548</v>
      </c>
      <c r="C561" s="12" t="s">
        <v>247</v>
      </c>
      <c r="D561" s="12"/>
      <c r="E561" s="13">
        <v>0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spans="1:17" s="3" customFormat="1" ht="1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customHeight="1">
      <c r="A563" s="6" t="s">
        <v>726</v>
      </c>
      <c r="B563" s="7" t="s">
        <v>119</v>
      </c>
      <c r="C563" s="6" t="s">
        <v>727</v>
      </c>
      <c r="D563" s="6" t="s">
        <v>97</v>
      </c>
      <c r="E563" s="8">
        <v>35510</v>
      </c>
      <c r="F563" s="9">
        <v>44470</v>
      </c>
      <c r="G563" s="9">
        <v>46477</v>
      </c>
      <c r="H563" s="10">
        <v>66</v>
      </c>
      <c r="I563" s="10">
        <v>2.75</v>
      </c>
      <c r="J563" s="8">
        <v>20714.169999999998</v>
      </c>
      <c r="K563" s="8">
        <v>0.57999999999999996</v>
      </c>
      <c r="L563" s="8">
        <v>248570.04</v>
      </c>
      <c r="M563" s="8">
        <v>7</v>
      </c>
      <c r="N563" s="8">
        <v>2.19</v>
      </c>
      <c r="O563" s="8">
        <v>0</v>
      </c>
      <c r="P563" s="8">
        <v>13000</v>
      </c>
      <c r="Q563" s="8">
        <v>0</v>
      </c>
    </row>
    <row r="564" spans="1:17" s="3" customFormat="1" ht="1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customHeight="1">
      <c r="A565" s="6" t="s">
        <v>726</v>
      </c>
      <c r="B565" s="7" t="s">
        <v>320</v>
      </c>
      <c r="C565" s="6" t="s">
        <v>728</v>
      </c>
      <c r="D565" s="6" t="s">
        <v>97</v>
      </c>
      <c r="E565" s="8">
        <v>25100</v>
      </c>
      <c r="F565" s="9">
        <v>45200</v>
      </c>
      <c r="G565" s="9">
        <v>48975</v>
      </c>
      <c r="H565" s="10">
        <v>124</v>
      </c>
      <c r="I565" s="10">
        <v>0.75</v>
      </c>
      <c r="J565" s="8">
        <v>21753.33</v>
      </c>
      <c r="K565" s="8">
        <v>0.87</v>
      </c>
      <c r="L565" s="8">
        <v>261039.96</v>
      </c>
      <c r="M565" s="8">
        <v>10.4</v>
      </c>
      <c r="N565" s="8">
        <v>2.44</v>
      </c>
      <c r="O565" s="8">
        <v>0.76</v>
      </c>
      <c r="P565" s="8">
        <v>33806.42</v>
      </c>
      <c r="Q565" s="8">
        <v>0</v>
      </c>
    </row>
    <row r="566" spans="1:17" s="3" customFormat="1" ht="1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customHeight="1">
      <c r="A567" s="6" t="s">
        <v>729</v>
      </c>
      <c r="B567" s="7" t="s">
        <v>730</v>
      </c>
      <c r="C567" s="6" t="s">
        <v>731</v>
      </c>
      <c r="D567" s="6" t="s">
        <v>97</v>
      </c>
      <c r="E567" s="8">
        <v>16800</v>
      </c>
      <c r="F567" s="9">
        <v>44166</v>
      </c>
      <c r="G567" s="9">
        <v>45991</v>
      </c>
      <c r="H567" s="10">
        <v>60</v>
      </c>
      <c r="I567" s="10">
        <v>3.58</v>
      </c>
      <c r="J567" s="8">
        <v>15374.67</v>
      </c>
      <c r="K567" s="8">
        <v>0.92</v>
      </c>
      <c r="L567" s="8">
        <v>184496.04</v>
      </c>
      <c r="M567" s="8">
        <v>10.98</v>
      </c>
      <c r="N567" s="8">
        <v>2.16</v>
      </c>
      <c r="O567" s="8">
        <v>0</v>
      </c>
      <c r="P567" s="8">
        <v>0</v>
      </c>
      <c r="Q567" s="8">
        <v>0</v>
      </c>
    </row>
    <row r="568" spans="1:17" s="3" customFormat="1" ht="1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customHeight="1">
      <c r="A569" s="6" t="s">
        <v>732</v>
      </c>
      <c r="B569" s="7" t="s">
        <v>733</v>
      </c>
      <c r="C569" s="6" t="s">
        <v>734</v>
      </c>
      <c r="D569" s="6" t="s">
        <v>117</v>
      </c>
      <c r="E569" s="8">
        <v>30512</v>
      </c>
      <c r="F569" s="9">
        <v>44105</v>
      </c>
      <c r="G569" s="9">
        <v>45930</v>
      </c>
      <c r="H569" s="10">
        <v>60</v>
      </c>
      <c r="I569" s="10">
        <v>3.75</v>
      </c>
      <c r="J569" s="8">
        <v>15060</v>
      </c>
      <c r="K569" s="8">
        <v>0.49</v>
      </c>
      <c r="L569" s="8">
        <v>180720</v>
      </c>
      <c r="M569" s="8">
        <v>5.92</v>
      </c>
      <c r="N569" s="8">
        <v>0.93</v>
      </c>
      <c r="O569" s="8">
        <v>0</v>
      </c>
      <c r="P569" s="8">
        <v>13985</v>
      </c>
      <c r="Q569" s="8">
        <v>0</v>
      </c>
    </row>
    <row r="570" spans="1:17" s="3" customFormat="1" ht="1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customHeight="1">
      <c r="A571" s="6" t="s">
        <v>735</v>
      </c>
      <c r="B571" s="7" t="s">
        <v>736</v>
      </c>
      <c r="C571" s="6" t="s">
        <v>737</v>
      </c>
      <c r="D571" s="6" t="s">
        <v>97</v>
      </c>
      <c r="E571" s="8">
        <v>26880</v>
      </c>
      <c r="F571" s="9">
        <v>44351</v>
      </c>
      <c r="G571" s="9">
        <v>47299</v>
      </c>
      <c r="H571" s="10">
        <v>97</v>
      </c>
      <c r="I571" s="10">
        <v>3.08</v>
      </c>
      <c r="J571" s="8">
        <v>16397.27</v>
      </c>
      <c r="K571" s="8">
        <v>0.61</v>
      </c>
      <c r="L571" s="8">
        <v>196767.24</v>
      </c>
      <c r="M571" s="8">
        <v>7.32</v>
      </c>
      <c r="N571" s="8">
        <v>1.62</v>
      </c>
      <c r="O571" s="8">
        <v>0</v>
      </c>
      <c r="P571" s="8">
        <v>18659.2</v>
      </c>
      <c r="Q571" s="8">
        <v>0</v>
      </c>
    </row>
    <row r="572" spans="1:17" s="3" customFormat="1" ht="1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customHeight="1">
      <c r="A573" s="6" t="s">
        <v>738</v>
      </c>
      <c r="B573" s="7" t="s">
        <v>99</v>
      </c>
      <c r="C573" s="6" t="s">
        <v>739</v>
      </c>
      <c r="D573" s="6" t="s">
        <v>97</v>
      </c>
      <c r="E573" s="8">
        <v>7500</v>
      </c>
      <c r="F573" s="9">
        <v>42614</v>
      </c>
      <c r="G573" s="9">
        <v>46265</v>
      </c>
      <c r="H573" s="10">
        <v>120</v>
      </c>
      <c r="I573" s="10">
        <v>7.83</v>
      </c>
      <c r="J573" s="8">
        <v>3218.75</v>
      </c>
      <c r="K573" s="8">
        <v>0.43</v>
      </c>
      <c r="L573" s="8">
        <v>38625</v>
      </c>
      <c r="M573" s="8">
        <v>5.15</v>
      </c>
      <c r="N573" s="8">
        <v>2.41</v>
      </c>
      <c r="O573" s="8">
        <v>0</v>
      </c>
      <c r="P573" s="8">
        <v>5625</v>
      </c>
      <c r="Q573" s="8">
        <v>0</v>
      </c>
    </row>
    <row r="574" spans="1:17" s="3" customFormat="1" ht="1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customHeight="1">
      <c r="A575" s="6" t="s">
        <v>738</v>
      </c>
      <c r="B575" s="7" t="s">
        <v>740</v>
      </c>
      <c r="C575" s="6" t="s">
        <v>741</v>
      </c>
      <c r="D575" s="6" t="s">
        <v>97</v>
      </c>
      <c r="E575" s="8">
        <v>34205</v>
      </c>
      <c r="F575" s="9">
        <v>44075</v>
      </c>
      <c r="G575" s="9">
        <v>46507</v>
      </c>
      <c r="H575" s="10">
        <v>80</v>
      </c>
      <c r="I575" s="10">
        <v>3.83</v>
      </c>
      <c r="J575" s="8">
        <v>24948.06</v>
      </c>
      <c r="K575" s="8">
        <v>0.73</v>
      </c>
      <c r="L575" s="8">
        <v>299376.71999999997</v>
      </c>
      <c r="M575" s="8">
        <v>8.75</v>
      </c>
      <c r="N575" s="8">
        <v>2.75</v>
      </c>
      <c r="O575" s="8">
        <v>0.05</v>
      </c>
      <c r="P575" s="8">
        <v>9000</v>
      </c>
      <c r="Q575" s="8">
        <v>0</v>
      </c>
    </row>
    <row r="576" spans="1:17" s="3" customFormat="1" ht="1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customHeight="1">
      <c r="A577" s="6" t="s">
        <v>742</v>
      </c>
      <c r="B577" s="7" t="s">
        <v>743</v>
      </c>
      <c r="C577" s="12" t="s">
        <v>247</v>
      </c>
      <c r="D577" s="12"/>
      <c r="E577" s="13">
        <v>41500</v>
      </c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 s="3" customFormat="1" ht="1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s="3" customFormat="1" ht="15" customHeight="1">
      <c r="A579" s="6" t="s">
        <v>745</v>
      </c>
      <c r="B579" s="7" t="s">
        <v>746</v>
      </c>
      <c r="C579" s="6" t="s">
        <v>747</v>
      </c>
      <c r="D579" s="6" t="s">
        <v>97</v>
      </c>
      <c r="E579" s="8">
        <v>47256</v>
      </c>
      <c r="F579" s="9">
        <v>43382</v>
      </c>
      <c r="G579" s="9">
        <v>47238</v>
      </c>
      <c r="H579" s="10">
        <v>127</v>
      </c>
      <c r="I579" s="10">
        <v>5.75</v>
      </c>
      <c r="J579" s="8">
        <v>22514.82</v>
      </c>
      <c r="K579" s="8">
        <v>0.48</v>
      </c>
      <c r="L579" s="8">
        <v>270177.84000000003</v>
      </c>
      <c r="M579" s="8">
        <v>5.72</v>
      </c>
      <c r="N579" s="8">
        <v>1.76</v>
      </c>
      <c r="O579" s="8">
        <v>0</v>
      </c>
      <c r="P579" s="8">
        <v>0</v>
      </c>
      <c r="Q579" s="8">
        <v>0</v>
      </c>
    </row>
    <row r="580" spans="1:17" s="3" customFormat="1" ht="1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s="3" customFormat="1" ht="15" customHeight="1">
      <c r="A581" s="6" t="s">
        <v>748</v>
      </c>
      <c r="B581" s="7" t="s">
        <v>749</v>
      </c>
      <c r="C581" s="6" t="s">
        <v>750</v>
      </c>
      <c r="D581" s="6" t="s">
        <v>97</v>
      </c>
      <c r="E581" s="8">
        <v>11300</v>
      </c>
      <c r="F581" s="9">
        <v>44351</v>
      </c>
      <c r="G581" s="9">
        <v>47299</v>
      </c>
      <c r="H581" s="10">
        <v>97</v>
      </c>
      <c r="I581" s="10">
        <v>3.08</v>
      </c>
      <c r="J581" s="8">
        <v>7392.7</v>
      </c>
      <c r="K581" s="8">
        <v>0.65</v>
      </c>
      <c r="L581" s="8">
        <v>88712.4</v>
      </c>
      <c r="M581" s="8">
        <v>7.85</v>
      </c>
      <c r="N581" s="8">
        <v>1.58</v>
      </c>
      <c r="O581" s="8">
        <v>0</v>
      </c>
      <c r="P581" s="8">
        <v>8446.75</v>
      </c>
      <c r="Q581" s="8">
        <v>0</v>
      </c>
    </row>
    <row r="582" spans="1:17" s="3" customFormat="1" ht="1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s="3" customFormat="1" ht="15" customHeight="1">
      <c r="A583" s="6" t="s">
        <v>751</v>
      </c>
      <c r="B583" s="7" t="s">
        <v>752</v>
      </c>
      <c r="C583" s="6" t="s">
        <v>753</v>
      </c>
      <c r="D583" s="6" t="s">
        <v>97</v>
      </c>
      <c r="E583" s="8">
        <v>22500</v>
      </c>
      <c r="F583" s="9">
        <v>44431</v>
      </c>
      <c r="G583" s="9">
        <v>46996</v>
      </c>
      <c r="H583" s="10">
        <v>85</v>
      </c>
      <c r="I583" s="10">
        <v>2.92</v>
      </c>
      <c r="J583" s="8">
        <v>15000</v>
      </c>
      <c r="K583" s="8">
        <v>0.67</v>
      </c>
      <c r="L583" s="8">
        <v>180000</v>
      </c>
      <c r="M583" s="8">
        <v>8</v>
      </c>
      <c r="N583" s="8">
        <v>2.14</v>
      </c>
      <c r="O583" s="8">
        <v>0</v>
      </c>
      <c r="P583" s="8">
        <v>12812.5</v>
      </c>
      <c r="Q583" s="8">
        <v>0</v>
      </c>
    </row>
    <row r="584" spans="1:17" s="3" customFormat="1" ht="1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s="3" customFormat="1" ht="15" customHeight="1">
      <c r="A585" s="6" t="s">
        <v>754</v>
      </c>
      <c r="B585" s="7" t="s">
        <v>119</v>
      </c>
      <c r="C585" s="6" t="s">
        <v>755</v>
      </c>
      <c r="D585" s="6" t="s">
        <v>97</v>
      </c>
      <c r="E585" s="8">
        <v>20080</v>
      </c>
      <c r="F585" s="9">
        <v>44669</v>
      </c>
      <c r="G585" s="9">
        <v>45777</v>
      </c>
      <c r="H585" s="10">
        <v>37</v>
      </c>
      <c r="I585" s="10">
        <v>2.25</v>
      </c>
      <c r="J585" s="8">
        <v>15963.6</v>
      </c>
      <c r="K585" s="8">
        <v>0.8</v>
      </c>
      <c r="L585" s="8">
        <v>191563.2</v>
      </c>
      <c r="M585" s="8">
        <v>9.5399999999999991</v>
      </c>
      <c r="N585" s="8">
        <v>2.87</v>
      </c>
      <c r="O585" s="8">
        <v>0</v>
      </c>
      <c r="P585" s="8">
        <v>19778.8</v>
      </c>
      <c r="Q585" s="8">
        <v>0</v>
      </c>
    </row>
    <row r="586" spans="1:17" s="3" customFormat="1" ht="1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s="3" customFormat="1" ht="15" customHeight="1">
      <c r="A587" s="6" t="s">
        <v>756</v>
      </c>
      <c r="B587" s="7" t="s">
        <v>208</v>
      </c>
      <c r="C587" s="6" t="s">
        <v>757</v>
      </c>
      <c r="D587" s="6" t="s">
        <v>117</v>
      </c>
      <c r="E587" s="8">
        <v>6792</v>
      </c>
      <c r="F587" s="9">
        <v>44075</v>
      </c>
      <c r="G587" s="9">
        <v>46568</v>
      </c>
      <c r="H587" s="10">
        <v>82</v>
      </c>
      <c r="I587" s="10">
        <v>3.83</v>
      </c>
      <c r="J587" s="8">
        <v>9277.25</v>
      </c>
      <c r="K587" s="8">
        <v>1.37</v>
      </c>
      <c r="L587" s="8">
        <v>111327</v>
      </c>
      <c r="M587" s="8">
        <v>16.39</v>
      </c>
      <c r="N587" s="8">
        <v>0</v>
      </c>
      <c r="O587" s="8">
        <v>0</v>
      </c>
      <c r="P587" s="8">
        <v>16414</v>
      </c>
      <c r="Q587" s="8">
        <v>0</v>
      </c>
    </row>
    <row r="588" spans="1:17" s="3" customFormat="1" ht="1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s="3" customFormat="1" ht="15" customHeight="1">
      <c r="A589" s="6" t="s">
        <v>758</v>
      </c>
      <c r="B589" s="7" t="s">
        <v>759</v>
      </c>
      <c r="C589" s="6" t="s">
        <v>760</v>
      </c>
      <c r="D589" s="6" t="s">
        <v>97</v>
      </c>
      <c r="E589" s="8">
        <v>29772</v>
      </c>
      <c r="F589" s="9">
        <v>45017</v>
      </c>
      <c r="G589" s="9">
        <v>46904</v>
      </c>
      <c r="H589" s="10">
        <v>62</v>
      </c>
      <c r="I589" s="10">
        <v>1.25</v>
      </c>
      <c r="J589" s="8">
        <v>27737.58</v>
      </c>
      <c r="K589" s="8">
        <v>0.93</v>
      </c>
      <c r="L589" s="8">
        <v>332850.96000000002</v>
      </c>
      <c r="M589" s="8">
        <v>11.18</v>
      </c>
      <c r="N589" s="8">
        <v>3.94</v>
      </c>
      <c r="O589" s="8">
        <v>0</v>
      </c>
      <c r="P589" s="8">
        <v>40688</v>
      </c>
      <c r="Q589" s="8">
        <v>0</v>
      </c>
    </row>
    <row r="590" spans="1:17" s="3" customFormat="1" ht="15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s="3" customFormat="1" ht="15" customHeight="1">
      <c r="A591" s="6" t="s">
        <v>761</v>
      </c>
      <c r="B591" s="7" t="s">
        <v>762</v>
      </c>
      <c r="C591" s="6" t="s">
        <v>763</v>
      </c>
      <c r="D591" s="6" t="s">
        <v>97</v>
      </c>
      <c r="E591" s="8">
        <v>16000</v>
      </c>
      <c r="F591" s="9">
        <v>44351</v>
      </c>
      <c r="G591" s="9">
        <v>47299</v>
      </c>
      <c r="H591" s="10">
        <v>97</v>
      </c>
      <c r="I591" s="10">
        <v>3.08</v>
      </c>
      <c r="J591" s="8">
        <v>8693.33</v>
      </c>
      <c r="K591" s="8">
        <v>0.54</v>
      </c>
      <c r="L591" s="8">
        <v>104319.96</v>
      </c>
      <c r="M591" s="8">
        <v>6.52</v>
      </c>
      <c r="N591" s="8">
        <v>0.99</v>
      </c>
      <c r="O591" s="8">
        <v>0</v>
      </c>
      <c r="P591" s="8">
        <v>10000</v>
      </c>
      <c r="Q591" s="8">
        <v>0</v>
      </c>
    </row>
    <row r="592" spans="1:17" s="3" customFormat="1" ht="15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s="3" customFormat="1" ht="15" customHeight="1">
      <c r="A593" s="6" t="s">
        <v>764</v>
      </c>
      <c r="B593" s="7" t="s">
        <v>119</v>
      </c>
      <c r="C593" s="6" t="s">
        <v>765</v>
      </c>
      <c r="D593" s="6" t="s">
        <v>97</v>
      </c>
      <c r="E593" s="8">
        <v>150018</v>
      </c>
      <c r="F593" s="9">
        <v>44397</v>
      </c>
      <c r="G593" s="9">
        <v>46691</v>
      </c>
      <c r="H593" s="10">
        <v>76</v>
      </c>
      <c r="I593" s="10">
        <v>3</v>
      </c>
      <c r="J593" s="8">
        <v>56881.83</v>
      </c>
      <c r="K593" s="8">
        <v>0.38</v>
      </c>
      <c r="L593" s="8">
        <v>682581.96</v>
      </c>
      <c r="M593" s="8">
        <v>4.55</v>
      </c>
      <c r="N593" s="8">
        <v>1.31</v>
      </c>
      <c r="O593" s="8">
        <v>0</v>
      </c>
      <c r="P593" s="8">
        <v>55000</v>
      </c>
      <c r="Q593" s="8">
        <v>0</v>
      </c>
    </row>
    <row r="594" spans="1:17" s="3" customFormat="1" ht="15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s="3" customFormat="1" ht="15" customHeight="1">
      <c r="A595" s="6" t="s">
        <v>764</v>
      </c>
      <c r="B595" s="7" t="s">
        <v>766</v>
      </c>
      <c r="C595" s="6" t="s">
        <v>767</v>
      </c>
      <c r="D595" s="6" t="s">
        <v>97</v>
      </c>
      <c r="E595" s="8">
        <v>95281</v>
      </c>
      <c r="F595" s="9">
        <v>44561</v>
      </c>
      <c r="G595" s="9">
        <v>46843</v>
      </c>
      <c r="H595" s="10">
        <v>76</v>
      </c>
      <c r="I595" s="10">
        <v>2.58</v>
      </c>
      <c r="J595" s="8">
        <v>32157.34</v>
      </c>
      <c r="K595" s="8">
        <v>0.34</v>
      </c>
      <c r="L595" s="8">
        <v>385888.08</v>
      </c>
      <c r="M595" s="8">
        <v>4.05</v>
      </c>
      <c r="N595" s="8">
        <v>1.31</v>
      </c>
      <c r="O595" s="8">
        <v>0</v>
      </c>
      <c r="P595" s="8">
        <v>0</v>
      </c>
      <c r="Q595" s="8">
        <v>0</v>
      </c>
    </row>
    <row r="597" spans="1:17">
      <c r="E597" s="20">
        <f>E65+E183+E447</f>
        <v>180904</v>
      </c>
    </row>
    <row r="598" spans="1:17">
      <c r="E598" s="20">
        <f>E597+E45+E223+E427</f>
        <v>286423</v>
      </c>
    </row>
    <row r="599" spans="1:17">
      <c r="E599">
        <f>E597/E598</f>
        <v>0.6315973228406937</v>
      </c>
    </row>
  </sheetData>
  <autoFilter ref="A3:Q595" xr:uid="{CCEFC159-D03D-44D9-8721-4AB5BA6A2BCB}"/>
  <mergeCells count="2">
    <mergeCell ref="A1:Q1"/>
    <mergeCell ref="A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CD36-3FF5-4AC5-8E75-154D5E5BE21B}">
  <sheetPr filterMode="1">
    <tabColor theme="6" tint="0.59999389629810485"/>
  </sheetPr>
  <dimension ref="A1:Q598"/>
  <sheetViews>
    <sheetView topLeftCell="B13" zoomScaleNormal="100" workbookViewId="0">
      <selection activeCell="C592" sqref="C592"/>
    </sheetView>
  </sheetViews>
  <sheetFormatPr defaultColWidth="9.140625" defaultRowHeight="12.6"/>
  <cols>
    <col min="1" max="1" width="42.42578125" bestFit="1" customWidth="1"/>
    <col min="2" max="2" width="17.5703125" bestFit="1" customWidth="1"/>
    <col min="3" max="3" width="60.5703125" customWidth="1"/>
    <col min="4" max="4" width="14.140625" bestFit="1" customWidth="1"/>
    <col min="5" max="5" width="12.140625" bestFit="1" customWidth="1"/>
    <col min="6" max="6" width="11.42578125" bestFit="1" customWidth="1"/>
    <col min="7" max="7" width="11" bestFit="1" customWidth="1"/>
    <col min="8" max="8" width="6.5703125" bestFit="1" customWidth="1"/>
    <col min="9" max="9" width="9" bestFit="1" customWidth="1"/>
    <col min="10" max="10" width="10.140625" bestFit="1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800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hidden="1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hidden="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hidden="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hidden="1" customHeight="1">
      <c r="A7" s="6" t="s">
        <v>94</v>
      </c>
      <c r="B7" s="7" t="s">
        <v>95</v>
      </c>
      <c r="C7" s="6" t="s">
        <v>96</v>
      </c>
      <c r="D7" s="6" t="s">
        <v>97</v>
      </c>
      <c r="E7" s="8">
        <v>48340</v>
      </c>
      <c r="F7" s="9">
        <v>44676</v>
      </c>
      <c r="G7" s="9">
        <v>47238</v>
      </c>
      <c r="H7" s="10">
        <v>85</v>
      </c>
      <c r="I7" s="10">
        <v>2.5</v>
      </c>
      <c r="J7" s="8">
        <v>22700.21</v>
      </c>
      <c r="K7" s="8">
        <v>0.47</v>
      </c>
      <c r="L7" s="8">
        <v>272402.52</v>
      </c>
      <c r="M7" s="8">
        <v>5.64</v>
      </c>
      <c r="N7" s="8">
        <v>2.2000000000000002</v>
      </c>
      <c r="O7" s="8">
        <v>0</v>
      </c>
      <c r="P7" s="8">
        <v>20987.62</v>
      </c>
      <c r="Q7" s="8">
        <v>0</v>
      </c>
    </row>
    <row r="8" spans="1:17" s="3" customFormat="1" ht="15" hidden="1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hidden="1" customHeight="1">
      <c r="A9" s="6" t="s">
        <v>98</v>
      </c>
      <c r="B9" s="7" t="s">
        <v>99</v>
      </c>
      <c r="C9" s="6" t="s">
        <v>100</v>
      </c>
      <c r="D9" s="6" t="s">
        <v>97</v>
      </c>
      <c r="E9" s="8">
        <v>30307</v>
      </c>
      <c r="F9" s="9">
        <v>43466</v>
      </c>
      <c r="G9" s="9">
        <v>46173</v>
      </c>
      <c r="H9" s="10">
        <v>89</v>
      </c>
      <c r="I9" s="10">
        <v>5.75</v>
      </c>
      <c r="J9" s="8">
        <v>18089.150000000001</v>
      </c>
      <c r="K9" s="8">
        <v>0.6</v>
      </c>
      <c r="L9" s="8">
        <v>217069.8</v>
      </c>
      <c r="M9" s="8">
        <v>7.16</v>
      </c>
      <c r="N9" s="8">
        <v>4.2</v>
      </c>
      <c r="O9" s="8">
        <v>0</v>
      </c>
      <c r="P9" s="8">
        <v>0</v>
      </c>
      <c r="Q9" s="8">
        <v>0</v>
      </c>
    </row>
    <row r="10" spans="1:17" s="3" customFormat="1" ht="15" hidden="1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hidden="1" customHeight="1">
      <c r="A11" s="6" t="s">
        <v>98</v>
      </c>
      <c r="B11" s="7" t="s">
        <v>101</v>
      </c>
      <c r="C11" s="6" t="s">
        <v>102</v>
      </c>
      <c r="D11" s="6" t="s">
        <v>97</v>
      </c>
      <c r="E11" s="8">
        <v>13231</v>
      </c>
      <c r="F11" s="9">
        <v>44105</v>
      </c>
      <c r="G11" s="9">
        <v>46022</v>
      </c>
      <c r="H11" s="10">
        <v>63</v>
      </c>
      <c r="I11" s="10">
        <v>4</v>
      </c>
      <c r="J11" s="8">
        <v>7245.52</v>
      </c>
      <c r="K11" s="8">
        <v>0.55000000000000004</v>
      </c>
      <c r="L11" s="8">
        <v>86946.240000000005</v>
      </c>
      <c r="M11" s="8">
        <v>6.57</v>
      </c>
      <c r="N11" s="8">
        <v>4.2</v>
      </c>
      <c r="O11" s="8">
        <v>0</v>
      </c>
      <c r="P11" s="8">
        <v>9000</v>
      </c>
      <c r="Q11" s="8">
        <v>0</v>
      </c>
    </row>
    <row r="12" spans="1:17" s="3" customFormat="1" ht="15" hidden="1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103</v>
      </c>
      <c r="B13" s="7" t="s">
        <v>99</v>
      </c>
      <c r="C13" s="6" t="s">
        <v>801</v>
      </c>
      <c r="D13" s="6" t="s">
        <v>97</v>
      </c>
      <c r="E13" s="8">
        <v>14400</v>
      </c>
      <c r="F13" s="9">
        <v>43831</v>
      </c>
      <c r="G13" s="9">
        <v>45657</v>
      </c>
      <c r="H13" s="10">
        <v>60</v>
      </c>
      <c r="I13" s="10">
        <v>4.75</v>
      </c>
      <c r="J13" s="8">
        <v>9398.4500000000007</v>
      </c>
      <c r="K13" s="8">
        <v>0.65</v>
      </c>
      <c r="L13" s="8">
        <v>112781.4</v>
      </c>
      <c r="M13" s="8">
        <v>7.83</v>
      </c>
      <c r="N13" s="8">
        <v>4.84</v>
      </c>
      <c r="O13" s="8">
        <v>0</v>
      </c>
      <c r="P13" s="8">
        <v>0</v>
      </c>
      <c r="Q13" s="8">
        <v>0</v>
      </c>
    </row>
    <row r="14" spans="1:17" s="3" customFormat="1" ht="15" hidden="1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hidden="1" customHeight="1">
      <c r="A15" s="6" t="s">
        <v>103</v>
      </c>
      <c r="B15" s="7" t="s">
        <v>101</v>
      </c>
      <c r="C15" s="6" t="s">
        <v>105</v>
      </c>
      <c r="D15" s="6" t="s">
        <v>97</v>
      </c>
      <c r="E15" s="8">
        <v>9711</v>
      </c>
      <c r="F15" s="9">
        <v>42023</v>
      </c>
      <c r="G15" s="9">
        <v>46783</v>
      </c>
      <c r="H15" s="10">
        <v>157</v>
      </c>
      <c r="I15" s="10">
        <v>9.75</v>
      </c>
      <c r="J15" s="8">
        <v>8254.35</v>
      </c>
      <c r="K15" s="8">
        <v>0.85</v>
      </c>
      <c r="L15" s="8">
        <v>99052.2</v>
      </c>
      <c r="M15" s="8">
        <v>10.199999999999999</v>
      </c>
      <c r="N15" s="8">
        <v>5.15</v>
      </c>
      <c r="O15" s="8">
        <v>0</v>
      </c>
      <c r="P15" s="8">
        <v>6000</v>
      </c>
      <c r="Q15" s="8">
        <v>0</v>
      </c>
    </row>
    <row r="16" spans="1:17" s="3" customFormat="1" ht="15" hidden="1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hidden="1" customHeight="1">
      <c r="A17" s="6" t="s">
        <v>106</v>
      </c>
      <c r="B17" s="7" t="s">
        <v>107</v>
      </c>
      <c r="C17" s="6" t="s">
        <v>802</v>
      </c>
      <c r="D17" s="6" t="s">
        <v>97</v>
      </c>
      <c r="E17" s="8">
        <v>30402</v>
      </c>
      <c r="F17" s="9">
        <v>38534</v>
      </c>
      <c r="G17" s="9">
        <v>46295</v>
      </c>
      <c r="H17" s="10">
        <v>255</v>
      </c>
      <c r="I17" s="10">
        <v>19.25</v>
      </c>
      <c r="J17" s="8">
        <v>21732.12</v>
      </c>
      <c r="K17" s="8">
        <v>0.71</v>
      </c>
      <c r="L17" s="8">
        <v>260785.44</v>
      </c>
      <c r="M17" s="8">
        <v>8.58</v>
      </c>
      <c r="N17" s="8">
        <v>3.71</v>
      </c>
      <c r="O17" s="8">
        <v>0</v>
      </c>
      <c r="P17" s="8">
        <v>9338</v>
      </c>
      <c r="Q17" s="8">
        <v>0</v>
      </c>
    </row>
    <row r="18" spans="1:17" s="3" customFormat="1" ht="15" hidden="1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106</v>
      </c>
      <c r="B19" s="7" t="s">
        <v>109</v>
      </c>
      <c r="C19" s="6" t="s">
        <v>803</v>
      </c>
      <c r="D19" s="6" t="s">
        <v>97</v>
      </c>
      <c r="E19" s="8">
        <v>22001</v>
      </c>
      <c r="F19" s="9">
        <v>43770</v>
      </c>
      <c r="G19" s="9">
        <v>45657</v>
      </c>
      <c r="H19" s="10">
        <v>62</v>
      </c>
      <c r="I19" s="10">
        <v>4.92</v>
      </c>
      <c r="J19" s="8">
        <v>13933.97</v>
      </c>
      <c r="K19" s="8">
        <v>0.63</v>
      </c>
      <c r="L19" s="8">
        <v>167207.64000000001</v>
      </c>
      <c r="M19" s="8">
        <v>7.6</v>
      </c>
      <c r="N19" s="8">
        <v>3.7</v>
      </c>
      <c r="O19" s="8">
        <v>0</v>
      </c>
      <c r="P19" s="8">
        <v>18600</v>
      </c>
      <c r="Q19" s="8">
        <v>0</v>
      </c>
    </row>
    <row r="20" spans="1:17" s="3" customFormat="1" ht="15" hidden="1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hidden="1" customHeight="1">
      <c r="A21" s="6" t="s">
        <v>111</v>
      </c>
      <c r="B21" s="7" t="s">
        <v>112</v>
      </c>
      <c r="C21" s="6" t="s">
        <v>804</v>
      </c>
      <c r="D21" s="6" t="s">
        <v>97</v>
      </c>
      <c r="E21" s="8">
        <v>45375</v>
      </c>
      <c r="F21" s="9">
        <v>44805</v>
      </c>
      <c r="G21" s="9">
        <v>47361</v>
      </c>
      <c r="H21" s="10">
        <v>84</v>
      </c>
      <c r="I21" s="10">
        <v>2.08</v>
      </c>
      <c r="J21" s="8">
        <v>32718.400000000001</v>
      </c>
      <c r="K21" s="8">
        <v>0.72</v>
      </c>
      <c r="L21" s="8">
        <v>392620.79999999999</v>
      </c>
      <c r="M21" s="8">
        <v>8.65</v>
      </c>
      <c r="N21" s="8">
        <v>1.84</v>
      </c>
      <c r="O21" s="8">
        <v>0</v>
      </c>
      <c r="P21" s="8">
        <v>30250</v>
      </c>
      <c r="Q21" s="8">
        <v>0</v>
      </c>
    </row>
    <row r="22" spans="1:17" s="3" customFormat="1" ht="15" hidden="1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hidden="1" customHeight="1">
      <c r="A23" s="6" t="s">
        <v>114</v>
      </c>
      <c r="B23" s="7" t="s">
        <v>115</v>
      </c>
      <c r="C23" s="6" t="s">
        <v>116</v>
      </c>
      <c r="D23" s="6" t="s">
        <v>117</v>
      </c>
      <c r="E23" s="8">
        <v>43356</v>
      </c>
      <c r="F23" s="9">
        <v>44440</v>
      </c>
      <c r="G23" s="9">
        <v>46265</v>
      </c>
      <c r="H23" s="10">
        <v>60</v>
      </c>
      <c r="I23" s="10">
        <v>3.08</v>
      </c>
      <c r="J23" s="8">
        <v>21983.05</v>
      </c>
      <c r="K23" s="8">
        <v>0.51</v>
      </c>
      <c r="L23" s="8">
        <v>263796.59999999998</v>
      </c>
      <c r="M23" s="8">
        <v>6.08</v>
      </c>
      <c r="N23" s="8">
        <v>1.99</v>
      </c>
      <c r="O23" s="8">
        <v>0</v>
      </c>
      <c r="P23" s="8">
        <v>20413.45</v>
      </c>
      <c r="Q23" s="8">
        <v>0</v>
      </c>
    </row>
    <row r="24" spans="1:17" s="3" customFormat="1" ht="15" hidden="1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hidden="1" customHeight="1">
      <c r="A25" s="6" t="s">
        <v>118</v>
      </c>
      <c r="B25" s="7" t="s">
        <v>119</v>
      </c>
      <c r="C25" s="6" t="s">
        <v>120</v>
      </c>
      <c r="D25" s="6" t="s">
        <v>97</v>
      </c>
      <c r="E25" s="8">
        <v>34330</v>
      </c>
      <c r="F25" s="9">
        <v>44774</v>
      </c>
      <c r="G25" s="9">
        <v>46660</v>
      </c>
      <c r="H25" s="10">
        <v>62</v>
      </c>
      <c r="I25" s="10">
        <v>2.17</v>
      </c>
      <c r="J25" s="8">
        <v>18969.11</v>
      </c>
      <c r="K25" s="8">
        <v>0.55000000000000004</v>
      </c>
      <c r="L25" s="8">
        <v>227629.32</v>
      </c>
      <c r="M25" s="8">
        <v>6.63</v>
      </c>
      <c r="N25" s="8">
        <v>5.24</v>
      </c>
      <c r="O25" s="8">
        <v>0</v>
      </c>
      <c r="P25" s="8">
        <v>53640.63</v>
      </c>
      <c r="Q25" s="8">
        <v>0</v>
      </c>
    </row>
    <row r="26" spans="1:17" s="3" customFormat="1" ht="15" hidden="1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hidden="1" customHeight="1">
      <c r="A27" s="6" t="s">
        <v>121</v>
      </c>
      <c r="B27" s="7" t="s">
        <v>122</v>
      </c>
      <c r="C27" s="6" t="s">
        <v>123</v>
      </c>
      <c r="D27" s="6" t="s">
        <v>97</v>
      </c>
      <c r="E27" s="8">
        <v>19963</v>
      </c>
      <c r="F27" s="9">
        <v>43374</v>
      </c>
      <c r="G27" s="9">
        <v>47149</v>
      </c>
      <c r="H27" s="10">
        <v>124</v>
      </c>
      <c r="I27" s="10">
        <v>6</v>
      </c>
      <c r="J27" s="8">
        <v>13308.67</v>
      </c>
      <c r="K27" s="8">
        <v>0.67</v>
      </c>
      <c r="L27" s="8">
        <v>159704.04</v>
      </c>
      <c r="M27" s="8">
        <v>8</v>
      </c>
      <c r="N27" s="8">
        <v>4.84</v>
      </c>
      <c r="O27" s="8">
        <v>0</v>
      </c>
      <c r="P27" s="8">
        <v>29112.7</v>
      </c>
      <c r="Q27" s="8">
        <v>0</v>
      </c>
    </row>
    <row r="28" spans="1:17" s="3" customFormat="1" ht="15" hidden="1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hidden="1" customHeight="1">
      <c r="A29" s="6" t="s">
        <v>124</v>
      </c>
      <c r="B29" s="7" t="s">
        <v>125</v>
      </c>
      <c r="C29" s="6" t="s">
        <v>126</v>
      </c>
      <c r="D29" s="6" t="s">
        <v>97</v>
      </c>
      <c r="E29" s="8">
        <v>80414</v>
      </c>
      <c r="F29" s="9">
        <v>42064</v>
      </c>
      <c r="G29" s="9">
        <v>46812</v>
      </c>
      <c r="H29" s="10">
        <v>156</v>
      </c>
      <c r="I29" s="10">
        <v>9.58</v>
      </c>
      <c r="J29" s="8">
        <v>31361.46</v>
      </c>
      <c r="K29" s="8">
        <v>0.39</v>
      </c>
      <c r="L29" s="8">
        <v>376337.52</v>
      </c>
      <c r="M29" s="8">
        <v>4.68</v>
      </c>
      <c r="N29" s="8">
        <v>1.37</v>
      </c>
      <c r="O29" s="8">
        <v>0</v>
      </c>
      <c r="P29" s="8">
        <v>0</v>
      </c>
      <c r="Q29" s="8">
        <v>0</v>
      </c>
    </row>
    <row r="30" spans="1:17" s="3" customFormat="1" ht="15" hidden="1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127</v>
      </c>
      <c r="B31" s="7" t="s">
        <v>128</v>
      </c>
      <c r="C31" s="6" t="s">
        <v>805</v>
      </c>
      <c r="D31" s="6" t="s">
        <v>97</v>
      </c>
      <c r="E31" s="8">
        <v>73489</v>
      </c>
      <c r="F31" s="9">
        <v>44470</v>
      </c>
      <c r="G31" s="9">
        <v>45596</v>
      </c>
      <c r="H31" s="10">
        <v>37</v>
      </c>
      <c r="I31" s="10">
        <v>3</v>
      </c>
      <c r="J31" s="8">
        <v>15900</v>
      </c>
      <c r="K31" s="8">
        <v>0.22</v>
      </c>
      <c r="L31" s="8">
        <v>190800</v>
      </c>
      <c r="M31" s="8">
        <v>2.6</v>
      </c>
      <c r="N31" s="8">
        <v>1.4</v>
      </c>
      <c r="O31" s="8">
        <v>0</v>
      </c>
      <c r="P31" s="8">
        <v>31800</v>
      </c>
      <c r="Q31" s="8">
        <v>0</v>
      </c>
    </row>
    <row r="32" spans="1:17" s="3" customFormat="1" ht="15" hidden="1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hidden="1" customHeight="1">
      <c r="A33" s="6" t="s">
        <v>130</v>
      </c>
      <c r="B33" s="7" t="s">
        <v>133</v>
      </c>
      <c r="C33" s="6" t="s">
        <v>134</v>
      </c>
      <c r="D33" s="6" t="s">
        <v>97</v>
      </c>
      <c r="E33" s="8">
        <v>5036</v>
      </c>
      <c r="F33" s="9">
        <v>44697</v>
      </c>
      <c r="G33" s="9">
        <v>47391</v>
      </c>
      <c r="H33" s="10">
        <v>89</v>
      </c>
      <c r="I33" s="10">
        <v>2.42</v>
      </c>
      <c r="J33" s="8">
        <v>3777</v>
      </c>
      <c r="K33" s="8">
        <v>0.75</v>
      </c>
      <c r="L33" s="8">
        <v>45324</v>
      </c>
      <c r="M33" s="8">
        <v>9</v>
      </c>
      <c r="N33" s="8">
        <v>2.25</v>
      </c>
      <c r="O33" s="8">
        <v>0</v>
      </c>
      <c r="P33" s="8">
        <v>3039.55</v>
      </c>
      <c r="Q33" s="8">
        <v>0</v>
      </c>
    </row>
    <row r="34" spans="1:17" s="3" customFormat="1" ht="15" hidden="1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hidden="1" customHeight="1">
      <c r="A35" s="6" t="s">
        <v>130</v>
      </c>
      <c r="B35" s="7" t="s">
        <v>135</v>
      </c>
      <c r="C35" s="6" t="s">
        <v>136</v>
      </c>
      <c r="D35" s="6" t="s">
        <v>97</v>
      </c>
      <c r="E35" s="8">
        <v>5423</v>
      </c>
      <c r="F35" s="9">
        <v>45231</v>
      </c>
      <c r="G35" s="9">
        <v>47057</v>
      </c>
      <c r="H35" s="10">
        <v>60</v>
      </c>
      <c r="I35" s="10">
        <v>0.92</v>
      </c>
      <c r="J35" s="8">
        <v>4067.25</v>
      </c>
      <c r="K35" s="8">
        <v>0.75</v>
      </c>
      <c r="L35" s="8">
        <v>48807</v>
      </c>
      <c r="M35" s="8">
        <v>9</v>
      </c>
      <c r="N35" s="8">
        <v>2.0499999999999998</v>
      </c>
      <c r="O35" s="8">
        <v>0</v>
      </c>
      <c r="P35" s="8">
        <v>5685.11</v>
      </c>
      <c r="Q35" s="8">
        <v>0</v>
      </c>
    </row>
    <row r="36" spans="1:17" s="3" customFormat="1" ht="15" hidden="1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hidden="1" customHeight="1">
      <c r="A37" s="6" t="s">
        <v>130</v>
      </c>
      <c r="B37" s="7" t="s">
        <v>137</v>
      </c>
      <c r="C37" s="6" t="s">
        <v>138</v>
      </c>
      <c r="D37" s="6" t="s">
        <v>97</v>
      </c>
      <c r="E37" s="8">
        <v>6635</v>
      </c>
      <c r="F37" s="9">
        <v>45170</v>
      </c>
      <c r="G37" s="9">
        <v>46265</v>
      </c>
      <c r="H37" s="10">
        <v>36</v>
      </c>
      <c r="I37" s="10">
        <v>1.08</v>
      </c>
      <c r="J37" s="8">
        <v>5175.3</v>
      </c>
      <c r="K37" s="8">
        <v>0.78</v>
      </c>
      <c r="L37" s="8">
        <v>62103.6</v>
      </c>
      <c r="M37" s="8">
        <v>9.36</v>
      </c>
      <c r="N37" s="8">
        <v>2.33</v>
      </c>
      <c r="O37" s="8">
        <v>0</v>
      </c>
      <c r="P37" s="8">
        <v>26053.439999999999</v>
      </c>
      <c r="Q37" s="8">
        <v>0</v>
      </c>
    </row>
    <row r="38" spans="1:17" s="3" customFormat="1" ht="15" hidden="1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hidden="1" customHeight="1">
      <c r="A39" s="6" t="s">
        <v>130</v>
      </c>
      <c r="B39" s="7" t="s">
        <v>139</v>
      </c>
      <c r="C39" s="6" t="s">
        <v>140</v>
      </c>
      <c r="D39" s="6" t="s">
        <v>97</v>
      </c>
      <c r="E39" s="8">
        <v>7490</v>
      </c>
      <c r="F39" s="9">
        <v>44697</v>
      </c>
      <c r="G39" s="9">
        <v>46173</v>
      </c>
      <c r="H39" s="10">
        <v>49</v>
      </c>
      <c r="I39" s="10">
        <v>2.42</v>
      </c>
      <c r="J39" s="8">
        <v>5842.2</v>
      </c>
      <c r="K39" s="8">
        <v>0.78</v>
      </c>
      <c r="L39" s="8">
        <v>70106.399999999994</v>
      </c>
      <c r="M39" s="8">
        <v>9.36</v>
      </c>
      <c r="N39" s="8">
        <v>2.33</v>
      </c>
      <c r="O39" s="8">
        <v>0</v>
      </c>
      <c r="P39" s="8">
        <v>7490</v>
      </c>
      <c r="Q39" s="8">
        <v>0</v>
      </c>
    </row>
    <row r="40" spans="1:17" s="3" customFormat="1" ht="15" hidden="1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hidden="1" customHeight="1">
      <c r="A41" s="6" t="s">
        <v>130</v>
      </c>
      <c r="B41" s="7" t="s">
        <v>141</v>
      </c>
      <c r="C41" s="6" t="s">
        <v>142</v>
      </c>
      <c r="D41" s="6" t="s">
        <v>97</v>
      </c>
      <c r="E41" s="8">
        <v>12665</v>
      </c>
      <c r="F41" s="9">
        <v>44697</v>
      </c>
      <c r="G41" s="9">
        <v>46934</v>
      </c>
      <c r="H41" s="10">
        <v>74</v>
      </c>
      <c r="I41" s="10">
        <v>2.42</v>
      </c>
      <c r="J41" s="8">
        <v>9878.7000000000007</v>
      </c>
      <c r="K41" s="8">
        <v>0.78</v>
      </c>
      <c r="L41" s="8">
        <v>118544.4</v>
      </c>
      <c r="M41" s="8">
        <v>9.36</v>
      </c>
      <c r="N41" s="8">
        <v>2.33</v>
      </c>
      <c r="O41" s="8">
        <v>0</v>
      </c>
      <c r="P41" s="8">
        <v>23354.29</v>
      </c>
      <c r="Q41" s="8">
        <v>0</v>
      </c>
    </row>
    <row r="42" spans="1:17" s="3" customFormat="1" ht="15" hidden="1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hidden="1" customHeight="1">
      <c r="A43" s="6" t="s">
        <v>130</v>
      </c>
      <c r="B43" s="7" t="s">
        <v>143</v>
      </c>
      <c r="C43" s="12" t="s">
        <v>247</v>
      </c>
      <c r="D43" s="12"/>
      <c r="E43" s="13">
        <v>6525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s="3" customFormat="1" ht="15" hidden="1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hidden="1" customHeight="1">
      <c r="A45" s="6" t="s">
        <v>145</v>
      </c>
      <c r="B45" s="7" t="s">
        <v>146</v>
      </c>
      <c r="C45" s="6" t="s">
        <v>147</v>
      </c>
      <c r="D45" s="6" t="s">
        <v>97</v>
      </c>
      <c r="E45" s="8">
        <v>27300</v>
      </c>
      <c r="F45" s="9">
        <v>43831</v>
      </c>
      <c r="G45" s="9">
        <v>46752</v>
      </c>
      <c r="H45" s="10">
        <v>96</v>
      </c>
      <c r="I45" s="10">
        <v>4.75</v>
      </c>
      <c r="J45" s="8">
        <v>17147.22</v>
      </c>
      <c r="K45" s="8">
        <v>0.63</v>
      </c>
      <c r="L45" s="8">
        <v>205766.64</v>
      </c>
      <c r="M45" s="8">
        <v>7.54</v>
      </c>
      <c r="N45" s="8">
        <v>1.94</v>
      </c>
      <c r="O45" s="8">
        <v>0</v>
      </c>
      <c r="P45" s="8">
        <v>16487.7</v>
      </c>
      <c r="Q45" s="8">
        <v>0</v>
      </c>
    </row>
    <row r="46" spans="1:17" s="3" customFormat="1" ht="15" hidden="1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148</v>
      </c>
      <c r="B47" s="7" t="s">
        <v>149</v>
      </c>
      <c r="C47" s="6" t="s">
        <v>806</v>
      </c>
      <c r="D47" s="6" t="s">
        <v>97</v>
      </c>
      <c r="E47" s="8">
        <v>23912</v>
      </c>
      <c r="F47" s="9">
        <v>44490</v>
      </c>
      <c r="G47" s="9">
        <v>45596</v>
      </c>
      <c r="H47" s="10">
        <v>37</v>
      </c>
      <c r="I47" s="10">
        <v>3</v>
      </c>
      <c r="J47" s="8">
        <v>15483.02</v>
      </c>
      <c r="K47" s="8">
        <v>0.65</v>
      </c>
      <c r="L47" s="8">
        <v>185796.24</v>
      </c>
      <c r="M47" s="8">
        <v>7.77</v>
      </c>
      <c r="N47" s="8">
        <v>0</v>
      </c>
      <c r="O47" s="8">
        <v>0</v>
      </c>
      <c r="P47" s="8">
        <v>22118.6</v>
      </c>
      <c r="Q47" s="8">
        <v>0</v>
      </c>
    </row>
    <row r="48" spans="1:17" s="3" customFormat="1" ht="15" hidden="1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hidden="1" customHeight="1">
      <c r="A49" s="6" t="s">
        <v>151</v>
      </c>
      <c r="B49" s="7" t="s">
        <v>152</v>
      </c>
      <c r="C49" s="6" t="s">
        <v>153</v>
      </c>
      <c r="D49" s="6" t="s">
        <v>117</v>
      </c>
      <c r="E49" s="8">
        <v>7500</v>
      </c>
      <c r="F49" s="9">
        <v>44136</v>
      </c>
      <c r="G49" s="9">
        <v>46022</v>
      </c>
      <c r="H49" s="10">
        <v>62</v>
      </c>
      <c r="I49" s="10">
        <v>3.92</v>
      </c>
      <c r="J49" s="8">
        <v>5292.9</v>
      </c>
      <c r="K49" s="8">
        <v>0.71</v>
      </c>
      <c r="L49" s="8">
        <v>63514.8</v>
      </c>
      <c r="M49" s="8">
        <v>8.4700000000000006</v>
      </c>
      <c r="N49" s="8">
        <v>2.85</v>
      </c>
      <c r="O49" s="8">
        <v>0</v>
      </c>
      <c r="P49" s="8">
        <v>9687.5</v>
      </c>
      <c r="Q49" s="8">
        <v>0</v>
      </c>
    </row>
    <row r="50" spans="1:17" s="3" customFormat="1" ht="15" hidden="1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hidden="1" customHeight="1">
      <c r="A51" s="6" t="s">
        <v>151</v>
      </c>
      <c r="B51" s="7" t="s">
        <v>156</v>
      </c>
      <c r="C51" s="6" t="s">
        <v>157</v>
      </c>
      <c r="D51" s="6" t="s">
        <v>117</v>
      </c>
      <c r="E51" s="8">
        <v>7500</v>
      </c>
      <c r="F51" s="9">
        <v>34790</v>
      </c>
      <c r="G51" s="9">
        <v>45869</v>
      </c>
      <c r="H51" s="10">
        <v>364</v>
      </c>
      <c r="I51" s="10">
        <v>29.5</v>
      </c>
      <c r="J51" s="8">
        <v>5191.41</v>
      </c>
      <c r="K51" s="8">
        <v>0.69</v>
      </c>
      <c r="L51" s="8">
        <v>62296.92</v>
      </c>
      <c r="M51" s="8">
        <v>8.31</v>
      </c>
      <c r="N51" s="8">
        <v>3.29</v>
      </c>
      <c r="O51" s="8">
        <v>0</v>
      </c>
      <c r="P51" s="8">
        <v>7188</v>
      </c>
      <c r="Q51" s="8">
        <v>0</v>
      </c>
    </row>
    <row r="52" spans="1:17" s="3" customFormat="1" ht="15" hidden="1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hidden="1" customHeight="1">
      <c r="A53" s="6" t="s">
        <v>151</v>
      </c>
      <c r="B53" s="7" t="s">
        <v>154</v>
      </c>
      <c r="C53" s="12" t="s">
        <v>247</v>
      </c>
      <c r="D53" s="12"/>
      <c r="E53" s="13">
        <v>8500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s="3" customFormat="1" ht="15" hidden="1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hidden="1" customHeight="1">
      <c r="A55" s="6" t="s">
        <v>158</v>
      </c>
      <c r="B55" s="7" t="s">
        <v>159</v>
      </c>
      <c r="C55" s="6" t="s">
        <v>160</v>
      </c>
      <c r="D55" s="6" t="s">
        <v>97</v>
      </c>
      <c r="E55" s="8">
        <v>136882</v>
      </c>
      <c r="F55" s="9">
        <v>43258</v>
      </c>
      <c r="G55" s="9">
        <v>50562</v>
      </c>
      <c r="H55" s="10">
        <v>240</v>
      </c>
      <c r="I55" s="10">
        <v>6.33</v>
      </c>
      <c r="J55" s="8">
        <v>62572.93</v>
      </c>
      <c r="K55" s="8">
        <v>0.46</v>
      </c>
      <c r="L55" s="8">
        <v>750875.16</v>
      </c>
      <c r="M55" s="8">
        <v>5.49</v>
      </c>
      <c r="N55" s="8">
        <v>1</v>
      </c>
      <c r="O55" s="8">
        <v>0</v>
      </c>
      <c r="P55" s="8">
        <v>54752.800000000003</v>
      </c>
      <c r="Q55" s="8">
        <v>0</v>
      </c>
    </row>
    <row r="56" spans="1:17" s="3" customFormat="1" ht="15" hidden="1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hidden="1" customHeight="1">
      <c r="A57" s="6" t="s">
        <v>161</v>
      </c>
      <c r="B57" s="7" t="s">
        <v>119</v>
      </c>
      <c r="C57" s="6" t="s">
        <v>162</v>
      </c>
      <c r="D57" s="6" t="s">
        <v>97</v>
      </c>
      <c r="E57" s="8">
        <v>144578</v>
      </c>
      <c r="F57" s="9">
        <v>41000</v>
      </c>
      <c r="G57" s="9">
        <v>46477</v>
      </c>
      <c r="H57" s="10">
        <v>180</v>
      </c>
      <c r="I57" s="10">
        <v>12.5</v>
      </c>
      <c r="J57" s="8">
        <v>77640.009999999995</v>
      </c>
      <c r="K57" s="8">
        <v>0.54</v>
      </c>
      <c r="L57" s="8">
        <v>931680.12</v>
      </c>
      <c r="M57" s="8">
        <v>6.44</v>
      </c>
      <c r="N57" s="8">
        <v>2.21</v>
      </c>
      <c r="O57" s="8">
        <v>0</v>
      </c>
      <c r="P57" s="8">
        <v>75000</v>
      </c>
      <c r="Q57" s="8">
        <v>0</v>
      </c>
    </row>
    <row r="58" spans="1:17" s="3" customFormat="1" ht="15" hidden="1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hidden="1" customHeight="1">
      <c r="A59" s="6" t="s">
        <v>163</v>
      </c>
      <c r="B59" s="7" t="s">
        <v>99</v>
      </c>
      <c r="C59" s="6" t="s">
        <v>807</v>
      </c>
      <c r="D59" s="6" t="s">
        <v>97</v>
      </c>
      <c r="E59" s="8">
        <v>50545</v>
      </c>
      <c r="F59" s="9">
        <v>44967</v>
      </c>
      <c r="G59" s="9">
        <v>46843</v>
      </c>
      <c r="H59" s="10">
        <v>62</v>
      </c>
      <c r="I59" s="10">
        <v>1.67</v>
      </c>
      <c r="J59" s="8">
        <v>28035.63</v>
      </c>
      <c r="K59" s="8">
        <v>0.55000000000000004</v>
      </c>
      <c r="L59" s="8">
        <v>336427.56</v>
      </c>
      <c r="M59" s="8">
        <v>6.66</v>
      </c>
      <c r="N59" s="8">
        <v>1.51</v>
      </c>
      <c r="O59" s="8">
        <v>0</v>
      </c>
      <c r="P59" s="8">
        <v>38090.269999999997</v>
      </c>
      <c r="Q59" s="8">
        <v>0</v>
      </c>
    </row>
    <row r="60" spans="1:17" s="3" customFormat="1" ht="15" hidden="1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hidden="1" customHeight="1">
      <c r="A61" s="6" t="s">
        <v>163</v>
      </c>
      <c r="B61" s="7" t="s">
        <v>101</v>
      </c>
      <c r="C61" s="6" t="s">
        <v>165</v>
      </c>
      <c r="D61" s="6" t="s">
        <v>97</v>
      </c>
      <c r="E61" s="8">
        <v>15780</v>
      </c>
      <c r="F61" s="9">
        <v>44635</v>
      </c>
      <c r="G61" s="9">
        <v>45747</v>
      </c>
      <c r="H61" s="10">
        <v>37</v>
      </c>
      <c r="I61" s="10">
        <v>2.58</v>
      </c>
      <c r="J61" s="8">
        <v>10463.129999999999</v>
      </c>
      <c r="K61" s="8">
        <v>0.66</v>
      </c>
      <c r="L61" s="8">
        <v>125557.56</v>
      </c>
      <c r="M61" s="8">
        <v>7.96</v>
      </c>
      <c r="N61" s="8">
        <v>1.27</v>
      </c>
      <c r="O61" s="8">
        <v>0</v>
      </c>
      <c r="P61" s="8">
        <v>10463.129999999999</v>
      </c>
      <c r="Q61" s="8">
        <v>0</v>
      </c>
    </row>
    <row r="62" spans="1:17" s="3" customFormat="1" ht="15" hidden="1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hidden="1" customHeight="1">
      <c r="A63" s="6" t="s">
        <v>166</v>
      </c>
      <c r="B63" s="7" t="s">
        <v>167</v>
      </c>
      <c r="C63" s="6" t="s">
        <v>168</v>
      </c>
      <c r="D63" s="6" t="s">
        <v>97</v>
      </c>
      <c r="E63" s="8">
        <v>67656</v>
      </c>
      <c r="F63" s="9">
        <v>44797</v>
      </c>
      <c r="G63" s="9">
        <v>46630</v>
      </c>
      <c r="H63" s="10">
        <v>61</v>
      </c>
      <c r="I63" s="10">
        <v>2.17</v>
      </c>
      <c r="J63" s="8">
        <v>0</v>
      </c>
      <c r="K63" s="8">
        <v>0</v>
      </c>
      <c r="L63" s="8">
        <v>0</v>
      </c>
      <c r="M63" s="8">
        <v>0</v>
      </c>
      <c r="N63" s="8">
        <v>0.99</v>
      </c>
      <c r="O63" s="8">
        <v>0</v>
      </c>
      <c r="P63" s="8">
        <v>36252.339999999997</v>
      </c>
      <c r="Q63" s="8">
        <v>0</v>
      </c>
    </row>
    <row r="64" spans="1:17" s="3" customFormat="1" ht="15" hidden="1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hidden="1" customHeight="1">
      <c r="A65" s="6" t="s">
        <v>169</v>
      </c>
      <c r="B65" s="7" t="s">
        <v>170</v>
      </c>
      <c r="C65" s="6" t="s">
        <v>171</v>
      </c>
      <c r="D65" s="6" t="s">
        <v>117</v>
      </c>
      <c r="E65" s="8">
        <v>28808</v>
      </c>
      <c r="F65" s="9">
        <v>43466</v>
      </c>
      <c r="G65" s="9">
        <v>46996</v>
      </c>
      <c r="H65" s="10">
        <v>116</v>
      </c>
      <c r="I65" s="10">
        <v>5.75</v>
      </c>
      <c r="J65" s="8">
        <v>16924.7</v>
      </c>
      <c r="K65" s="8">
        <v>0.59</v>
      </c>
      <c r="L65" s="8">
        <v>203096.4</v>
      </c>
      <c r="M65" s="8">
        <v>7.05</v>
      </c>
      <c r="N65" s="8">
        <v>0.25</v>
      </c>
      <c r="O65" s="8">
        <v>0</v>
      </c>
      <c r="P65" s="8">
        <v>9329.0400000000009</v>
      </c>
      <c r="Q65" s="8">
        <v>0</v>
      </c>
    </row>
    <row r="66" spans="1:17" s="3" customFormat="1" ht="15" hidden="1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hidden="1" customHeight="1">
      <c r="A67" s="6" t="s">
        <v>172</v>
      </c>
      <c r="B67" s="7" t="s">
        <v>173</v>
      </c>
      <c r="C67" s="6" t="s">
        <v>174</v>
      </c>
      <c r="D67" s="6" t="s">
        <v>97</v>
      </c>
      <c r="E67" s="8">
        <v>166493</v>
      </c>
      <c r="F67" s="9">
        <v>44481</v>
      </c>
      <c r="G67" s="9">
        <v>48132</v>
      </c>
      <c r="H67" s="10">
        <v>120</v>
      </c>
      <c r="I67" s="10">
        <v>3</v>
      </c>
      <c r="J67" s="8">
        <v>62424</v>
      </c>
      <c r="K67" s="8">
        <v>0.37</v>
      </c>
      <c r="L67" s="8">
        <v>749088</v>
      </c>
      <c r="M67" s="8">
        <v>4.5</v>
      </c>
      <c r="N67" s="8">
        <v>0.95</v>
      </c>
      <c r="O67" s="8">
        <v>0</v>
      </c>
      <c r="P67" s="8">
        <v>64856.05</v>
      </c>
      <c r="Q67" s="8">
        <v>0</v>
      </c>
    </row>
    <row r="68" spans="1:17" s="3" customFormat="1" ht="15" hidden="1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hidden="1" customHeight="1">
      <c r="A69" s="6" t="s">
        <v>175</v>
      </c>
      <c r="B69" s="7" t="s">
        <v>176</v>
      </c>
      <c r="C69" s="6" t="s">
        <v>177</v>
      </c>
      <c r="D69" s="6" t="s">
        <v>97</v>
      </c>
      <c r="E69" s="8">
        <v>65806</v>
      </c>
      <c r="F69" s="9">
        <v>44256</v>
      </c>
      <c r="G69" s="9">
        <v>45716</v>
      </c>
      <c r="H69" s="10">
        <v>48</v>
      </c>
      <c r="I69" s="10">
        <v>3.58</v>
      </c>
      <c r="J69" s="8">
        <v>44942.5</v>
      </c>
      <c r="K69" s="8">
        <v>0.68</v>
      </c>
      <c r="L69" s="8">
        <v>539310</v>
      </c>
      <c r="M69" s="8">
        <v>8.1999999999999993</v>
      </c>
      <c r="N69" s="8">
        <v>1.57</v>
      </c>
      <c r="O69" s="8">
        <v>0</v>
      </c>
      <c r="P69" s="8">
        <v>0</v>
      </c>
      <c r="Q69" s="8">
        <v>0</v>
      </c>
    </row>
    <row r="70" spans="1:17" s="3" customFormat="1" ht="15" hidden="1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hidden="1" customHeight="1">
      <c r="A71" s="6" t="s">
        <v>178</v>
      </c>
      <c r="B71" s="7" t="s">
        <v>179</v>
      </c>
      <c r="C71" s="6" t="s">
        <v>180</v>
      </c>
      <c r="D71" s="6" t="s">
        <v>97</v>
      </c>
      <c r="E71" s="8">
        <v>99750</v>
      </c>
      <c r="F71" s="9">
        <v>44700</v>
      </c>
      <c r="G71" s="9">
        <v>45808</v>
      </c>
      <c r="H71" s="10">
        <v>37</v>
      </c>
      <c r="I71" s="10">
        <v>2.42</v>
      </c>
      <c r="J71" s="8">
        <v>66333.75</v>
      </c>
      <c r="K71" s="8">
        <v>0.66</v>
      </c>
      <c r="L71" s="8">
        <v>796005</v>
      </c>
      <c r="M71" s="8">
        <v>7.98</v>
      </c>
      <c r="N71" s="8">
        <v>1.31</v>
      </c>
      <c r="O71" s="8">
        <v>0</v>
      </c>
      <c r="P71" s="8">
        <v>45000</v>
      </c>
      <c r="Q71" s="8">
        <v>0</v>
      </c>
    </row>
    <row r="72" spans="1:17" s="3" customFormat="1" ht="15" hidden="1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hidden="1" customHeight="1">
      <c r="A73" s="6" t="s">
        <v>181</v>
      </c>
      <c r="B73" s="7" t="s">
        <v>182</v>
      </c>
      <c r="C73" s="6" t="s">
        <v>183</v>
      </c>
      <c r="D73" s="6" t="s">
        <v>97</v>
      </c>
      <c r="E73" s="8">
        <v>32000</v>
      </c>
      <c r="F73" s="9">
        <v>38991</v>
      </c>
      <c r="G73" s="9">
        <v>46295</v>
      </c>
      <c r="H73" s="10">
        <v>240</v>
      </c>
      <c r="I73" s="10">
        <v>18</v>
      </c>
      <c r="J73" s="8">
        <v>18448.11</v>
      </c>
      <c r="K73" s="8">
        <v>0.57999999999999996</v>
      </c>
      <c r="L73" s="8">
        <v>221377.32</v>
      </c>
      <c r="M73" s="8">
        <v>6.92</v>
      </c>
      <c r="N73" s="8">
        <v>4.6100000000000003</v>
      </c>
      <c r="O73" s="8">
        <v>0</v>
      </c>
      <c r="P73" s="8">
        <v>17375</v>
      </c>
      <c r="Q73" s="8">
        <v>0</v>
      </c>
    </row>
    <row r="74" spans="1:17" s="3" customFormat="1" ht="15" hidden="1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hidden="1" customHeight="1">
      <c r="A75" s="6" t="s">
        <v>184</v>
      </c>
      <c r="B75" s="7" t="s">
        <v>107</v>
      </c>
      <c r="C75" s="6" t="s">
        <v>185</v>
      </c>
      <c r="D75" s="6" t="s">
        <v>97</v>
      </c>
      <c r="E75" s="8">
        <v>111087</v>
      </c>
      <c r="F75" s="9">
        <v>44228</v>
      </c>
      <c r="G75" s="9">
        <v>45716</v>
      </c>
      <c r="H75" s="10">
        <v>49</v>
      </c>
      <c r="I75" s="10">
        <v>3.67</v>
      </c>
      <c r="J75" s="8">
        <v>38185.68</v>
      </c>
      <c r="K75" s="8">
        <v>0.34</v>
      </c>
      <c r="L75" s="8">
        <v>458228.16</v>
      </c>
      <c r="M75" s="8">
        <v>4.12</v>
      </c>
      <c r="N75" s="8">
        <v>1.19</v>
      </c>
      <c r="O75" s="8">
        <v>0</v>
      </c>
      <c r="P75" s="8">
        <v>31209.78</v>
      </c>
      <c r="Q75" s="8">
        <v>0</v>
      </c>
    </row>
    <row r="76" spans="1:17" s="3" customFormat="1" ht="15" hidden="1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hidden="1" customHeight="1">
      <c r="A77" s="6" t="s">
        <v>184</v>
      </c>
      <c r="B77" s="7" t="s">
        <v>109</v>
      </c>
      <c r="C77" s="6" t="s">
        <v>790</v>
      </c>
      <c r="D77" s="6" t="s">
        <v>97</v>
      </c>
      <c r="E77" s="8">
        <v>47107</v>
      </c>
      <c r="F77" s="9">
        <v>45352</v>
      </c>
      <c r="G77" s="9">
        <v>46112</v>
      </c>
      <c r="H77" s="10">
        <v>25</v>
      </c>
      <c r="I77" s="10">
        <v>0.57999999999999996</v>
      </c>
      <c r="J77" s="8">
        <v>20609.310000000001</v>
      </c>
      <c r="K77" s="8">
        <v>0.44</v>
      </c>
      <c r="L77" s="8">
        <v>247311.72</v>
      </c>
      <c r="M77" s="8">
        <v>5.25</v>
      </c>
      <c r="N77" s="8">
        <v>1.1499999999999999</v>
      </c>
      <c r="O77" s="8">
        <v>0</v>
      </c>
      <c r="P77" s="8">
        <v>20609</v>
      </c>
      <c r="Q77" s="8">
        <v>0</v>
      </c>
    </row>
    <row r="78" spans="1:17" s="3" customFormat="1" ht="15" hidden="1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hidden="1" customHeight="1">
      <c r="A79" s="6" t="s">
        <v>184</v>
      </c>
      <c r="B79" s="7" t="s">
        <v>188</v>
      </c>
      <c r="C79" s="6" t="s">
        <v>189</v>
      </c>
      <c r="D79" s="6" t="s">
        <v>97</v>
      </c>
      <c r="E79" s="8">
        <v>114027</v>
      </c>
      <c r="F79" s="9">
        <v>44621</v>
      </c>
      <c r="G79" s="9">
        <v>47269</v>
      </c>
      <c r="H79" s="10">
        <v>87</v>
      </c>
      <c r="I79" s="10">
        <v>2.58</v>
      </c>
      <c r="J79" s="8">
        <v>35348.370000000003</v>
      </c>
      <c r="K79" s="8">
        <v>0.31</v>
      </c>
      <c r="L79" s="8">
        <v>424180.44</v>
      </c>
      <c r="M79" s="8">
        <v>3.72</v>
      </c>
      <c r="N79" s="8">
        <v>1.19</v>
      </c>
      <c r="O79" s="8">
        <v>0</v>
      </c>
      <c r="P79" s="8">
        <v>41049.730000000003</v>
      </c>
      <c r="Q79" s="8">
        <v>0</v>
      </c>
    </row>
    <row r="80" spans="1:17" s="3" customFormat="1" ht="15" hidden="1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hidden="1" customHeight="1">
      <c r="A81" s="6" t="s">
        <v>184</v>
      </c>
      <c r="B81" s="7" t="s">
        <v>190</v>
      </c>
      <c r="C81" s="6" t="s">
        <v>191</v>
      </c>
      <c r="D81" s="6" t="s">
        <v>117</v>
      </c>
      <c r="E81" s="8">
        <v>0</v>
      </c>
      <c r="F81" s="9">
        <v>45231</v>
      </c>
      <c r="G81" s="9">
        <v>46326</v>
      </c>
      <c r="H81" s="10">
        <v>36</v>
      </c>
      <c r="I81" s="10">
        <v>0.92</v>
      </c>
      <c r="J81" s="8">
        <v>3500</v>
      </c>
      <c r="K81" s="8">
        <v>0</v>
      </c>
      <c r="L81" s="8">
        <v>42000</v>
      </c>
      <c r="M81" s="8">
        <v>0</v>
      </c>
      <c r="N81" s="8">
        <v>0</v>
      </c>
      <c r="O81" s="8">
        <v>0</v>
      </c>
      <c r="P81" s="8">
        <v>7000</v>
      </c>
      <c r="Q81" s="8">
        <v>0</v>
      </c>
    </row>
    <row r="82" spans="1:17" s="3" customFormat="1" ht="15" hidden="1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hidden="1" customHeight="1">
      <c r="A83" s="6" t="s">
        <v>192</v>
      </c>
      <c r="B83" s="7" t="s">
        <v>193</v>
      </c>
      <c r="C83" s="6" t="s">
        <v>194</v>
      </c>
      <c r="D83" s="6" t="s">
        <v>97</v>
      </c>
      <c r="E83" s="8">
        <v>62000</v>
      </c>
      <c r="F83" s="9">
        <v>44634</v>
      </c>
      <c r="G83" s="9">
        <v>45747</v>
      </c>
      <c r="H83" s="10">
        <v>37</v>
      </c>
      <c r="I83" s="10">
        <v>2.58</v>
      </c>
      <c r="J83" s="8">
        <v>71248.33</v>
      </c>
      <c r="K83" s="8">
        <v>1.1499999999999999</v>
      </c>
      <c r="L83" s="8">
        <v>854979.96</v>
      </c>
      <c r="M83" s="8">
        <v>13.79</v>
      </c>
      <c r="N83" s="8">
        <v>4.4800000000000004</v>
      </c>
      <c r="O83" s="8">
        <v>0</v>
      </c>
      <c r="P83" s="8">
        <v>67166.67</v>
      </c>
      <c r="Q83" s="8">
        <v>0</v>
      </c>
    </row>
    <row r="84" spans="1:17" s="3" customFormat="1" ht="15" hidden="1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hidden="1" customHeight="1">
      <c r="A85" s="6" t="s">
        <v>195</v>
      </c>
      <c r="B85" s="7" t="s">
        <v>193</v>
      </c>
      <c r="C85" s="6" t="s">
        <v>196</v>
      </c>
      <c r="D85" s="6" t="s">
        <v>97</v>
      </c>
      <c r="E85" s="8">
        <v>20000</v>
      </c>
      <c r="F85" s="9">
        <v>44620</v>
      </c>
      <c r="G85" s="9">
        <v>46627</v>
      </c>
      <c r="H85" s="10">
        <v>66</v>
      </c>
      <c r="I85" s="10">
        <v>2.67</v>
      </c>
      <c r="J85" s="8">
        <v>13750</v>
      </c>
      <c r="K85" s="8">
        <v>0.69</v>
      </c>
      <c r="L85" s="8">
        <v>165000</v>
      </c>
      <c r="M85" s="8">
        <v>8.25</v>
      </c>
      <c r="N85" s="8">
        <v>2.38</v>
      </c>
      <c r="O85" s="8">
        <v>0</v>
      </c>
      <c r="P85" s="8">
        <v>12916.67</v>
      </c>
      <c r="Q85" s="8">
        <v>0</v>
      </c>
    </row>
    <row r="86" spans="1:17" s="3" customFormat="1" ht="15" hidden="1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hidden="1" customHeight="1">
      <c r="A87" s="6" t="s">
        <v>197</v>
      </c>
      <c r="B87" s="7" t="s">
        <v>198</v>
      </c>
      <c r="C87" s="6" t="s">
        <v>199</v>
      </c>
      <c r="D87" s="6" t="s">
        <v>97</v>
      </c>
      <c r="E87" s="8">
        <v>106045</v>
      </c>
      <c r="F87" s="9">
        <v>43410</v>
      </c>
      <c r="G87" s="9">
        <v>47062</v>
      </c>
      <c r="H87" s="10">
        <v>120</v>
      </c>
      <c r="I87" s="10">
        <v>5.92</v>
      </c>
      <c r="J87" s="8">
        <v>43660.02</v>
      </c>
      <c r="K87" s="8">
        <v>0.41</v>
      </c>
      <c r="L87" s="8">
        <v>523920.24</v>
      </c>
      <c r="M87" s="8">
        <v>4.9400000000000004</v>
      </c>
      <c r="N87" s="8">
        <v>0.77</v>
      </c>
      <c r="O87" s="8">
        <v>0</v>
      </c>
      <c r="P87" s="8">
        <v>0</v>
      </c>
      <c r="Q87" s="8">
        <v>0</v>
      </c>
    </row>
    <row r="88" spans="1:17" s="3" customFormat="1" ht="15" hidden="1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hidden="1" customHeight="1">
      <c r="A89" s="6" t="s">
        <v>200</v>
      </c>
      <c r="B89" s="7" t="s">
        <v>201</v>
      </c>
      <c r="C89" s="6" t="s">
        <v>202</v>
      </c>
      <c r="D89" s="6" t="s">
        <v>97</v>
      </c>
      <c r="E89" s="8">
        <v>11436</v>
      </c>
      <c r="F89" s="9">
        <v>43395</v>
      </c>
      <c r="G89" s="9">
        <v>47026</v>
      </c>
      <c r="H89" s="10">
        <v>120</v>
      </c>
      <c r="I89" s="10">
        <v>6</v>
      </c>
      <c r="J89" s="8">
        <v>8365.73</v>
      </c>
      <c r="K89" s="8">
        <v>0.73</v>
      </c>
      <c r="L89" s="8">
        <v>100388.76</v>
      </c>
      <c r="M89" s="8">
        <v>8.7799999999999994</v>
      </c>
      <c r="N89" s="8">
        <v>3.07</v>
      </c>
      <c r="O89" s="8">
        <v>0</v>
      </c>
      <c r="P89" s="8">
        <v>51207.83</v>
      </c>
      <c r="Q89" s="8">
        <v>0</v>
      </c>
    </row>
    <row r="90" spans="1:17" s="3" customFormat="1" ht="15" hidden="1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hidden="1" customHeight="1">
      <c r="A91" s="6" t="s">
        <v>200</v>
      </c>
      <c r="B91" s="7" t="s">
        <v>203</v>
      </c>
      <c r="C91" s="6" t="s">
        <v>204</v>
      </c>
      <c r="D91" s="6" t="s">
        <v>97</v>
      </c>
      <c r="E91" s="8">
        <v>10495</v>
      </c>
      <c r="F91" s="9">
        <v>43191</v>
      </c>
      <c r="G91" s="9">
        <v>46843</v>
      </c>
      <c r="H91" s="10">
        <v>120</v>
      </c>
      <c r="I91" s="10">
        <v>6.5</v>
      </c>
      <c r="J91" s="8">
        <v>6821.75</v>
      </c>
      <c r="K91" s="8">
        <v>0.65</v>
      </c>
      <c r="L91" s="8">
        <v>81861</v>
      </c>
      <c r="M91" s="8">
        <v>7.8</v>
      </c>
      <c r="N91" s="8">
        <v>3.07</v>
      </c>
      <c r="O91" s="8">
        <v>0</v>
      </c>
      <c r="P91" s="8">
        <v>5432.28</v>
      </c>
      <c r="Q91" s="8">
        <v>0</v>
      </c>
    </row>
    <row r="92" spans="1:17" s="3" customFormat="1" ht="15" hidden="1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hidden="1" customHeight="1">
      <c r="A93" s="6" t="s">
        <v>200</v>
      </c>
      <c r="B93" s="7" t="s">
        <v>205</v>
      </c>
      <c r="C93" s="6" t="s">
        <v>206</v>
      </c>
      <c r="D93" s="6" t="s">
        <v>97</v>
      </c>
      <c r="E93" s="8">
        <v>20551</v>
      </c>
      <c r="F93" s="9">
        <v>43313</v>
      </c>
      <c r="G93" s="9">
        <v>45930</v>
      </c>
      <c r="H93" s="10">
        <v>86</v>
      </c>
      <c r="I93" s="10">
        <v>6.17</v>
      </c>
      <c r="J93" s="8">
        <v>8343.26</v>
      </c>
      <c r="K93" s="8">
        <v>0.41</v>
      </c>
      <c r="L93" s="8">
        <v>100119.12</v>
      </c>
      <c r="M93" s="8">
        <v>4.87</v>
      </c>
      <c r="N93" s="8">
        <v>3.07</v>
      </c>
      <c r="O93" s="8">
        <v>0</v>
      </c>
      <c r="P93" s="8">
        <v>11357.41</v>
      </c>
      <c r="Q93" s="8">
        <v>0</v>
      </c>
    </row>
    <row r="94" spans="1:17" s="3" customFormat="1" ht="15" hidden="1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hidden="1" customHeight="1">
      <c r="A95" s="6" t="s">
        <v>207</v>
      </c>
      <c r="B95" s="7" t="s">
        <v>208</v>
      </c>
      <c r="C95" s="6" t="s">
        <v>209</v>
      </c>
      <c r="D95" s="6" t="s">
        <v>97</v>
      </c>
      <c r="E95" s="8">
        <v>21000</v>
      </c>
      <c r="F95" s="9">
        <v>43831</v>
      </c>
      <c r="G95" s="9">
        <v>47483</v>
      </c>
      <c r="H95" s="10">
        <v>120</v>
      </c>
      <c r="I95" s="10">
        <v>4.75</v>
      </c>
      <c r="J95" s="8">
        <v>17150</v>
      </c>
      <c r="K95" s="8">
        <v>0.82</v>
      </c>
      <c r="L95" s="8">
        <v>205800</v>
      </c>
      <c r="M95" s="8">
        <v>9.8000000000000007</v>
      </c>
      <c r="N95" s="8">
        <v>2.35</v>
      </c>
      <c r="O95" s="8">
        <v>0</v>
      </c>
      <c r="P95" s="8">
        <v>31500</v>
      </c>
      <c r="Q95" s="8">
        <v>0</v>
      </c>
    </row>
    <row r="96" spans="1:17" s="3" customFormat="1" ht="15" hidden="1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hidden="1" customHeight="1">
      <c r="A97" s="6" t="s">
        <v>207</v>
      </c>
      <c r="B97" s="7" t="s">
        <v>210</v>
      </c>
      <c r="C97" s="6" t="s">
        <v>796</v>
      </c>
      <c r="D97" s="6" t="s">
        <v>97</v>
      </c>
      <c r="E97" s="8">
        <v>50000</v>
      </c>
      <c r="F97" s="9">
        <v>45383</v>
      </c>
      <c r="G97" s="9">
        <v>47238</v>
      </c>
      <c r="H97" s="10">
        <v>61</v>
      </c>
      <c r="I97" s="10">
        <v>0.5</v>
      </c>
      <c r="J97" s="8">
        <v>64583.33</v>
      </c>
      <c r="K97" s="8">
        <v>1.29</v>
      </c>
      <c r="L97" s="8">
        <v>774999.96</v>
      </c>
      <c r="M97" s="8">
        <v>15.5</v>
      </c>
      <c r="N97" s="8">
        <v>2.79</v>
      </c>
      <c r="O97" s="8">
        <v>0</v>
      </c>
      <c r="P97" s="8">
        <v>129166.66</v>
      </c>
      <c r="Q97" s="8">
        <v>0</v>
      </c>
    </row>
    <row r="98" spans="1:17" s="3" customFormat="1" ht="15" hidden="1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hidden="1" customHeight="1">
      <c r="A99" s="6" t="s">
        <v>212</v>
      </c>
      <c r="B99" s="7" t="s">
        <v>208</v>
      </c>
      <c r="C99" s="6" t="s">
        <v>213</v>
      </c>
      <c r="D99" s="6" t="s">
        <v>97</v>
      </c>
      <c r="E99" s="8">
        <v>10341</v>
      </c>
      <c r="F99" s="9">
        <v>42979</v>
      </c>
      <c r="G99" s="9">
        <v>46660</v>
      </c>
      <c r="H99" s="10">
        <v>121</v>
      </c>
      <c r="I99" s="10">
        <v>7.08</v>
      </c>
      <c r="J99" s="8">
        <v>12219.62</v>
      </c>
      <c r="K99" s="8">
        <v>1.18</v>
      </c>
      <c r="L99" s="8">
        <v>146635.44</v>
      </c>
      <c r="M99" s="8">
        <v>14.18</v>
      </c>
      <c r="N99" s="8">
        <v>5.57</v>
      </c>
      <c r="O99" s="8">
        <v>0</v>
      </c>
      <c r="P99" s="8">
        <v>18743.07</v>
      </c>
      <c r="Q99" s="8">
        <v>0</v>
      </c>
    </row>
    <row r="100" spans="1:17" s="3" customFormat="1" ht="15" hidden="1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hidden="1" customHeight="1">
      <c r="A101" s="6" t="s">
        <v>212</v>
      </c>
      <c r="B101" s="7" t="s">
        <v>210</v>
      </c>
      <c r="C101" s="6" t="s">
        <v>214</v>
      </c>
      <c r="D101" s="6" t="s">
        <v>97</v>
      </c>
      <c r="E101" s="8">
        <v>21142</v>
      </c>
      <c r="F101" s="9">
        <v>45231</v>
      </c>
      <c r="G101" s="9">
        <v>47848</v>
      </c>
      <c r="H101" s="10">
        <v>86</v>
      </c>
      <c r="I101" s="10">
        <v>0.92</v>
      </c>
      <c r="J101" s="8">
        <v>24225.21</v>
      </c>
      <c r="K101" s="8">
        <v>1.1499999999999999</v>
      </c>
      <c r="L101" s="8">
        <v>290702.5</v>
      </c>
      <c r="M101" s="8">
        <v>13.75</v>
      </c>
      <c r="N101" s="8">
        <v>6.24</v>
      </c>
      <c r="O101" s="8">
        <v>0</v>
      </c>
      <c r="P101" s="8">
        <v>121126.05</v>
      </c>
      <c r="Q101" s="8">
        <v>0</v>
      </c>
    </row>
    <row r="102" spans="1:17" s="3" customFormat="1" ht="15" hidden="1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hidden="1" customHeight="1">
      <c r="A103" s="6" t="s">
        <v>212</v>
      </c>
      <c r="B103" s="7" t="s">
        <v>215</v>
      </c>
      <c r="C103" s="6" t="s">
        <v>808</v>
      </c>
      <c r="D103" s="6" t="s">
        <v>97</v>
      </c>
      <c r="E103" s="8">
        <v>10699</v>
      </c>
      <c r="F103" s="9">
        <v>44927</v>
      </c>
      <c r="G103" s="9">
        <v>46783</v>
      </c>
      <c r="H103" s="10">
        <v>61</v>
      </c>
      <c r="I103" s="10">
        <v>1.75</v>
      </c>
      <c r="J103" s="8">
        <v>12517.83</v>
      </c>
      <c r="K103" s="8">
        <v>1.17</v>
      </c>
      <c r="L103" s="8">
        <v>150213.96</v>
      </c>
      <c r="M103" s="8">
        <v>14.04</v>
      </c>
      <c r="N103" s="8">
        <v>6.25</v>
      </c>
      <c r="O103" s="8">
        <v>0</v>
      </c>
      <c r="P103" s="8">
        <v>24072.76</v>
      </c>
      <c r="Q103" s="8">
        <v>0</v>
      </c>
    </row>
    <row r="104" spans="1:17" s="3" customFormat="1" ht="15" hidden="1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hidden="1" customHeight="1">
      <c r="A105" s="6" t="s">
        <v>217</v>
      </c>
      <c r="B105" s="7" t="s">
        <v>218</v>
      </c>
      <c r="C105" s="6" t="s">
        <v>219</v>
      </c>
      <c r="D105" s="6" t="s">
        <v>97</v>
      </c>
      <c r="E105" s="8">
        <v>38164</v>
      </c>
      <c r="F105" s="9">
        <v>44727</v>
      </c>
      <c r="G105" s="9">
        <v>46599</v>
      </c>
      <c r="H105" s="10">
        <v>62</v>
      </c>
      <c r="I105" s="10">
        <v>2.33</v>
      </c>
      <c r="J105" s="8">
        <v>16346.91</v>
      </c>
      <c r="K105" s="8">
        <v>0.43</v>
      </c>
      <c r="L105" s="8">
        <v>196162.92</v>
      </c>
      <c r="M105" s="8">
        <v>5.14</v>
      </c>
      <c r="N105" s="8">
        <v>1.84</v>
      </c>
      <c r="O105" s="8">
        <v>0</v>
      </c>
      <c r="P105" s="8">
        <v>21379.48</v>
      </c>
      <c r="Q105" s="8">
        <v>0</v>
      </c>
    </row>
    <row r="106" spans="1:17" s="3" customFormat="1" ht="15" hidden="1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hidden="1" customHeight="1">
      <c r="A107" s="6" t="s">
        <v>220</v>
      </c>
      <c r="B107" s="7" t="s">
        <v>221</v>
      </c>
      <c r="C107" s="12" t="s">
        <v>247</v>
      </c>
      <c r="D107" s="12"/>
      <c r="E107" s="13">
        <v>40925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s="3" customFormat="1" ht="15" hidden="1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hidden="1" customHeight="1">
      <c r="A109" s="6" t="s">
        <v>223</v>
      </c>
      <c r="B109" s="7" t="s">
        <v>221</v>
      </c>
      <c r="C109" s="6" t="s">
        <v>224</v>
      </c>
      <c r="D109" s="6" t="s">
        <v>97</v>
      </c>
      <c r="E109" s="8">
        <v>24000</v>
      </c>
      <c r="F109" s="9">
        <v>44551</v>
      </c>
      <c r="G109" s="9">
        <v>46752</v>
      </c>
      <c r="H109" s="10">
        <v>73</v>
      </c>
      <c r="I109" s="10">
        <v>2.83</v>
      </c>
      <c r="J109" s="8">
        <v>13006.63</v>
      </c>
      <c r="K109" s="8">
        <v>0.54</v>
      </c>
      <c r="L109" s="8">
        <v>156079.56</v>
      </c>
      <c r="M109" s="8">
        <v>6.5</v>
      </c>
      <c r="N109" s="8">
        <v>1.94</v>
      </c>
      <c r="O109" s="8">
        <v>0</v>
      </c>
      <c r="P109" s="8">
        <v>12260</v>
      </c>
      <c r="Q109" s="8">
        <v>0</v>
      </c>
    </row>
    <row r="110" spans="1:17" s="3" customFormat="1" ht="15" hidden="1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hidden="1" customHeight="1">
      <c r="A111" s="6" t="s">
        <v>225</v>
      </c>
      <c r="B111" s="7" t="s">
        <v>226</v>
      </c>
      <c r="C111" s="6" t="s">
        <v>227</v>
      </c>
      <c r="D111" s="6" t="s">
        <v>97</v>
      </c>
      <c r="E111" s="8">
        <v>35894</v>
      </c>
      <c r="F111" s="9">
        <v>42856</v>
      </c>
      <c r="G111" s="9">
        <v>46507</v>
      </c>
      <c r="H111" s="10">
        <v>120</v>
      </c>
      <c r="I111" s="10">
        <v>7.42</v>
      </c>
      <c r="J111" s="8">
        <v>19382.759999999998</v>
      </c>
      <c r="K111" s="8">
        <v>0.54</v>
      </c>
      <c r="L111" s="8">
        <v>232593.12</v>
      </c>
      <c r="M111" s="8">
        <v>6.48</v>
      </c>
      <c r="N111" s="8">
        <v>3.26</v>
      </c>
      <c r="O111" s="8">
        <v>0</v>
      </c>
      <c r="P111" s="8">
        <v>11505</v>
      </c>
      <c r="Q111" s="8">
        <v>0</v>
      </c>
    </row>
    <row r="112" spans="1:17" s="3" customFormat="1" ht="15" hidden="1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hidden="1" customHeight="1">
      <c r="A113" s="6" t="s">
        <v>225</v>
      </c>
      <c r="B113" s="7" t="s">
        <v>228</v>
      </c>
      <c r="C113" s="6" t="s">
        <v>229</v>
      </c>
      <c r="D113" s="6" t="s">
        <v>97</v>
      </c>
      <c r="E113" s="8">
        <v>8510</v>
      </c>
      <c r="F113" s="9">
        <v>44713</v>
      </c>
      <c r="G113" s="9">
        <v>46538</v>
      </c>
      <c r="H113" s="10">
        <v>60</v>
      </c>
      <c r="I113" s="10">
        <v>2.33</v>
      </c>
      <c r="J113" s="8">
        <v>7818.56</v>
      </c>
      <c r="K113" s="8">
        <v>0.92</v>
      </c>
      <c r="L113" s="8">
        <v>93822.720000000001</v>
      </c>
      <c r="M113" s="8">
        <v>11.02</v>
      </c>
      <c r="N113" s="8">
        <v>3.68</v>
      </c>
      <c r="O113" s="8">
        <v>0</v>
      </c>
      <c r="P113" s="8">
        <v>15000</v>
      </c>
      <c r="Q113" s="8">
        <v>0</v>
      </c>
    </row>
    <row r="114" spans="1:17" s="3" customFormat="1" ht="15" hidden="1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hidden="1" customHeight="1">
      <c r="A115" s="6" t="s">
        <v>230</v>
      </c>
      <c r="B115" s="7" t="s">
        <v>233</v>
      </c>
      <c r="C115" s="6" t="s">
        <v>234</v>
      </c>
      <c r="D115" s="6" t="s">
        <v>97</v>
      </c>
      <c r="E115" s="8">
        <v>2925</v>
      </c>
      <c r="F115" s="9">
        <v>43922</v>
      </c>
      <c r="G115" s="9">
        <v>46326</v>
      </c>
      <c r="H115" s="10">
        <v>79</v>
      </c>
      <c r="I115" s="10">
        <v>4.5</v>
      </c>
      <c r="J115" s="8">
        <v>2252.0300000000002</v>
      </c>
      <c r="K115" s="8">
        <v>0.77</v>
      </c>
      <c r="L115" s="8">
        <v>27024.36</v>
      </c>
      <c r="M115" s="8">
        <v>9.24</v>
      </c>
      <c r="N115" s="8">
        <v>1.62</v>
      </c>
      <c r="O115" s="8">
        <v>0</v>
      </c>
      <c r="P115" s="8">
        <v>2259.65</v>
      </c>
      <c r="Q115" s="8">
        <v>0</v>
      </c>
    </row>
    <row r="116" spans="1:17" s="3" customFormat="1" ht="15" hidden="1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hidden="1" customHeight="1">
      <c r="A117" s="6" t="s">
        <v>230</v>
      </c>
      <c r="B117" s="7" t="s">
        <v>235</v>
      </c>
      <c r="C117" s="6" t="s">
        <v>236</v>
      </c>
      <c r="D117" s="6" t="s">
        <v>97</v>
      </c>
      <c r="E117" s="8">
        <v>5850</v>
      </c>
      <c r="F117" s="9">
        <v>41883</v>
      </c>
      <c r="G117" s="9">
        <v>45869</v>
      </c>
      <c r="H117" s="10">
        <v>131</v>
      </c>
      <c r="I117" s="10">
        <v>10.08</v>
      </c>
      <c r="J117" s="8">
        <v>4519.13</v>
      </c>
      <c r="K117" s="8">
        <v>0.77</v>
      </c>
      <c r="L117" s="8">
        <v>54229.56</v>
      </c>
      <c r="M117" s="8">
        <v>9.27</v>
      </c>
      <c r="N117" s="8">
        <v>3.64</v>
      </c>
      <c r="O117" s="8">
        <v>0</v>
      </c>
      <c r="P117" s="8">
        <v>6873.76</v>
      </c>
      <c r="Q117" s="8">
        <v>0</v>
      </c>
    </row>
    <row r="118" spans="1:17" s="3" customFormat="1" ht="15" hidden="1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hidden="1" customHeight="1">
      <c r="A119" s="6" t="s">
        <v>230</v>
      </c>
      <c r="B119" s="7" t="s">
        <v>231</v>
      </c>
      <c r="C119" s="12" t="s">
        <v>247</v>
      </c>
      <c r="D119" s="12"/>
      <c r="E119" s="13">
        <v>2925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s="3" customFormat="1" ht="15" hidden="1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hidden="1" customHeight="1">
      <c r="A121" s="6" t="s">
        <v>237</v>
      </c>
      <c r="B121" s="7" t="s">
        <v>208</v>
      </c>
      <c r="C121" s="6" t="s">
        <v>809</v>
      </c>
      <c r="D121" s="6" t="s">
        <v>97</v>
      </c>
      <c r="E121" s="8">
        <v>11701</v>
      </c>
      <c r="F121" s="9">
        <v>45474</v>
      </c>
      <c r="G121" s="9">
        <v>47361</v>
      </c>
      <c r="H121" s="10">
        <v>62</v>
      </c>
      <c r="I121" s="10">
        <v>0.25</v>
      </c>
      <c r="J121" s="8">
        <v>14138.71</v>
      </c>
      <c r="K121" s="8">
        <v>1.21</v>
      </c>
      <c r="L121" s="8">
        <v>169664.52</v>
      </c>
      <c r="M121" s="8">
        <v>14.5</v>
      </c>
      <c r="N121" s="8">
        <v>3.75</v>
      </c>
      <c r="O121" s="8">
        <v>0</v>
      </c>
      <c r="P121" s="8">
        <v>28277.42</v>
      </c>
      <c r="Q121" s="8">
        <v>0</v>
      </c>
    </row>
    <row r="122" spans="1:17" s="3" customFormat="1" ht="15" hidden="1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hidden="1" customHeight="1">
      <c r="A123" s="6" t="s">
        <v>237</v>
      </c>
      <c r="B123" s="7" t="s">
        <v>210</v>
      </c>
      <c r="C123" s="6" t="s">
        <v>241</v>
      </c>
      <c r="D123" s="6" t="s">
        <v>97</v>
      </c>
      <c r="E123" s="8">
        <v>11777</v>
      </c>
      <c r="F123" s="9">
        <v>44378</v>
      </c>
      <c r="G123" s="9">
        <v>46295</v>
      </c>
      <c r="H123" s="10">
        <v>63</v>
      </c>
      <c r="I123" s="10">
        <v>3.25</v>
      </c>
      <c r="J123" s="8">
        <v>9735.08</v>
      </c>
      <c r="K123" s="8">
        <v>0.83</v>
      </c>
      <c r="L123" s="8">
        <v>116820.96</v>
      </c>
      <c r="M123" s="8">
        <v>9.92</v>
      </c>
      <c r="N123" s="8">
        <v>3.32</v>
      </c>
      <c r="O123" s="8">
        <v>0</v>
      </c>
      <c r="P123" s="8">
        <v>16562.46</v>
      </c>
      <c r="Q123" s="8">
        <v>0</v>
      </c>
    </row>
    <row r="124" spans="1:17" s="3" customFormat="1" ht="15" hidden="1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hidden="1" customHeight="1">
      <c r="A125" s="6" t="s">
        <v>237</v>
      </c>
      <c r="B125" s="7" t="s">
        <v>274</v>
      </c>
      <c r="C125" s="12" t="s">
        <v>247</v>
      </c>
      <c r="D125" s="12"/>
      <c r="E125" s="13">
        <v>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s="3" customFormat="1" ht="15" hidden="1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hidden="1" customHeight="1">
      <c r="A127" s="6" t="s">
        <v>242</v>
      </c>
      <c r="B127" s="7" t="s">
        <v>243</v>
      </c>
      <c r="C127" s="6" t="s">
        <v>244</v>
      </c>
      <c r="D127" s="6" t="s">
        <v>97</v>
      </c>
      <c r="E127" s="8">
        <v>79918</v>
      </c>
      <c r="F127" s="9">
        <v>44754</v>
      </c>
      <c r="G127" s="9">
        <v>46446</v>
      </c>
      <c r="H127" s="10">
        <v>56</v>
      </c>
      <c r="I127" s="10">
        <v>2.25</v>
      </c>
      <c r="J127" s="8">
        <v>33783.360000000001</v>
      </c>
      <c r="K127" s="8">
        <v>0.42</v>
      </c>
      <c r="L127" s="8">
        <v>405400.32000000001</v>
      </c>
      <c r="M127" s="8">
        <v>5.07</v>
      </c>
      <c r="N127" s="8">
        <v>1.39</v>
      </c>
      <c r="O127" s="8">
        <v>0.22</v>
      </c>
      <c r="P127" s="8">
        <v>31234.62</v>
      </c>
      <c r="Q127" s="8">
        <v>0</v>
      </c>
    </row>
    <row r="128" spans="1:17" s="3" customFormat="1" ht="15" hidden="1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hidden="1" customHeight="1">
      <c r="A129" s="6" t="s">
        <v>245</v>
      </c>
      <c r="B129" s="7" t="s">
        <v>208</v>
      </c>
      <c r="C129" s="12" t="s">
        <v>247</v>
      </c>
      <c r="D129" s="12"/>
      <c r="E129" s="13">
        <v>17761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s="3" customFormat="1" ht="15" hidden="1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hidden="1" customHeight="1">
      <c r="A131" s="6" t="s">
        <v>245</v>
      </c>
      <c r="B131" s="7" t="s">
        <v>210</v>
      </c>
      <c r="C131" s="12" t="s">
        <v>247</v>
      </c>
      <c r="D131" s="12"/>
      <c r="E131" s="13">
        <v>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s="3" customFormat="1" ht="15" hidden="1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hidden="1" customHeight="1">
      <c r="A133" s="6" t="s">
        <v>248</v>
      </c>
      <c r="B133" s="7" t="s">
        <v>99</v>
      </c>
      <c r="C133" s="6" t="s">
        <v>810</v>
      </c>
      <c r="D133" s="6" t="s">
        <v>97</v>
      </c>
      <c r="E133" s="8">
        <v>48000</v>
      </c>
      <c r="F133" s="9">
        <v>44896</v>
      </c>
      <c r="G133" s="9">
        <v>48669</v>
      </c>
      <c r="H133" s="10">
        <v>124</v>
      </c>
      <c r="I133" s="10">
        <v>1.83</v>
      </c>
      <c r="J133" s="8">
        <v>35445</v>
      </c>
      <c r="K133" s="8">
        <v>0.74</v>
      </c>
      <c r="L133" s="8">
        <v>425340</v>
      </c>
      <c r="M133" s="8">
        <v>8.86</v>
      </c>
      <c r="N133" s="8">
        <v>3.37</v>
      </c>
      <c r="O133" s="8">
        <v>0</v>
      </c>
      <c r="P133" s="8">
        <v>44200</v>
      </c>
      <c r="Q133" s="8">
        <v>0</v>
      </c>
    </row>
    <row r="134" spans="1:17" s="3" customFormat="1" ht="15" hidden="1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hidden="1" customHeight="1">
      <c r="A135" s="6" t="s">
        <v>250</v>
      </c>
      <c r="B135" s="7" t="s">
        <v>251</v>
      </c>
      <c r="C135" s="6" t="s">
        <v>252</v>
      </c>
      <c r="D135" s="6" t="s">
        <v>97</v>
      </c>
      <c r="E135" s="8">
        <v>64216</v>
      </c>
      <c r="F135" s="9">
        <v>44651</v>
      </c>
      <c r="G135" s="9">
        <v>48304</v>
      </c>
      <c r="H135" s="10">
        <v>121</v>
      </c>
      <c r="I135" s="10">
        <v>2.58</v>
      </c>
      <c r="J135" s="8">
        <v>35482.68</v>
      </c>
      <c r="K135" s="8">
        <v>0.55000000000000004</v>
      </c>
      <c r="L135" s="8">
        <v>425792.16</v>
      </c>
      <c r="M135" s="8">
        <v>6.63</v>
      </c>
      <c r="N135" s="8">
        <v>3.57</v>
      </c>
      <c r="O135" s="8">
        <v>0</v>
      </c>
      <c r="P135" s="8">
        <v>33445.83</v>
      </c>
      <c r="Q135" s="8">
        <v>0</v>
      </c>
    </row>
    <row r="136" spans="1:17" s="3" customFormat="1" ht="15" hidden="1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hidden="1" customHeight="1">
      <c r="A137" s="6" t="s">
        <v>253</v>
      </c>
      <c r="B137" s="7" t="s">
        <v>119</v>
      </c>
      <c r="C137" s="6" t="s">
        <v>254</v>
      </c>
      <c r="D137" s="6" t="s">
        <v>97</v>
      </c>
      <c r="E137" s="8">
        <v>238423</v>
      </c>
      <c r="F137" s="9">
        <v>34871</v>
      </c>
      <c r="G137" s="9">
        <v>45991</v>
      </c>
      <c r="H137" s="10">
        <v>366</v>
      </c>
      <c r="I137" s="10">
        <v>29.33</v>
      </c>
      <c r="J137" s="8">
        <v>135702.42000000001</v>
      </c>
      <c r="K137" s="8">
        <v>0.56999999999999995</v>
      </c>
      <c r="L137" s="8">
        <v>1628429.04</v>
      </c>
      <c r="M137" s="8">
        <v>6.83</v>
      </c>
      <c r="N137" s="8">
        <v>0</v>
      </c>
      <c r="O137" s="8">
        <v>0</v>
      </c>
      <c r="P137" s="8">
        <v>0</v>
      </c>
      <c r="Q137" s="8">
        <v>0</v>
      </c>
    </row>
    <row r="138" spans="1:17" s="3" customFormat="1" ht="15" hidden="1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hidden="1" customHeight="1">
      <c r="A139" s="6" t="s">
        <v>255</v>
      </c>
      <c r="B139" s="7" t="s">
        <v>811</v>
      </c>
      <c r="C139" s="6" t="s">
        <v>257</v>
      </c>
      <c r="D139" s="6" t="s">
        <v>97</v>
      </c>
      <c r="E139" s="8">
        <v>33492</v>
      </c>
      <c r="F139" s="9">
        <v>44536</v>
      </c>
      <c r="G139" s="9">
        <v>46446</v>
      </c>
      <c r="H139" s="10">
        <v>63</v>
      </c>
      <c r="I139" s="10">
        <v>2.83</v>
      </c>
      <c r="J139" s="8">
        <v>23154.63</v>
      </c>
      <c r="K139" s="8">
        <v>0.69</v>
      </c>
      <c r="L139" s="8">
        <v>277855.56</v>
      </c>
      <c r="M139" s="8">
        <v>8.3000000000000007</v>
      </c>
      <c r="N139" s="8">
        <v>2.4700000000000002</v>
      </c>
      <c r="O139" s="8">
        <v>0</v>
      </c>
      <c r="P139" s="8">
        <v>6928</v>
      </c>
      <c r="Q139" s="8">
        <v>0</v>
      </c>
    </row>
    <row r="140" spans="1:17" s="3" customFormat="1" ht="15" hidden="1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hidden="1" customHeight="1">
      <c r="A141" s="6" t="s">
        <v>255</v>
      </c>
      <c r="B141" s="7" t="s">
        <v>258</v>
      </c>
      <c r="C141" s="6" t="s">
        <v>259</v>
      </c>
      <c r="D141" s="6" t="s">
        <v>97</v>
      </c>
      <c r="E141" s="8">
        <v>13869</v>
      </c>
      <c r="F141" s="9">
        <v>44621</v>
      </c>
      <c r="G141" s="9">
        <v>45716</v>
      </c>
      <c r="H141" s="10">
        <v>36</v>
      </c>
      <c r="I141" s="10">
        <v>2.58</v>
      </c>
      <c r="J141" s="8">
        <v>9199.77</v>
      </c>
      <c r="K141" s="8">
        <v>0.66</v>
      </c>
      <c r="L141" s="8">
        <v>110397.24</v>
      </c>
      <c r="M141" s="8">
        <v>7.96</v>
      </c>
      <c r="N141" s="8">
        <v>4.03</v>
      </c>
      <c r="O141" s="8">
        <v>0</v>
      </c>
      <c r="P141" s="8">
        <v>14300.62</v>
      </c>
      <c r="Q141" s="8">
        <v>0</v>
      </c>
    </row>
    <row r="142" spans="1:17" s="3" customFormat="1" ht="15" hidden="1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hidden="1" customHeight="1">
      <c r="A143" s="6" t="s">
        <v>255</v>
      </c>
      <c r="B143" s="7" t="s">
        <v>260</v>
      </c>
      <c r="C143" s="6" t="s">
        <v>261</v>
      </c>
      <c r="D143" s="6" t="s">
        <v>97</v>
      </c>
      <c r="E143" s="8">
        <v>9960</v>
      </c>
      <c r="F143" s="9">
        <v>44317</v>
      </c>
      <c r="G143" s="9">
        <v>46142</v>
      </c>
      <c r="H143" s="10">
        <v>60</v>
      </c>
      <c r="I143" s="10">
        <v>3.42</v>
      </c>
      <c r="J143" s="8">
        <v>4731.5</v>
      </c>
      <c r="K143" s="8">
        <v>0.48</v>
      </c>
      <c r="L143" s="8">
        <v>56778</v>
      </c>
      <c r="M143" s="8">
        <v>5.7</v>
      </c>
      <c r="N143" s="8">
        <v>2.46</v>
      </c>
      <c r="O143" s="8">
        <v>0</v>
      </c>
      <c r="P143" s="8">
        <v>5872.13</v>
      </c>
      <c r="Q143" s="8">
        <v>0</v>
      </c>
    </row>
    <row r="144" spans="1:17" s="3" customFormat="1" ht="15" hidden="1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hidden="1" customHeight="1">
      <c r="A145" s="6" t="s">
        <v>262</v>
      </c>
      <c r="B145" s="7" t="s">
        <v>99</v>
      </c>
      <c r="C145" s="6" t="s">
        <v>263</v>
      </c>
      <c r="D145" s="6" t="s">
        <v>264</v>
      </c>
      <c r="E145" s="8">
        <v>27000</v>
      </c>
      <c r="F145" s="9">
        <v>44727</v>
      </c>
      <c r="G145" s="9">
        <v>46843</v>
      </c>
      <c r="H145" s="10">
        <v>70</v>
      </c>
      <c r="I145" s="10">
        <v>2.33</v>
      </c>
      <c r="J145" s="8">
        <v>15090.21</v>
      </c>
      <c r="K145" s="8">
        <v>0.56000000000000005</v>
      </c>
      <c r="L145" s="8">
        <v>181082.52</v>
      </c>
      <c r="M145" s="8">
        <v>6.71</v>
      </c>
      <c r="N145" s="8">
        <v>0</v>
      </c>
      <c r="O145" s="8">
        <v>0</v>
      </c>
      <c r="P145" s="8">
        <v>25533.200000000001</v>
      </c>
      <c r="Q145" s="8">
        <v>0</v>
      </c>
    </row>
    <row r="146" spans="1:17" s="3" customFormat="1" ht="15" hidden="1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hidden="1" customHeight="1">
      <c r="A147" s="6" t="s">
        <v>265</v>
      </c>
      <c r="B147" s="7" t="s">
        <v>266</v>
      </c>
      <c r="C147" s="6" t="s">
        <v>267</v>
      </c>
      <c r="D147" s="6" t="s">
        <v>97</v>
      </c>
      <c r="E147" s="8">
        <v>40550</v>
      </c>
      <c r="F147" s="9">
        <v>44651</v>
      </c>
      <c r="G147" s="9">
        <v>48304</v>
      </c>
      <c r="H147" s="10">
        <v>121</v>
      </c>
      <c r="I147" s="10">
        <v>2.58</v>
      </c>
      <c r="J147" s="8">
        <v>22405.99</v>
      </c>
      <c r="K147" s="8">
        <v>0.55000000000000004</v>
      </c>
      <c r="L147" s="8">
        <v>268871.88</v>
      </c>
      <c r="M147" s="8">
        <v>6.63</v>
      </c>
      <c r="N147" s="8">
        <v>2.84</v>
      </c>
      <c r="O147" s="8">
        <v>0</v>
      </c>
      <c r="P147" s="8">
        <v>21119.79</v>
      </c>
      <c r="Q147" s="8">
        <v>0</v>
      </c>
    </row>
    <row r="148" spans="1:17" s="3" customFormat="1" ht="15" hidden="1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hidden="1" customHeight="1">
      <c r="A149" s="6" t="s">
        <v>268</v>
      </c>
      <c r="B149" s="7" t="s">
        <v>269</v>
      </c>
      <c r="C149" s="6" t="s">
        <v>270</v>
      </c>
      <c r="D149" s="6" t="s">
        <v>97</v>
      </c>
      <c r="E149" s="8">
        <v>84804</v>
      </c>
      <c r="F149" s="9">
        <v>41640</v>
      </c>
      <c r="G149" s="9">
        <v>47299</v>
      </c>
      <c r="H149" s="10">
        <v>186</v>
      </c>
      <c r="I149" s="10">
        <v>10.75</v>
      </c>
      <c r="J149" s="8">
        <v>30882.79</v>
      </c>
      <c r="K149" s="8">
        <v>0.36</v>
      </c>
      <c r="L149" s="8">
        <v>370593.48</v>
      </c>
      <c r="M149" s="8">
        <v>4.37</v>
      </c>
      <c r="N149" s="8">
        <v>2.71</v>
      </c>
      <c r="O149" s="8">
        <v>0</v>
      </c>
      <c r="P149" s="8">
        <v>35688</v>
      </c>
      <c r="Q149" s="8">
        <v>0</v>
      </c>
    </row>
    <row r="150" spans="1:17" s="3" customFormat="1" ht="15" hidden="1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hidden="1" customHeight="1">
      <c r="A151" s="6" t="s">
        <v>271</v>
      </c>
      <c r="B151" s="7" t="s">
        <v>208</v>
      </c>
      <c r="C151" s="6" t="s">
        <v>272</v>
      </c>
      <c r="D151" s="6" t="s">
        <v>97</v>
      </c>
      <c r="E151" s="8">
        <v>8438</v>
      </c>
      <c r="F151" s="9">
        <v>44242</v>
      </c>
      <c r="G151" s="9">
        <v>46053</v>
      </c>
      <c r="H151" s="10">
        <v>60</v>
      </c>
      <c r="I151" s="10">
        <v>3.67</v>
      </c>
      <c r="J151" s="8">
        <v>6680.08</v>
      </c>
      <c r="K151" s="8">
        <v>0.79</v>
      </c>
      <c r="L151" s="8">
        <v>80160.960000000006</v>
      </c>
      <c r="M151" s="8">
        <v>9.5</v>
      </c>
      <c r="N151" s="8">
        <v>4</v>
      </c>
      <c r="O151" s="8">
        <v>0</v>
      </c>
      <c r="P151" s="8">
        <v>10564.32</v>
      </c>
      <c r="Q151" s="8">
        <v>0</v>
      </c>
    </row>
    <row r="152" spans="1:17" s="3" customFormat="1" ht="15" hidden="1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hidden="1" customHeight="1">
      <c r="A153" s="6" t="s">
        <v>271</v>
      </c>
      <c r="B153" s="7" t="s">
        <v>210</v>
      </c>
      <c r="C153" s="6" t="s">
        <v>273</v>
      </c>
      <c r="D153" s="6" t="s">
        <v>97</v>
      </c>
      <c r="E153" s="8">
        <v>20897</v>
      </c>
      <c r="F153" s="9">
        <v>44136</v>
      </c>
      <c r="G153" s="9">
        <v>45961</v>
      </c>
      <c r="H153" s="10">
        <v>60</v>
      </c>
      <c r="I153" s="10">
        <v>3.92</v>
      </c>
      <c r="J153" s="8">
        <v>24223.11</v>
      </c>
      <c r="K153" s="8">
        <v>1.1599999999999999</v>
      </c>
      <c r="L153" s="8">
        <v>290677.32</v>
      </c>
      <c r="M153" s="8">
        <v>13.91</v>
      </c>
      <c r="N153" s="8">
        <v>4.74</v>
      </c>
      <c r="O153" s="8">
        <v>0</v>
      </c>
      <c r="P153" s="8">
        <v>11519</v>
      </c>
      <c r="Q153" s="8">
        <v>0</v>
      </c>
    </row>
    <row r="154" spans="1:17" s="3" customFormat="1" ht="15" hidden="1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hidden="1" customHeight="1">
      <c r="A155" s="6" t="s">
        <v>271</v>
      </c>
      <c r="B155" s="7" t="s">
        <v>274</v>
      </c>
      <c r="C155" s="6" t="s">
        <v>812</v>
      </c>
      <c r="D155" s="6" t="s">
        <v>97</v>
      </c>
      <c r="E155" s="8">
        <v>18880</v>
      </c>
      <c r="F155" s="9">
        <v>45078</v>
      </c>
      <c r="G155" s="9">
        <v>46965</v>
      </c>
      <c r="H155" s="10">
        <v>62</v>
      </c>
      <c r="I155" s="10">
        <v>1.33</v>
      </c>
      <c r="J155" s="8">
        <v>21680.53</v>
      </c>
      <c r="K155" s="8">
        <v>1.1499999999999999</v>
      </c>
      <c r="L155" s="8">
        <v>260166.36</v>
      </c>
      <c r="M155" s="8">
        <v>13.78</v>
      </c>
      <c r="N155" s="8">
        <v>4.7</v>
      </c>
      <c r="O155" s="8">
        <v>0</v>
      </c>
      <c r="P155" s="8">
        <v>76089.48</v>
      </c>
      <c r="Q155" s="8">
        <v>0</v>
      </c>
    </row>
    <row r="156" spans="1:17" s="3" customFormat="1" ht="15" hidden="1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hidden="1" customHeight="1">
      <c r="A157" s="6" t="s">
        <v>271</v>
      </c>
      <c r="B157" s="7" t="s">
        <v>215</v>
      </c>
      <c r="C157" s="6" t="s">
        <v>276</v>
      </c>
      <c r="D157" s="6" t="s">
        <v>97</v>
      </c>
      <c r="E157" s="8">
        <v>15179</v>
      </c>
      <c r="F157" s="9">
        <v>44501</v>
      </c>
      <c r="G157" s="9">
        <v>48152</v>
      </c>
      <c r="H157" s="10">
        <v>120</v>
      </c>
      <c r="I157" s="10">
        <v>2.92</v>
      </c>
      <c r="J157" s="8">
        <v>16611.91</v>
      </c>
      <c r="K157" s="8">
        <v>1.0900000000000001</v>
      </c>
      <c r="L157" s="8">
        <v>199342.92</v>
      </c>
      <c r="M157" s="8">
        <v>13.13</v>
      </c>
      <c r="N157" s="8">
        <v>4.5199999999999996</v>
      </c>
      <c r="O157" s="8">
        <v>0</v>
      </c>
      <c r="P157" s="8">
        <v>31622.92</v>
      </c>
      <c r="Q157" s="8">
        <v>0</v>
      </c>
    </row>
    <row r="158" spans="1:17" s="3" customFormat="1" ht="15" hidden="1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hidden="1" customHeight="1">
      <c r="A159" s="6" t="s">
        <v>271</v>
      </c>
      <c r="B159" s="7" t="s">
        <v>277</v>
      </c>
      <c r="C159" s="6" t="s">
        <v>791</v>
      </c>
      <c r="D159" s="6" t="s">
        <v>97</v>
      </c>
      <c r="E159" s="8">
        <v>20994</v>
      </c>
      <c r="F159" s="9">
        <v>45323</v>
      </c>
      <c r="G159" s="9">
        <v>46418</v>
      </c>
      <c r="H159" s="10">
        <v>36</v>
      </c>
      <c r="I159" s="10">
        <v>0.67</v>
      </c>
      <c r="J159" s="8">
        <v>22743.5</v>
      </c>
      <c r="K159" s="8">
        <v>1.08</v>
      </c>
      <c r="L159" s="8">
        <v>272922</v>
      </c>
      <c r="M159" s="8">
        <v>13</v>
      </c>
      <c r="N159" s="8">
        <v>4.51</v>
      </c>
      <c r="O159" s="8">
        <v>0</v>
      </c>
      <c r="P159" s="8">
        <v>68230.5</v>
      </c>
      <c r="Q159" s="8">
        <v>0</v>
      </c>
    </row>
    <row r="160" spans="1:17" s="3" customFormat="1" ht="15" hidden="1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hidden="1" customHeight="1">
      <c r="A161" s="6" t="s">
        <v>271</v>
      </c>
      <c r="B161" s="7" t="s">
        <v>279</v>
      </c>
      <c r="C161" s="6" t="s">
        <v>280</v>
      </c>
      <c r="D161" s="6" t="s">
        <v>97</v>
      </c>
      <c r="E161" s="8">
        <v>20962</v>
      </c>
      <c r="F161" s="9">
        <v>44441</v>
      </c>
      <c r="G161" s="9">
        <v>47118</v>
      </c>
      <c r="H161" s="10">
        <v>88</v>
      </c>
      <c r="I161" s="10">
        <v>3.08</v>
      </c>
      <c r="J161" s="8">
        <v>24455.67</v>
      </c>
      <c r="K161" s="8">
        <v>1.17</v>
      </c>
      <c r="L161" s="8">
        <v>293468.03999999998</v>
      </c>
      <c r="M161" s="8">
        <v>14</v>
      </c>
      <c r="N161" s="8">
        <v>4.21</v>
      </c>
      <c r="O161" s="8">
        <v>0</v>
      </c>
      <c r="P161" s="8">
        <v>0</v>
      </c>
      <c r="Q161" s="8">
        <v>193025.09</v>
      </c>
    </row>
    <row r="162" spans="1:17" s="3" customFormat="1" ht="15" hidden="1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hidden="1" customHeight="1">
      <c r="A163" s="6" t="s">
        <v>271</v>
      </c>
      <c r="B163" s="7" t="s">
        <v>281</v>
      </c>
      <c r="C163" s="12" t="s">
        <v>247</v>
      </c>
      <c r="D163" s="12"/>
      <c r="E163" s="13">
        <v>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s="3" customFormat="1" ht="15" hidden="1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282</v>
      </c>
      <c r="B165" s="7" t="s">
        <v>119</v>
      </c>
      <c r="C165" s="6" t="s">
        <v>813</v>
      </c>
      <c r="D165" s="6" t="s">
        <v>264</v>
      </c>
      <c r="E165" s="8">
        <v>48790</v>
      </c>
      <c r="F165" s="9">
        <v>43709</v>
      </c>
      <c r="G165" s="9">
        <v>45657</v>
      </c>
      <c r="H165" s="10">
        <v>64</v>
      </c>
      <c r="I165" s="10">
        <v>5.08</v>
      </c>
      <c r="J165" s="8">
        <v>38640.980000000003</v>
      </c>
      <c r="K165" s="8">
        <v>0.79</v>
      </c>
      <c r="L165" s="8">
        <v>463691.76</v>
      </c>
      <c r="M165" s="8">
        <v>9.5</v>
      </c>
      <c r="N165" s="8">
        <v>0</v>
      </c>
      <c r="O165" s="8">
        <v>0</v>
      </c>
      <c r="P165" s="8">
        <v>34153</v>
      </c>
      <c r="Q165" s="8">
        <v>0</v>
      </c>
    </row>
    <row r="166" spans="1:17" s="3" customFormat="1" ht="15" hidden="1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hidden="1" customHeight="1">
      <c r="A167" s="6" t="s">
        <v>284</v>
      </c>
      <c r="B167" s="7" t="s">
        <v>285</v>
      </c>
      <c r="C167" s="6" t="s">
        <v>286</v>
      </c>
      <c r="D167" s="6" t="s">
        <v>97</v>
      </c>
      <c r="E167" s="8">
        <v>58841</v>
      </c>
      <c r="F167" s="9">
        <v>43845</v>
      </c>
      <c r="G167" s="9">
        <v>46142</v>
      </c>
      <c r="H167" s="10">
        <v>76</v>
      </c>
      <c r="I167" s="10">
        <v>4.75</v>
      </c>
      <c r="J167" s="8">
        <v>21224.16</v>
      </c>
      <c r="K167" s="8">
        <v>0.36</v>
      </c>
      <c r="L167" s="8">
        <v>254689.92000000001</v>
      </c>
      <c r="M167" s="8">
        <v>4.33</v>
      </c>
      <c r="N167" s="8">
        <v>1.48</v>
      </c>
      <c r="O167" s="8">
        <v>0</v>
      </c>
      <c r="P167" s="8">
        <v>20000</v>
      </c>
      <c r="Q167" s="8">
        <v>0</v>
      </c>
    </row>
    <row r="168" spans="1:17" s="3" customFormat="1" ht="15" hidden="1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hidden="1" customHeight="1">
      <c r="A169" s="6" t="s">
        <v>287</v>
      </c>
      <c r="B169" s="7" t="s">
        <v>288</v>
      </c>
      <c r="C169" s="6" t="s">
        <v>289</v>
      </c>
      <c r="D169" s="6" t="s">
        <v>97</v>
      </c>
      <c r="E169" s="8">
        <v>189746</v>
      </c>
      <c r="F169" s="9">
        <v>44575</v>
      </c>
      <c r="G169" s="9">
        <v>46053</v>
      </c>
      <c r="H169" s="10">
        <v>49</v>
      </c>
      <c r="I169" s="10">
        <v>2.75</v>
      </c>
      <c r="J169" s="8">
        <v>103727.81</v>
      </c>
      <c r="K169" s="8">
        <v>0.55000000000000004</v>
      </c>
      <c r="L169" s="8">
        <v>1244733.72</v>
      </c>
      <c r="M169" s="8">
        <v>6.56</v>
      </c>
      <c r="N169" s="8">
        <v>0.76</v>
      </c>
      <c r="O169" s="8">
        <v>0</v>
      </c>
      <c r="P169" s="8">
        <v>116666.67</v>
      </c>
      <c r="Q169" s="8">
        <v>0</v>
      </c>
    </row>
    <row r="170" spans="1:17" s="3" customFormat="1" ht="15" hidden="1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hidden="1" customHeight="1">
      <c r="A171" s="6" t="s">
        <v>290</v>
      </c>
      <c r="B171" s="7" t="s">
        <v>291</v>
      </c>
      <c r="C171" s="12" t="s">
        <v>247</v>
      </c>
      <c r="D171" s="12"/>
      <c r="E171" s="13">
        <v>17600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s="3" customFormat="1" ht="15" hidden="1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hidden="1" customHeight="1">
      <c r="A173" s="6" t="s">
        <v>292</v>
      </c>
      <c r="B173" s="7" t="s">
        <v>119</v>
      </c>
      <c r="C173" s="12" t="s">
        <v>247</v>
      </c>
      <c r="D173" s="12"/>
      <c r="E173" s="13">
        <v>120000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s="3" customFormat="1" ht="15" hidden="1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hidden="1" customHeight="1">
      <c r="A175" s="6" t="s">
        <v>296</v>
      </c>
      <c r="B175" s="7" t="s">
        <v>297</v>
      </c>
      <c r="C175" s="6" t="s">
        <v>298</v>
      </c>
      <c r="D175" s="6" t="s">
        <v>97</v>
      </c>
      <c r="E175" s="8">
        <v>22060</v>
      </c>
      <c r="F175" s="9">
        <v>44774</v>
      </c>
      <c r="G175" s="9">
        <v>47422</v>
      </c>
      <c r="H175" s="10">
        <v>87</v>
      </c>
      <c r="I175" s="10">
        <v>2.17</v>
      </c>
      <c r="J175" s="8">
        <v>24615.279999999999</v>
      </c>
      <c r="K175" s="8">
        <v>1.1200000000000001</v>
      </c>
      <c r="L175" s="8">
        <v>295383.36</v>
      </c>
      <c r="M175" s="8">
        <v>13.39</v>
      </c>
      <c r="N175" s="8">
        <v>3.23</v>
      </c>
      <c r="O175" s="8">
        <v>0</v>
      </c>
      <c r="P175" s="8">
        <v>45958</v>
      </c>
      <c r="Q175" s="8">
        <v>0</v>
      </c>
    </row>
    <row r="176" spans="1:17" s="3" customFormat="1" ht="15" hidden="1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hidden="1" customHeight="1">
      <c r="A177" s="6" t="s">
        <v>296</v>
      </c>
      <c r="B177" s="7" t="s">
        <v>299</v>
      </c>
      <c r="C177" s="6" t="s">
        <v>300</v>
      </c>
      <c r="D177" s="6" t="s">
        <v>97</v>
      </c>
      <c r="E177" s="8">
        <v>24364</v>
      </c>
      <c r="F177" s="9">
        <v>42795</v>
      </c>
      <c r="G177" s="9">
        <v>47177</v>
      </c>
      <c r="H177" s="10">
        <v>144</v>
      </c>
      <c r="I177" s="10">
        <v>7.58</v>
      </c>
      <c r="J177" s="8">
        <v>20973.42</v>
      </c>
      <c r="K177" s="8">
        <v>0.86</v>
      </c>
      <c r="L177" s="8">
        <v>251681.04</v>
      </c>
      <c r="M177" s="8">
        <v>10.33</v>
      </c>
      <c r="N177" s="8">
        <v>2.74</v>
      </c>
      <c r="O177" s="8">
        <v>0</v>
      </c>
      <c r="P177" s="8">
        <v>11155.53</v>
      </c>
      <c r="Q177" s="8">
        <v>0</v>
      </c>
    </row>
    <row r="178" spans="1:17" s="3" customFormat="1" ht="15" hidden="1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hidden="1" customHeight="1">
      <c r="A179" s="6" t="s">
        <v>296</v>
      </c>
      <c r="B179" s="7" t="s">
        <v>301</v>
      </c>
      <c r="C179" s="6" t="s">
        <v>302</v>
      </c>
      <c r="D179" s="6" t="s">
        <v>97</v>
      </c>
      <c r="E179" s="8">
        <v>6480</v>
      </c>
      <c r="F179" s="9">
        <v>44703</v>
      </c>
      <c r="G179" s="9">
        <v>46538</v>
      </c>
      <c r="H179" s="10">
        <v>61</v>
      </c>
      <c r="I179" s="10">
        <v>2.42</v>
      </c>
      <c r="J179" s="8">
        <v>6874.2</v>
      </c>
      <c r="K179" s="8">
        <v>1.06</v>
      </c>
      <c r="L179" s="8">
        <v>82490.399999999994</v>
      </c>
      <c r="M179" s="8">
        <v>12.73</v>
      </c>
      <c r="N179" s="8">
        <v>3.21</v>
      </c>
      <c r="O179" s="8">
        <v>0</v>
      </c>
      <c r="P179" s="8">
        <v>16341.42</v>
      </c>
      <c r="Q179" s="8">
        <v>0</v>
      </c>
    </row>
    <row r="180" spans="1:17" s="3" customFormat="1" ht="15" hidden="1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hidden="1" customHeight="1">
      <c r="A181" s="6" t="s">
        <v>303</v>
      </c>
      <c r="B181" s="7" t="s">
        <v>208</v>
      </c>
      <c r="C181" s="6" t="s">
        <v>304</v>
      </c>
      <c r="D181" s="6" t="s">
        <v>97</v>
      </c>
      <c r="E181" s="8">
        <v>101208</v>
      </c>
      <c r="F181" s="9">
        <v>43539</v>
      </c>
      <c r="G181" s="9">
        <v>47422</v>
      </c>
      <c r="H181" s="10">
        <v>128</v>
      </c>
      <c r="I181" s="10">
        <v>5.58</v>
      </c>
      <c r="J181" s="8">
        <v>0</v>
      </c>
      <c r="K181" s="8">
        <v>0</v>
      </c>
      <c r="L181" s="8">
        <v>0</v>
      </c>
      <c r="M181" s="8">
        <v>0</v>
      </c>
      <c r="N181" s="8">
        <v>2.58</v>
      </c>
      <c r="O181" s="8">
        <v>0</v>
      </c>
      <c r="P181" s="8">
        <v>177114</v>
      </c>
      <c r="Q181" s="8">
        <v>0</v>
      </c>
    </row>
    <row r="182" spans="1:17" s="3" customFormat="1" ht="15" hidden="1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303</v>
      </c>
      <c r="B183" s="7" t="s">
        <v>305</v>
      </c>
      <c r="C183" s="6" t="s">
        <v>814</v>
      </c>
      <c r="D183" s="6" t="s">
        <v>97</v>
      </c>
      <c r="E183" s="8">
        <v>50591</v>
      </c>
      <c r="F183" s="9">
        <v>43444</v>
      </c>
      <c r="G183" s="9">
        <v>45657</v>
      </c>
      <c r="H183" s="10">
        <v>73</v>
      </c>
      <c r="I183" s="10">
        <v>5.83</v>
      </c>
      <c r="J183" s="8">
        <v>34211.82</v>
      </c>
      <c r="K183" s="8">
        <v>0.68</v>
      </c>
      <c r="L183" s="8">
        <v>410541.84</v>
      </c>
      <c r="M183" s="8">
        <v>8.11</v>
      </c>
      <c r="N183" s="8">
        <v>2.46</v>
      </c>
      <c r="O183" s="8">
        <v>0</v>
      </c>
      <c r="P183" s="8">
        <v>59022.84</v>
      </c>
      <c r="Q183" s="8">
        <v>0</v>
      </c>
    </row>
    <row r="184" spans="1:17" s="3" customFormat="1" ht="15" hidden="1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hidden="1" customHeight="1">
      <c r="A185" s="6" t="s">
        <v>307</v>
      </c>
      <c r="B185" s="7" t="s">
        <v>308</v>
      </c>
      <c r="C185" s="6" t="s">
        <v>309</v>
      </c>
      <c r="D185" s="6" t="s">
        <v>97</v>
      </c>
      <c r="E185" s="8">
        <v>79970</v>
      </c>
      <c r="F185" s="9">
        <v>43258</v>
      </c>
      <c r="G185" s="9">
        <v>50562</v>
      </c>
      <c r="H185" s="10">
        <v>240</v>
      </c>
      <c r="I185" s="10">
        <v>6.33</v>
      </c>
      <c r="J185" s="8">
        <v>28596.16</v>
      </c>
      <c r="K185" s="8">
        <v>0.36</v>
      </c>
      <c r="L185" s="8">
        <v>343153.91999999998</v>
      </c>
      <c r="M185" s="8">
        <v>4.29</v>
      </c>
      <c r="N185" s="8">
        <v>0.47</v>
      </c>
      <c r="O185" s="8">
        <v>0</v>
      </c>
      <c r="P185" s="8">
        <v>25022.29</v>
      </c>
      <c r="Q185" s="8">
        <v>0</v>
      </c>
    </row>
    <row r="186" spans="1:17" s="3" customFormat="1" ht="15" hidden="1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hidden="1" customHeight="1">
      <c r="A187" s="6" t="s">
        <v>310</v>
      </c>
      <c r="B187" s="7" t="s">
        <v>311</v>
      </c>
      <c r="C187" s="6" t="s">
        <v>312</v>
      </c>
      <c r="D187" s="6" t="s">
        <v>97</v>
      </c>
      <c r="E187" s="8">
        <v>42000</v>
      </c>
      <c r="F187" s="9">
        <v>44136</v>
      </c>
      <c r="G187" s="9">
        <v>45961</v>
      </c>
      <c r="H187" s="10">
        <v>60</v>
      </c>
      <c r="I187" s="10">
        <v>3.92</v>
      </c>
      <c r="J187" s="8">
        <v>17997.89</v>
      </c>
      <c r="K187" s="8">
        <v>0.43</v>
      </c>
      <c r="L187" s="8">
        <v>215974.68</v>
      </c>
      <c r="M187" s="8">
        <v>5.14</v>
      </c>
      <c r="N187" s="8">
        <v>1.82</v>
      </c>
      <c r="O187" s="8">
        <v>0</v>
      </c>
      <c r="P187" s="8">
        <v>0</v>
      </c>
      <c r="Q187" s="8">
        <v>0</v>
      </c>
    </row>
    <row r="188" spans="1:17" s="3" customFormat="1" ht="15" hidden="1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hidden="1" customHeight="1">
      <c r="A189" s="6" t="s">
        <v>313</v>
      </c>
      <c r="B189" s="7" t="s">
        <v>314</v>
      </c>
      <c r="C189" s="6" t="s">
        <v>315</v>
      </c>
      <c r="D189" s="6" t="s">
        <v>97</v>
      </c>
      <c r="E189" s="8">
        <v>14000</v>
      </c>
      <c r="F189" s="9">
        <v>44778</v>
      </c>
      <c r="G189" s="9">
        <v>45869</v>
      </c>
      <c r="H189" s="10">
        <v>36</v>
      </c>
      <c r="I189" s="10">
        <v>2.17</v>
      </c>
      <c r="J189" s="8">
        <v>9415</v>
      </c>
      <c r="K189" s="8">
        <v>0.67</v>
      </c>
      <c r="L189" s="8">
        <v>112980</v>
      </c>
      <c r="M189" s="8">
        <v>8.07</v>
      </c>
      <c r="N189" s="8">
        <v>2.82</v>
      </c>
      <c r="O189" s="8">
        <v>0</v>
      </c>
      <c r="P189" s="8">
        <v>8703.33</v>
      </c>
      <c r="Q189" s="8">
        <v>0</v>
      </c>
    </row>
    <row r="190" spans="1:17" s="3" customFormat="1" ht="15" hidden="1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hidden="1" customHeight="1">
      <c r="A191" s="6" t="s">
        <v>316</v>
      </c>
      <c r="B191" s="7" t="s">
        <v>317</v>
      </c>
      <c r="C191" s="6" t="s">
        <v>318</v>
      </c>
      <c r="D191" s="6" t="s">
        <v>97</v>
      </c>
      <c r="E191" s="8">
        <v>24000</v>
      </c>
      <c r="F191" s="9">
        <v>44671</v>
      </c>
      <c r="G191" s="9">
        <v>46507</v>
      </c>
      <c r="H191" s="10">
        <v>61</v>
      </c>
      <c r="I191" s="10">
        <v>2.5</v>
      </c>
      <c r="J191" s="8">
        <v>17280</v>
      </c>
      <c r="K191" s="8">
        <v>0.72</v>
      </c>
      <c r="L191" s="8">
        <v>207360</v>
      </c>
      <c r="M191" s="8">
        <v>8.64</v>
      </c>
      <c r="N191" s="8">
        <v>1.89</v>
      </c>
      <c r="O191" s="8">
        <v>0</v>
      </c>
      <c r="P191" s="8">
        <v>16300</v>
      </c>
      <c r="Q191" s="8">
        <v>0</v>
      </c>
    </row>
    <row r="192" spans="1:17" s="3" customFormat="1" ht="15" hidden="1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hidden="1" customHeight="1">
      <c r="A193" s="6" t="s">
        <v>319</v>
      </c>
      <c r="B193" s="7" t="s">
        <v>320</v>
      </c>
      <c r="C193" s="6" t="s">
        <v>321</v>
      </c>
      <c r="D193" s="6" t="s">
        <v>97</v>
      </c>
      <c r="E193" s="8">
        <v>63000</v>
      </c>
      <c r="F193" s="9">
        <v>43191</v>
      </c>
      <c r="G193" s="9">
        <v>46112</v>
      </c>
      <c r="H193" s="10">
        <v>96</v>
      </c>
      <c r="I193" s="10">
        <v>6.5</v>
      </c>
      <c r="J193" s="8">
        <v>64890</v>
      </c>
      <c r="K193" s="8">
        <v>1.03</v>
      </c>
      <c r="L193" s="8">
        <v>778680</v>
      </c>
      <c r="M193" s="8">
        <v>12.36</v>
      </c>
      <c r="N193" s="8">
        <v>2.4300000000000002</v>
      </c>
      <c r="O193" s="8">
        <v>0</v>
      </c>
      <c r="P193" s="8">
        <v>5620</v>
      </c>
      <c r="Q193" s="8">
        <v>0</v>
      </c>
    </row>
    <row r="194" spans="1:17" s="3" customFormat="1" ht="15" hidden="1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hidden="1" customHeight="1">
      <c r="A195" s="6" t="s">
        <v>322</v>
      </c>
      <c r="B195" s="7" t="s">
        <v>325</v>
      </c>
      <c r="C195" s="6" t="s">
        <v>326</v>
      </c>
      <c r="D195" s="6" t="s">
        <v>117</v>
      </c>
      <c r="E195" s="8">
        <v>1971</v>
      </c>
      <c r="F195" s="9">
        <v>44501</v>
      </c>
      <c r="G195" s="9">
        <v>46691</v>
      </c>
      <c r="H195" s="10">
        <v>72</v>
      </c>
      <c r="I195" s="10">
        <v>2.92</v>
      </c>
      <c r="J195" s="8">
        <v>1568.28</v>
      </c>
      <c r="K195" s="8">
        <v>0.8</v>
      </c>
      <c r="L195" s="8">
        <v>18819.36</v>
      </c>
      <c r="M195" s="8">
        <v>9.5500000000000007</v>
      </c>
      <c r="N195" s="8">
        <v>0.73</v>
      </c>
      <c r="O195" s="8">
        <v>0</v>
      </c>
      <c r="P195" s="8">
        <v>2956.5</v>
      </c>
      <c r="Q195" s="8">
        <v>0</v>
      </c>
    </row>
    <row r="196" spans="1:17" s="3" customFormat="1" ht="15" hidden="1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322</v>
      </c>
      <c r="B197" s="7" t="s">
        <v>327</v>
      </c>
      <c r="C197" s="48" t="s">
        <v>815</v>
      </c>
      <c r="D197" s="6" t="s">
        <v>117</v>
      </c>
      <c r="E197" s="8">
        <v>4680</v>
      </c>
      <c r="F197" s="9">
        <v>41214</v>
      </c>
      <c r="G197" s="100">
        <v>45596</v>
      </c>
      <c r="H197" s="10">
        <v>144</v>
      </c>
      <c r="I197" s="10">
        <v>11.92</v>
      </c>
      <c r="J197" s="8">
        <v>2854.88</v>
      </c>
      <c r="K197" s="8">
        <v>0.61</v>
      </c>
      <c r="L197" s="8">
        <v>34258.559999999998</v>
      </c>
      <c r="M197" s="8">
        <v>7.32</v>
      </c>
      <c r="N197" s="8">
        <v>1.19</v>
      </c>
      <c r="O197" s="8">
        <v>0</v>
      </c>
      <c r="P197" s="8">
        <v>1900</v>
      </c>
      <c r="Q197" s="8">
        <v>0</v>
      </c>
    </row>
    <row r="198" spans="1:17" s="3" customFormat="1" ht="15" hidden="1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hidden="1" customHeight="1">
      <c r="A199" s="6" t="s">
        <v>322</v>
      </c>
      <c r="B199" s="7" t="s">
        <v>329</v>
      </c>
      <c r="C199" s="6" t="s">
        <v>816</v>
      </c>
      <c r="D199" s="6" t="s">
        <v>97</v>
      </c>
      <c r="E199" s="8">
        <v>5382</v>
      </c>
      <c r="F199" s="9">
        <v>44835</v>
      </c>
      <c r="G199" s="9">
        <v>45930</v>
      </c>
      <c r="H199" s="10">
        <v>36</v>
      </c>
      <c r="I199" s="10">
        <v>2</v>
      </c>
      <c r="J199" s="8">
        <v>4314.57</v>
      </c>
      <c r="K199" s="8">
        <v>0.8</v>
      </c>
      <c r="L199" s="8">
        <v>51774.84</v>
      </c>
      <c r="M199" s="8">
        <v>9.6199999999999992</v>
      </c>
      <c r="N199" s="8">
        <v>3.31</v>
      </c>
      <c r="O199" s="8">
        <v>0</v>
      </c>
      <c r="P199" s="8">
        <v>5269.88</v>
      </c>
      <c r="Q199" s="8">
        <v>0</v>
      </c>
    </row>
    <row r="200" spans="1:17" s="3" customFormat="1" ht="15" hidden="1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hidden="1" customHeight="1">
      <c r="A201" s="6" t="s">
        <v>322</v>
      </c>
      <c r="B201" s="7" t="s">
        <v>331</v>
      </c>
      <c r="C201" s="6" t="s">
        <v>817</v>
      </c>
      <c r="D201" s="6" t="s">
        <v>97</v>
      </c>
      <c r="E201" s="8">
        <v>7020</v>
      </c>
      <c r="F201" s="9">
        <v>45413</v>
      </c>
      <c r="G201" s="9">
        <v>47238</v>
      </c>
      <c r="H201" s="10">
        <v>60</v>
      </c>
      <c r="I201" s="10">
        <v>0.42</v>
      </c>
      <c r="J201" s="8">
        <v>5558</v>
      </c>
      <c r="K201" s="8">
        <v>0.79</v>
      </c>
      <c r="L201" s="8">
        <v>66696</v>
      </c>
      <c r="M201" s="8">
        <v>9.5</v>
      </c>
      <c r="N201" s="8">
        <v>3</v>
      </c>
      <c r="O201" s="8">
        <v>0</v>
      </c>
      <c r="P201" s="8">
        <v>14616</v>
      </c>
      <c r="Q201" s="8">
        <v>0</v>
      </c>
    </row>
    <row r="202" spans="1:17" s="3" customFormat="1" ht="15" hidden="1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hidden="1" customHeight="1">
      <c r="A203" s="6" t="s">
        <v>322</v>
      </c>
      <c r="B203" s="7" t="s">
        <v>323</v>
      </c>
      <c r="C203" s="12" t="s">
        <v>247</v>
      </c>
      <c r="D203" s="12"/>
      <c r="E203" s="13">
        <v>2934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s="3" customFormat="1" ht="15" hidden="1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hidden="1" customHeight="1">
      <c r="A205" s="6" t="s">
        <v>334</v>
      </c>
      <c r="B205" s="7" t="s">
        <v>331</v>
      </c>
      <c r="C205" s="6" t="s">
        <v>335</v>
      </c>
      <c r="D205" s="6" t="s">
        <v>97</v>
      </c>
      <c r="E205" s="8">
        <v>30000</v>
      </c>
      <c r="F205" s="9">
        <v>44136</v>
      </c>
      <c r="G205" s="9">
        <v>45961</v>
      </c>
      <c r="H205" s="10">
        <v>60</v>
      </c>
      <c r="I205" s="10">
        <v>3.92</v>
      </c>
      <c r="J205" s="8">
        <v>12844.02</v>
      </c>
      <c r="K205" s="8">
        <v>0.43</v>
      </c>
      <c r="L205" s="8">
        <v>154128.24</v>
      </c>
      <c r="M205" s="8">
        <v>5.14</v>
      </c>
      <c r="N205" s="8">
        <v>1.86</v>
      </c>
      <c r="O205" s="8">
        <v>0</v>
      </c>
      <c r="P205" s="8">
        <v>0</v>
      </c>
      <c r="Q205" s="8">
        <v>0</v>
      </c>
    </row>
    <row r="206" spans="1:17" s="3" customFormat="1" ht="15" hidden="1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hidden="1" customHeight="1">
      <c r="A207" s="6" t="s">
        <v>336</v>
      </c>
      <c r="B207" s="7" t="s">
        <v>119</v>
      </c>
      <c r="C207" s="6" t="s">
        <v>337</v>
      </c>
      <c r="D207" s="6" t="s">
        <v>97</v>
      </c>
      <c r="E207" s="8">
        <v>10000</v>
      </c>
      <c r="F207" s="9">
        <v>42491</v>
      </c>
      <c r="G207" s="9">
        <v>46142</v>
      </c>
      <c r="H207" s="10">
        <v>120</v>
      </c>
      <c r="I207" s="10">
        <v>8.42</v>
      </c>
      <c r="J207" s="8">
        <v>6958.33</v>
      </c>
      <c r="K207" s="8">
        <v>0.7</v>
      </c>
      <c r="L207" s="8">
        <v>83499.960000000006</v>
      </c>
      <c r="M207" s="8">
        <v>8.35</v>
      </c>
      <c r="N207" s="8">
        <v>5.0999999999999996</v>
      </c>
      <c r="O207" s="8">
        <v>0</v>
      </c>
      <c r="P207" s="8">
        <v>17583</v>
      </c>
      <c r="Q207" s="8">
        <v>0</v>
      </c>
    </row>
    <row r="208" spans="1:17" s="3" customFormat="1" ht="15" hidden="1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hidden="1" customHeight="1">
      <c r="A209" s="6" t="s">
        <v>336</v>
      </c>
      <c r="B209" s="7" t="s">
        <v>320</v>
      </c>
      <c r="C209" s="6" t="s">
        <v>338</v>
      </c>
      <c r="D209" s="6" t="s">
        <v>97</v>
      </c>
      <c r="E209" s="8">
        <v>5025</v>
      </c>
      <c r="F209" s="9">
        <v>42736</v>
      </c>
      <c r="G209" s="9">
        <v>46387</v>
      </c>
      <c r="H209" s="10">
        <v>120</v>
      </c>
      <c r="I209" s="10">
        <v>7.75</v>
      </c>
      <c r="J209" s="8">
        <v>3132.25</v>
      </c>
      <c r="K209" s="8">
        <v>0.62</v>
      </c>
      <c r="L209" s="8">
        <v>37587</v>
      </c>
      <c r="M209" s="8">
        <v>7.48</v>
      </c>
      <c r="N209" s="8">
        <v>5.0999999999999996</v>
      </c>
      <c r="O209" s="8">
        <v>3.48</v>
      </c>
      <c r="P209" s="8">
        <v>9405</v>
      </c>
      <c r="Q209" s="8">
        <v>0</v>
      </c>
    </row>
    <row r="210" spans="1:17" s="3" customFormat="1" ht="15" hidden="1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hidden="1" customHeight="1">
      <c r="A211" s="6" t="s">
        <v>336</v>
      </c>
      <c r="B211" s="7" t="s">
        <v>339</v>
      </c>
      <c r="C211" s="6" t="s">
        <v>340</v>
      </c>
      <c r="D211" s="6" t="s">
        <v>97</v>
      </c>
      <c r="E211" s="8">
        <v>9849</v>
      </c>
      <c r="F211" s="9">
        <v>43466</v>
      </c>
      <c r="G211" s="9">
        <v>47208</v>
      </c>
      <c r="H211" s="10">
        <v>123</v>
      </c>
      <c r="I211" s="10">
        <v>5.75</v>
      </c>
      <c r="J211" s="8">
        <v>4860.8900000000003</v>
      </c>
      <c r="K211" s="8">
        <v>0.49</v>
      </c>
      <c r="L211" s="8">
        <v>58330.68</v>
      </c>
      <c r="M211" s="8">
        <v>5.92</v>
      </c>
      <c r="N211" s="8">
        <v>5.0999999999999996</v>
      </c>
      <c r="O211" s="8">
        <v>4.37</v>
      </c>
      <c r="P211" s="8">
        <v>10892.7</v>
      </c>
      <c r="Q211" s="8">
        <v>0</v>
      </c>
    </row>
    <row r="212" spans="1:17" s="3" customFormat="1" ht="15" hidden="1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hidden="1" customHeight="1">
      <c r="A213" s="6" t="s">
        <v>336</v>
      </c>
      <c r="B213" s="7" t="s">
        <v>341</v>
      </c>
      <c r="C213" s="6" t="s">
        <v>342</v>
      </c>
      <c r="D213" s="6" t="s">
        <v>97</v>
      </c>
      <c r="E213" s="8">
        <v>15075</v>
      </c>
      <c r="F213" s="9">
        <v>43922</v>
      </c>
      <c r="G213" s="9">
        <v>47573</v>
      </c>
      <c r="H213" s="10">
        <v>120</v>
      </c>
      <c r="I213" s="10">
        <v>4.5</v>
      </c>
      <c r="J213" s="8">
        <v>10131.4</v>
      </c>
      <c r="K213" s="8">
        <v>0.67</v>
      </c>
      <c r="L213" s="8">
        <v>121576.8</v>
      </c>
      <c r="M213" s="8">
        <v>8.06</v>
      </c>
      <c r="N213" s="8">
        <v>5.0999999999999996</v>
      </c>
      <c r="O213" s="8">
        <v>0</v>
      </c>
      <c r="P213" s="8">
        <v>26751</v>
      </c>
      <c r="Q213" s="8">
        <v>0</v>
      </c>
    </row>
    <row r="214" spans="1:17" s="3" customFormat="1" ht="15" hidden="1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hidden="1" customHeight="1">
      <c r="A215" s="6" t="s">
        <v>343</v>
      </c>
      <c r="B215" s="7" t="s">
        <v>344</v>
      </c>
      <c r="C215" s="6" t="s">
        <v>345</v>
      </c>
      <c r="D215" s="6" t="s">
        <v>97</v>
      </c>
      <c r="E215" s="8">
        <v>33078</v>
      </c>
      <c r="F215" s="9">
        <v>42795</v>
      </c>
      <c r="G215" s="9">
        <v>46446</v>
      </c>
      <c r="H215" s="10">
        <v>120</v>
      </c>
      <c r="I215" s="10">
        <v>7.58</v>
      </c>
      <c r="J215" s="8">
        <v>19008.41</v>
      </c>
      <c r="K215" s="8">
        <v>0.56999999999999995</v>
      </c>
      <c r="L215" s="8">
        <v>228100.92</v>
      </c>
      <c r="M215" s="8">
        <v>6.9</v>
      </c>
      <c r="N215" s="8">
        <v>1.1000000000000001</v>
      </c>
      <c r="O215" s="8">
        <v>0</v>
      </c>
      <c r="P215" s="8">
        <v>17812.5</v>
      </c>
      <c r="Q215" s="8">
        <v>0</v>
      </c>
    </row>
    <row r="216" spans="1:17" s="3" customFormat="1" ht="15" hidden="1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hidden="1" customHeight="1">
      <c r="A217" s="6" t="s">
        <v>346</v>
      </c>
      <c r="B217" s="7" t="s">
        <v>347</v>
      </c>
      <c r="C217" s="6" t="s">
        <v>348</v>
      </c>
      <c r="D217" s="6" t="s">
        <v>97</v>
      </c>
      <c r="E217" s="8">
        <v>40841</v>
      </c>
      <c r="F217" s="9">
        <v>44136</v>
      </c>
      <c r="G217" s="9">
        <v>45961</v>
      </c>
      <c r="H217" s="10">
        <v>60</v>
      </c>
      <c r="I217" s="10">
        <v>3.92</v>
      </c>
      <c r="J217" s="8">
        <v>18068.98</v>
      </c>
      <c r="K217" s="8">
        <v>0.44</v>
      </c>
      <c r="L217" s="8">
        <v>216827.76</v>
      </c>
      <c r="M217" s="8">
        <v>5.31</v>
      </c>
      <c r="N217" s="8">
        <v>1.95</v>
      </c>
      <c r="O217" s="8">
        <v>0</v>
      </c>
      <c r="P217" s="8">
        <v>0</v>
      </c>
      <c r="Q217" s="8">
        <v>0</v>
      </c>
    </row>
    <row r="218" spans="1:17" s="3" customFormat="1" ht="15" hidden="1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hidden="1" customHeight="1">
      <c r="A219" s="6" t="s">
        <v>349</v>
      </c>
      <c r="B219" s="7" t="s">
        <v>350</v>
      </c>
      <c r="C219" s="6" t="s">
        <v>351</v>
      </c>
      <c r="D219" s="6" t="s">
        <v>97</v>
      </c>
      <c r="E219" s="8">
        <v>103289</v>
      </c>
      <c r="F219" s="9">
        <v>44562</v>
      </c>
      <c r="G219" s="9">
        <v>47118</v>
      </c>
      <c r="H219" s="10">
        <v>84</v>
      </c>
      <c r="I219" s="10">
        <v>2.75</v>
      </c>
      <c r="J219" s="8">
        <v>58168.34</v>
      </c>
      <c r="K219" s="8">
        <v>0.56000000000000005</v>
      </c>
      <c r="L219" s="8">
        <v>698020.08</v>
      </c>
      <c r="M219" s="8">
        <v>6.76</v>
      </c>
      <c r="N219" s="8">
        <v>1.55</v>
      </c>
      <c r="O219" s="8">
        <v>0</v>
      </c>
      <c r="P219" s="8">
        <v>54829.24</v>
      </c>
      <c r="Q219" s="8">
        <v>0</v>
      </c>
    </row>
    <row r="220" spans="1:17" s="3" customFormat="1" ht="15" hidden="1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352</v>
      </c>
      <c r="B221" s="7" t="s">
        <v>320</v>
      </c>
      <c r="C221" s="48" t="s">
        <v>818</v>
      </c>
      <c r="D221" s="6" t="s">
        <v>97</v>
      </c>
      <c r="E221" s="8">
        <v>26994</v>
      </c>
      <c r="F221" s="9">
        <v>44459</v>
      </c>
      <c r="G221" s="9">
        <v>45565</v>
      </c>
      <c r="H221" s="10">
        <v>37</v>
      </c>
      <c r="I221" s="10">
        <v>3.08</v>
      </c>
      <c r="J221" s="8">
        <v>16108.84</v>
      </c>
      <c r="K221" s="8">
        <v>0.6</v>
      </c>
      <c r="L221" s="8">
        <v>193306.08</v>
      </c>
      <c r="M221" s="8">
        <v>7.16</v>
      </c>
      <c r="N221" s="8">
        <v>2.1800000000000002</v>
      </c>
      <c r="O221" s="8">
        <v>0</v>
      </c>
      <c r="P221" s="8">
        <v>21077.82</v>
      </c>
      <c r="Q221" s="8">
        <v>0</v>
      </c>
    </row>
    <row r="222" spans="1:17" s="3" customFormat="1" ht="15" hidden="1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hidden="1" customHeight="1">
      <c r="A223" s="6" t="s">
        <v>352</v>
      </c>
      <c r="B223" s="7" t="s">
        <v>354</v>
      </c>
      <c r="C223" s="6" t="s">
        <v>355</v>
      </c>
      <c r="D223" s="6" t="s">
        <v>97</v>
      </c>
      <c r="E223" s="8">
        <v>55535</v>
      </c>
      <c r="F223" s="9">
        <v>43891</v>
      </c>
      <c r="G223" s="9">
        <v>45808</v>
      </c>
      <c r="H223" s="10">
        <v>63</v>
      </c>
      <c r="I223" s="10">
        <v>4.58</v>
      </c>
      <c r="J223" s="8">
        <v>30650.13</v>
      </c>
      <c r="K223" s="8">
        <v>0.55000000000000004</v>
      </c>
      <c r="L223" s="8">
        <v>367801.56</v>
      </c>
      <c r="M223" s="8">
        <v>6.62</v>
      </c>
      <c r="N223" s="8">
        <v>2.56</v>
      </c>
      <c r="O223" s="8">
        <v>0</v>
      </c>
      <c r="P223" s="8">
        <v>22424.46</v>
      </c>
      <c r="Q223" s="8">
        <v>0</v>
      </c>
    </row>
    <row r="224" spans="1:17" s="3" customFormat="1" ht="15" hidden="1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hidden="1" customHeight="1">
      <c r="A225" s="6" t="s">
        <v>357</v>
      </c>
      <c r="B225" s="7" t="s">
        <v>358</v>
      </c>
      <c r="C225" s="6" t="s">
        <v>359</v>
      </c>
      <c r="D225" s="6" t="s">
        <v>97</v>
      </c>
      <c r="E225" s="8">
        <v>26532</v>
      </c>
      <c r="F225" s="9">
        <v>44579</v>
      </c>
      <c r="G225" s="9">
        <v>45716</v>
      </c>
      <c r="H225" s="10">
        <v>38</v>
      </c>
      <c r="I225" s="10">
        <v>2.75</v>
      </c>
      <c r="J225" s="8">
        <v>22893.54</v>
      </c>
      <c r="K225" s="8">
        <v>0.86</v>
      </c>
      <c r="L225" s="8">
        <v>274722.48</v>
      </c>
      <c r="M225" s="8">
        <v>10.35</v>
      </c>
      <c r="N225" s="8">
        <v>1.95</v>
      </c>
      <c r="O225" s="8">
        <v>0</v>
      </c>
      <c r="P225" s="8">
        <v>64738.080000000002</v>
      </c>
      <c r="Q225" s="8">
        <v>0</v>
      </c>
    </row>
    <row r="226" spans="1:17" s="3" customFormat="1" ht="15" hidden="1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hidden="1" customHeight="1">
      <c r="A227" s="6" t="s">
        <v>360</v>
      </c>
      <c r="B227" s="7" t="s">
        <v>99</v>
      </c>
      <c r="C227" s="6" t="s">
        <v>361</v>
      </c>
      <c r="D227" s="6" t="s">
        <v>97</v>
      </c>
      <c r="E227" s="8">
        <v>60880</v>
      </c>
      <c r="F227" s="9">
        <v>43765</v>
      </c>
      <c r="G227" s="7"/>
      <c r="H227" s="7"/>
      <c r="I227" s="10">
        <v>5</v>
      </c>
      <c r="J227" s="8">
        <v>35361.660000000003</v>
      </c>
      <c r="K227" s="8">
        <v>0.57999999999999996</v>
      </c>
      <c r="L227" s="8">
        <v>424339.92</v>
      </c>
      <c r="M227" s="8">
        <v>6.97</v>
      </c>
      <c r="N227" s="8">
        <v>0.03</v>
      </c>
      <c r="O227" s="8">
        <v>0</v>
      </c>
      <c r="P227" s="8">
        <v>44442</v>
      </c>
      <c r="Q227" s="8">
        <v>0</v>
      </c>
    </row>
    <row r="228" spans="1:17" s="3" customFormat="1" ht="15" hidden="1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hidden="1" customHeight="1">
      <c r="A229" s="6" t="s">
        <v>360</v>
      </c>
      <c r="B229" s="7" t="s">
        <v>101</v>
      </c>
      <c r="C229" s="6" t="s">
        <v>362</v>
      </c>
      <c r="D229" s="6" t="s">
        <v>97</v>
      </c>
      <c r="E229" s="8">
        <v>23545</v>
      </c>
      <c r="F229" s="9">
        <v>45261</v>
      </c>
      <c r="G229" s="9">
        <v>47118</v>
      </c>
      <c r="H229" s="10">
        <v>61</v>
      </c>
      <c r="I229" s="10">
        <v>0.83</v>
      </c>
      <c r="J229" s="8">
        <v>17168.23</v>
      </c>
      <c r="K229" s="8">
        <v>0.73</v>
      </c>
      <c r="L229" s="8">
        <v>206018.76</v>
      </c>
      <c r="M229" s="8">
        <v>8.75</v>
      </c>
      <c r="N229" s="8">
        <v>2.5299999999999998</v>
      </c>
      <c r="O229" s="8">
        <v>0</v>
      </c>
      <c r="P229" s="8">
        <v>15432.56</v>
      </c>
      <c r="Q229" s="8">
        <v>0</v>
      </c>
    </row>
    <row r="230" spans="1:17" s="3" customFormat="1" ht="15" hidden="1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hidden="1" customHeight="1">
      <c r="A231" s="6" t="s">
        <v>363</v>
      </c>
      <c r="B231" s="7"/>
      <c r="C231" s="6" t="s">
        <v>819</v>
      </c>
      <c r="D231" s="6" t="s">
        <v>97</v>
      </c>
      <c r="E231" s="8">
        <v>0</v>
      </c>
      <c r="F231" s="9">
        <v>44851</v>
      </c>
      <c r="G231" s="9">
        <v>46721</v>
      </c>
      <c r="H231" s="10">
        <v>62</v>
      </c>
      <c r="I231" s="10">
        <v>2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-9678.75</v>
      </c>
      <c r="Q231" s="8">
        <v>0</v>
      </c>
    </row>
    <row r="232" spans="1:17" s="3" customFormat="1" ht="15" hidden="1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hidden="1" customHeight="1">
      <c r="A233" s="6" t="s">
        <v>363</v>
      </c>
      <c r="B233" s="7" t="s">
        <v>364</v>
      </c>
      <c r="C233" s="6" t="s">
        <v>365</v>
      </c>
      <c r="D233" s="6" t="s">
        <v>97</v>
      </c>
      <c r="E233" s="8">
        <v>11020</v>
      </c>
      <c r="F233" s="9">
        <v>43556</v>
      </c>
      <c r="G233" s="9">
        <v>47208</v>
      </c>
      <c r="H233" s="10">
        <v>120</v>
      </c>
      <c r="I233" s="10">
        <v>5.5</v>
      </c>
      <c r="J233" s="8">
        <v>8707.5499999999993</v>
      </c>
      <c r="K233" s="8">
        <v>0.79</v>
      </c>
      <c r="L233" s="8">
        <v>104490.6</v>
      </c>
      <c r="M233" s="8">
        <v>9.48</v>
      </c>
      <c r="N233" s="8">
        <v>2.71</v>
      </c>
      <c r="O233" s="8">
        <v>0</v>
      </c>
      <c r="P233" s="8">
        <v>5969.17</v>
      </c>
      <c r="Q233" s="8">
        <v>0</v>
      </c>
    </row>
    <row r="234" spans="1:17" s="3" customFormat="1" ht="15" hidden="1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hidden="1" customHeight="1">
      <c r="A235" s="6" t="s">
        <v>363</v>
      </c>
      <c r="B235" s="7" t="s">
        <v>366</v>
      </c>
      <c r="C235" s="6" t="s">
        <v>820</v>
      </c>
      <c r="D235" s="6" t="s">
        <v>97</v>
      </c>
      <c r="E235" s="8">
        <v>12905</v>
      </c>
      <c r="F235" s="9">
        <v>45047</v>
      </c>
      <c r="G235" s="9">
        <v>46934</v>
      </c>
      <c r="H235" s="10">
        <v>62</v>
      </c>
      <c r="I235" s="10">
        <v>1.42</v>
      </c>
      <c r="J235" s="8">
        <v>10904.73</v>
      </c>
      <c r="K235" s="8">
        <v>0.85</v>
      </c>
      <c r="L235" s="8">
        <v>130856.76</v>
      </c>
      <c r="M235" s="8">
        <v>10.14</v>
      </c>
      <c r="N235" s="8">
        <v>3.32</v>
      </c>
      <c r="O235" s="8">
        <v>0</v>
      </c>
      <c r="P235" s="8">
        <v>41941.24</v>
      </c>
      <c r="Q235" s="8">
        <v>0</v>
      </c>
    </row>
    <row r="236" spans="1:17" s="3" customFormat="1" ht="15" hidden="1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hidden="1" customHeight="1">
      <c r="A237" s="6" t="s">
        <v>368</v>
      </c>
      <c r="B237" s="7" t="s">
        <v>366</v>
      </c>
      <c r="C237" s="6" t="s">
        <v>369</v>
      </c>
      <c r="D237" s="6" t="s">
        <v>97</v>
      </c>
      <c r="E237" s="8">
        <v>33000</v>
      </c>
      <c r="F237" s="9">
        <v>44136</v>
      </c>
      <c r="G237" s="9">
        <v>45961</v>
      </c>
      <c r="H237" s="10">
        <v>60</v>
      </c>
      <c r="I237" s="10">
        <v>3.92</v>
      </c>
      <c r="J237" s="8">
        <v>15335.12</v>
      </c>
      <c r="K237" s="8">
        <v>0.46</v>
      </c>
      <c r="L237" s="8">
        <v>184021.44</v>
      </c>
      <c r="M237" s="8">
        <v>5.58</v>
      </c>
      <c r="N237" s="8">
        <v>2.0099999999999998</v>
      </c>
      <c r="O237" s="8">
        <v>0</v>
      </c>
      <c r="P237" s="8">
        <v>0</v>
      </c>
      <c r="Q237" s="8">
        <v>0</v>
      </c>
    </row>
    <row r="238" spans="1:17" s="3" customFormat="1" ht="15" hidden="1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hidden="1" customHeight="1">
      <c r="A239" s="6" t="s">
        <v>370</v>
      </c>
      <c r="B239" s="7" t="s">
        <v>371</v>
      </c>
      <c r="C239" s="6" t="s">
        <v>372</v>
      </c>
      <c r="D239" s="6" t="s">
        <v>97</v>
      </c>
      <c r="E239" s="8">
        <v>45820</v>
      </c>
      <c r="F239" s="9">
        <v>44562</v>
      </c>
      <c r="G239" s="9">
        <v>47118</v>
      </c>
      <c r="H239" s="10">
        <v>84</v>
      </c>
      <c r="I239" s="10">
        <v>2.75</v>
      </c>
      <c r="J239" s="8">
        <v>13173.25</v>
      </c>
      <c r="K239" s="8">
        <v>0.28999999999999998</v>
      </c>
      <c r="L239" s="8">
        <v>158079</v>
      </c>
      <c r="M239" s="8">
        <v>3.45</v>
      </c>
      <c r="N239" s="8">
        <v>0.87</v>
      </c>
      <c r="O239" s="8">
        <v>0</v>
      </c>
      <c r="P239" s="8">
        <v>18000</v>
      </c>
      <c r="Q239" s="8">
        <v>0</v>
      </c>
    </row>
    <row r="240" spans="1:17" s="3" customFormat="1" ht="15" hidden="1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hidden="1" customHeight="1">
      <c r="A241" s="6" t="s">
        <v>370</v>
      </c>
      <c r="B241" s="7" t="s">
        <v>373</v>
      </c>
      <c r="C241" s="6" t="s">
        <v>821</v>
      </c>
      <c r="D241" s="6" t="s">
        <v>97</v>
      </c>
      <c r="E241" s="8">
        <v>33340</v>
      </c>
      <c r="F241" s="9">
        <v>44986</v>
      </c>
      <c r="G241" s="9">
        <v>46811</v>
      </c>
      <c r="H241" s="10">
        <v>59</v>
      </c>
      <c r="I241" s="10">
        <v>1.58</v>
      </c>
      <c r="J241" s="8">
        <v>13224.87</v>
      </c>
      <c r="K241" s="8">
        <v>0.4</v>
      </c>
      <c r="L241" s="8">
        <v>158698.44</v>
      </c>
      <c r="M241" s="8">
        <v>4.76</v>
      </c>
      <c r="N241" s="8">
        <v>0.87</v>
      </c>
      <c r="O241" s="8">
        <v>0</v>
      </c>
      <c r="P241" s="8">
        <v>12780.33</v>
      </c>
      <c r="Q241" s="8">
        <v>0</v>
      </c>
    </row>
    <row r="242" spans="1:17" s="3" customFormat="1" ht="15" hidden="1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hidden="1" customHeight="1">
      <c r="A243" s="6" t="s">
        <v>370</v>
      </c>
      <c r="B243" s="7" t="s">
        <v>375</v>
      </c>
      <c r="C243" s="6" t="s">
        <v>376</v>
      </c>
      <c r="D243" s="6" t="s">
        <v>97</v>
      </c>
      <c r="E243" s="8">
        <v>20840</v>
      </c>
      <c r="F243" s="9">
        <v>38245</v>
      </c>
      <c r="G243" s="9">
        <v>46173</v>
      </c>
      <c r="H243" s="10">
        <v>261</v>
      </c>
      <c r="I243" s="10">
        <v>20.079999999999998</v>
      </c>
      <c r="J243" s="8">
        <v>4000</v>
      </c>
      <c r="K243" s="8">
        <v>0.19</v>
      </c>
      <c r="L243" s="8">
        <v>48000</v>
      </c>
      <c r="M243" s="8">
        <v>2.2999999999999998</v>
      </c>
      <c r="N243" s="8">
        <v>0.4</v>
      </c>
      <c r="O243" s="8">
        <v>0</v>
      </c>
      <c r="P243" s="8">
        <v>0</v>
      </c>
      <c r="Q243" s="8">
        <v>0</v>
      </c>
    </row>
    <row r="244" spans="1:17" s="3" customFormat="1" ht="15" hidden="1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hidden="1" customHeight="1">
      <c r="A245" s="6" t="s">
        <v>377</v>
      </c>
      <c r="B245" s="7" t="s">
        <v>378</v>
      </c>
      <c r="C245" s="6" t="s">
        <v>379</v>
      </c>
      <c r="D245" s="6" t="s">
        <v>97</v>
      </c>
      <c r="E245" s="8">
        <v>10267</v>
      </c>
      <c r="F245" s="9">
        <v>41883</v>
      </c>
      <c r="G245" s="9">
        <v>46203</v>
      </c>
      <c r="H245" s="10">
        <v>142</v>
      </c>
      <c r="I245" s="10">
        <v>10.08</v>
      </c>
      <c r="J245" s="8">
        <v>7563.36</v>
      </c>
      <c r="K245" s="8">
        <v>0.74</v>
      </c>
      <c r="L245" s="8">
        <v>90760.320000000007</v>
      </c>
      <c r="M245" s="8">
        <v>8.84</v>
      </c>
      <c r="N245" s="8">
        <v>2.13</v>
      </c>
      <c r="O245" s="8">
        <v>0</v>
      </c>
      <c r="P245" s="8">
        <v>6604</v>
      </c>
      <c r="Q245" s="8">
        <v>0</v>
      </c>
    </row>
    <row r="246" spans="1:17" s="3" customFormat="1" ht="15" hidden="1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hidden="1" customHeight="1">
      <c r="A247" s="6" t="s">
        <v>377</v>
      </c>
      <c r="B247" s="7" t="s">
        <v>380</v>
      </c>
      <c r="C247" s="6" t="s">
        <v>381</v>
      </c>
      <c r="D247" s="6" t="s">
        <v>97</v>
      </c>
      <c r="E247" s="8">
        <v>5402</v>
      </c>
      <c r="F247" s="9">
        <v>42552</v>
      </c>
      <c r="G247" s="9">
        <v>46234</v>
      </c>
      <c r="H247" s="10">
        <v>121</v>
      </c>
      <c r="I247" s="10">
        <v>8.25</v>
      </c>
      <c r="J247" s="8">
        <v>4445.18</v>
      </c>
      <c r="K247" s="8">
        <v>0.82</v>
      </c>
      <c r="L247" s="8">
        <v>53342.16</v>
      </c>
      <c r="M247" s="8">
        <v>9.8699999999999992</v>
      </c>
      <c r="N247" s="8">
        <v>2.5</v>
      </c>
      <c r="O247" s="8">
        <v>0</v>
      </c>
      <c r="P247" s="8">
        <v>3261.9</v>
      </c>
      <c r="Q247" s="8">
        <v>0</v>
      </c>
    </row>
    <row r="248" spans="1:17" s="3" customFormat="1" ht="15" hidden="1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hidden="1" customHeight="1">
      <c r="A249" s="6" t="s">
        <v>377</v>
      </c>
      <c r="B249" s="7" t="s">
        <v>382</v>
      </c>
      <c r="C249" s="6" t="s">
        <v>822</v>
      </c>
      <c r="D249" s="6" t="s">
        <v>97</v>
      </c>
      <c r="E249" s="8">
        <v>2139</v>
      </c>
      <c r="F249" s="9">
        <v>45140</v>
      </c>
      <c r="G249" s="9">
        <v>46265</v>
      </c>
      <c r="H249" s="10">
        <v>37</v>
      </c>
      <c r="I249" s="10">
        <v>1.17</v>
      </c>
      <c r="J249" s="8">
        <v>1853.8</v>
      </c>
      <c r="K249" s="8">
        <v>0.87</v>
      </c>
      <c r="L249" s="8">
        <v>22245.599999999999</v>
      </c>
      <c r="M249" s="8">
        <v>10.4</v>
      </c>
      <c r="N249" s="8">
        <v>2.76</v>
      </c>
      <c r="O249" s="8">
        <v>0</v>
      </c>
      <c r="P249" s="8">
        <v>2277.5</v>
      </c>
      <c r="Q249" s="8">
        <v>0</v>
      </c>
    </row>
    <row r="250" spans="1:17" s="3" customFormat="1" ht="15" hidden="1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hidden="1" customHeight="1">
      <c r="A251" s="6" t="s">
        <v>377</v>
      </c>
      <c r="B251" s="7" t="s">
        <v>386</v>
      </c>
      <c r="C251" s="6" t="s">
        <v>823</v>
      </c>
      <c r="D251" s="6" t="s">
        <v>97</v>
      </c>
      <c r="E251" s="8">
        <v>15000</v>
      </c>
      <c r="F251" s="9">
        <v>45017</v>
      </c>
      <c r="G251" s="9">
        <v>46904</v>
      </c>
      <c r="H251" s="10">
        <v>62</v>
      </c>
      <c r="I251" s="10">
        <v>1.5</v>
      </c>
      <c r="J251" s="8">
        <v>11650</v>
      </c>
      <c r="K251" s="8">
        <v>0.78</v>
      </c>
      <c r="L251" s="8">
        <v>139800</v>
      </c>
      <c r="M251" s="8">
        <v>9.32</v>
      </c>
      <c r="N251" s="8">
        <v>2.87</v>
      </c>
      <c r="O251" s="8">
        <v>0</v>
      </c>
      <c r="P251" s="8">
        <v>33750</v>
      </c>
      <c r="Q251" s="8">
        <v>0</v>
      </c>
    </row>
    <row r="252" spans="1:17" s="3" customFormat="1" ht="15" hidden="1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hidden="1" customHeight="1">
      <c r="A253" s="6" t="s">
        <v>377</v>
      </c>
      <c r="B253" s="7" t="s">
        <v>384</v>
      </c>
      <c r="C253" s="12" t="s">
        <v>247</v>
      </c>
      <c r="D253" s="12"/>
      <c r="E253" s="13">
        <v>7500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 s="3" customFormat="1" ht="15" hidden="1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hidden="1" customHeight="1">
      <c r="A255" s="6" t="s">
        <v>388</v>
      </c>
      <c r="B255" s="7" t="s">
        <v>389</v>
      </c>
      <c r="C255" s="6" t="s">
        <v>390</v>
      </c>
      <c r="D255" s="6" t="s">
        <v>97</v>
      </c>
      <c r="E255" s="8">
        <v>40116</v>
      </c>
      <c r="F255" s="9">
        <v>44700</v>
      </c>
      <c r="G255" s="9">
        <v>46538</v>
      </c>
      <c r="H255" s="10">
        <v>61</v>
      </c>
      <c r="I255" s="10">
        <v>2.42</v>
      </c>
      <c r="J255" s="8">
        <v>24303.61</v>
      </c>
      <c r="K255" s="8">
        <v>0.61</v>
      </c>
      <c r="L255" s="8">
        <v>291643.32</v>
      </c>
      <c r="M255" s="8">
        <v>7.27</v>
      </c>
      <c r="N255" s="8">
        <v>1.71</v>
      </c>
      <c r="O255" s="8">
        <v>0</v>
      </c>
      <c r="P255" s="8">
        <v>34533.78</v>
      </c>
      <c r="Q255" s="8">
        <v>0</v>
      </c>
    </row>
    <row r="256" spans="1:17" s="3" customFormat="1" ht="15" hidden="1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hidden="1" customHeight="1">
      <c r="A257" s="6" t="s">
        <v>391</v>
      </c>
      <c r="B257" s="7" t="s">
        <v>392</v>
      </c>
      <c r="C257" s="6" t="s">
        <v>393</v>
      </c>
      <c r="D257" s="6" t="s">
        <v>97</v>
      </c>
      <c r="E257" s="8">
        <v>37500</v>
      </c>
      <c r="F257" s="9">
        <v>44136</v>
      </c>
      <c r="G257" s="9">
        <v>45961</v>
      </c>
      <c r="H257" s="10">
        <v>60</v>
      </c>
      <c r="I257" s="10">
        <v>3.92</v>
      </c>
      <c r="J257" s="8">
        <v>17426.27</v>
      </c>
      <c r="K257" s="8">
        <v>0.46</v>
      </c>
      <c r="L257" s="8">
        <v>209115.24</v>
      </c>
      <c r="M257" s="8">
        <v>5.58</v>
      </c>
      <c r="N257" s="8">
        <v>1.98</v>
      </c>
      <c r="O257" s="8">
        <v>0</v>
      </c>
      <c r="P257" s="8">
        <v>0</v>
      </c>
      <c r="Q257" s="8">
        <v>0</v>
      </c>
    </row>
    <row r="258" spans="1:17" s="3" customFormat="1" ht="15" hidden="1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hidden="1" customHeight="1">
      <c r="A259" s="6" t="s">
        <v>394</v>
      </c>
      <c r="B259" s="7" t="s">
        <v>395</v>
      </c>
      <c r="C259" s="6" t="s">
        <v>396</v>
      </c>
      <c r="D259" s="6" t="s">
        <v>97</v>
      </c>
      <c r="E259" s="8">
        <v>46000</v>
      </c>
      <c r="F259" s="9">
        <v>44523</v>
      </c>
      <c r="G259" s="9">
        <v>46387</v>
      </c>
      <c r="H259" s="10">
        <v>62</v>
      </c>
      <c r="I259" s="10">
        <v>2.92</v>
      </c>
      <c r="J259" s="8">
        <v>35458.33</v>
      </c>
      <c r="K259" s="8">
        <v>0.77</v>
      </c>
      <c r="L259" s="8">
        <v>425499.96</v>
      </c>
      <c r="M259" s="8">
        <v>9.25</v>
      </c>
      <c r="N259" s="8">
        <v>3.34</v>
      </c>
      <c r="O259" s="8">
        <v>0</v>
      </c>
      <c r="P259" s="8">
        <v>23166.67</v>
      </c>
      <c r="Q259" s="8">
        <v>0</v>
      </c>
    </row>
    <row r="260" spans="1:17" s="3" customFormat="1" ht="15" hidden="1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hidden="1" customHeight="1">
      <c r="A261" s="6" t="s">
        <v>397</v>
      </c>
      <c r="B261" s="7" t="s">
        <v>398</v>
      </c>
      <c r="C261" s="6" t="s">
        <v>399</v>
      </c>
      <c r="D261" s="6" t="s">
        <v>117</v>
      </c>
      <c r="E261" s="8">
        <v>13000</v>
      </c>
      <c r="F261" s="9">
        <v>44546</v>
      </c>
      <c r="G261" s="9">
        <v>46630</v>
      </c>
      <c r="H261" s="10">
        <v>69</v>
      </c>
      <c r="I261" s="10">
        <v>2.83</v>
      </c>
      <c r="J261" s="8">
        <v>10416.67</v>
      </c>
      <c r="K261" s="8">
        <v>0.8</v>
      </c>
      <c r="L261" s="8">
        <v>125000.04</v>
      </c>
      <c r="M261" s="8">
        <v>9.6199999999999992</v>
      </c>
      <c r="N261" s="8">
        <v>0</v>
      </c>
      <c r="O261" s="8">
        <v>0</v>
      </c>
      <c r="P261" s="8">
        <v>6500</v>
      </c>
      <c r="Q261" s="8">
        <v>0</v>
      </c>
    </row>
    <row r="262" spans="1:17" s="3" customFormat="1" ht="15" hidden="1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hidden="1" customHeight="1">
      <c r="A263" s="6" t="s">
        <v>400</v>
      </c>
      <c r="B263" s="7" t="s">
        <v>401</v>
      </c>
      <c r="C263" s="6" t="s">
        <v>402</v>
      </c>
      <c r="D263" s="6" t="s">
        <v>97</v>
      </c>
      <c r="E263" s="8">
        <v>16600</v>
      </c>
      <c r="F263" s="9">
        <v>44136</v>
      </c>
      <c r="G263" s="9">
        <v>45961</v>
      </c>
      <c r="H263" s="10">
        <v>60</v>
      </c>
      <c r="I263" s="10">
        <v>3.92</v>
      </c>
      <c r="J263" s="8">
        <v>7107.02</v>
      </c>
      <c r="K263" s="8">
        <v>0.43</v>
      </c>
      <c r="L263" s="8">
        <v>85284.24</v>
      </c>
      <c r="M263" s="8">
        <v>5.14</v>
      </c>
      <c r="N263" s="8">
        <v>2.21</v>
      </c>
      <c r="O263" s="8">
        <v>0</v>
      </c>
      <c r="P263" s="8">
        <v>0</v>
      </c>
      <c r="Q263" s="8">
        <v>0</v>
      </c>
    </row>
    <row r="264" spans="1:17" s="3" customFormat="1" ht="15" hidden="1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hidden="1" customHeight="1">
      <c r="A265" s="6" t="s">
        <v>403</v>
      </c>
      <c r="B265" s="7" t="s">
        <v>404</v>
      </c>
      <c r="C265" s="6" t="s">
        <v>405</v>
      </c>
      <c r="D265" s="6" t="s">
        <v>117</v>
      </c>
      <c r="E265" s="8">
        <v>8060</v>
      </c>
      <c r="F265" s="9">
        <v>44593</v>
      </c>
      <c r="G265" s="9">
        <v>45716</v>
      </c>
      <c r="H265" s="10">
        <v>37</v>
      </c>
      <c r="I265" s="10">
        <v>2.67</v>
      </c>
      <c r="J265" s="8">
        <v>3520</v>
      </c>
      <c r="K265" s="8">
        <v>0.44</v>
      </c>
      <c r="L265" s="8">
        <v>42240</v>
      </c>
      <c r="M265" s="8">
        <v>5.24</v>
      </c>
      <c r="N265" s="8">
        <v>0.57999999999999996</v>
      </c>
      <c r="O265" s="8">
        <v>0</v>
      </c>
      <c r="P265" s="8">
        <v>3200</v>
      </c>
      <c r="Q265" s="8">
        <v>0</v>
      </c>
    </row>
    <row r="266" spans="1:17" s="3" customFormat="1" ht="15" hidden="1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hidden="1" customHeight="1">
      <c r="A267" s="6" t="s">
        <v>403</v>
      </c>
      <c r="B267" s="7" t="s">
        <v>406</v>
      </c>
      <c r="C267" s="6" t="s">
        <v>824</v>
      </c>
      <c r="D267" s="6" t="s">
        <v>97</v>
      </c>
      <c r="E267" s="8">
        <v>8204</v>
      </c>
      <c r="F267" s="9">
        <v>45078</v>
      </c>
      <c r="G267" s="9">
        <v>46965</v>
      </c>
      <c r="H267" s="10">
        <v>62</v>
      </c>
      <c r="I267" s="10">
        <v>1.33</v>
      </c>
      <c r="J267" s="8">
        <v>6043.61</v>
      </c>
      <c r="K267" s="8">
        <v>0.74</v>
      </c>
      <c r="L267" s="8">
        <v>72523.320000000007</v>
      </c>
      <c r="M267" s="8">
        <v>8.84</v>
      </c>
      <c r="N267" s="8">
        <v>2.17</v>
      </c>
      <c r="O267" s="8">
        <v>0</v>
      </c>
      <c r="P267" s="8">
        <v>8436.4500000000007</v>
      </c>
      <c r="Q267" s="8">
        <v>0</v>
      </c>
    </row>
    <row r="268" spans="1:17" s="3" customFormat="1" ht="15" hidden="1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hidden="1" customHeight="1">
      <c r="A269" s="6" t="s">
        <v>403</v>
      </c>
      <c r="B269" s="7" t="s">
        <v>408</v>
      </c>
      <c r="C269" s="6" t="s">
        <v>409</v>
      </c>
      <c r="D269" s="6" t="s">
        <v>117</v>
      </c>
      <c r="E269" s="8">
        <v>9070</v>
      </c>
      <c r="F269" s="9">
        <v>44593</v>
      </c>
      <c r="G269" s="7"/>
      <c r="H269" s="7"/>
      <c r="I269" s="10">
        <v>2.67</v>
      </c>
      <c r="J269" s="8">
        <v>7125</v>
      </c>
      <c r="K269" s="8">
        <v>0.79</v>
      </c>
      <c r="L269" s="8">
        <v>85500</v>
      </c>
      <c r="M269" s="8">
        <v>9.43</v>
      </c>
      <c r="N269" s="8">
        <v>0</v>
      </c>
      <c r="O269" s="8">
        <v>0</v>
      </c>
      <c r="P269" s="8">
        <v>4750</v>
      </c>
      <c r="Q269" s="8">
        <v>0</v>
      </c>
    </row>
    <row r="270" spans="1:17" s="3" customFormat="1" ht="15" hidden="1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hidden="1" customHeight="1">
      <c r="A271" s="6" t="s">
        <v>410</v>
      </c>
      <c r="B271" s="7" t="s">
        <v>411</v>
      </c>
      <c r="C271" s="6" t="s">
        <v>412</v>
      </c>
      <c r="D271" s="6" t="s">
        <v>97</v>
      </c>
      <c r="E271" s="8">
        <v>82486</v>
      </c>
      <c r="F271" s="9">
        <v>44696</v>
      </c>
      <c r="G271" s="9">
        <v>48410</v>
      </c>
      <c r="H271" s="10">
        <v>122</v>
      </c>
      <c r="I271" s="10">
        <v>2.42</v>
      </c>
      <c r="J271" s="8">
        <v>42741.77</v>
      </c>
      <c r="K271" s="8">
        <v>0.52</v>
      </c>
      <c r="L271" s="8">
        <v>512901.24</v>
      </c>
      <c r="M271" s="8">
        <v>6.22</v>
      </c>
      <c r="N271" s="8">
        <v>1.52</v>
      </c>
      <c r="O271" s="8">
        <v>0</v>
      </c>
      <c r="P271" s="8">
        <v>46864.76</v>
      </c>
      <c r="Q271" s="8">
        <v>0</v>
      </c>
    </row>
    <row r="272" spans="1:17" s="3" customFormat="1" ht="15" hidden="1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hidden="1" customHeight="1">
      <c r="A273" s="6" t="s">
        <v>413</v>
      </c>
      <c r="B273" s="7" t="s">
        <v>414</v>
      </c>
      <c r="C273" s="6" t="s">
        <v>415</v>
      </c>
      <c r="D273" s="6" t="s">
        <v>97</v>
      </c>
      <c r="E273" s="8">
        <v>30840</v>
      </c>
      <c r="F273" s="9">
        <v>43205</v>
      </c>
      <c r="G273" s="9">
        <v>46203</v>
      </c>
      <c r="H273" s="10">
        <v>99</v>
      </c>
      <c r="I273" s="10">
        <v>6.5</v>
      </c>
      <c r="J273" s="8">
        <v>11436.5</v>
      </c>
      <c r="K273" s="8">
        <v>0.37</v>
      </c>
      <c r="L273" s="8">
        <v>137238</v>
      </c>
      <c r="M273" s="8">
        <v>4.45</v>
      </c>
      <c r="N273" s="8">
        <v>1.74</v>
      </c>
      <c r="O273" s="8">
        <v>0</v>
      </c>
      <c r="P273" s="8">
        <v>13543.9</v>
      </c>
      <c r="Q273" s="8">
        <v>0</v>
      </c>
    </row>
    <row r="274" spans="1:17" s="3" customFormat="1" ht="15" hidden="1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hidden="1" customHeight="1">
      <c r="A275" s="6" t="s">
        <v>416</v>
      </c>
      <c r="B275" s="7"/>
      <c r="C275" s="6" t="s">
        <v>417</v>
      </c>
      <c r="D275" s="6" t="s">
        <v>97</v>
      </c>
      <c r="E275" s="8">
        <v>0</v>
      </c>
      <c r="F275" s="9">
        <v>44998</v>
      </c>
      <c r="G275" s="9">
        <v>48822</v>
      </c>
      <c r="H275" s="10">
        <v>126</v>
      </c>
      <c r="I275" s="10">
        <v>1.58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</row>
    <row r="276" spans="1:17" s="3" customFormat="1" ht="15" hidden="1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hidden="1" customHeight="1">
      <c r="A277" s="6" t="s">
        <v>416</v>
      </c>
      <c r="B277" s="7" t="s">
        <v>99</v>
      </c>
      <c r="C277" s="6" t="s">
        <v>825</v>
      </c>
      <c r="D277" s="6" t="s">
        <v>97</v>
      </c>
      <c r="E277" s="8">
        <v>58362</v>
      </c>
      <c r="F277" s="9">
        <v>45474</v>
      </c>
      <c r="G277" s="9">
        <v>47361</v>
      </c>
      <c r="H277" s="10">
        <v>62</v>
      </c>
      <c r="I277" s="10">
        <v>0.25</v>
      </c>
      <c r="J277" s="8">
        <v>49364.53</v>
      </c>
      <c r="K277" s="8">
        <v>0.85</v>
      </c>
      <c r="L277" s="8">
        <v>592374.36</v>
      </c>
      <c r="M277" s="8">
        <v>10.15</v>
      </c>
      <c r="N277" s="8">
        <v>2.48</v>
      </c>
      <c r="O277" s="8">
        <v>0</v>
      </c>
      <c r="P277" s="8">
        <v>61426.01</v>
      </c>
      <c r="Q277" s="8">
        <v>0</v>
      </c>
    </row>
    <row r="278" spans="1:17" s="3" customFormat="1" ht="15" hidden="1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hidden="1" customHeight="1">
      <c r="A279" s="6" t="s">
        <v>418</v>
      </c>
      <c r="B279" s="7" t="s">
        <v>419</v>
      </c>
      <c r="C279" s="6" t="s">
        <v>420</v>
      </c>
      <c r="D279" s="6" t="s">
        <v>97</v>
      </c>
      <c r="E279" s="8">
        <v>27322</v>
      </c>
      <c r="F279" s="9">
        <v>44136</v>
      </c>
      <c r="G279" s="9">
        <v>45961</v>
      </c>
      <c r="H279" s="10">
        <v>60</v>
      </c>
      <c r="I279" s="10">
        <v>3.92</v>
      </c>
      <c r="J279" s="8">
        <v>11697.48</v>
      </c>
      <c r="K279" s="8">
        <v>0.43</v>
      </c>
      <c r="L279" s="8">
        <v>140369.76</v>
      </c>
      <c r="M279" s="8">
        <v>5.14</v>
      </c>
      <c r="N279" s="8">
        <v>1.86</v>
      </c>
      <c r="O279" s="8">
        <v>0</v>
      </c>
      <c r="P279" s="8">
        <v>0</v>
      </c>
      <c r="Q279" s="8">
        <v>0</v>
      </c>
    </row>
    <row r="280" spans="1:17" s="3" customFormat="1" ht="15" hidden="1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hidden="1" customHeight="1">
      <c r="A281" s="6" t="s">
        <v>421</v>
      </c>
      <c r="B281" s="7" t="s">
        <v>422</v>
      </c>
      <c r="C281" s="6" t="s">
        <v>826</v>
      </c>
      <c r="D281" s="6" t="s">
        <v>97</v>
      </c>
      <c r="E281" s="8">
        <v>42560</v>
      </c>
      <c r="F281" s="9">
        <v>44958</v>
      </c>
      <c r="G281" s="9">
        <v>48610</v>
      </c>
      <c r="H281" s="10">
        <v>120</v>
      </c>
      <c r="I281" s="10">
        <v>1.67</v>
      </c>
      <c r="J281" s="8">
        <v>29082.67</v>
      </c>
      <c r="K281" s="8">
        <v>0.68</v>
      </c>
      <c r="L281" s="8">
        <v>348992.04</v>
      </c>
      <c r="M281" s="8">
        <v>8.1999999999999993</v>
      </c>
      <c r="N281" s="8">
        <v>1.78</v>
      </c>
      <c r="O281" s="8">
        <v>0</v>
      </c>
      <c r="P281" s="8">
        <v>0</v>
      </c>
      <c r="Q281" s="8">
        <v>0</v>
      </c>
    </row>
    <row r="282" spans="1:17" s="3" customFormat="1" ht="15" hidden="1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hidden="1" customHeight="1">
      <c r="A283" s="6" t="s">
        <v>424</v>
      </c>
      <c r="B283" s="7" t="s">
        <v>425</v>
      </c>
      <c r="C283" s="6" t="s">
        <v>827</v>
      </c>
      <c r="D283" s="6" t="s">
        <v>97</v>
      </c>
      <c r="E283" s="8">
        <v>16003</v>
      </c>
      <c r="F283" s="9">
        <v>45215</v>
      </c>
      <c r="G283" s="9">
        <v>47026</v>
      </c>
      <c r="H283" s="10">
        <v>60</v>
      </c>
      <c r="I283" s="10">
        <v>1</v>
      </c>
      <c r="J283" s="8">
        <v>22590.9</v>
      </c>
      <c r="K283" s="8">
        <v>1.41</v>
      </c>
      <c r="L283" s="8">
        <v>271090.8</v>
      </c>
      <c r="M283" s="8">
        <v>16.940000000000001</v>
      </c>
      <c r="N283" s="8">
        <v>4.3099999999999996</v>
      </c>
      <c r="O283" s="8">
        <v>0</v>
      </c>
      <c r="P283" s="8">
        <v>38673.919999999998</v>
      </c>
      <c r="Q283" s="8">
        <v>0</v>
      </c>
    </row>
    <row r="284" spans="1:17" s="3" customFormat="1" ht="15" hidden="1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hidden="1" customHeight="1">
      <c r="A285" s="6" t="s">
        <v>424</v>
      </c>
      <c r="B285" s="7" t="s">
        <v>427</v>
      </c>
      <c r="C285" s="6" t="s">
        <v>828</v>
      </c>
      <c r="D285" s="6" t="s">
        <v>97</v>
      </c>
      <c r="E285" s="8">
        <v>9247</v>
      </c>
      <c r="F285" s="9">
        <v>44986</v>
      </c>
      <c r="G285" s="9">
        <v>46081</v>
      </c>
      <c r="H285" s="10">
        <v>36</v>
      </c>
      <c r="I285" s="10">
        <v>1.58</v>
      </c>
      <c r="J285" s="8">
        <v>11327.58</v>
      </c>
      <c r="K285" s="8">
        <v>1.23</v>
      </c>
      <c r="L285" s="8">
        <v>135930.96</v>
      </c>
      <c r="M285" s="8">
        <v>14.7</v>
      </c>
      <c r="N285" s="8">
        <v>4.3099999999999996</v>
      </c>
      <c r="O285" s="8">
        <v>0</v>
      </c>
      <c r="P285" s="8">
        <v>43769.120000000003</v>
      </c>
      <c r="Q285" s="8">
        <v>0</v>
      </c>
    </row>
    <row r="286" spans="1:17" s="3" customFormat="1" ht="15" hidden="1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hidden="1" customHeight="1">
      <c r="A287" s="6" t="s">
        <v>429</v>
      </c>
      <c r="B287" s="7" t="s">
        <v>430</v>
      </c>
      <c r="C287" s="6" t="s">
        <v>431</v>
      </c>
      <c r="D287" s="6" t="s">
        <v>97</v>
      </c>
      <c r="E287" s="8">
        <v>44000</v>
      </c>
      <c r="F287" s="9">
        <v>42461</v>
      </c>
      <c r="G287" s="9">
        <v>46112</v>
      </c>
      <c r="H287" s="10">
        <v>120</v>
      </c>
      <c r="I287" s="10">
        <v>8.5</v>
      </c>
      <c r="J287" s="8">
        <v>24058.560000000001</v>
      </c>
      <c r="K287" s="8">
        <v>0.55000000000000004</v>
      </c>
      <c r="L287" s="8">
        <v>288702.71999999997</v>
      </c>
      <c r="M287" s="8">
        <v>6.56</v>
      </c>
      <c r="N287" s="8">
        <v>2.57</v>
      </c>
      <c r="O287" s="8">
        <v>0</v>
      </c>
      <c r="P287" s="8">
        <v>0</v>
      </c>
      <c r="Q287" s="8">
        <v>0</v>
      </c>
    </row>
    <row r="288" spans="1:17" s="3" customFormat="1" ht="15" hidden="1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hidden="1" customHeight="1">
      <c r="A289" s="6" t="s">
        <v>429</v>
      </c>
      <c r="B289" s="7" t="s">
        <v>432</v>
      </c>
      <c r="C289" s="6" t="s">
        <v>433</v>
      </c>
      <c r="D289" s="6" t="s">
        <v>117</v>
      </c>
      <c r="E289" s="8">
        <v>17850</v>
      </c>
      <c r="F289" s="9">
        <v>44105</v>
      </c>
      <c r="G289" s="9">
        <v>45930</v>
      </c>
      <c r="H289" s="10">
        <v>60</v>
      </c>
      <c r="I289" s="10">
        <v>4</v>
      </c>
      <c r="J289" s="8">
        <v>8478.75</v>
      </c>
      <c r="K289" s="8">
        <v>0.48</v>
      </c>
      <c r="L289" s="8">
        <v>101745</v>
      </c>
      <c r="M289" s="8">
        <v>5.7</v>
      </c>
      <c r="N289" s="8">
        <v>0.45</v>
      </c>
      <c r="O289" s="8">
        <v>0</v>
      </c>
      <c r="P289" s="8">
        <v>0</v>
      </c>
      <c r="Q289" s="8">
        <v>0</v>
      </c>
    </row>
    <row r="290" spans="1:17" s="3" customFormat="1" ht="15" hidden="1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hidden="1" customHeight="1">
      <c r="A291" s="6" t="s">
        <v>434</v>
      </c>
      <c r="B291" s="7" t="s">
        <v>430</v>
      </c>
      <c r="C291" s="6" t="s">
        <v>435</v>
      </c>
      <c r="D291" s="6" t="s">
        <v>97</v>
      </c>
      <c r="E291" s="8">
        <v>20000</v>
      </c>
      <c r="F291" s="9">
        <v>44136</v>
      </c>
      <c r="G291" s="9">
        <v>45961</v>
      </c>
      <c r="H291" s="10">
        <v>60</v>
      </c>
      <c r="I291" s="10">
        <v>3.92</v>
      </c>
      <c r="J291" s="8">
        <v>8562.68</v>
      </c>
      <c r="K291" s="8">
        <v>0.43</v>
      </c>
      <c r="L291" s="8">
        <v>102752.16</v>
      </c>
      <c r="M291" s="8">
        <v>5.14</v>
      </c>
      <c r="N291" s="8">
        <v>1.86</v>
      </c>
      <c r="O291" s="8">
        <v>0</v>
      </c>
      <c r="P291" s="8">
        <v>0</v>
      </c>
      <c r="Q291" s="8">
        <v>0</v>
      </c>
    </row>
    <row r="292" spans="1:17" s="3" customFormat="1" ht="15" hidden="1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436</v>
      </c>
      <c r="B293" s="7" t="s">
        <v>99</v>
      </c>
      <c r="C293" s="6" t="s">
        <v>829</v>
      </c>
      <c r="D293" s="6" t="s">
        <v>97</v>
      </c>
      <c r="E293" s="8">
        <v>24600</v>
      </c>
      <c r="F293" s="9">
        <v>43831</v>
      </c>
      <c r="G293" s="9">
        <v>45657</v>
      </c>
      <c r="H293" s="10">
        <v>60</v>
      </c>
      <c r="I293" s="10">
        <v>4.75</v>
      </c>
      <c r="J293" s="8">
        <v>10711.25</v>
      </c>
      <c r="K293" s="8">
        <v>0.44</v>
      </c>
      <c r="L293" s="8">
        <v>128535</v>
      </c>
      <c r="M293" s="8">
        <v>5.22</v>
      </c>
      <c r="N293" s="8">
        <v>2.86</v>
      </c>
      <c r="O293" s="8">
        <v>0</v>
      </c>
      <c r="P293" s="8">
        <v>0</v>
      </c>
      <c r="Q293" s="8">
        <v>0</v>
      </c>
    </row>
    <row r="294" spans="1:17" s="3" customFormat="1" ht="15" hidden="1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hidden="1" customHeight="1">
      <c r="A295" s="6" t="s">
        <v>436</v>
      </c>
      <c r="B295" s="7" t="s">
        <v>439</v>
      </c>
      <c r="C295" s="6" t="s">
        <v>830</v>
      </c>
      <c r="D295" s="6" t="s">
        <v>97</v>
      </c>
      <c r="E295" s="8">
        <v>37838</v>
      </c>
      <c r="F295" s="9">
        <v>44774</v>
      </c>
      <c r="G295" s="9">
        <v>46599</v>
      </c>
      <c r="H295" s="10">
        <v>60</v>
      </c>
      <c r="I295" s="10">
        <v>2.17</v>
      </c>
      <c r="J295" s="8">
        <v>22782.34</v>
      </c>
      <c r="K295" s="8">
        <v>0.6</v>
      </c>
      <c r="L295" s="8">
        <v>273388.08</v>
      </c>
      <c r="M295" s="8">
        <v>7.23</v>
      </c>
      <c r="N295" s="8">
        <v>2.79</v>
      </c>
      <c r="O295" s="8">
        <v>0</v>
      </c>
      <c r="P295" s="8">
        <v>24451.83</v>
      </c>
      <c r="Q295" s="8">
        <v>0</v>
      </c>
    </row>
    <row r="296" spans="1:17" s="3" customFormat="1" ht="15" hidden="1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436</v>
      </c>
      <c r="B297" s="7" t="s">
        <v>188</v>
      </c>
      <c r="C297" s="6" t="s">
        <v>831</v>
      </c>
      <c r="D297" s="6" t="s">
        <v>97</v>
      </c>
      <c r="E297" s="8">
        <v>3555</v>
      </c>
      <c r="F297" s="9">
        <v>44849</v>
      </c>
      <c r="G297" s="9">
        <v>45596</v>
      </c>
      <c r="H297" s="10">
        <v>25</v>
      </c>
      <c r="I297" s="10">
        <v>2</v>
      </c>
      <c r="J297" s="8">
        <v>2441.1</v>
      </c>
      <c r="K297" s="8">
        <v>0.69</v>
      </c>
      <c r="L297" s="8">
        <v>29293.200000000001</v>
      </c>
      <c r="M297" s="8">
        <v>8.24</v>
      </c>
      <c r="N297" s="8">
        <v>2.15</v>
      </c>
      <c r="O297" s="8">
        <v>0</v>
      </c>
      <c r="P297" s="8">
        <v>0</v>
      </c>
      <c r="Q297" s="8">
        <v>0</v>
      </c>
    </row>
    <row r="298" spans="1:17" s="3" customFormat="1" ht="15" hidden="1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hidden="1" customHeight="1">
      <c r="A299" s="6" t="s">
        <v>436</v>
      </c>
      <c r="B299" s="7" t="s">
        <v>101</v>
      </c>
      <c r="C299" s="12" t="s">
        <v>247</v>
      </c>
      <c r="D299" s="12"/>
      <c r="E299" s="13">
        <v>24805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s="3" customFormat="1" ht="15" hidden="1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hidden="1" customHeight="1">
      <c r="A301" s="6" t="s">
        <v>442</v>
      </c>
      <c r="B301" s="7" t="s">
        <v>443</v>
      </c>
      <c r="C301" s="6" t="s">
        <v>793</v>
      </c>
      <c r="D301" s="6" t="s">
        <v>97</v>
      </c>
      <c r="E301" s="8">
        <v>5893</v>
      </c>
      <c r="F301" s="9">
        <v>45323</v>
      </c>
      <c r="G301" s="9">
        <v>45930</v>
      </c>
      <c r="H301" s="10">
        <v>20</v>
      </c>
      <c r="I301" s="10">
        <v>0.67</v>
      </c>
      <c r="J301" s="8">
        <v>3928.67</v>
      </c>
      <c r="K301" s="8">
        <v>0.67</v>
      </c>
      <c r="L301" s="8">
        <v>47144.04</v>
      </c>
      <c r="M301" s="8">
        <v>8</v>
      </c>
      <c r="N301" s="8">
        <v>2.88</v>
      </c>
      <c r="O301" s="8">
        <v>0</v>
      </c>
      <c r="P301" s="8">
        <v>6000</v>
      </c>
      <c r="Q301" s="8">
        <v>0</v>
      </c>
    </row>
    <row r="302" spans="1:17" s="3" customFormat="1" ht="15" hidden="1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hidden="1" customHeight="1">
      <c r="A303" s="6" t="s">
        <v>442</v>
      </c>
      <c r="B303" s="7" t="s">
        <v>446</v>
      </c>
      <c r="C303" s="6" t="s">
        <v>447</v>
      </c>
      <c r="D303" s="6" t="s">
        <v>117</v>
      </c>
      <c r="E303" s="8">
        <v>5625</v>
      </c>
      <c r="F303" s="9">
        <v>44116</v>
      </c>
      <c r="G303" s="9">
        <v>45930</v>
      </c>
      <c r="H303" s="10">
        <v>60</v>
      </c>
      <c r="I303" s="10">
        <v>4</v>
      </c>
      <c r="J303" s="8">
        <v>2835</v>
      </c>
      <c r="K303" s="8">
        <v>0.5</v>
      </c>
      <c r="L303" s="8">
        <v>34020</v>
      </c>
      <c r="M303" s="8">
        <v>6.05</v>
      </c>
      <c r="N303" s="8">
        <v>0.34</v>
      </c>
      <c r="O303" s="8">
        <v>0</v>
      </c>
      <c r="P303" s="8">
        <v>6000</v>
      </c>
      <c r="Q303" s="8">
        <v>0</v>
      </c>
    </row>
    <row r="304" spans="1:17" s="3" customFormat="1" ht="15" hidden="1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hidden="1" customHeight="1">
      <c r="A305" s="6" t="s">
        <v>448</v>
      </c>
      <c r="B305" s="7" t="s">
        <v>832</v>
      </c>
      <c r="C305" s="6" t="s">
        <v>449</v>
      </c>
      <c r="D305" s="6" t="s">
        <v>97</v>
      </c>
      <c r="E305" s="8">
        <v>34895</v>
      </c>
      <c r="F305" s="9">
        <v>45017</v>
      </c>
      <c r="G305" s="9">
        <v>47573</v>
      </c>
      <c r="H305" s="10">
        <v>84</v>
      </c>
      <c r="I305" s="10">
        <v>1.5</v>
      </c>
      <c r="J305" s="8">
        <v>29151.17</v>
      </c>
      <c r="K305" s="8">
        <v>0.84</v>
      </c>
      <c r="L305" s="8">
        <v>349814.04</v>
      </c>
      <c r="M305" s="8">
        <v>10.02</v>
      </c>
      <c r="N305" s="8">
        <v>2.2200000000000002</v>
      </c>
      <c r="O305" s="8">
        <v>4.2699999999999996</v>
      </c>
      <c r="P305" s="8">
        <v>58158.44</v>
      </c>
      <c r="Q305" s="8">
        <v>0</v>
      </c>
    </row>
    <row r="306" spans="1:17" s="3" customFormat="1" ht="15" hidden="1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hidden="1" customHeight="1">
      <c r="A307" s="6" t="s">
        <v>448</v>
      </c>
      <c r="B307" s="7" t="s">
        <v>109</v>
      </c>
      <c r="C307" s="12" t="s">
        <v>247</v>
      </c>
      <c r="D307" s="12"/>
      <c r="E307" s="13">
        <v>9875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s="3" customFormat="1" ht="15" hidden="1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hidden="1" customHeight="1">
      <c r="A309" s="6" t="s">
        <v>448</v>
      </c>
      <c r="B309" s="7" t="s">
        <v>450</v>
      </c>
      <c r="C309" s="12" t="s">
        <v>247</v>
      </c>
      <c r="D309" s="12"/>
      <c r="E309" s="13">
        <v>9543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1:17" s="3" customFormat="1" ht="15" hidden="1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hidden="1" customHeight="1">
      <c r="A311" s="6" t="s">
        <v>448</v>
      </c>
      <c r="B311" s="7" t="s">
        <v>188</v>
      </c>
      <c r="C311" s="12" t="s">
        <v>247</v>
      </c>
      <c r="D311" s="12"/>
      <c r="E311" s="13">
        <v>21074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 s="3" customFormat="1" ht="15" hidden="1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hidden="1" customHeight="1">
      <c r="A313" s="6" t="s">
        <v>451</v>
      </c>
      <c r="B313" s="7" t="s">
        <v>452</v>
      </c>
      <c r="C313" s="6" t="s">
        <v>833</v>
      </c>
      <c r="D313" s="6" t="s">
        <v>97</v>
      </c>
      <c r="E313" s="8">
        <v>6330</v>
      </c>
      <c r="F313" s="9">
        <v>44823</v>
      </c>
      <c r="G313" s="9">
        <v>46691</v>
      </c>
      <c r="H313" s="10">
        <v>62</v>
      </c>
      <c r="I313" s="10">
        <v>2.08</v>
      </c>
      <c r="J313" s="8">
        <v>4367.7</v>
      </c>
      <c r="K313" s="8">
        <v>0.69</v>
      </c>
      <c r="L313" s="8">
        <v>52412.4</v>
      </c>
      <c r="M313" s="8">
        <v>8.2799999999999994</v>
      </c>
      <c r="N313" s="8">
        <v>2.8</v>
      </c>
      <c r="O313" s="8">
        <v>0</v>
      </c>
      <c r="P313" s="8">
        <v>6000</v>
      </c>
      <c r="Q313" s="8">
        <v>0</v>
      </c>
    </row>
    <row r="314" spans="1:17" s="3" customFormat="1" ht="15" hidden="1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hidden="1" customHeight="1">
      <c r="A315" s="6" t="s">
        <v>451</v>
      </c>
      <c r="B315" s="7" t="s">
        <v>454</v>
      </c>
      <c r="C315" s="6" t="s">
        <v>834</v>
      </c>
      <c r="D315" s="6" t="s">
        <v>97</v>
      </c>
      <c r="E315" s="8">
        <v>5980</v>
      </c>
      <c r="F315" s="9">
        <v>44823</v>
      </c>
      <c r="G315" s="9">
        <v>45961</v>
      </c>
      <c r="H315" s="10">
        <v>38</v>
      </c>
      <c r="I315" s="10">
        <v>2.08</v>
      </c>
      <c r="J315" s="8">
        <v>4275.7</v>
      </c>
      <c r="K315" s="8">
        <v>0.72</v>
      </c>
      <c r="L315" s="8">
        <v>51308.4</v>
      </c>
      <c r="M315" s="8">
        <v>8.58</v>
      </c>
      <c r="N315" s="8">
        <v>2.8</v>
      </c>
      <c r="O315" s="8">
        <v>0</v>
      </c>
      <c r="P315" s="8">
        <v>5357.08</v>
      </c>
      <c r="Q315" s="8">
        <v>0</v>
      </c>
    </row>
    <row r="316" spans="1:17" s="3" customFormat="1" ht="15" hidden="1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hidden="1" customHeight="1">
      <c r="A317" s="6" t="s">
        <v>451</v>
      </c>
      <c r="B317" s="7" t="s">
        <v>456</v>
      </c>
      <c r="C317" s="6" t="s">
        <v>835</v>
      </c>
      <c r="D317" s="6" t="s">
        <v>97</v>
      </c>
      <c r="E317" s="8">
        <v>5620</v>
      </c>
      <c r="F317" s="9">
        <v>44823</v>
      </c>
      <c r="G317" s="9">
        <v>46691</v>
      </c>
      <c r="H317" s="10">
        <v>62</v>
      </c>
      <c r="I317" s="10">
        <v>2.08</v>
      </c>
      <c r="J317" s="8">
        <v>4018.3</v>
      </c>
      <c r="K317" s="8">
        <v>0.72</v>
      </c>
      <c r="L317" s="8">
        <v>48219.6</v>
      </c>
      <c r="M317" s="8">
        <v>8.58</v>
      </c>
      <c r="N317" s="8">
        <v>2.69</v>
      </c>
      <c r="O317" s="8">
        <v>0</v>
      </c>
      <c r="P317" s="8">
        <v>5109.5200000000004</v>
      </c>
      <c r="Q317" s="8">
        <v>0</v>
      </c>
    </row>
    <row r="318" spans="1:17" s="3" customFormat="1" ht="15" hidden="1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hidden="1" customHeight="1">
      <c r="A319" s="6" t="s">
        <v>458</v>
      </c>
      <c r="B319" s="7" t="s">
        <v>459</v>
      </c>
      <c r="C319" s="6" t="s">
        <v>836</v>
      </c>
      <c r="D319" s="6" t="s">
        <v>97</v>
      </c>
      <c r="E319" s="8">
        <v>32838</v>
      </c>
      <c r="F319" s="9">
        <v>45200</v>
      </c>
      <c r="G319" s="9">
        <v>47848</v>
      </c>
      <c r="H319" s="10">
        <v>87</v>
      </c>
      <c r="I319" s="10">
        <v>1</v>
      </c>
      <c r="J319" s="8">
        <v>23260.25</v>
      </c>
      <c r="K319" s="8">
        <v>0.71</v>
      </c>
      <c r="L319" s="8">
        <v>279123</v>
      </c>
      <c r="M319" s="8">
        <v>8.5</v>
      </c>
      <c r="N319" s="8">
        <v>3.29</v>
      </c>
      <c r="O319" s="8">
        <v>0</v>
      </c>
      <c r="P319" s="8">
        <v>31114.01</v>
      </c>
      <c r="Q319" s="8">
        <v>0</v>
      </c>
    </row>
    <row r="320" spans="1:17" s="3" customFormat="1" ht="15" hidden="1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hidden="1" customHeight="1">
      <c r="A321" s="6" t="s">
        <v>458</v>
      </c>
      <c r="B321" s="7" t="s">
        <v>461</v>
      </c>
      <c r="C321" s="6" t="s">
        <v>462</v>
      </c>
      <c r="D321" s="6" t="s">
        <v>97</v>
      </c>
      <c r="E321" s="8">
        <v>17605</v>
      </c>
      <c r="F321" s="9">
        <v>40786</v>
      </c>
      <c r="G321" s="9">
        <v>45777</v>
      </c>
      <c r="H321" s="10">
        <v>165</v>
      </c>
      <c r="I321" s="10">
        <v>13.17</v>
      </c>
      <c r="J321" s="8">
        <v>10623.17</v>
      </c>
      <c r="K321" s="8">
        <v>0.6</v>
      </c>
      <c r="L321" s="8">
        <v>127478.04</v>
      </c>
      <c r="M321" s="8">
        <v>7.24</v>
      </c>
      <c r="N321" s="8">
        <v>3.4</v>
      </c>
      <c r="O321" s="8">
        <v>0</v>
      </c>
      <c r="P321" s="8">
        <v>12059.43</v>
      </c>
      <c r="Q321" s="8">
        <v>0</v>
      </c>
    </row>
    <row r="322" spans="1:17" s="3" customFormat="1" ht="15" hidden="1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hidden="1" customHeight="1">
      <c r="A323" s="6" t="s">
        <v>463</v>
      </c>
      <c r="B323" s="7" t="s">
        <v>464</v>
      </c>
      <c r="C323" s="6" t="s">
        <v>465</v>
      </c>
      <c r="D323" s="6" t="s">
        <v>97</v>
      </c>
      <c r="E323" s="8">
        <v>104000</v>
      </c>
      <c r="F323" s="9">
        <v>43258</v>
      </c>
      <c r="G323" s="9">
        <v>50562</v>
      </c>
      <c r="H323" s="10">
        <v>240</v>
      </c>
      <c r="I323" s="10">
        <v>6.33</v>
      </c>
      <c r="J323" s="8">
        <v>42094.07</v>
      </c>
      <c r="K323" s="8">
        <v>0.4</v>
      </c>
      <c r="L323" s="8">
        <v>505128.84</v>
      </c>
      <c r="M323" s="8">
        <v>4.8600000000000003</v>
      </c>
      <c r="N323" s="8">
        <v>1.6</v>
      </c>
      <c r="O323" s="8">
        <v>0</v>
      </c>
      <c r="P323" s="8">
        <v>36833.33</v>
      </c>
      <c r="Q323" s="8">
        <v>0</v>
      </c>
    </row>
    <row r="324" spans="1:17" s="3" customFormat="1" ht="15" hidden="1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hidden="1" customHeight="1">
      <c r="A325" s="6" t="s">
        <v>466</v>
      </c>
      <c r="B325" s="7" t="s">
        <v>467</v>
      </c>
      <c r="C325" s="6" t="s">
        <v>468</v>
      </c>
      <c r="D325" s="6" t="s">
        <v>97</v>
      </c>
      <c r="E325" s="8">
        <v>115200</v>
      </c>
      <c r="F325" s="9">
        <v>44470</v>
      </c>
      <c r="G325" s="9">
        <v>46295</v>
      </c>
      <c r="H325" s="10">
        <v>60</v>
      </c>
      <c r="I325" s="10">
        <v>3</v>
      </c>
      <c r="J325" s="8">
        <v>38702</v>
      </c>
      <c r="K325" s="8">
        <v>0.34</v>
      </c>
      <c r="L325" s="8">
        <v>464424</v>
      </c>
      <c r="M325" s="8">
        <v>4.03</v>
      </c>
      <c r="N325" s="8">
        <v>1.03</v>
      </c>
      <c r="O325" s="8">
        <v>0</v>
      </c>
      <c r="P325" s="8">
        <v>404845.29</v>
      </c>
      <c r="Q325" s="8">
        <v>0</v>
      </c>
    </row>
    <row r="326" spans="1:17" s="3" customFormat="1" ht="15" hidden="1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hidden="1" customHeight="1">
      <c r="A327" s="6" t="s">
        <v>469</v>
      </c>
      <c r="B327" s="7" t="s">
        <v>470</v>
      </c>
      <c r="C327" s="6" t="s">
        <v>471</v>
      </c>
      <c r="D327" s="6" t="s">
        <v>97</v>
      </c>
      <c r="E327" s="8">
        <v>67000</v>
      </c>
      <c r="F327" s="9">
        <v>44448</v>
      </c>
      <c r="G327" s="9">
        <v>46295</v>
      </c>
      <c r="H327" s="10">
        <v>61</v>
      </c>
      <c r="I327" s="10">
        <v>3.08</v>
      </c>
      <c r="J327" s="8">
        <v>29033.33</v>
      </c>
      <c r="K327" s="8">
        <v>0.43</v>
      </c>
      <c r="L327" s="8">
        <v>348399.96</v>
      </c>
      <c r="M327" s="8">
        <v>5.2</v>
      </c>
      <c r="N327" s="8">
        <v>0.94</v>
      </c>
      <c r="O327" s="8">
        <v>0</v>
      </c>
      <c r="P327" s="8">
        <v>0</v>
      </c>
      <c r="Q327" s="8">
        <v>0</v>
      </c>
    </row>
    <row r="328" spans="1:17" s="3" customFormat="1" ht="15" hidden="1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hidden="1" customHeight="1">
      <c r="A329" s="6" t="s">
        <v>472</v>
      </c>
      <c r="B329" s="7" t="s">
        <v>119</v>
      </c>
      <c r="C329" s="6" t="s">
        <v>473</v>
      </c>
      <c r="D329" s="6" t="s">
        <v>97</v>
      </c>
      <c r="E329" s="8">
        <v>11275</v>
      </c>
      <c r="F329" s="9">
        <v>44351</v>
      </c>
      <c r="G329" s="9">
        <v>47299</v>
      </c>
      <c r="H329" s="10">
        <v>97</v>
      </c>
      <c r="I329" s="10">
        <v>3.33</v>
      </c>
      <c r="J329" s="8">
        <v>6314.25</v>
      </c>
      <c r="K329" s="8">
        <v>0.56000000000000005</v>
      </c>
      <c r="L329" s="8">
        <v>75771</v>
      </c>
      <c r="M329" s="8">
        <v>6.72</v>
      </c>
      <c r="N329" s="8">
        <v>2.16</v>
      </c>
      <c r="O329" s="8">
        <v>0</v>
      </c>
      <c r="P329" s="8">
        <v>7826.73</v>
      </c>
      <c r="Q329" s="8">
        <v>0</v>
      </c>
    </row>
    <row r="330" spans="1:17" s="3" customFormat="1" ht="15" hidden="1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hidden="1" customHeight="1">
      <c r="A331" s="6" t="s">
        <v>474</v>
      </c>
      <c r="B331" s="7" t="s">
        <v>320</v>
      </c>
      <c r="C331" s="6" t="s">
        <v>475</v>
      </c>
      <c r="D331" s="6" t="s">
        <v>97</v>
      </c>
      <c r="E331" s="8">
        <v>17766</v>
      </c>
      <c r="F331" s="9">
        <v>44351</v>
      </c>
      <c r="G331" s="9">
        <v>47299</v>
      </c>
      <c r="H331" s="10">
        <v>97</v>
      </c>
      <c r="I331" s="10">
        <v>3.33</v>
      </c>
      <c r="J331" s="8">
        <v>9949.36</v>
      </c>
      <c r="K331" s="8">
        <v>0.56000000000000005</v>
      </c>
      <c r="L331" s="8">
        <v>119392.32000000001</v>
      </c>
      <c r="M331" s="8">
        <v>6.72</v>
      </c>
      <c r="N331" s="8">
        <v>1.74</v>
      </c>
      <c r="O331" s="8">
        <v>0</v>
      </c>
      <c r="P331" s="8">
        <v>11695.96</v>
      </c>
      <c r="Q331" s="8">
        <v>0</v>
      </c>
    </row>
    <row r="332" spans="1:17" s="3" customFormat="1" ht="15" hidden="1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hidden="1" customHeight="1">
      <c r="A333" s="6" t="s">
        <v>476</v>
      </c>
      <c r="B333" s="7" t="s">
        <v>339</v>
      </c>
      <c r="C333" s="6" t="s">
        <v>477</v>
      </c>
      <c r="D333" s="6" t="s">
        <v>97</v>
      </c>
      <c r="E333" s="8">
        <v>22200</v>
      </c>
      <c r="F333" s="9">
        <v>44351</v>
      </c>
      <c r="G333" s="9">
        <v>47299</v>
      </c>
      <c r="H333" s="10">
        <v>97</v>
      </c>
      <c r="I333" s="10">
        <v>3.33</v>
      </c>
      <c r="J333" s="8">
        <v>11724.96</v>
      </c>
      <c r="K333" s="8">
        <v>0.53</v>
      </c>
      <c r="L333" s="8">
        <v>140699.51999999999</v>
      </c>
      <c r="M333" s="8">
        <v>6.34</v>
      </c>
      <c r="N333" s="8">
        <v>1.77</v>
      </c>
      <c r="O333" s="8">
        <v>0</v>
      </c>
      <c r="P333" s="8">
        <v>13671.5</v>
      </c>
      <c r="Q333" s="8">
        <v>0</v>
      </c>
    </row>
    <row r="334" spans="1:17" s="3" customFormat="1" ht="15" hidden="1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hidden="1" customHeight="1">
      <c r="A335" s="6" t="s">
        <v>478</v>
      </c>
      <c r="B335" s="7" t="s">
        <v>479</v>
      </c>
      <c r="C335" s="6" t="s">
        <v>480</v>
      </c>
      <c r="D335" s="6" t="s">
        <v>97</v>
      </c>
      <c r="E335" s="8">
        <v>64002</v>
      </c>
      <c r="F335" s="9">
        <v>42353</v>
      </c>
      <c r="G335" s="9">
        <v>47831</v>
      </c>
      <c r="H335" s="10">
        <v>180</v>
      </c>
      <c r="I335" s="10">
        <v>8.83</v>
      </c>
      <c r="J335" s="8">
        <v>25335.4</v>
      </c>
      <c r="K335" s="8">
        <v>0.4</v>
      </c>
      <c r="L335" s="8">
        <v>304024.8</v>
      </c>
      <c r="M335" s="8">
        <v>4.75</v>
      </c>
      <c r="N335" s="8">
        <v>4.47</v>
      </c>
      <c r="O335" s="8">
        <v>0</v>
      </c>
      <c r="P335" s="8">
        <v>0</v>
      </c>
      <c r="Q335" s="8">
        <v>0</v>
      </c>
    </row>
    <row r="336" spans="1:17" s="3" customFormat="1" ht="15" hidden="1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hidden="1" customHeight="1">
      <c r="A337" s="6" t="s">
        <v>485</v>
      </c>
      <c r="B337" s="7" t="s">
        <v>119</v>
      </c>
      <c r="C337" s="6" t="s">
        <v>486</v>
      </c>
      <c r="D337" s="6" t="s">
        <v>97</v>
      </c>
      <c r="E337" s="8">
        <v>31825</v>
      </c>
      <c r="F337" s="9">
        <v>44614</v>
      </c>
      <c r="G337" s="9">
        <v>46446</v>
      </c>
      <c r="H337" s="10">
        <v>61</v>
      </c>
      <c r="I337" s="10">
        <v>2.67</v>
      </c>
      <c r="J337" s="8">
        <v>14851.67</v>
      </c>
      <c r="K337" s="8">
        <v>0.47</v>
      </c>
      <c r="L337" s="8">
        <v>178220.04</v>
      </c>
      <c r="M337" s="8">
        <v>5.6</v>
      </c>
      <c r="N337" s="8">
        <v>1.65</v>
      </c>
      <c r="O337" s="8">
        <v>0</v>
      </c>
      <c r="P337" s="8">
        <v>17583.310000000001</v>
      </c>
      <c r="Q337" s="8">
        <v>0</v>
      </c>
    </row>
    <row r="338" spans="1:17" s="3" customFormat="1" ht="15" hidden="1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hidden="1" customHeight="1">
      <c r="A339" s="6" t="s">
        <v>485</v>
      </c>
      <c r="B339" s="7" t="s">
        <v>320</v>
      </c>
      <c r="C339" s="12" t="s">
        <v>247</v>
      </c>
      <c r="D339" s="12"/>
      <c r="E339" s="13">
        <v>22045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 s="3" customFormat="1" ht="15" hidden="1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hidden="1" customHeight="1">
      <c r="A341" s="6" t="s">
        <v>485</v>
      </c>
      <c r="B341" s="7" t="s">
        <v>339</v>
      </c>
      <c r="C341" s="12" t="s">
        <v>247</v>
      </c>
      <c r="D341" s="12"/>
      <c r="E341" s="13">
        <v>32598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 s="3" customFormat="1" ht="15" hidden="1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hidden="1" customHeight="1">
      <c r="A343" s="6" t="s">
        <v>487</v>
      </c>
      <c r="B343" s="7" t="s">
        <v>488</v>
      </c>
      <c r="C343" s="6" t="s">
        <v>489</v>
      </c>
      <c r="D343" s="6" t="s">
        <v>97</v>
      </c>
      <c r="E343" s="8">
        <v>36072</v>
      </c>
      <c r="F343" s="9">
        <v>44712</v>
      </c>
      <c r="G343" s="9">
        <v>46173</v>
      </c>
      <c r="H343" s="10">
        <v>49</v>
      </c>
      <c r="I343" s="10">
        <v>2.42</v>
      </c>
      <c r="J343" s="8">
        <v>21042</v>
      </c>
      <c r="K343" s="8">
        <v>0.57999999999999996</v>
      </c>
      <c r="L343" s="8">
        <v>252504</v>
      </c>
      <c r="M343" s="8">
        <v>7</v>
      </c>
      <c r="N343" s="8">
        <v>1.37</v>
      </c>
      <c r="O343" s="8">
        <v>0</v>
      </c>
      <c r="P343" s="8">
        <v>25349.45</v>
      </c>
      <c r="Q343" s="8">
        <v>0</v>
      </c>
    </row>
    <row r="344" spans="1:17" s="3" customFormat="1" ht="15" hidden="1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hidden="1" customHeight="1">
      <c r="A345" s="6" t="s">
        <v>490</v>
      </c>
      <c r="B345" s="7" t="s">
        <v>491</v>
      </c>
      <c r="C345" s="6" t="s">
        <v>837</v>
      </c>
      <c r="D345" s="6" t="s">
        <v>97</v>
      </c>
      <c r="E345" s="8">
        <v>20030</v>
      </c>
      <c r="F345" s="9">
        <v>44866</v>
      </c>
      <c r="G345" s="9">
        <v>46752</v>
      </c>
      <c r="H345" s="10">
        <v>62</v>
      </c>
      <c r="I345" s="10">
        <v>1.92</v>
      </c>
      <c r="J345" s="8">
        <v>18227.72</v>
      </c>
      <c r="K345" s="8">
        <v>0.91</v>
      </c>
      <c r="L345" s="8">
        <v>218732.64</v>
      </c>
      <c r="M345" s="8">
        <v>10.92</v>
      </c>
      <c r="N345" s="8">
        <v>4.66</v>
      </c>
      <c r="O345" s="8">
        <v>0</v>
      </c>
      <c r="P345" s="8">
        <v>46608.86</v>
      </c>
      <c r="Q345" s="8">
        <v>0</v>
      </c>
    </row>
    <row r="346" spans="1:17" s="3" customFormat="1" ht="15" hidden="1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hidden="1" customHeight="1">
      <c r="A347" s="6" t="s">
        <v>490</v>
      </c>
      <c r="B347" s="7" t="s">
        <v>493</v>
      </c>
      <c r="C347" s="6" t="s">
        <v>494</v>
      </c>
      <c r="D347" s="6" t="s">
        <v>264</v>
      </c>
      <c r="E347" s="8">
        <v>0</v>
      </c>
      <c r="F347" s="9">
        <v>44732</v>
      </c>
      <c r="G347" s="9">
        <v>48395</v>
      </c>
      <c r="H347" s="10">
        <v>121</v>
      </c>
      <c r="I347" s="10">
        <v>2.33</v>
      </c>
      <c r="J347" s="8">
        <v>8.33</v>
      </c>
      <c r="K347" s="8">
        <v>0</v>
      </c>
      <c r="L347" s="8">
        <v>100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</row>
    <row r="348" spans="1:17" s="3" customFormat="1" ht="15" hidden="1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hidden="1" customHeight="1">
      <c r="A349" s="6" t="s">
        <v>495</v>
      </c>
      <c r="B349" s="7" t="s">
        <v>496</v>
      </c>
      <c r="C349" s="6" t="s">
        <v>497</v>
      </c>
      <c r="D349" s="6" t="s">
        <v>97</v>
      </c>
      <c r="E349" s="8">
        <v>14900</v>
      </c>
      <c r="F349" s="9">
        <v>42675</v>
      </c>
      <c r="G349" s="9">
        <v>46507</v>
      </c>
      <c r="H349" s="10">
        <v>126</v>
      </c>
      <c r="I349" s="10">
        <v>7.92</v>
      </c>
      <c r="J349" s="8">
        <v>5453.56</v>
      </c>
      <c r="K349" s="8">
        <v>0.37</v>
      </c>
      <c r="L349" s="8">
        <v>65442.720000000001</v>
      </c>
      <c r="M349" s="8">
        <v>4.3899999999999997</v>
      </c>
      <c r="N349" s="8">
        <v>1.67</v>
      </c>
      <c r="O349" s="8">
        <v>0</v>
      </c>
      <c r="P349" s="8">
        <v>6444.25</v>
      </c>
      <c r="Q349" s="8">
        <v>0</v>
      </c>
    </row>
    <row r="350" spans="1:17" s="3" customFormat="1" ht="15" hidden="1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hidden="1" customHeight="1">
      <c r="A351" s="6" t="s">
        <v>495</v>
      </c>
      <c r="B351" s="7" t="s">
        <v>498</v>
      </c>
      <c r="C351" s="6" t="s">
        <v>838</v>
      </c>
      <c r="D351" s="6" t="s">
        <v>97</v>
      </c>
      <c r="E351" s="8">
        <v>26126</v>
      </c>
      <c r="F351" s="9">
        <v>45017</v>
      </c>
      <c r="G351" s="9">
        <v>46904</v>
      </c>
      <c r="H351" s="10">
        <v>62</v>
      </c>
      <c r="I351" s="10">
        <v>1.5</v>
      </c>
      <c r="J351" s="8">
        <v>16415.84</v>
      </c>
      <c r="K351" s="8">
        <v>0.63</v>
      </c>
      <c r="L351" s="8">
        <v>196990.07999999999</v>
      </c>
      <c r="M351" s="8">
        <v>7.54</v>
      </c>
      <c r="N351" s="8">
        <v>1.67</v>
      </c>
      <c r="O351" s="8">
        <v>0</v>
      </c>
      <c r="P351" s="8">
        <v>24771.22</v>
      </c>
      <c r="Q351" s="8">
        <v>0</v>
      </c>
    </row>
    <row r="352" spans="1:17" s="3" customFormat="1" ht="15" hidden="1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hidden="1" customHeight="1">
      <c r="A353" s="6" t="s">
        <v>500</v>
      </c>
      <c r="B353" s="7" t="s">
        <v>501</v>
      </c>
      <c r="C353" s="6" t="s">
        <v>502</v>
      </c>
      <c r="D353" s="6" t="s">
        <v>117</v>
      </c>
      <c r="E353" s="8">
        <v>47848</v>
      </c>
      <c r="F353" s="9">
        <v>43553</v>
      </c>
      <c r="G353" s="9">
        <v>47238</v>
      </c>
      <c r="H353" s="10">
        <v>122</v>
      </c>
      <c r="I353" s="10">
        <v>5.58</v>
      </c>
      <c r="J353" s="8">
        <v>26914.5</v>
      </c>
      <c r="K353" s="8">
        <v>0.56000000000000005</v>
      </c>
      <c r="L353" s="8">
        <v>322974</v>
      </c>
      <c r="M353" s="8">
        <v>6.75</v>
      </c>
      <c r="N353" s="8">
        <v>0.75</v>
      </c>
      <c r="O353" s="8">
        <v>0</v>
      </c>
      <c r="P353" s="8">
        <v>19093.7</v>
      </c>
      <c r="Q353" s="8">
        <v>0</v>
      </c>
    </row>
    <row r="354" spans="1:17" s="3" customFormat="1" ht="15" hidden="1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hidden="1" customHeight="1">
      <c r="A355" s="6" t="s">
        <v>503</v>
      </c>
      <c r="B355" s="7" t="s">
        <v>504</v>
      </c>
      <c r="C355" s="12" t="s">
        <v>247</v>
      </c>
      <c r="D355" s="12"/>
      <c r="E355" s="13">
        <v>59028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 s="3" customFormat="1" ht="15" hidden="1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506</v>
      </c>
      <c r="B357" s="7" t="s">
        <v>507</v>
      </c>
      <c r="C357" s="6" t="s">
        <v>839</v>
      </c>
      <c r="D357" s="6" t="s">
        <v>97</v>
      </c>
      <c r="E357" s="8">
        <v>56600</v>
      </c>
      <c r="F357" s="9">
        <v>44470</v>
      </c>
      <c r="G357" s="9">
        <v>45657</v>
      </c>
      <c r="H357" s="10">
        <v>39</v>
      </c>
      <c r="I357" s="10">
        <v>3</v>
      </c>
      <c r="J357" s="8">
        <v>22546.82</v>
      </c>
      <c r="K357" s="8">
        <v>0.4</v>
      </c>
      <c r="L357" s="8">
        <v>270561.84000000003</v>
      </c>
      <c r="M357" s="8">
        <v>4.78</v>
      </c>
      <c r="N357" s="8">
        <v>1.29</v>
      </c>
      <c r="O357" s="8">
        <v>0</v>
      </c>
      <c r="P357" s="8">
        <v>21225</v>
      </c>
      <c r="Q357" s="8">
        <v>0</v>
      </c>
    </row>
    <row r="358" spans="1:17" s="3" customFormat="1" ht="15" hidden="1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hidden="1" customHeight="1">
      <c r="A359" s="6" t="s">
        <v>512</v>
      </c>
      <c r="B359" s="7" t="s">
        <v>513</v>
      </c>
      <c r="C359" s="6" t="s">
        <v>840</v>
      </c>
      <c r="D359" s="6" t="s">
        <v>97</v>
      </c>
      <c r="E359" s="8">
        <v>74906</v>
      </c>
      <c r="F359" s="9">
        <v>44958</v>
      </c>
      <c r="G359" s="9">
        <v>46081</v>
      </c>
      <c r="H359" s="10">
        <v>37</v>
      </c>
      <c r="I359" s="10">
        <v>1.67</v>
      </c>
      <c r="J359" s="8">
        <v>27465.53</v>
      </c>
      <c r="K359" s="8">
        <v>0.37</v>
      </c>
      <c r="L359" s="8">
        <v>329586.36</v>
      </c>
      <c r="M359" s="8">
        <v>4.4000000000000004</v>
      </c>
      <c r="N359" s="8">
        <v>1.27</v>
      </c>
      <c r="O359" s="8">
        <v>0</v>
      </c>
      <c r="P359" s="8">
        <v>35821.43</v>
      </c>
      <c r="Q359" s="8">
        <v>0</v>
      </c>
    </row>
    <row r="360" spans="1:17" s="3" customFormat="1" ht="15" hidden="1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hidden="1" customHeight="1">
      <c r="A361" s="6" t="s">
        <v>515</v>
      </c>
      <c r="B361" s="7" t="s">
        <v>208</v>
      </c>
      <c r="C361" s="6" t="s">
        <v>516</v>
      </c>
      <c r="D361" s="6" t="s">
        <v>97</v>
      </c>
      <c r="E361" s="8">
        <v>60994</v>
      </c>
      <c r="F361" s="9">
        <v>43040</v>
      </c>
      <c r="G361" s="9">
        <v>46691</v>
      </c>
      <c r="H361" s="10">
        <v>120</v>
      </c>
      <c r="I361" s="10">
        <v>6.92</v>
      </c>
      <c r="J361" s="8">
        <v>88949.58</v>
      </c>
      <c r="K361" s="8">
        <v>1.46</v>
      </c>
      <c r="L361" s="8">
        <v>1067394.96</v>
      </c>
      <c r="M361" s="8">
        <v>17.5</v>
      </c>
      <c r="N361" s="8">
        <v>6.34</v>
      </c>
      <c r="O361" s="8">
        <v>0</v>
      </c>
      <c r="P361" s="8">
        <v>0</v>
      </c>
      <c r="Q361" s="8">
        <v>0</v>
      </c>
    </row>
    <row r="362" spans="1:17" s="3" customFormat="1" ht="15" hidden="1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517</v>
      </c>
      <c r="B363" s="7" t="s">
        <v>341</v>
      </c>
      <c r="C363" s="6" t="s">
        <v>841</v>
      </c>
      <c r="D363" s="6" t="s">
        <v>97</v>
      </c>
      <c r="E363" s="8">
        <v>38550</v>
      </c>
      <c r="F363" s="9">
        <v>44562</v>
      </c>
      <c r="G363" s="9">
        <v>45657</v>
      </c>
      <c r="H363" s="10">
        <v>36</v>
      </c>
      <c r="I363" s="10">
        <v>2.75</v>
      </c>
      <c r="J363" s="8">
        <v>12046.88</v>
      </c>
      <c r="K363" s="8">
        <v>0.31</v>
      </c>
      <c r="L363" s="8">
        <v>144562.56</v>
      </c>
      <c r="M363" s="8">
        <v>3.75</v>
      </c>
      <c r="N363" s="8">
        <v>1.52</v>
      </c>
      <c r="O363" s="8">
        <v>0</v>
      </c>
      <c r="P363" s="8">
        <v>10440.629999999999</v>
      </c>
      <c r="Q363" s="8">
        <v>0</v>
      </c>
    </row>
    <row r="364" spans="1:17" s="3" customFormat="1" ht="15" hidden="1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hidden="1" customHeight="1">
      <c r="A365" s="6" t="s">
        <v>519</v>
      </c>
      <c r="B365" s="7" t="s">
        <v>119</v>
      </c>
      <c r="C365" s="6" t="s">
        <v>520</v>
      </c>
      <c r="D365" s="6" t="s">
        <v>97</v>
      </c>
      <c r="E365" s="8">
        <v>77536</v>
      </c>
      <c r="F365" s="9">
        <v>43770</v>
      </c>
      <c r="G365" s="9">
        <v>47542</v>
      </c>
      <c r="H365" s="10">
        <v>124</v>
      </c>
      <c r="I365" s="10">
        <v>4.92</v>
      </c>
      <c r="J365" s="8">
        <v>27137.599999999999</v>
      </c>
      <c r="K365" s="8">
        <v>0.35</v>
      </c>
      <c r="L365" s="8">
        <v>325651.20000000001</v>
      </c>
      <c r="M365" s="8">
        <v>4.2</v>
      </c>
      <c r="N365" s="8">
        <v>2.08</v>
      </c>
      <c r="O365" s="8">
        <v>0</v>
      </c>
      <c r="P365" s="8">
        <v>25845</v>
      </c>
      <c r="Q365" s="8">
        <v>0</v>
      </c>
    </row>
    <row r="366" spans="1:17" s="3" customFormat="1" ht="15" hidden="1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hidden="1" customHeight="1">
      <c r="A367" s="6" t="s">
        <v>519</v>
      </c>
      <c r="B367" s="7" t="s">
        <v>521</v>
      </c>
      <c r="C367" s="6" t="s">
        <v>522</v>
      </c>
      <c r="D367" s="6" t="s">
        <v>97</v>
      </c>
      <c r="E367" s="8">
        <v>132113</v>
      </c>
      <c r="F367" s="9">
        <v>44075</v>
      </c>
      <c r="G367" s="9">
        <v>47907</v>
      </c>
      <c r="H367" s="10">
        <v>126</v>
      </c>
      <c r="I367" s="10">
        <v>4.08</v>
      </c>
      <c r="J367" s="8">
        <v>48850.400000000001</v>
      </c>
      <c r="K367" s="8">
        <v>0.37</v>
      </c>
      <c r="L367" s="8">
        <v>586204.80000000005</v>
      </c>
      <c r="M367" s="8">
        <v>4.4400000000000004</v>
      </c>
      <c r="N367" s="8">
        <v>2.08</v>
      </c>
      <c r="O367" s="8">
        <v>0</v>
      </c>
      <c r="P367" s="8">
        <v>60010.41</v>
      </c>
      <c r="Q367" s="8">
        <v>0</v>
      </c>
    </row>
    <row r="368" spans="1:17" s="3" customFormat="1" ht="15" hidden="1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hidden="1" customHeight="1">
      <c r="A369" s="6" t="s">
        <v>523</v>
      </c>
      <c r="B369" s="7" t="s">
        <v>524</v>
      </c>
      <c r="C369" s="6" t="s">
        <v>525</v>
      </c>
      <c r="D369" s="6" t="s">
        <v>97</v>
      </c>
      <c r="E369" s="8">
        <v>37500</v>
      </c>
      <c r="F369" s="9">
        <v>33208</v>
      </c>
      <c r="G369" s="9">
        <v>46356</v>
      </c>
      <c r="H369" s="10">
        <v>432</v>
      </c>
      <c r="I369" s="10">
        <v>33.83</v>
      </c>
      <c r="J369" s="8">
        <v>30468.75</v>
      </c>
      <c r="K369" s="8">
        <v>0.81</v>
      </c>
      <c r="L369" s="8">
        <v>365625</v>
      </c>
      <c r="M369" s="8">
        <v>9.75</v>
      </c>
      <c r="N369" s="8">
        <v>0</v>
      </c>
      <c r="O369" s="8">
        <v>0</v>
      </c>
      <c r="P369" s="8">
        <v>0</v>
      </c>
      <c r="Q369" s="8">
        <v>0</v>
      </c>
    </row>
    <row r="370" spans="1:17" s="3" customFormat="1" ht="15" hidden="1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hidden="1" customHeight="1">
      <c r="A371" s="6" t="s">
        <v>526</v>
      </c>
      <c r="B371" s="7" t="s">
        <v>527</v>
      </c>
      <c r="C371" s="6" t="s">
        <v>528</v>
      </c>
      <c r="D371" s="6" t="s">
        <v>97</v>
      </c>
      <c r="E371" s="8">
        <v>180000</v>
      </c>
      <c r="F371" s="9">
        <v>42917</v>
      </c>
      <c r="G371" s="9">
        <v>46568</v>
      </c>
      <c r="H371" s="10">
        <v>120</v>
      </c>
      <c r="I371" s="10">
        <v>7.25</v>
      </c>
      <c r="J371" s="8">
        <v>80668.17</v>
      </c>
      <c r="K371" s="8">
        <v>0.45</v>
      </c>
      <c r="L371" s="8">
        <v>968018.04</v>
      </c>
      <c r="M371" s="8">
        <v>5.38</v>
      </c>
      <c r="N371" s="8">
        <v>1.42</v>
      </c>
      <c r="O371" s="8">
        <v>0</v>
      </c>
      <c r="P371" s="8">
        <v>0</v>
      </c>
      <c r="Q371" s="8">
        <v>0</v>
      </c>
    </row>
    <row r="372" spans="1:17" s="3" customFormat="1" ht="15" hidden="1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hidden="1" customHeight="1">
      <c r="A373" s="6" t="s">
        <v>529</v>
      </c>
      <c r="B373" s="7" t="s">
        <v>530</v>
      </c>
      <c r="C373" s="6" t="s">
        <v>531</v>
      </c>
      <c r="D373" s="6" t="s">
        <v>97</v>
      </c>
      <c r="E373" s="8">
        <v>51207</v>
      </c>
      <c r="F373" s="9">
        <v>42767</v>
      </c>
      <c r="G373" s="9">
        <v>45777</v>
      </c>
      <c r="H373" s="10">
        <v>99</v>
      </c>
      <c r="I373" s="10">
        <v>7.67</v>
      </c>
      <c r="J373" s="8">
        <v>28045.59</v>
      </c>
      <c r="K373" s="8">
        <v>0.55000000000000004</v>
      </c>
      <c r="L373" s="8">
        <v>336547.08</v>
      </c>
      <c r="M373" s="8">
        <v>6.57</v>
      </c>
      <c r="N373" s="8">
        <v>4.75</v>
      </c>
      <c r="O373" s="8">
        <v>0</v>
      </c>
      <c r="P373" s="8">
        <v>0</v>
      </c>
      <c r="Q373" s="8">
        <v>0</v>
      </c>
    </row>
    <row r="374" spans="1:17" s="3" customFormat="1" ht="15" hidden="1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hidden="1" customHeight="1">
      <c r="A375" s="6" t="s">
        <v>529</v>
      </c>
      <c r="B375" s="7" t="s">
        <v>532</v>
      </c>
      <c r="C375" s="6" t="s">
        <v>533</v>
      </c>
      <c r="D375" s="6" t="s">
        <v>294</v>
      </c>
      <c r="E375" s="8">
        <v>1894</v>
      </c>
      <c r="F375" s="9">
        <v>43556</v>
      </c>
      <c r="G375" s="9">
        <v>47269</v>
      </c>
      <c r="H375" s="10">
        <v>122</v>
      </c>
      <c r="I375" s="10">
        <v>5.5</v>
      </c>
      <c r="J375" s="8">
        <v>2485.88</v>
      </c>
      <c r="K375" s="8">
        <v>1.31</v>
      </c>
      <c r="L375" s="8">
        <v>29830.560000000001</v>
      </c>
      <c r="M375" s="8">
        <v>15.75</v>
      </c>
      <c r="N375" s="8">
        <v>0</v>
      </c>
      <c r="O375" s="8">
        <v>0</v>
      </c>
      <c r="P375" s="8">
        <v>3788</v>
      </c>
      <c r="Q375" s="8">
        <v>0</v>
      </c>
    </row>
    <row r="376" spans="1:17" s="3" customFormat="1" ht="15" hidden="1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hidden="1" customHeight="1">
      <c r="A377" s="6" t="s">
        <v>534</v>
      </c>
      <c r="B377" s="7" t="s">
        <v>99</v>
      </c>
      <c r="C377" s="6" t="s">
        <v>535</v>
      </c>
      <c r="D377" s="6" t="s">
        <v>97</v>
      </c>
      <c r="E377" s="8">
        <v>9070</v>
      </c>
      <c r="F377" s="9">
        <v>40634</v>
      </c>
      <c r="G377" s="9">
        <v>45930</v>
      </c>
      <c r="H377" s="10">
        <v>174</v>
      </c>
      <c r="I377" s="10">
        <v>13.5</v>
      </c>
      <c r="J377" s="8">
        <v>3588.91</v>
      </c>
      <c r="K377" s="8">
        <v>0.4</v>
      </c>
      <c r="L377" s="8">
        <v>43066.92</v>
      </c>
      <c r="M377" s="8">
        <v>4.75</v>
      </c>
      <c r="N377" s="8">
        <v>4.5199999999999996</v>
      </c>
      <c r="O377" s="8">
        <v>0</v>
      </c>
      <c r="P377" s="8">
        <v>0</v>
      </c>
      <c r="Q377" s="8">
        <v>0</v>
      </c>
    </row>
    <row r="378" spans="1:17" s="3" customFormat="1" ht="15" hidden="1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hidden="1" customHeight="1">
      <c r="A379" s="6" t="s">
        <v>534</v>
      </c>
      <c r="B379" s="7" t="s">
        <v>101</v>
      </c>
      <c r="C379" s="6" t="s">
        <v>842</v>
      </c>
      <c r="D379" s="6" t="s">
        <v>97</v>
      </c>
      <c r="E379" s="8">
        <v>6832</v>
      </c>
      <c r="F379" s="9">
        <v>44835</v>
      </c>
      <c r="G379" s="9">
        <v>46660</v>
      </c>
      <c r="H379" s="10">
        <v>60</v>
      </c>
      <c r="I379" s="10">
        <v>2</v>
      </c>
      <c r="J379" s="8">
        <v>7016.46</v>
      </c>
      <c r="K379" s="8">
        <v>1.03</v>
      </c>
      <c r="L379" s="8">
        <v>84197.52</v>
      </c>
      <c r="M379" s="8">
        <v>12.32</v>
      </c>
      <c r="N379" s="8">
        <v>4.5199999999999996</v>
      </c>
      <c r="O379" s="8">
        <v>0</v>
      </c>
      <c r="P379" s="8">
        <v>11257.23</v>
      </c>
      <c r="Q379" s="8">
        <v>0</v>
      </c>
    </row>
    <row r="380" spans="1:17" s="3" customFormat="1" ht="15" hidden="1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534</v>
      </c>
      <c r="B381" s="7" t="s">
        <v>109</v>
      </c>
      <c r="C381" s="48" t="s">
        <v>843</v>
      </c>
      <c r="D381" s="6" t="s">
        <v>97</v>
      </c>
      <c r="E381" s="8">
        <v>8956</v>
      </c>
      <c r="F381" s="9">
        <v>44682</v>
      </c>
      <c r="G381" s="100">
        <v>45565</v>
      </c>
      <c r="H381" s="10">
        <v>29</v>
      </c>
      <c r="I381" s="10">
        <v>2.42</v>
      </c>
      <c r="J381" s="8">
        <v>9010.02</v>
      </c>
      <c r="K381" s="8">
        <v>1.01</v>
      </c>
      <c r="L381" s="8">
        <v>108120.24</v>
      </c>
      <c r="M381" s="8">
        <v>12.07</v>
      </c>
      <c r="N381" s="8">
        <v>4.5199999999999996</v>
      </c>
      <c r="O381" s="8">
        <v>0</v>
      </c>
      <c r="P381" s="8">
        <v>0</v>
      </c>
      <c r="Q381" s="8">
        <v>0</v>
      </c>
    </row>
    <row r="382" spans="1:17" s="3" customFormat="1" ht="15" hidden="1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hidden="1" customHeight="1">
      <c r="A383" s="6" t="s">
        <v>538</v>
      </c>
      <c r="B383" s="7" t="s">
        <v>539</v>
      </c>
      <c r="C383" s="6" t="s">
        <v>540</v>
      </c>
      <c r="D383" s="6" t="s">
        <v>117</v>
      </c>
      <c r="E383" s="8">
        <v>40791</v>
      </c>
      <c r="F383" s="9">
        <v>43905</v>
      </c>
      <c r="G383" s="9">
        <v>47556</v>
      </c>
      <c r="H383" s="10">
        <v>120</v>
      </c>
      <c r="I383" s="10">
        <v>4.58</v>
      </c>
      <c r="J383" s="8">
        <v>18719.580000000002</v>
      </c>
      <c r="K383" s="8">
        <v>0.46</v>
      </c>
      <c r="L383" s="8">
        <v>224634.96</v>
      </c>
      <c r="M383" s="8">
        <v>5.51</v>
      </c>
      <c r="N383" s="8">
        <v>0.73</v>
      </c>
      <c r="O383" s="8">
        <v>0</v>
      </c>
      <c r="P383" s="8">
        <v>0</v>
      </c>
      <c r="Q383" s="8">
        <v>0</v>
      </c>
    </row>
    <row r="384" spans="1:17" s="3" customFormat="1" ht="15" hidden="1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hidden="1" customHeight="1">
      <c r="A385" s="6" t="s">
        <v>541</v>
      </c>
      <c r="B385" s="7" t="s">
        <v>539</v>
      </c>
      <c r="C385" s="6" t="s">
        <v>542</v>
      </c>
      <c r="D385" s="6" t="s">
        <v>117</v>
      </c>
      <c r="E385" s="8">
        <v>45000</v>
      </c>
      <c r="F385" s="9">
        <v>36770</v>
      </c>
      <c r="G385" s="9">
        <v>45900</v>
      </c>
      <c r="H385" s="10">
        <v>300</v>
      </c>
      <c r="I385" s="10">
        <v>24.08</v>
      </c>
      <c r="J385" s="8">
        <v>17532</v>
      </c>
      <c r="K385" s="8">
        <v>0.39</v>
      </c>
      <c r="L385" s="8">
        <v>210384</v>
      </c>
      <c r="M385" s="8">
        <v>4.68</v>
      </c>
      <c r="N385" s="8">
        <v>0</v>
      </c>
      <c r="O385" s="8">
        <v>0</v>
      </c>
      <c r="P385" s="8">
        <v>0</v>
      </c>
      <c r="Q385" s="8">
        <v>0</v>
      </c>
    </row>
    <row r="386" spans="1:17" s="3" customFormat="1" ht="15" hidden="1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hidden="1" customHeight="1">
      <c r="A387" s="6" t="s">
        <v>543</v>
      </c>
      <c r="B387" s="7" t="s">
        <v>119</v>
      </c>
      <c r="C387" s="6" t="s">
        <v>544</v>
      </c>
      <c r="D387" s="6" t="s">
        <v>97</v>
      </c>
      <c r="E387" s="8">
        <v>182500</v>
      </c>
      <c r="F387" s="9">
        <v>38689</v>
      </c>
      <c r="G387" s="9">
        <v>48579</v>
      </c>
      <c r="H387" s="10">
        <v>325</v>
      </c>
      <c r="I387" s="10">
        <v>18.829999999999998</v>
      </c>
      <c r="J387" s="8">
        <v>104675.16</v>
      </c>
      <c r="K387" s="8">
        <v>0.56999999999999995</v>
      </c>
      <c r="L387" s="8">
        <v>1256101.92</v>
      </c>
      <c r="M387" s="8">
        <v>6.88</v>
      </c>
      <c r="N387" s="8">
        <v>1.53</v>
      </c>
      <c r="O387" s="8">
        <v>1.05</v>
      </c>
      <c r="P387" s="8">
        <v>137837.19</v>
      </c>
      <c r="Q387" s="8">
        <v>0</v>
      </c>
    </row>
    <row r="388" spans="1:17" s="3" customFormat="1" ht="15" hidden="1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hidden="1" customHeight="1">
      <c r="A389" s="6" t="s">
        <v>545</v>
      </c>
      <c r="B389" s="7" t="s">
        <v>546</v>
      </c>
      <c r="C389" s="6" t="s">
        <v>547</v>
      </c>
      <c r="D389" s="6" t="s">
        <v>117</v>
      </c>
      <c r="E389" s="8">
        <v>36352</v>
      </c>
      <c r="F389" s="9">
        <v>34731</v>
      </c>
      <c r="G389" s="9">
        <v>46965</v>
      </c>
      <c r="H389" s="10">
        <v>402</v>
      </c>
      <c r="I389" s="10">
        <v>29.67</v>
      </c>
      <c r="J389" s="8">
        <v>33080.32</v>
      </c>
      <c r="K389" s="8">
        <v>0.91</v>
      </c>
      <c r="L389" s="8">
        <v>396963.84000000003</v>
      </c>
      <c r="M389" s="8">
        <v>10.92</v>
      </c>
      <c r="N389" s="8">
        <v>0.69</v>
      </c>
      <c r="O389" s="8">
        <v>0</v>
      </c>
      <c r="P389" s="8">
        <v>10825</v>
      </c>
      <c r="Q389" s="8">
        <v>0</v>
      </c>
    </row>
    <row r="390" spans="1:17" s="3" customFormat="1" ht="15" hidden="1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hidden="1" customHeight="1">
      <c r="A391" s="6" t="s">
        <v>545</v>
      </c>
      <c r="B391" s="7" t="s">
        <v>548</v>
      </c>
      <c r="C391" s="12" t="s">
        <v>247</v>
      </c>
      <c r="D391" s="12"/>
      <c r="E391" s="13"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 s="3" customFormat="1" ht="15" hidden="1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hidden="1" customHeight="1">
      <c r="A393" s="6" t="s">
        <v>549</v>
      </c>
      <c r="B393" s="7" t="s">
        <v>550</v>
      </c>
      <c r="C393" s="6" t="s">
        <v>551</v>
      </c>
      <c r="D393" s="6" t="s">
        <v>117</v>
      </c>
      <c r="E393" s="8">
        <v>15477</v>
      </c>
      <c r="F393" s="9">
        <v>44713</v>
      </c>
      <c r="G393" s="9">
        <v>46630</v>
      </c>
      <c r="H393" s="10">
        <v>63</v>
      </c>
      <c r="I393" s="10">
        <v>2.33</v>
      </c>
      <c r="J393" s="8">
        <v>11160.03</v>
      </c>
      <c r="K393" s="8">
        <v>0.72</v>
      </c>
      <c r="L393" s="8">
        <v>133920.35999999999</v>
      </c>
      <c r="M393" s="8">
        <v>8.65</v>
      </c>
      <c r="N393" s="8">
        <v>0.47</v>
      </c>
      <c r="O393" s="8">
        <v>0</v>
      </c>
      <c r="P393" s="8">
        <v>10318</v>
      </c>
      <c r="Q393" s="8">
        <v>0</v>
      </c>
    </row>
    <row r="394" spans="1:17" s="3" customFormat="1" ht="15" hidden="1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hidden="1" customHeight="1">
      <c r="A395" s="6" t="s">
        <v>549</v>
      </c>
      <c r="B395" s="7" t="s">
        <v>552</v>
      </c>
      <c r="C395" s="6" t="s">
        <v>844</v>
      </c>
      <c r="D395" s="6" t="s">
        <v>264</v>
      </c>
      <c r="E395" s="8">
        <v>2323</v>
      </c>
      <c r="F395" s="9">
        <v>44866</v>
      </c>
      <c r="G395" s="9">
        <v>46691</v>
      </c>
      <c r="H395" s="10">
        <v>60</v>
      </c>
      <c r="I395" s="10">
        <v>1.92</v>
      </c>
      <c r="J395" s="8">
        <v>2013.27</v>
      </c>
      <c r="K395" s="8">
        <v>0.87</v>
      </c>
      <c r="L395" s="8">
        <v>24159.24</v>
      </c>
      <c r="M395" s="8">
        <v>10.4</v>
      </c>
      <c r="N395" s="8">
        <v>0</v>
      </c>
      <c r="O395" s="8">
        <v>0</v>
      </c>
      <c r="P395" s="8">
        <v>1935.83</v>
      </c>
      <c r="Q395" s="8">
        <v>0</v>
      </c>
    </row>
    <row r="396" spans="1:17" s="3" customFormat="1" ht="15" hidden="1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hidden="1" customHeight="1">
      <c r="A397" s="6" t="s">
        <v>549</v>
      </c>
      <c r="B397" s="7" t="s">
        <v>554</v>
      </c>
      <c r="C397" s="6" t="s">
        <v>555</v>
      </c>
      <c r="D397" s="6" t="s">
        <v>264</v>
      </c>
      <c r="E397" s="8">
        <v>5179</v>
      </c>
      <c r="F397" s="9">
        <v>43525</v>
      </c>
      <c r="G397" s="9">
        <v>46081</v>
      </c>
      <c r="H397" s="10">
        <v>84</v>
      </c>
      <c r="I397" s="10">
        <v>5.58</v>
      </c>
      <c r="J397" s="8">
        <v>3658.1</v>
      </c>
      <c r="K397" s="8">
        <v>0.71</v>
      </c>
      <c r="L397" s="8">
        <v>43897.2</v>
      </c>
      <c r="M397" s="8">
        <v>8.48</v>
      </c>
      <c r="N397" s="8">
        <v>0</v>
      </c>
      <c r="O397" s="8">
        <v>0</v>
      </c>
      <c r="P397" s="8">
        <v>2200</v>
      </c>
      <c r="Q397" s="8">
        <v>0</v>
      </c>
    </row>
    <row r="398" spans="1:17" s="3" customFormat="1" ht="15" hidden="1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hidden="1" customHeight="1">
      <c r="A399" s="6" t="s">
        <v>549</v>
      </c>
      <c r="B399" s="7" t="s">
        <v>203</v>
      </c>
      <c r="C399" s="6" t="s">
        <v>556</v>
      </c>
      <c r="D399" s="6" t="s">
        <v>117</v>
      </c>
      <c r="E399" s="8">
        <v>2730</v>
      </c>
      <c r="F399" s="9">
        <v>44013</v>
      </c>
      <c r="G399" s="9">
        <v>46934</v>
      </c>
      <c r="H399" s="10">
        <v>96</v>
      </c>
      <c r="I399" s="10">
        <v>4.25</v>
      </c>
      <c r="J399" s="8">
        <v>1919.02</v>
      </c>
      <c r="K399" s="8">
        <v>0.7</v>
      </c>
      <c r="L399" s="8">
        <v>23028.240000000002</v>
      </c>
      <c r="M399" s="8">
        <v>8.44</v>
      </c>
      <c r="N399" s="8">
        <v>0</v>
      </c>
      <c r="O399" s="8">
        <v>0</v>
      </c>
      <c r="P399" s="8">
        <v>2600</v>
      </c>
      <c r="Q399" s="8">
        <v>0</v>
      </c>
    </row>
    <row r="400" spans="1:17" s="3" customFormat="1" ht="15" hidden="1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hidden="1" customHeight="1">
      <c r="A401" s="6" t="s">
        <v>549</v>
      </c>
      <c r="B401" s="7" t="s">
        <v>557</v>
      </c>
      <c r="C401" s="12" t="s">
        <v>247</v>
      </c>
      <c r="D401" s="12"/>
      <c r="E401" s="13">
        <v>4630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 s="3" customFormat="1" ht="15" hidden="1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hidden="1" customHeight="1">
      <c r="A403" s="6" t="s">
        <v>549</v>
      </c>
      <c r="B403" s="7" t="s">
        <v>558</v>
      </c>
      <c r="C403" s="12" t="s">
        <v>247</v>
      </c>
      <c r="D403" s="12"/>
      <c r="E403" s="13">
        <v>9856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 s="3" customFormat="1" ht="15" hidden="1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hidden="1" customHeight="1">
      <c r="A405" s="6" t="s">
        <v>559</v>
      </c>
      <c r="B405" s="7" t="s">
        <v>560</v>
      </c>
      <c r="C405" s="6" t="s">
        <v>561</v>
      </c>
      <c r="D405" s="6" t="s">
        <v>117</v>
      </c>
      <c r="E405" s="8">
        <v>45376</v>
      </c>
      <c r="F405" s="9">
        <v>39203</v>
      </c>
      <c r="G405" s="9">
        <v>46965</v>
      </c>
      <c r="H405" s="10">
        <v>255</v>
      </c>
      <c r="I405" s="10">
        <v>17.420000000000002</v>
      </c>
      <c r="J405" s="8">
        <v>23241.59</v>
      </c>
      <c r="K405" s="8">
        <v>0.51</v>
      </c>
      <c r="L405" s="8">
        <v>278899.08</v>
      </c>
      <c r="M405" s="8">
        <v>6.15</v>
      </c>
      <c r="N405" s="8">
        <v>0.54</v>
      </c>
      <c r="O405" s="8">
        <v>0</v>
      </c>
      <c r="P405" s="8">
        <v>22510.18</v>
      </c>
      <c r="Q405" s="8">
        <v>0</v>
      </c>
    </row>
    <row r="406" spans="1:17" s="3" customFormat="1" ht="15" hidden="1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hidden="1" customHeight="1">
      <c r="A407" s="6" t="s">
        <v>559</v>
      </c>
      <c r="B407" s="7" t="s">
        <v>548</v>
      </c>
      <c r="C407" s="12" t="s">
        <v>247</v>
      </c>
      <c r="D407" s="12"/>
      <c r="E407" s="13">
        <v>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 s="3" customFormat="1" ht="15" hidden="1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hidden="1" customHeight="1">
      <c r="A409" s="6" t="s">
        <v>562</v>
      </c>
      <c r="B409" s="7" t="s">
        <v>563</v>
      </c>
      <c r="C409" s="6" t="s">
        <v>564</v>
      </c>
      <c r="D409" s="6" t="s">
        <v>97</v>
      </c>
      <c r="E409" s="8">
        <v>16704</v>
      </c>
      <c r="F409" s="9">
        <v>35698</v>
      </c>
      <c r="G409" s="9">
        <v>46965</v>
      </c>
      <c r="H409" s="10">
        <v>371</v>
      </c>
      <c r="I409" s="10">
        <v>27.08</v>
      </c>
      <c r="J409" s="8">
        <v>15200.64</v>
      </c>
      <c r="K409" s="8">
        <v>0.91</v>
      </c>
      <c r="L409" s="8">
        <v>182407.67999999999</v>
      </c>
      <c r="M409" s="8">
        <v>10.92</v>
      </c>
      <c r="N409" s="8">
        <v>0.85</v>
      </c>
      <c r="O409" s="8">
        <v>0</v>
      </c>
      <c r="P409" s="8">
        <v>0</v>
      </c>
      <c r="Q409" s="8">
        <v>0</v>
      </c>
    </row>
    <row r="410" spans="1:17" s="3" customFormat="1" ht="15" hidden="1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customHeight="1">
      <c r="A411" s="6" t="s">
        <v>565</v>
      </c>
      <c r="B411" s="7"/>
      <c r="C411" s="6" t="s">
        <v>845</v>
      </c>
      <c r="D411" s="6" t="s">
        <v>97</v>
      </c>
      <c r="E411" s="31">
        <v>0</v>
      </c>
      <c r="F411" s="9">
        <v>44531</v>
      </c>
      <c r="G411" s="9">
        <v>45626</v>
      </c>
      <c r="H411" s="10">
        <v>36</v>
      </c>
      <c r="I411" s="10">
        <v>2.83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31606.12</v>
      </c>
      <c r="Q411" s="8">
        <v>0</v>
      </c>
    </row>
    <row r="412" spans="1:17" s="3" customFormat="1" ht="15" hidden="1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hidden="1" customHeight="1">
      <c r="A413" s="6" t="s">
        <v>565</v>
      </c>
      <c r="B413" s="7" t="s">
        <v>566</v>
      </c>
      <c r="C413" s="6" t="s">
        <v>567</v>
      </c>
      <c r="D413" s="6" t="s">
        <v>97</v>
      </c>
      <c r="E413" s="8">
        <v>41496</v>
      </c>
      <c r="F413" s="9">
        <v>45231</v>
      </c>
      <c r="G413" s="9">
        <v>47057</v>
      </c>
      <c r="H413" s="10">
        <v>60</v>
      </c>
      <c r="I413" s="10">
        <v>0.92</v>
      </c>
      <c r="J413" s="8">
        <v>14350.7</v>
      </c>
      <c r="K413" s="8">
        <v>0.35</v>
      </c>
      <c r="L413" s="8">
        <v>172208.4</v>
      </c>
      <c r="M413" s="8">
        <v>4.1500000000000004</v>
      </c>
      <c r="N413" s="8">
        <v>0.74</v>
      </c>
      <c r="O413" s="8">
        <v>0</v>
      </c>
      <c r="P413" s="8">
        <v>28701.4</v>
      </c>
      <c r="Q413" s="8">
        <v>0</v>
      </c>
    </row>
    <row r="414" spans="1:17" s="3" customFormat="1" ht="15" hidden="1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hidden="1" customHeight="1">
      <c r="A415" s="6" t="s">
        <v>565</v>
      </c>
      <c r="B415" s="7" t="s">
        <v>568</v>
      </c>
      <c r="C415" s="6" t="s">
        <v>569</v>
      </c>
      <c r="D415" s="6" t="s">
        <v>97</v>
      </c>
      <c r="E415" s="8">
        <v>22743</v>
      </c>
      <c r="F415" s="9">
        <v>42647</v>
      </c>
      <c r="G415" s="9">
        <v>46265</v>
      </c>
      <c r="H415" s="10">
        <v>119</v>
      </c>
      <c r="I415" s="10">
        <v>8</v>
      </c>
      <c r="J415" s="8">
        <v>8149.58</v>
      </c>
      <c r="K415" s="8">
        <v>0.36</v>
      </c>
      <c r="L415" s="8">
        <v>97794.96</v>
      </c>
      <c r="M415" s="8">
        <v>4.3</v>
      </c>
      <c r="N415" s="8">
        <v>1.02</v>
      </c>
      <c r="O415" s="8">
        <v>0</v>
      </c>
      <c r="P415" s="8">
        <v>24000</v>
      </c>
      <c r="Q415" s="8">
        <v>0</v>
      </c>
    </row>
    <row r="416" spans="1:17" s="3" customFormat="1" ht="15" hidden="1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hidden="1" customHeight="1">
      <c r="A417" s="6" t="s">
        <v>565</v>
      </c>
      <c r="B417" s="7" t="s">
        <v>570</v>
      </c>
      <c r="C417" s="6" t="s">
        <v>846</v>
      </c>
      <c r="D417" s="6" t="s">
        <v>97</v>
      </c>
      <c r="E417" s="8">
        <v>25137</v>
      </c>
      <c r="F417" s="9">
        <v>44927</v>
      </c>
      <c r="G417" s="9">
        <v>46022</v>
      </c>
      <c r="H417" s="10">
        <v>36</v>
      </c>
      <c r="I417" s="10">
        <v>1.75</v>
      </c>
      <c r="J417" s="8">
        <v>7425.63</v>
      </c>
      <c r="K417" s="8">
        <v>0.3</v>
      </c>
      <c r="L417" s="8">
        <v>89107.56</v>
      </c>
      <c r="M417" s="8">
        <v>3.54</v>
      </c>
      <c r="N417" s="8">
        <v>1.06</v>
      </c>
      <c r="O417" s="8">
        <v>0</v>
      </c>
      <c r="P417" s="8">
        <v>14453.78</v>
      </c>
      <c r="Q417" s="8">
        <v>0</v>
      </c>
    </row>
    <row r="418" spans="1:17" s="3" customFormat="1" ht="15" hidden="1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customHeight="1">
      <c r="A419" s="6" t="s">
        <v>565</v>
      </c>
      <c r="B419" s="7" t="s">
        <v>572</v>
      </c>
      <c r="C419" s="6" t="s">
        <v>847</v>
      </c>
      <c r="D419" s="6" t="s">
        <v>97</v>
      </c>
      <c r="E419" s="8">
        <v>63840</v>
      </c>
      <c r="F419" s="9">
        <v>44562</v>
      </c>
      <c r="G419" s="9">
        <v>45657</v>
      </c>
      <c r="H419" s="10">
        <v>36</v>
      </c>
      <c r="I419" s="10">
        <v>2.75</v>
      </c>
      <c r="J419" s="8">
        <v>20162.8</v>
      </c>
      <c r="K419" s="8">
        <v>0.32</v>
      </c>
      <c r="L419" s="8">
        <v>241953.6</v>
      </c>
      <c r="M419" s="8">
        <v>3.79</v>
      </c>
      <c r="N419" s="8">
        <v>1.06</v>
      </c>
      <c r="O419" s="8">
        <v>0</v>
      </c>
      <c r="P419" s="8">
        <v>37240</v>
      </c>
      <c r="Q419" s="8">
        <v>0</v>
      </c>
    </row>
    <row r="420" spans="1:17" s="3" customFormat="1" ht="15" hidden="1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customHeight="1">
      <c r="A421" s="6" t="s">
        <v>574</v>
      </c>
      <c r="B421" s="7" t="s">
        <v>575</v>
      </c>
      <c r="C421" s="48" t="s">
        <v>848</v>
      </c>
      <c r="D421" s="6" t="s">
        <v>97</v>
      </c>
      <c r="E421" s="8">
        <v>72000</v>
      </c>
      <c r="F421" s="9">
        <v>45184</v>
      </c>
      <c r="G421" s="100">
        <v>45565</v>
      </c>
      <c r="H421" s="10">
        <v>13</v>
      </c>
      <c r="I421" s="10">
        <v>1.08</v>
      </c>
      <c r="J421" s="8">
        <v>24600</v>
      </c>
      <c r="K421" s="8">
        <v>0.34</v>
      </c>
      <c r="L421" s="8">
        <v>295200</v>
      </c>
      <c r="M421" s="8">
        <v>4.0999999999999996</v>
      </c>
      <c r="N421" s="8">
        <v>0.83</v>
      </c>
      <c r="O421" s="8">
        <v>0</v>
      </c>
      <c r="P421" s="8">
        <v>24600</v>
      </c>
      <c r="Q421" s="8">
        <v>0</v>
      </c>
    </row>
    <row r="422" spans="1:17" s="3" customFormat="1" ht="15" hidden="1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hidden="1" customHeight="1">
      <c r="A423" s="6" t="s">
        <v>574</v>
      </c>
      <c r="B423" s="7" t="s">
        <v>577</v>
      </c>
      <c r="C423" s="6" t="s">
        <v>578</v>
      </c>
      <c r="D423" s="6" t="s">
        <v>97</v>
      </c>
      <c r="E423" s="8">
        <v>72000</v>
      </c>
      <c r="F423" s="9">
        <v>44294</v>
      </c>
      <c r="G423" s="9">
        <v>46142</v>
      </c>
      <c r="H423" s="10">
        <v>61</v>
      </c>
      <c r="I423" s="10">
        <v>3.5</v>
      </c>
      <c r="J423" s="8">
        <v>17122.560000000001</v>
      </c>
      <c r="K423" s="8">
        <v>0.24</v>
      </c>
      <c r="L423" s="8">
        <v>205470.72</v>
      </c>
      <c r="M423" s="8">
        <v>2.85</v>
      </c>
      <c r="N423" s="8">
        <v>1.06</v>
      </c>
      <c r="O423" s="8">
        <v>0</v>
      </c>
      <c r="P423" s="8">
        <v>23460</v>
      </c>
      <c r="Q423" s="8">
        <v>0</v>
      </c>
    </row>
    <row r="424" spans="1:17" s="3" customFormat="1" ht="15" hidden="1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hidden="1" customHeight="1">
      <c r="A425" s="6" t="s">
        <v>579</v>
      </c>
      <c r="B425" s="7" t="s">
        <v>581</v>
      </c>
      <c r="C425" s="6" t="s">
        <v>582</v>
      </c>
      <c r="D425" s="6" t="s">
        <v>117</v>
      </c>
      <c r="E425" s="8">
        <v>2218</v>
      </c>
      <c r="F425" s="9">
        <v>44044</v>
      </c>
      <c r="G425" s="9">
        <v>46965</v>
      </c>
      <c r="H425" s="10">
        <v>96</v>
      </c>
      <c r="I425" s="10">
        <v>4.17</v>
      </c>
      <c r="J425" s="8">
        <v>2369</v>
      </c>
      <c r="K425" s="8">
        <v>1.07</v>
      </c>
      <c r="L425" s="8">
        <v>28428</v>
      </c>
      <c r="M425" s="8">
        <v>12.82</v>
      </c>
      <c r="N425" s="8">
        <v>0</v>
      </c>
      <c r="O425" s="8">
        <v>0</v>
      </c>
      <c r="P425" s="8">
        <v>2501.4</v>
      </c>
      <c r="Q425" s="8">
        <v>0</v>
      </c>
    </row>
    <row r="426" spans="1:17" s="3" customFormat="1" ht="15" hidden="1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customHeight="1">
      <c r="A427" s="6" t="s">
        <v>579</v>
      </c>
      <c r="B427" s="7" t="s">
        <v>583</v>
      </c>
      <c r="C427" s="6" t="s">
        <v>849</v>
      </c>
      <c r="D427" s="6" t="s">
        <v>264</v>
      </c>
      <c r="E427" s="8">
        <v>2231</v>
      </c>
      <c r="F427" s="9">
        <v>44562</v>
      </c>
      <c r="G427" s="9">
        <v>45657</v>
      </c>
      <c r="H427" s="10">
        <v>36</v>
      </c>
      <c r="I427" s="10">
        <v>2.75</v>
      </c>
      <c r="J427" s="8">
        <v>2662.72</v>
      </c>
      <c r="K427" s="8">
        <v>1.19</v>
      </c>
      <c r="L427" s="8">
        <v>31952.639999999999</v>
      </c>
      <c r="M427" s="8">
        <v>14.32</v>
      </c>
      <c r="N427" s="8">
        <v>0</v>
      </c>
      <c r="O427" s="8">
        <v>0</v>
      </c>
      <c r="P427" s="8">
        <v>5019.74</v>
      </c>
      <c r="Q427" s="8">
        <v>0</v>
      </c>
    </row>
    <row r="428" spans="1:17" s="3" customFormat="1" ht="15" hidden="1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hidden="1" customHeight="1">
      <c r="A429" s="6" t="s">
        <v>579</v>
      </c>
      <c r="B429" s="7" t="s">
        <v>585</v>
      </c>
      <c r="C429" s="6" t="s">
        <v>586</v>
      </c>
      <c r="D429" s="6" t="s">
        <v>117</v>
      </c>
      <c r="E429" s="8">
        <v>525</v>
      </c>
      <c r="F429" s="9">
        <v>43800</v>
      </c>
      <c r="G429" s="9">
        <v>46356</v>
      </c>
      <c r="H429" s="10">
        <v>84</v>
      </c>
      <c r="I429" s="10">
        <v>4.83</v>
      </c>
      <c r="J429" s="8">
        <v>626.5</v>
      </c>
      <c r="K429" s="8">
        <v>1.19</v>
      </c>
      <c r="L429" s="8">
        <v>7518</v>
      </c>
      <c r="M429" s="8">
        <v>14.32</v>
      </c>
      <c r="N429" s="8">
        <v>0</v>
      </c>
      <c r="O429" s="8">
        <v>0</v>
      </c>
      <c r="P429" s="8">
        <v>525</v>
      </c>
      <c r="Q429" s="8">
        <v>0</v>
      </c>
    </row>
    <row r="430" spans="1:17" s="3" customFormat="1" ht="15" hidden="1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hidden="1" customHeight="1">
      <c r="A431" s="6" t="s">
        <v>579</v>
      </c>
      <c r="B431" s="7" t="s">
        <v>587</v>
      </c>
      <c r="C431" s="6" t="s">
        <v>798</v>
      </c>
      <c r="D431" s="6" t="s">
        <v>264</v>
      </c>
      <c r="E431" s="8">
        <v>825</v>
      </c>
      <c r="F431" s="9">
        <v>45413</v>
      </c>
      <c r="G431" s="9">
        <v>46173</v>
      </c>
      <c r="H431" s="10">
        <v>25</v>
      </c>
      <c r="I431" s="10">
        <v>0.42</v>
      </c>
      <c r="J431" s="8">
        <v>1031.25</v>
      </c>
      <c r="K431" s="8">
        <v>1.25</v>
      </c>
      <c r="L431" s="8">
        <v>12375</v>
      </c>
      <c r="M431" s="8">
        <v>15</v>
      </c>
      <c r="N431" s="8">
        <v>0</v>
      </c>
      <c r="O431" s="8">
        <v>0</v>
      </c>
      <c r="P431" s="8">
        <v>2062.5</v>
      </c>
      <c r="Q431" s="8">
        <v>0</v>
      </c>
    </row>
    <row r="432" spans="1:17" s="3" customFormat="1" ht="15" hidden="1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hidden="1" customHeight="1">
      <c r="A433" s="6" t="s">
        <v>579</v>
      </c>
      <c r="B433" s="7" t="s">
        <v>589</v>
      </c>
      <c r="C433" s="6" t="s">
        <v>590</v>
      </c>
      <c r="D433" s="6" t="s">
        <v>97</v>
      </c>
      <c r="E433" s="8">
        <v>35000</v>
      </c>
      <c r="F433" s="9">
        <v>42767</v>
      </c>
      <c r="G433" s="9">
        <v>45777</v>
      </c>
      <c r="H433" s="10">
        <v>99</v>
      </c>
      <c r="I433" s="10">
        <v>7.67</v>
      </c>
      <c r="J433" s="8">
        <v>18358.62</v>
      </c>
      <c r="K433" s="8">
        <v>0.52</v>
      </c>
      <c r="L433" s="8">
        <v>220303.44</v>
      </c>
      <c r="M433" s="8">
        <v>6.29</v>
      </c>
      <c r="N433" s="8">
        <v>4.1500000000000004</v>
      </c>
      <c r="O433" s="8">
        <v>0</v>
      </c>
      <c r="P433" s="8">
        <v>0</v>
      </c>
      <c r="Q433" s="8">
        <v>0</v>
      </c>
    </row>
    <row r="434" spans="1:17" s="3" customFormat="1" ht="15" hidden="1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hidden="1" customHeight="1">
      <c r="A435" s="6" t="s">
        <v>579</v>
      </c>
      <c r="B435" s="7" t="s">
        <v>591</v>
      </c>
      <c r="C435" s="12" t="s">
        <v>247</v>
      </c>
      <c r="D435" s="12"/>
      <c r="E435" s="13">
        <v>343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 s="3" customFormat="1" ht="15" hidden="1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hidden="1" customHeight="1">
      <c r="A437" s="6" t="s">
        <v>592</v>
      </c>
      <c r="B437" s="7" t="s">
        <v>99</v>
      </c>
      <c r="C437" s="6" t="s">
        <v>850</v>
      </c>
      <c r="D437" s="6" t="s">
        <v>97</v>
      </c>
      <c r="E437" s="8">
        <v>18700</v>
      </c>
      <c r="F437" s="9">
        <v>45011</v>
      </c>
      <c r="G437" s="9">
        <v>46934</v>
      </c>
      <c r="H437" s="10">
        <v>64</v>
      </c>
      <c r="I437" s="10">
        <v>1.58</v>
      </c>
      <c r="J437" s="8">
        <v>9724</v>
      </c>
      <c r="K437" s="8">
        <v>0.52</v>
      </c>
      <c r="L437" s="8">
        <v>116688</v>
      </c>
      <c r="M437" s="8">
        <v>6.24</v>
      </c>
      <c r="N437" s="8">
        <v>1.96</v>
      </c>
      <c r="O437" s="8">
        <v>0</v>
      </c>
      <c r="P437" s="8">
        <v>10630</v>
      </c>
      <c r="Q437" s="8">
        <v>0</v>
      </c>
    </row>
    <row r="438" spans="1:17" s="3" customFormat="1" ht="15" hidden="1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hidden="1" customHeight="1">
      <c r="A439" s="6" t="s">
        <v>594</v>
      </c>
      <c r="B439" s="7" t="s">
        <v>595</v>
      </c>
      <c r="C439" s="6" t="s">
        <v>596</v>
      </c>
      <c r="D439" s="6" t="s">
        <v>97</v>
      </c>
      <c r="E439" s="8">
        <v>12040</v>
      </c>
      <c r="F439" s="9">
        <v>44470</v>
      </c>
      <c r="G439" s="7"/>
      <c r="H439" s="7"/>
      <c r="I439" s="10">
        <v>3</v>
      </c>
      <c r="J439" s="8">
        <v>5200</v>
      </c>
      <c r="K439" s="8">
        <v>0.43</v>
      </c>
      <c r="L439" s="8">
        <v>62400</v>
      </c>
      <c r="M439" s="8">
        <v>5.18</v>
      </c>
      <c r="N439" s="8">
        <v>0</v>
      </c>
      <c r="O439" s="8">
        <v>0</v>
      </c>
      <c r="P439" s="8">
        <v>5200</v>
      </c>
      <c r="Q439" s="8">
        <v>0</v>
      </c>
    </row>
    <row r="440" spans="1:17" s="3" customFormat="1" ht="15" hidden="1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hidden="1" customHeight="1">
      <c r="A441" s="6" t="s">
        <v>594</v>
      </c>
      <c r="B441" s="7" t="s">
        <v>597</v>
      </c>
      <c r="C441" s="6" t="s">
        <v>598</v>
      </c>
      <c r="D441" s="6" t="s">
        <v>97</v>
      </c>
      <c r="E441" s="8">
        <v>4137</v>
      </c>
      <c r="F441" s="9">
        <v>44044</v>
      </c>
      <c r="G441" s="9">
        <v>46295</v>
      </c>
      <c r="H441" s="10">
        <v>74</v>
      </c>
      <c r="I441" s="10">
        <v>4.17</v>
      </c>
      <c r="J441" s="8">
        <v>2413.25</v>
      </c>
      <c r="K441" s="8">
        <v>0.57999999999999996</v>
      </c>
      <c r="L441" s="8">
        <v>28959</v>
      </c>
      <c r="M441" s="8">
        <v>7</v>
      </c>
      <c r="N441" s="8">
        <v>1.95</v>
      </c>
      <c r="O441" s="8">
        <v>0</v>
      </c>
      <c r="P441" s="8">
        <v>3666.66</v>
      </c>
      <c r="Q441" s="8">
        <v>0</v>
      </c>
    </row>
    <row r="442" spans="1:17" s="3" customFormat="1" ht="15" hidden="1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hidden="1" customHeight="1">
      <c r="A443" s="6" t="s">
        <v>594</v>
      </c>
      <c r="B443" s="7" t="s">
        <v>599</v>
      </c>
      <c r="C443" s="6" t="s">
        <v>600</v>
      </c>
      <c r="D443" s="6" t="s">
        <v>97</v>
      </c>
      <c r="E443" s="8">
        <v>87928</v>
      </c>
      <c r="F443" s="9">
        <v>41518</v>
      </c>
      <c r="G443" s="9">
        <v>45777</v>
      </c>
      <c r="H443" s="10">
        <v>140</v>
      </c>
      <c r="I443" s="10">
        <v>11.08</v>
      </c>
      <c r="J443" s="8">
        <v>34130.04</v>
      </c>
      <c r="K443" s="8">
        <v>0.39</v>
      </c>
      <c r="L443" s="8">
        <v>409560.48</v>
      </c>
      <c r="M443" s="8">
        <v>4.66</v>
      </c>
      <c r="N443" s="8">
        <v>1.54</v>
      </c>
      <c r="O443" s="8">
        <v>0</v>
      </c>
      <c r="P443" s="8">
        <v>50207.94</v>
      </c>
      <c r="Q443" s="8">
        <v>0</v>
      </c>
    </row>
    <row r="444" spans="1:17" s="3" customFormat="1" ht="15" hidden="1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hidden="1" customHeight="1">
      <c r="A445" s="6" t="s">
        <v>601</v>
      </c>
      <c r="B445" s="7" t="s">
        <v>602</v>
      </c>
      <c r="C445" s="6" t="s">
        <v>603</v>
      </c>
      <c r="D445" s="6" t="s">
        <v>97</v>
      </c>
      <c r="E445" s="8">
        <v>15035</v>
      </c>
      <c r="F445" s="9">
        <v>42416</v>
      </c>
      <c r="G445" s="9">
        <v>45777</v>
      </c>
      <c r="H445" s="10">
        <v>111</v>
      </c>
      <c r="I445" s="10">
        <v>8.67</v>
      </c>
      <c r="J445" s="8">
        <v>3900</v>
      </c>
      <c r="K445" s="8">
        <v>0.26</v>
      </c>
      <c r="L445" s="8">
        <v>46800</v>
      </c>
      <c r="M445" s="8">
        <v>3.11</v>
      </c>
      <c r="N445" s="8">
        <v>1.02</v>
      </c>
      <c r="O445" s="8">
        <v>0</v>
      </c>
      <c r="P445" s="8">
        <v>3448.93</v>
      </c>
      <c r="Q445" s="8">
        <v>0</v>
      </c>
    </row>
    <row r="446" spans="1:17" s="3" customFormat="1" ht="15" hidden="1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hidden="1" customHeight="1">
      <c r="A447" s="6" t="s">
        <v>601</v>
      </c>
      <c r="B447" s="7" t="s">
        <v>604</v>
      </c>
      <c r="C447" s="6" t="s">
        <v>605</v>
      </c>
      <c r="D447" s="6" t="s">
        <v>117</v>
      </c>
      <c r="E447" s="8">
        <v>20000</v>
      </c>
      <c r="F447" s="9">
        <v>43891</v>
      </c>
      <c r="G447" s="9">
        <v>45777</v>
      </c>
      <c r="H447" s="10">
        <v>62</v>
      </c>
      <c r="I447" s="10">
        <v>4.58</v>
      </c>
      <c r="J447" s="8">
        <v>6940</v>
      </c>
      <c r="K447" s="8">
        <v>0.35</v>
      </c>
      <c r="L447" s="8">
        <v>83280</v>
      </c>
      <c r="M447" s="8">
        <v>4.16</v>
      </c>
      <c r="N447" s="8">
        <v>0</v>
      </c>
      <c r="O447" s="8">
        <v>0</v>
      </c>
      <c r="P447" s="8">
        <v>0</v>
      </c>
      <c r="Q447" s="8">
        <v>0</v>
      </c>
    </row>
    <row r="448" spans="1:17" s="3" customFormat="1" ht="15" hidden="1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hidden="1" customHeight="1">
      <c r="A449" s="6" t="s">
        <v>601</v>
      </c>
      <c r="B449" s="7" t="s">
        <v>606</v>
      </c>
      <c r="C449" s="6" t="s">
        <v>607</v>
      </c>
      <c r="D449" s="6" t="s">
        <v>97</v>
      </c>
      <c r="E449" s="8">
        <v>10000</v>
      </c>
      <c r="F449" s="9">
        <v>39861</v>
      </c>
      <c r="G449" s="9">
        <v>45747</v>
      </c>
      <c r="H449" s="10">
        <v>194</v>
      </c>
      <c r="I449" s="10">
        <v>15.67</v>
      </c>
      <c r="J449" s="8">
        <v>5408</v>
      </c>
      <c r="K449" s="8">
        <v>0.54</v>
      </c>
      <c r="L449" s="8">
        <v>64896</v>
      </c>
      <c r="M449" s="8">
        <v>6.49</v>
      </c>
      <c r="N449" s="8">
        <v>0.79</v>
      </c>
      <c r="O449" s="8">
        <v>0</v>
      </c>
      <c r="P449" s="8">
        <v>2050</v>
      </c>
      <c r="Q449" s="8">
        <v>0</v>
      </c>
    </row>
    <row r="450" spans="1:17" s="3" customFormat="1" ht="15" hidden="1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hidden="1" customHeight="1">
      <c r="A451" s="6" t="s">
        <v>601</v>
      </c>
      <c r="B451" s="7" t="s">
        <v>608</v>
      </c>
      <c r="C451" s="6" t="s">
        <v>851</v>
      </c>
      <c r="D451" s="6" t="s">
        <v>97</v>
      </c>
      <c r="E451" s="8">
        <v>7529</v>
      </c>
      <c r="F451" s="9">
        <v>45153</v>
      </c>
      <c r="G451" s="9">
        <v>46996</v>
      </c>
      <c r="H451" s="10">
        <v>61</v>
      </c>
      <c r="I451" s="10">
        <v>1.17</v>
      </c>
      <c r="J451" s="8">
        <v>4730.72</v>
      </c>
      <c r="K451" s="8">
        <v>0.63</v>
      </c>
      <c r="L451" s="8">
        <v>56768.639999999999</v>
      </c>
      <c r="M451" s="8">
        <v>7.54</v>
      </c>
      <c r="N451" s="8">
        <v>1.47</v>
      </c>
      <c r="O451" s="8">
        <v>0</v>
      </c>
      <c r="P451" s="8">
        <v>10891.95</v>
      </c>
      <c r="Q451" s="8">
        <v>0</v>
      </c>
    </row>
    <row r="452" spans="1:17" s="3" customFormat="1" ht="15" hidden="1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hidden="1" customHeight="1">
      <c r="A453" s="6" t="s">
        <v>601</v>
      </c>
      <c r="B453" s="7" t="s">
        <v>610</v>
      </c>
      <c r="C453" s="6" t="s">
        <v>611</v>
      </c>
      <c r="D453" s="6" t="s">
        <v>97</v>
      </c>
      <c r="E453" s="8">
        <v>12530</v>
      </c>
      <c r="F453" s="9">
        <v>41689</v>
      </c>
      <c r="G453" s="9">
        <v>45838</v>
      </c>
      <c r="H453" s="10">
        <v>137</v>
      </c>
      <c r="I453" s="10">
        <v>10.67</v>
      </c>
      <c r="J453" s="8">
        <v>7041.67</v>
      </c>
      <c r="K453" s="8">
        <v>0.56000000000000005</v>
      </c>
      <c r="L453" s="8">
        <v>84500.04</v>
      </c>
      <c r="M453" s="8">
        <v>6.74</v>
      </c>
      <c r="N453" s="8">
        <v>1.39</v>
      </c>
      <c r="O453" s="8">
        <v>0</v>
      </c>
      <c r="P453" s="8">
        <v>2210.21</v>
      </c>
      <c r="Q453" s="8">
        <v>0</v>
      </c>
    </row>
    <row r="454" spans="1:17" s="3" customFormat="1" ht="15" hidden="1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hidden="1" customHeight="1">
      <c r="A455" s="6" t="s">
        <v>601</v>
      </c>
      <c r="B455" s="7" t="s">
        <v>612</v>
      </c>
      <c r="C455" s="6" t="s">
        <v>799</v>
      </c>
      <c r="D455" s="6" t="s">
        <v>97</v>
      </c>
      <c r="E455" s="8">
        <v>7438</v>
      </c>
      <c r="F455" s="9">
        <v>45383</v>
      </c>
      <c r="G455" s="9">
        <v>47299</v>
      </c>
      <c r="H455" s="10">
        <v>63</v>
      </c>
      <c r="I455" s="10">
        <v>0.5</v>
      </c>
      <c r="J455" s="8">
        <v>4927.68</v>
      </c>
      <c r="K455" s="8">
        <v>0.66</v>
      </c>
      <c r="L455" s="8">
        <v>59132.160000000003</v>
      </c>
      <c r="M455" s="8">
        <v>7.95</v>
      </c>
      <c r="N455" s="8">
        <v>1.61</v>
      </c>
      <c r="O455" s="8">
        <v>0</v>
      </c>
      <c r="P455" s="8">
        <v>5837.25</v>
      </c>
      <c r="Q455" s="8">
        <v>0</v>
      </c>
    </row>
    <row r="456" spans="1:17" s="3" customFormat="1" ht="15" hidden="1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hidden="1" customHeight="1">
      <c r="A457" s="6" t="s">
        <v>601</v>
      </c>
      <c r="B457" s="7" t="s">
        <v>614</v>
      </c>
      <c r="C457" s="6" t="s">
        <v>615</v>
      </c>
      <c r="D457" s="6" t="s">
        <v>264</v>
      </c>
      <c r="E457" s="8">
        <v>15000</v>
      </c>
      <c r="F457" s="9">
        <v>44256</v>
      </c>
      <c r="G457" s="9">
        <v>46142</v>
      </c>
      <c r="H457" s="10">
        <v>62</v>
      </c>
      <c r="I457" s="10">
        <v>3.58</v>
      </c>
      <c r="J457" s="8">
        <v>6250</v>
      </c>
      <c r="K457" s="8">
        <v>0.42</v>
      </c>
      <c r="L457" s="8">
        <v>75000</v>
      </c>
      <c r="M457" s="8">
        <v>5</v>
      </c>
      <c r="N457" s="8">
        <v>0</v>
      </c>
      <c r="O457" s="8">
        <v>0</v>
      </c>
      <c r="P457" s="8">
        <v>11625</v>
      </c>
      <c r="Q457" s="8">
        <v>0</v>
      </c>
    </row>
    <row r="458" spans="1:17" s="3" customFormat="1" ht="15" hidden="1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hidden="1" customHeight="1">
      <c r="A459" s="6" t="s">
        <v>616</v>
      </c>
      <c r="B459" s="7" t="s">
        <v>617</v>
      </c>
      <c r="C459" s="6" t="s">
        <v>618</v>
      </c>
      <c r="D459" s="6" t="s">
        <v>97</v>
      </c>
      <c r="E459" s="8">
        <v>26927</v>
      </c>
      <c r="F459" s="9">
        <v>43252</v>
      </c>
      <c r="G459" s="9">
        <v>46477</v>
      </c>
      <c r="H459" s="10">
        <v>106</v>
      </c>
      <c r="I459" s="10">
        <v>6.33</v>
      </c>
      <c r="J459" s="8">
        <v>18882.560000000001</v>
      </c>
      <c r="K459" s="8">
        <v>0.7</v>
      </c>
      <c r="L459" s="8">
        <v>226590.72</v>
      </c>
      <c r="M459" s="8">
        <v>8.42</v>
      </c>
      <c r="N459" s="8">
        <v>0</v>
      </c>
      <c r="O459" s="8">
        <v>0.14000000000000001</v>
      </c>
      <c r="P459" s="8">
        <v>0</v>
      </c>
      <c r="Q459" s="8">
        <v>0</v>
      </c>
    </row>
    <row r="460" spans="1:17" s="3" customFormat="1" ht="15" hidden="1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hidden="1" customHeight="1">
      <c r="A461" s="6" t="s">
        <v>622</v>
      </c>
      <c r="B461" s="7" t="s">
        <v>623</v>
      </c>
      <c r="C461" s="6" t="s">
        <v>624</v>
      </c>
      <c r="D461" s="6" t="s">
        <v>97</v>
      </c>
      <c r="E461" s="8">
        <v>162792</v>
      </c>
      <c r="F461" s="9">
        <v>44733</v>
      </c>
      <c r="G461" s="9">
        <v>45838</v>
      </c>
      <c r="H461" s="10">
        <v>37</v>
      </c>
      <c r="I461" s="10">
        <v>2.33</v>
      </c>
      <c r="J461" s="8">
        <v>56849.07</v>
      </c>
      <c r="K461" s="8">
        <v>0.35</v>
      </c>
      <c r="L461" s="8">
        <v>682188.84</v>
      </c>
      <c r="M461" s="8">
        <v>4.1900000000000004</v>
      </c>
      <c r="N461" s="8">
        <v>1.1200000000000001</v>
      </c>
      <c r="O461" s="8">
        <v>0</v>
      </c>
      <c r="P461" s="8">
        <v>40000</v>
      </c>
      <c r="Q461" s="8">
        <v>0</v>
      </c>
    </row>
    <row r="462" spans="1:17" s="3" customFormat="1" ht="15" hidden="1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hidden="1" customHeight="1">
      <c r="A463" s="6" t="s">
        <v>625</v>
      </c>
      <c r="B463" s="7" t="s">
        <v>626</v>
      </c>
      <c r="C463" s="6" t="s">
        <v>627</v>
      </c>
      <c r="D463" s="6" t="s">
        <v>97</v>
      </c>
      <c r="E463" s="8">
        <v>40394</v>
      </c>
      <c r="F463" s="9">
        <v>42736</v>
      </c>
      <c r="G463" s="9">
        <v>46387</v>
      </c>
      <c r="H463" s="10">
        <v>120</v>
      </c>
      <c r="I463" s="10">
        <v>7.75</v>
      </c>
      <c r="J463" s="8">
        <v>24505.69</v>
      </c>
      <c r="K463" s="8">
        <v>0.61</v>
      </c>
      <c r="L463" s="8">
        <v>294068.28000000003</v>
      </c>
      <c r="M463" s="8">
        <v>7.28</v>
      </c>
      <c r="N463" s="8">
        <v>2.2200000000000002</v>
      </c>
      <c r="O463" s="8">
        <v>0</v>
      </c>
      <c r="P463" s="8">
        <v>20000</v>
      </c>
      <c r="Q463" s="8">
        <v>0</v>
      </c>
    </row>
    <row r="464" spans="1:17" s="3" customFormat="1" ht="15" hidden="1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hidden="1" customHeight="1">
      <c r="A465" s="6" t="s">
        <v>625</v>
      </c>
      <c r="B465" s="7" t="s">
        <v>628</v>
      </c>
      <c r="C465" s="6" t="s">
        <v>629</v>
      </c>
      <c r="D465" s="6" t="s">
        <v>97</v>
      </c>
      <c r="E465" s="8">
        <v>0</v>
      </c>
      <c r="F465" s="9">
        <v>34469</v>
      </c>
      <c r="G465" s="7"/>
      <c r="H465" s="7"/>
      <c r="I465" s="10">
        <v>30.42</v>
      </c>
      <c r="J465" s="8">
        <v>3000</v>
      </c>
      <c r="K465" s="8">
        <v>0</v>
      </c>
      <c r="L465" s="8">
        <v>36000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</row>
    <row r="466" spans="1:17" s="3" customFormat="1" ht="15" hidden="1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hidden="1" customHeight="1">
      <c r="A467" s="6" t="s">
        <v>630</v>
      </c>
      <c r="B467" s="7" t="s">
        <v>631</v>
      </c>
      <c r="C467" s="6" t="s">
        <v>632</v>
      </c>
      <c r="D467" s="6" t="s">
        <v>97</v>
      </c>
      <c r="E467" s="8">
        <v>60669</v>
      </c>
      <c r="F467" s="9">
        <v>44013</v>
      </c>
      <c r="G467" s="9">
        <v>47664</v>
      </c>
      <c r="H467" s="10">
        <v>120</v>
      </c>
      <c r="I467" s="10">
        <v>4.25</v>
      </c>
      <c r="J467" s="8">
        <v>25606.31</v>
      </c>
      <c r="K467" s="8">
        <v>0.42</v>
      </c>
      <c r="L467" s="8">
        <v>307275.71999999997</v>
      </c>
      <c r="M467" s="8">
        <v>5.0599999999999996</v>
      </c>
      <c r="N467" s="8">
        <v>2.19</v>
      </c>
      <c r="O467" s="8">
        <v>0</v>
      </c>
      <c r="P467" s="8">
        <v>22750.880000000001</v>
      </c>
      <c r="Q467" s="8">
        <v>0</v>
      </c>
    </row>
    <row r="468" spans="1:17" s="3" customFormat="1" ht="15" hidden="1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customHeight="1">
      <c r="A469" s="6" t="s">
        <v>633</v>
      </c>
      <c r="B469" s="7"/>
      <c r="C469" s="6" t="s">
        <v>852</v>
      </c>
      <c r="D469" s="6" t="s">
        <v>97</v>
      </c>
      <c r="E469" s="31">
        <v>0</v>
      </c>
      <c r="F469" s="9">
        <v>44531</v>
      </c>
      <c r="G469" s="9">
        <v>45626</v>
      </c>
      <c r="H469" s="10">
        <v>36</v>
      </c>
      <c r="I469" s="10">
        <v>2.83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</row>
    <row r="470" spans="1:17" s="3" customFormat="1" ht="15" hidden="1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hidden="1" customHeight="1">
      <c r="A471" s="6" t="s">
        <v>633</v>
      </c>
      <c r="B471" s="7" t="s">
        <v>634</v>
      </c>
      <c r="C471" s="6" t="s">
        <v>635</v>
      </c>
      <c r="D471" s="6" t="s">
        <v>97</v>
      </c>
      <c r="E471" s="8">
        <v>16490</v>
      </c>
      <c r="F471" s="9">
        <v>43405</v>
      </c>
      <c r="G471" s="9">
        <v>47118</v>
      </c>
      <c r="H471" s="10">
        <v>122</v>
      </c>
      <c r="I471" s="10">
        <v>5.92</v>
      </c>
      <c r="J471" s="8">
        <v>12029.79</v>
      </c>
      <c r="K471" s="8">
        <v>0.73</v>
      </c>
      <c r="L471" s="8">
        <v>144357.5</v>
      </c>
      <c r="M471" s="8">
        <v>8.75</v>
      </c>
      <c r="N471" s="8">
        <v>0.87</v>
      </c>
      <c r="O471" s="8">
        <v>0.14000000000000001</v>
      </c>
      <c r="P471" s="8">
        <v>12695.61</v>
      </c>
      <c r="Q471" s="8">
        <v>0</v>
      </c>
    </row>
    <row r="472" spans="1:17" s="3" customFormat="1" ht="15" hidden="1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hidden="1" customHeight="1">
      <c r="A473" s="6" t="s">
        <v>633</v>
      </c>
      <c r="B473" s="7" t="s">
        <v>636</v>
      </c>
      <c r="C473" s="6" t="s">
        <v>247</v>
      </c>
      <c r="D473" s="6" t="s">
        <v>97</v>
      </c>
      <c r="E473" s="8">
        <v>8730</v>
      </c>
      <c r="F473" s="9"/>
      <c r="G473" s="9"/>
      <c r="H473" s="10"/>
      <c r="I473" s="10"/>
      <c r="J473" s="8"/>
      <c r="K473" s="8"/>
      <c r="L473" s="8"/>
      <c r="M473" s="8"/>
      <c r="N473" s="8"/>
      <c r="O473" s="8"/>
      <c r="P473" s="8"/>
      <c r="Q473" s="8"/>
    </row>
    <row r="474" spans="1:17" s="3" customFormat="1" ht="15" hidden="1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hidden="1" customHeight="1">
      <c r="A475" s="6" t="s">
        <v>633</v>
      </c>
      <c r="B475" s="7" t="s">
        <v>638</v>
      </c>
      <c r="C475" s="6" t="s">
        <v>639</v>
      </c>
      <c r="D475" s="6" t="s">
        <v>97</v>
      </c>
      <c r="E475" s="8">
        <v>26413</v>
      </c>
      <c r="F475" s="9">
        <v>44242</v>
      </c>
      <c r="G475" s="9">
        <v>46187</v>
      </c>
      <c r="H475" s="10">
        <v>64</v>
      </c>
      <c r="I475" s="10">
        <v>3.67</v>
      </c>
      <c r="J475" s="8">
        <v>15644.15</v>
      </c>
      <c r="K475" s="8">
        <v>0.59</v>
      </c>
      <c r="L475" s="8">
        <v>187729.8</v>
      </c>
      <c r="M475" s="8">
        <v>7.11</v>
      </c>
      <c r="N475" s="8">
        <v>1.48</v>
      </c>
      <c r="O475" s="8">
        <v>0</v>
      </c>
      <c r="P475" s="8">
        <v>19017.36</v>
      </c>
      <c r="Q475" s="8">
        <v>0</v>
      </c>
    </row>
    <row r="476" spans="1:17" s="3" customFormat="1" ht="15" hidden="1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hidden="1" customHeight="1">
      <c r="A477" s="6" t="s">
        <v>633</v>
      </c>
      <c r="B477" s="7" t="s">
        <v>640</v>
      </c>
      <c r="C477" s="6" t="s">
        <v>641</v>
      </c>
      <c r="D477" s="6" t="s">
        <v>97</v>
      </c>
      <c r="E477" s="8">
        <v>8809</v>
      </c>
      <c r="F477" s="9">
        <v>44105</v>
      </c>
      <c r="G477" s="9">
        <v>45930</v>
      </c>
      <c r="H477" s="10">
        <v>60</v>
      </c>
      <c r="I477" s="10">
        <v>4</v>
      </c>
      <c r="J477" s="8">
        <v>5454.64</v>
      </c>
      <c r="K477" s="8">
        <v>0.62</v>
      </c>
      <c r="L477" s="8">
        <v>65455.68</v>
      </c>
      <c r="M477" s="8">
        <v>7.43</v>
      </c>
      <c r="N477" s="8">
        <v>1.64</v>
      </c>
      <c r="O477" s="8">
        <v>0</v>
      </c>
      <c r="P477" s="8">
        <v>2500</v>
      </c>
      <c r="Q477" s="8">
        <v>0</v>
      </c>
    </row>
    <row r="478" spans="1:17" s="3" customFormat="1" ht="15" hidden="1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hidden="1" customHeight="1">
      <c r="A479" s="6" t="s">
        <v>633</v>
      </c>
      <c r="B479" s="7" t="s">
        <v>642</v>
      </c>
      <c r="C479" s="6" t="s">
        <v>643</v>
      </c>
      <c r="D479" s="6" t="s">
        <v>97</v>
      </c>
      <c r="E479" s="8">
        <v>17280</v>
      </c>
      <c r="F479" s="9">
        <v>43191</v>
      </c>
      <c r="G479" s="9">
        <v>45960</v>
      </c>
      <c r="H479" s="10">
        <v>90</v>
      </c>
      <c r="I479" s="10">
        <v>6.5</v>
      </c>
      <c r="J479" s="8">
        <v>9936</v>
      </c>
      <c r="K479" s="8">
        <v>0.56999999999999995</v>
      </c>
      <c r="L479" s="8">
        <v>119232</v>
      </c>
      <c r="M479" s="8">
        <v>6.9</v>
      </c>
      <c r="N479" s="8">
        <v>1.65</v>
      </c>
      <c r="O479" s="8">
        <v>0</v>
      </c>
      <c r="P479" s="8">
        <v>10243.200000000001</v>
      </c>
      <c r="Q479" s="8">
        <v>0</v>
      </c>
    </row>
    <row r="480" spans="1:17" s="3" customFormat="1" ht="15" hidden="1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hidden="1" customHeight="1">
      <c r="A481" s="6" t="s">
        <v>644</v>
      </c>
      <c r="B481" s="7" t="s">
        <v>107</v>
      </c>
      <c r="C481" s="6" t="s">
        <v>853</v>
      </c>
      <c r="D481" s="6" t="s">
        <v>97</v>
      </c>
      <c r="E481" s="8">
        <v>19914</v>
      </c>
      <c r="F481" s="9">
        <v>44927</v>
      </c>
      <c r="G481" s="9">
        <v>47726</v>
      </c>
      <c r="H481" s="10">
        <v>92</v>
      </c>
      <c r="I481" s="10">
        <v>1.75</v>
      </c>
      <c r="J481" s="8">
        <v>15856.89</v>
      </c>
      <c r="K481" s="8">
        <v>0.8</v>
      </c>
      <c r="L481" s="8">
        <v>190282.68</v>
      </c>
      <c r="M481" s="8">
        <v>9.56</v>
      </c>
      <c r="N481" s="8">
        <v>1.93</v>
      </c>
      <c r="O481" s="8">
        <v>0</v>
      </c>
      <c r="P481" s="8">
        <v>4583.33</v>
      </c>
      <c r="Q481" s="8">
        <v>0</v>
      </c>
    </row>
    <row r="482" spans="1:17" s="3" customFormat="1" ht="15" hidden="1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hidden="1" customHeight="1">
      <c r="A483" s="6" t="s">
        <v>644</v>
      </c>
      <c r="B483" s="7" t="s">
        <v>109</v>
      </c>
      <c r="C483" s="6" t="s">
        <v>646</v>
      </c>
      <c r="D483" s="6" t="s">
        <v>97</v>
      </c>
      <c r="E483" s="8">
        <v>20086</v>
      </c>
      <c r="F483" s="9">
        <v>43800</v>
      </c>
      <c r="G483" s="9">
        <v>46812</v>
      </c>
      <c r="H483" s="10">
        <v>99</v>
      </c>
      <c r="I483" s="10">
        <v>4.83</v>
      </c>
      <c r="J483" s="8">
        <v>15817.73</v>
      </c>
      <c r="K483" s="8">
        <v>0.79</v>
      </c>
      <c r="L483" s="8">
        <v>189812.76</v>
      </c>
      <c r="M483" s="8">
        <v>9.4499999999999993</v>
      </c>
      <c r="N483" s="8">
        <v>1.86</v>
      </c>
      <c r="O483" s="8">
        <v>0</v>
      </c>
      <c r="P483" s="8">
        <v>7000</v>
      </c>
      <c r="Q483" s="8">
        <v>0</v>
      </c>
    </row>
    <row r="484" spans="1:17" s="3" customFormat="1" ht="15" hidden="1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hidden="1" customHeight="1">
      <c r="A485" s="6" t="s">
        <v>647</v>
      </c>
      <c r="B485" s="7" t="s">
        <v>208</v>
      </c>
      <c r="C485" s="6" t="s">
        <v>648</v>
      </c>
      <c r="D485" s="6" t="s">
        <v>97</v>
      </c>
      <c r="E485" s="8">
        <v>150801</v>
      </c>
      <c r="F485" s="9">
        <v>44501</v>
      </c>
      <c r="G485" s="9">
        <v>48152</v>
      </c>
      <c r="H485" s="10">
        <v>120</v>
      </c>
      <c r="I485" s="10">
        <v>2.92</v>
      </c>
      <c r="J485" s="8">
        <v>108264.12</v>
      </c>
      <c r="K485" s="8">
        <v>0.72</v>
      </c>
      <c r="L485" s="8">
        <v>1299169.44</v>
      </c>
      <c r="M485" s="8">
        <v>8.6199999999999992</v>
      </c>
      <c r="N485" s="8">
        <v>3.96</v>
      </c>
      <c r="O485" s="8">
        <v>0</v>
      </c>
      <c r="P485" s="8">
        <v>0</v>
      </c>
      <c r="Q485" s="8">
        <v>206094.7</v>
      </c>
    </row>
    <row r="486" spans="1:17" s="3" customFormat="1" ht="15" hidden="1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hidden="1" customHeight="1">
      <c r="A487" s="6" t="s">
        <v>649</v>
      </c>
      <c r="B487" s="7" t="s">
        <v>650</v>
      </c>
      <c r="C487" s="6" t="s">
        <v>651</v>
      </c>
      <c r="D487" s="6" t="s">
        <v>117</v>
      </c>
      <c r="E487" s="8">
        <v>138391</v>
      </c>
      <c r="F487" s="9">
        <v>42644</v>
      </c>
      <c r="G487" s="9">
        <v>46295</v>
      </c>
      <c r="H487" s="10">
        <v>120</v>
      </c>
      <c r="I487" s="10">
        <v>8</v>
      </c>
      <c r="J487" s="8">
        <v>48750</v>
      </c>
      <c r="K487" s="8">
        <v>0.35</v>
      </c>
      <c r="L487" s="8">
        <v>585000</v>
      </c>
      <c r="M487" s="8">
        <v>4.2300000000000004</v>
      </c>
      <c r="N487" s="8">
        <v>0</v>
      </c>
      <c r="O487" s="8">
        <v>0</v>
      </c>
      <c r="P487" s="8">
        <v>0</v>
      </c>
      <c r="Q487" s="8">
        <v>0</v>
      </c>
    </row>
    <row r="488" spans="1:17" s="3" customFormat="1" ht="15" hidden="1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hidden="1" customHeight="1">
      <c r="A489" s="6" t="s">
        <v>649</v>
      </c>
      <c r="B489" s="7" t="s">
        <v>101</v>
      </c>
      <c r="C489" s="12" t="s">
        <v>247</v>
      </c>
      <c r="D489" s="12"/>
      <c r="E489" s="13">
        <v>11729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1:17" s="3" customFormat="1" ht="15" hidden="1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hidden="1" customHeight="1">
      <c r="A491" s="6" t="s">
        <v>652</v>
      </c>
      <c r="B491" s="7"/>
      <c r="C491" s="6" t="s">
        <v>854</v>
      </c>
      <c r="D491" s="6" t="s">
        <v>97</v>
      </c>
      <c r="E491" s="8">
        <v>0</v>
      </c>
      <c r="F491" s="9">
        <v>45139</v>
      </c>
      <c r="G491" s="9">
        <v>47057</v>
      </c>
      <c r="H491" s="10">
        <v>63</v>
      </c>
      <c r="I491" s="10">
        <v>1.17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</row>
    <row r="492" spans="1:17" s="3" customFormat="1" ht="15" hidden="1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hidden="1" customHeight="1">
      <c r="A493" s="6" t="s">
        <v>652</v>
      </c>
      <c r="B493" s="7" t="s">
        <v>653</v>
      </c>
      <c r="C493" s="12" t="s">
        <v>247</v>
      </c>
      <c r="D493" s="12"/>
      <c r="E493" s="13">
        <v>48276</v>
      </c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1:17" s="3" customFormat="1" ht="15" hidden="1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hidden="1" customHeight="1">
      <c r="A495" s="6" t="s">
        <v>655</v>
      </c>
      <c r="B495" s="7" t="s">
        <v>656</v>
      </c>
      <c r="C495" s="6" t="s">
        <v>657</v>
      </c>
      <c r="D495" s="6" t="s">
        <v>97</v>
      </c>
      <c r="E495" s="8">
        <v>31000</v>
      </c>
      <c r="F495" s="9">
        <v>43862</v>
      </c>
      <c r="G495" s="9">
        <v>47514</v>
      </c>
      <c r="H495" s="10">
        <v>120</v>
      </c>
      <c r="I495" s="10">
        <v>4.67</v>
      </c>
      <c r="J495" s="8">
        <v>12000</v>
      </c>
      <c r="K495" s="8">
        <v>0.39</v>
      </c>
      <c r="L495" s="8">
        <v>144000</v>
      </c>
      <c r="M495" s="8">
        <v>4.6500000000000004</v>
      </c>
      <c r="N495" s="8">
        <v>0.32</v>
      </c>
      <c r="O495" s="8">
        <v>0</v>
      </c>
      <c r="P495" s="8">
        <v>12000</v>
      </c>
      <c r="Q495" s="8">
        <v>0</v>
      </c>
    </row>
    <row r="496" spans="1:17" s="3" customFormat="1" ht="15" hidden="1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hidden="1" customHeight="1">
      <c r="A497" s="6" t="s">
        <v>658</v>
      </c>
      <c r="B497" s="7" t="s">
        <v>659</v>
      </c>
      <c r="C497" s="6" t="s">
        <v>660</v>
      </c>
      <c r="D497" s="6" t="s">
        <v>97</v>
      </c>
      <c r="E497" s="8">
        <v>62000</v>
      </c>
      <c r="F497" s="9">
        <v>44317</v>
      </c>
      <c r="G497" s="9">
        <v>46142</v>
      </c>
      <c r="H497" s="10">
        <v>60</v>
      </c>
      <c r="I497" s="10">
        <v>3.42</v>
      </c>
      <c r="J497" s="8">
        <v>21338.23</v>
      </c>
      <c r="K497" s="8">
        <v>0.34</v>
      </c>
      <c r="L497" s="8">
        <v>256058.76</v>
      </c>
      <c r="M497" s="8">
        <v>4.13</v>
      </c>
      <c r="N497" s="8">
        <v>1.47</v>
      </c>
      <c r="O497" s="8">
        <v>0</v>
      </c>
      <c r="P497" s="8">
        <v>19527.5</v>
      </c>
      <c r="Q497" s="8">
        <v>0</v>
      </c>
    </row>
    <row r="498" spans="1:17" s="3" customFormat="1" ht="15" hidden="1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hidden="1" customHeight="1">
      <c r="A499" s="6" t="s">
        <v>661</v>
      </c>
      <c r="B499" s="7" t="s">
        <v>662</v>
      </c>
      <c r="C499" s="6" t="s">
        <v>663</v>
      </c>
      <c r="D499" s="6" t="s">
        <v>117</v>
      </c>
      <c r="E499" s="8">
        <v>62000</v>
      </c>
      <c r="F499" s="9">
        <v>41579</v>
      </c>
      <c r="G499" s="9">
        <v>47208</v>
      </c>
      <c r="H499" s="10">
        <v>185</v>
      </c>
      <c r="I499" s="10">
        <v>10.92</v>
      </c>
      <c r="J499" s="8">
        <v>30754.03</v>
      </c>
      <c r="K499" s="8">
        <v>0.5</v>
      </c>
      <c r="L499" s="8">
        <v>369048.36</v>
      </c>
      <c r="M499" s="8">
        <v>5.95</v>
      </c>
      <c r="N499" s="8">
        <v>2.1</v>
      </c>
      <c r="O499" s="8">
        <v>0</v>
      </c>
      <c r="P499" s="8">
        <v>48050</v>
      </c>
      <c r="Q499" s="8">
        <v>0</v>
      </c>
    </row>
    <row r="500" spans="1:17" s="3" customFormat="1" ht="15" hidden="1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hidden="1" customHeight="1">
      <c r="A501" s="6" t="s">
        <v>664</v>
      </c>
      <c r="B501" s="7" t="s">
        <v>665</v>
      </c>
      <c r="C501" s="6" t="s">
        <v>666</v>
      </c>
      <c r="D501" s="6" t="s">
        <v>117</v>
      </c>
      <c r="E501" s="8">
        <v>30000</v>
      </c>
      <c r="F501" s="9">
        <v>42552</v>
      </c>
      <c r="G501" s="9">
        <v>46203</v>
      </c>
      <c r="H501" s="10">
        <v>120</v>
      </c>
      <c r="I501" s="10">
        <v>8.25</v>
      </c>
      <c r="J501" s="8">
        <v>20000</v>
      </c>
      <c r="K501" s="8">
        <v>0.67</v>
      </c>
      <c r="L501" s="8">
        <v>240000</v>
      </c>
      <c r="M501" s="8">
        <v>8</v>
      </c>
      <c r="N501" s="8">
        <v>0</v>
      </c>
      <c r="O501" s="8">
        <v>0</v>
      </c>
      <c r="P501" s="8">
        <v>0</v>
      </c>
      <c r="Q501" s="8">
        <v>0</v>
      </c>
    </row>
    <row r="502" spans="1:17" s="3" customFormat="1" ht="15" hidden="1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hidden="1" customHeight="1">
      <c r="A503" s="6" t="s">
        <v>667</v>
      </c>
      <c r="B503" s="7" t="s">
        <v>119</v>
      </c>
      <c r="C503" s="6" t="s">
        <v>668</v>
      </c>
      <c r="D503" s="6" t="s">
        <v>97</v>
      </c>
      <c r="E503" s="8">
        <v>10272</v>
      </c>
      <c r="F503" s="9">
        <v>44727</v>
      </c>
      <c r="G503" s="9">
        <v>46326</v>
      </c>
      <c r="H503" s="10">
        <v>53</v>
      </c>
      <c r="I503" s="10">
        <v>2.33</v>
      </c>
      <c r="J503" s="8">
        <v>11984</v>
      </c>
      <c r="K503" s="8">
        <v>1.17</v>
      </c>
      <c r="L503" s="8">
        <v>143808</v>
      </c>
      <c r="M503" s="8">
        <v>14</v>
      </c>
      <c r="N503" s="8">
        <v>5.63</v>
      </c>
      <c r="O503" s="8">
        <v>0</v>
      </c>
      <c r="P503" s="8">
        <v>0</v>
      </c>
      <c r="Q503" s="8">
        <v>0</v>
      </c>
    </row>
    <row r="504" spans="1:17" s="3" customFormat="1" ht="15" hidden="1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hidden="1" customHeight="1">
      <c r="A505" s="6" t="s">
        <v>669</v>
      </c>
      <c r="B505" s="7" t="s">
        <v>670</v>
      </c>
      <c r="C505" s="6" t="s">
        <v>855</v>
      </c>
      <c r="D505" s="6" t="s">
        <v>97</v>
      </c>
      <c r="E505" s="8">
        <v>46188</v>
      </c>
      <c r="F505" s="9">
        <v>45261</v>
      </c>
      <c r="G505" s="9">
        <v>46721</v>
      </c>
      <c r="H505" s="10">
        <v>48</v>
      </c>
      <c r="I505" s="10">
        <v>0.83</v>
      </c>
      <c r="J505" s="8">
        <v>46188</v>
      </c>
      <c r="K505" s="8">
        <v>1</v>
      </c>
      <c r="L505" s="8">
        <v>554256</v>
      </c>
      <c r="M505" s="8">
        <v>12</v>
      </c>
      <c r="N505" s="8">
        <v>4.4000000000000004</v>
      </c>
      <c r="O505" s="8">
        <v>0</v>
      </c>
      <c r="P505" s="8">
        <v>0</v>
      </c>
      <c r="Q505" s="8">
        <v>0</v>
      </c>
    </row>
    <row r="506" spans="1:17" s="3" customFormat="1" ht="15" hidden="1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hidden="1" customHeight="1">
      <c r="A507" s="6" t="s">
        <v>672</v>
      </c>
      <c r="B507" s="7" t="s">
        <v>673</v>
      </c>
      <c r="C507" s="12" t="s">
        <v>247</v>
      </c>
      <c r="D507" s="12"/>
      <c r="E507" s="13">
        <v>22698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 s="3" customFormat="1" ht="15" hidden="1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hidden="1" customHeight="1">
      <c r="A509" s="6" t="s">
        <v>674</v>
      </c>
      <c r="B509" s="7" t="s">
        <v>675</v>
      </c>
      <c r="C509" s="6" t="s">
        <v>676</v>
      </c>
      <c r="D509" s="6" t="s">
        <v>97</v>
      </c>
      <c r="E509" s="8">
        <v>30000</v>
      </c>
      <c r="F509" s="9">
        <v>44677</v>
      </c>
      <c r="G509" s="9">
        <v>47238</v>
      </c>
      <c r="H509" s="10">
        <v>85</v>
      </c>
      <c r="I509" s="10">
        <v>2.5</v>
      </c>
      <c r="J509" s="8">
        <v>14450</v>
      </c>
      <c r="K509" s="8">
        <v>0.48</v>
      </c>
      <c r="L509" s="8">
        <v>173400</v>
      </c>
      <c r="M509" s="8">
        <v>5.78</v>
      </c>
      <c r="N509" s="8">
        <v>1.74</v>
      </c>
      <c r="O509" s="8">
        <v>0</v>
      </c>
      <c r="P509" s="8">
        <v>75000</v>
      </c>
      <c r="Q509" s="8">
        <v>0</v>
      </c>
    </row>
    <row r="510" spans="1:17" s="3" customFormat="1" ht="15" hidden="1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hidden="1" customHeight="1">
      <c r="A511" s="6" t="s">
        <v>677</v>
      </c>
      <c r="B511" s="7" t="s">
        <v>678</v>
      </c>
      <c r="C511" s="6" t="s">
        <v>679</v>
      </c>
      <c r="D511" s="6" t="s">
        <v>97</v>
      </c>
      <c r="E511" s="8">
        <v>22734</v>
      </c>
      <c r="F511" s="9">
        <v>44075</v>
      </c>
      <c r="G511" s="9">
        <v>45900</v>
      </c>
      <c r="H511" s="10">
        <v>60</v>
      </c>
      <c r="I511" s="10">
        <v>4.08</v>
      </c>
      <c r="J511" s="8">
        <v>10584.95</v>
      </c>
      <c r="K511" s="8">
        <v>0.47</v>
      </c>
      <c r="L511" s="8">
        <v>127019.4</v>
      </c>
      <c r="M511" s="8">
        <v>5.59</v>
      </c>
      <c r="N511" s="8">
        <v>1.45</v>
      </c>
      <c r="O511" s="8">
        <v>0</v>
      </c>
      <c r="P511" s="8">
        <v>0</v>
      </c>
      <c r="Q511" s="8">
        <v>0</v>
      </c>
    </row>
    <row r="512" spans="1:17" s="3" customFormat="1" ht="15" hidden="1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hidden="1" customHeight="1">
      <c r="A513" s="6" t="s">
        <v>680</v>
      </c>
      <c r="B513" s="7" t="s">
        <v>681</v>
      </c>
      <c r="C513" s="6" t="s">
        <v>682</v>
      </c>
      <c r="D513" s="6" t="s">
        <v>97</v>
      </c>
      <c r="E513" s="8">
        <v>103000</v>
      </c>
      <c r="F513" s="9">
        <v>44439</v>
      </c>
      <c r="G513" s="9">
        <v>48152</v>
      </c>
      <c r="H513" s="10">
        <v>123</v>
      </c>
      <c r="I513" s="10">
        <v>3.17</v>
      </c>
      <c r="J513" s="8">
        <v>56821.67</v>
      </c>
      <c r="K513" s="8">
        <v>0.55000000000000004</v>
      </c>
      <c r="L513" s="8">
        <v>681860.04</v>
      </c>
      <c r="M513" s="8">
        <v>6.62</v>
      </c>
      <c r="N513" s="8">
        <v>1.22</v>
      </c>
      <c r="O513" s="8">
        <v>0</v>
      </c>
      <c r="P513" s="8">
        <v>53645.83</v>
      </c>
      <c r="Q513" s="8">
        <v>0</v>
      </c>
    </row>
    <row r="514" spans="1:17" s="3" customFormat="1" ht="15" hidden="1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hidden="1" customHeight="1">
      <c r="A515" s="6" t="s">
        <v>683</v>
      </c>
      <c r="B515" s="7" t="s">
        <v>99</v>
      </c>
      <c r="C515" s="6" t="s">
        <v>684</v>
      </c>
      <c r="D515" s="6" t="s">
        <v>97</v>
      </c>
      <c r="E515" s="8">
        <v>20000</v>
      </c>
      <c r="F515" s="9">
        <v>40374</v>
      </c>
      <c r="G515" s="9">
        <v>45808</v>
      </c>
      <c r="H515" s="10">
        <v>179</v>
      </c>
      <c r="I515" s="10">
        <v>14.25</v>
      </c>
      <c r="J515" s="8">
        <v>9083.33</v>
      </c>
      <c r="K515" s="8">
        <v>0.45</v>
      </c>
      <c r="L515" s="8">
        <v>108999.96</v>
      </c>
      <c r="M515" s="8">
        <v>5.45</v>
      </c>
      <c r="N515" s="8">
        <v>1.98</v>
      </c>
      <c r="O515" s="8">
        <v>0</v>
      </c>
      <c r="P515" s="8">
        <v>10000</v>
      </c>
      <c r="Q515" s="8">
        <v>0</v>
      </c>
    </row>
    <row r="516" spans="1:17" s="3" customFormat="1" ht="15" hidden="1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hidden="1" customHeight="1">
      <c r="A517" s="6" t="s">
        <v>683</v>
      </c>
      <c r="B517" s="7" t="s">
        <v>101</v>
      </c>
      <c r="C517" s="6" t="s">
        <v>685</v>
      </c>
      <c r="D517" s="6" t="s">
        <v>97</v>
      </c>
      <c r="E517" s="8">
        <v>20000</v>
      </c>
      <c r="F517" s="9">
        <v>44958</v>
      </c>
      <c r="G517" s="9">
        <v>46783</v>
      </c>
      <c r="H517" s="10">
        <v>60</v>
      </c>
      <c r="I517" s="10">
        <v>1.67</v>
      </c>
      <c r="J517" s="8">
        <v>12875</v>
      </c>
      <c r="K517" s="8">
        <v>0.64</v>
      </c>
      <c r="L517" s="8">
        <v>154500</v>
      </c>
      <c r="M517" s="8">
        <v>7.72</v>
      </c>
      <c r="N517" s="8">
        <v>1.95</v>
      </c>
      <c r="O517" s="8">
        <v>0</v>
      </c>
      <c r="P517" s="8">
        <v>1443.59</v>
      </c>
      <c r="Q517" s="8">
        <v>0</v>
      </c>
    </row>
    <row r="518" spans="1:17" s="3" customFormat="1" ht="15" hidden="1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hidden="1" customHeight="1">
      <c r="A519" s="6" t="s">
        <v>686</v>
      </c>
      <c r="B519" s="7" t="s">
        <v>479</v>
      </c>
      <c r="C519" s="6" t="s">
        <v>687</v>
      </c>
      <c r="D519" s="6" t="s">
        <v>117</v>
      </c>
      <c r="E519" s="8">
        <v>13500</v>
      </c>
      <c r="F519" s="9">
        <v>44736</v>
      </c>
      <c r="G519" s="9">
        <v>46035</v>
      </c>
      <c r="H519" s="10">
        <v>43</v>
      </c>
      <c r="I519" s="10">
        <v>2.33</v>
      </c>
      <c r="J519" s="8">
        <v>7000</v>
      </c>
      <c r="K519" s="8">
        <v>0.52</v>
      </c>
      <c r="L519" s="8">
        <v>84000</v>
      </c>
      <c r="M519" s="8">
        <v>6.22</v>
      </c>
      <c r="N519" s="8">
        <v>1.38</v>
      </c>
      <c r="O519" s="8">
        <v>0.53</v>
      </c>
      <c r="P519" s="8">
        <v>0</v>
      </c>
      <c r="Q519" s="8">
        <v>0</v>
      </c>
    </row>
    <row r="520" spans="1:17" s="3" customFormat="1" ht="15" hidden="1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hidden="1" customHeight="1">
      <c r="A521" s="6" t="s">
        <v>686</v>
      </c>
      <c r="B521" s="7" t="s">
        <v>101</v>
      </c>
      <c r="C521" s="6" t="s">
        <v>856</v>
      </c>
      <c r="D521" s="6" t="s">
        <v>97</v>
      </c>
      <c r="E521" s="8">
        <v>5740</v>
      </c>
      <c r="F521" s="9">
        <v>45108</v>
      </c>
      <c r="G521" s="9">
        <v>46053</v>
      </c>
      <c r="H521" s="10">
        <v>31</v>
      </c>
      <c r="I521" s="10">
        <v>1.25</v>
      </c>
      <c r="J521" s="8">
        <v>4477.2</v>
      </c>
      <c r="K521" s="8">
        <v>0.78</v>
      </c>
      <c r="L521" s="8">
        <v>53726.400000000001</v>
      </c>
      <c r="M521" s="8">
        <v>9.36</v>
      </c>
      <c r="N521" s="8">
        <v>2.11</v>
      </c>
      <c r="O521" s="8">
        <v>0</v>
      </c>
      <c r="P521" s="8">
        <v>9312.58</v>
      </c>
      <c r="Q521" s="8">
        <v>0</v>
      </c>
    </row>
    <row r="522" spans="1:17" s="3" customFormat="1" ht="15" hidden="1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hidden="1" customHeight="1">
      <c r="A523" s="6" t="s">
        <v>689</v>
      </c>
      <c r="B523" s="7" t="s">
        <v>690</v>
      </c>
      <c r="C523" s="6" t="s">
        <v>691</v>
      </c>
      <c r="D523" s="6" t="s">
        <v>117</v>
      </c>
      <c r="E523" s="8">
        <v>43519</v>
      </c>
      <c r="F523" s="9">
        <v>44697</v>
      </c>
      <c r="G523" s="9">
        <v>45792</v>
      </c>
      <c r="H523" s="10">
        <v>36</v>
      </c>
      <c r="I523" s="10">
        <v>2.42</v>
      </c>
      <c r="J523" s="8">
        <v>25494.880000000001</v>
      </c>
      <c r="K523" s="8">
        <v>0.59</v>
      </c>
      <c r="L523" s="8">
        <v>305938.56</v>
      </c>
      <c r="M523" s="8">
        <v>7.03</v>
      </c>
      <c r="N523" s="8">
        <v>3.29</v>
      </c>
      <c r="O523" s="8">
        <v>0</v>
      </c>
      <c r="P523" s="8">
        <v>47145.58</v>
      </c>
      <c r="Q523" s="8">
        <v>0</v>
      </c>
    </row>
    <row r="524" spans="1:17" s="3" customFormat="1" ht="15" hidden="1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hidden="1" customHeight="1">
      <c r="A525" s="6" t="s">
        <v>692</v>
      </c>
      <c r="B525" s="7"/>
      <c r="C525" s="6" t="s">
        <v>857</v>
      </c>
      <c r="D525" s="6" t="s">
        <v>97</v>
      </c>
      <c r="E525" s="8">
        <v>0</v>
      </c>
      <c r="F525" s="9">
        <v>44682</v>
      </c>
      <c r="G525" s="9">
        <v>46538</v>
      </c>
      <c r="H525" s="10">
        <v>61</v>
      </c>
      <c r="I525" s="10">
        <v>2.42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12605.28</v>
      </c>
      <c r="Q525" s="8">
        <v>0</v>
      </c>
    </row>
    <row r="526" spans="1:17" s="3" customFormat="1" ht="15" hidden="1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hidden="1" customHeight="1">
      <c r="A527" s="6" t="s">
        <v>692</v>
      </c>
      <c r="B527" s="7" t="s">
        <v>693</v>
      </c>
      <c r="C527" s="12" t="s">
        <v>247</v>
      </c>
      <c r="D527" s="6" t="s">
        <v>97</v>
      </c>
      <c r="E527" s="8">
        <v>9967</v>
      </c>
      <c r="F527" s="9"/>
      <c r="G527" s="7"/>
      <c r="H527" s="7"/>
      <c r="I527" s="10"/>
      <c r="J527" s="8"/>
      <c r="K527" s="8"/>
      <c r="L527" s="8"/>
      <c r="M527" s="8"/>
      <c r="N527" s="8"/>
      <c r="O527" s="8"/>
      <c r="P527" s="8"/>
      <c r="Q527" s="8"/>
    </row>
    <row r="528" spans="1:17" s="3" customFormat="1" ht="15" hidden="1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hidden="1" customHeight="1">
      <c r="A529" s="6" t="s">
        <v>692</v>
      </c>
      <c r="B529" s="7" t="s">
        <v>695</v>
      </c>
      <c r="C529" s="12" t="s">
        <v>247</v>
      </c>
      <c r="D529" s="12"/>
      <c r="E529" s="13">
        <v>20721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1:17" s="3" customFormat="1" ht="15" hidden="1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hidden="1" customHeight="1">
      <c r="A531" s="6" t="s">
        <v>696</v>
      </c>
      <c r="B531" s="7" t="s">
        <v>697</v>
      </c>
      <c r="C531" s="6" t="s">
        <v>698</v>
      </c>
      <c r="D531" s="6" t="s">
        <v>97</v>
      </c>
      <c r="E531" s="8">
        <v>133283</v>
      </c>
      <c r="F531" s="9">
        <v>44544</v>
      </c>
      <c r="G531" s="9">
        <v>46387</v>
      </c>
      <c r="H531" s="10">
        <v>61</v>
      </c>
      <c r="I531" s="10">
        <v>2.83</v>
      </c>
      <c r="J531" s="8">
        <v>66222.3</v>
      </c>
      <c r="K531" s="8">
        <v>0.5</v>
      </c>
      <c r="L531" s="8">
        <v>794667.6</v>
      </c>
      <c r="M531" s="8">
        <v>5.96</v>
      </c>
      <c r="N531" s="8">
        <v>1.24</v>
      </c>
      <c r="O531" s="8">
        <v>0.3</v>
      </c>
      <c r="P531" s="8">
        <v>0</v>
      </c>
      <c r="Q531" s="8">
        <v>0</v>
      </c>
    </row>
    <row r="532" spans="1:17" s="3" customFormat="1" ht="15" hidden="1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hidden="1" customHeight="1">
      <c r="A533" s="6" t="s">
        <v>699</v>
      </c>
      <c r="B533" s="7" t="s">
        <v>700</v>
      </c>
      <c r="C533" s="6" t="s">
        <v>701</v>
      </c>
      <c r="D533" s="6" t="s">
        <v>97</v>
      </c>
      <c r="E533" s="8">
        <v>123200</v>
      </c>
      <c r="F533" s="9">
        <v>40817</v>
      </c>
      <c r="G533" s="9">
        <v>47514</v>
      </c>
      <c r="H533" s="10">
        <v>220</v>
      </c>
      <c r="I533" s="10">
        <v>13</v>
      </c>
      <c r="J533" s="8">
        <v>67444.62</v>
      </c>
      <c r="K533" s="8">
        <v>0.55000000000000004</v>
      </c>
      <c r="L533" s="8">
        <v>809335.44</v>
      </c>
      <c r="M533" s="8">
        <v>6.57</v>
      </c>
      <c r="N533" s="8">
        <v>1.28</v>
      </c>
      <c r="O533" s="8">
        <v>0</v>
      </c>
      <c r="P533" s="8">
        <v>75000</v>
      </c>
      <c r="Q533" s="8">
        <v>0</v>
      </c>
    </row>
    <row r="534" spans="1:17" s="3" customFormat="1" ht="15" hidden="1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hidden="1" customHeight="1">
      <c r="A535" s="6" t="s">
        <v>702</v>
      </c>
      <c r="B535" s="7" t="s">
        <v>703</v>
      </c>
      <c r="C535" s="6" t="s">
        <v>704</v>
      </c>
      <c r="D535" s="6" t="s">
        <v>117</v>
      </c>
      <c r="E535" s="8">
        <v>22000</v>
      </c>
      <c r="F535" s="9">
        <v>44287</v>
      </c>
      <c r="G535" s="9">
        <v>46113</v>
      </c>
      <c r="H535" s="10">
        <v>60</v>
      </c>
      <c r="I535" s="10">
        <v>3.5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</row>
    <row r="536" spans="1:17" s="3" customFormat="1" ht="15" hidden="1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hidden="1" customHeight="1">
      <c r="A537" s="6" t="s">
        <v>705</v>
      </c>
      <c r="B537" s="7" t="s">
        <v>706</v>
      </c>
      <c r="C537" s="6" t="s">
        <v>707</v>
      </c>
      <c r="D537" s="6" t="s">
        <v>97</v>
      </c>
      <c r="E537" s="8">
        <v>78882</v>
      </c>
      <c r="F537" s="9">
        <v>43281</v>
      </c>
      <c r="G537" s="9">
        <v>46477</v>
      </c>
      <c r="H537" s="10">
        <v>106</v>
      </c>
      <c r="I537" s="10">
        <v>6.33</v>
      </c>
      <c r="J537" s="8">
        <v>50287.28</v>
      </c>
      <c r="K537" s="8">
        <v>0.64</v>
      </c>
      <c r="L537" s="8">
        <v>603447.36</v>
      </c>
      <c r="M537" s="8">
        <v>7.65</v>
      </c>
      <c r="N537" s="8">
        <v>0</v>
      </c>
      <c r="O537" s="8">
        <v>0.35</v>
      </c>
      <c r="P537" s="8">
        <v>25000</v>
      </c>
      <c r="Q537" s="8">
        <v>0</v>
      </c>
    </row>
    <row r="538" spans="1:17" s="3" customFormat="1" ht="15" hidden="1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hidden="1" customHeight="1">
      <c r="A539" s="6" t="s">
        <v>708</v>
      </c>
      <c r="B539" s="7" t="s">
        <v>709</v>
      </c>
      <c r="C539" s="6" t="s">
        <v>710</v>
      </c>
      <c r="D539" s="6" t="s">
        <v>97</v>
      </c>
      <c r="E539" s="8">
        <v>41455</v>
      </c>
      <c r="F539" s="9">
        <v>43922</v>
      </c>
      <c r="G539" s="9">
        <v>45747</v>
      </c>
      <c r="H539" s="10">
        <v>60</v>
      </c>
      <c r="I539" s="10">
        <v>4.5</v>
      </c>
      <c r="J539" s="8">
        <v>21519.03</v>
      </c>
      <c r="K539" s="8">
        <v>0.52</v>
      </c>
      <c r="L539" s="8">
        <v>258228.36</v>
      </c>
      <c r="M539" s="8">
        <v>6.23</v>
      </c>
      <c r="N539" s="8">
        <v>4.99</v>
      </c>
      <c r="O539" s="8">
        <v>0</v>
      </c>
      <c r="P539" s="8">
        <v>13730.37</v>
      </c>
      <c r="Q539" s="8">
        <v>0</v>
      </c>
    </row>
    <row r="540" spans="1:17" s="3" customFormat="1" ht="15" hidden="1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hidden="1" customHeight="1">
      <c r="A541" s="6" t="s">
        <v>708</v>
      </c>
      <c r="B541" s="7" t="s">
        <v>711</v>
      </c>
      <c r="C541" s="6" t="s">
        <v>712</v>
      </c>
      <c r="D541" s="6" t="s">
        <v>97</v>
      </c>
      <c r="E541" s="8">
        <v>21741</v>
      </c>
      <c r="F541" s="9">
        <v>44713</v>
      </c>
      <c r="G541" s="9">
        <v>45808</v>
      </c>
      <c r="H541" s="10">
        <v>36</v>
      </c>
      <c r="I541" s="10">
        <v>2.33</v>
      </c>
      <c r="J541" s="8">
        <v>12493.56</v>
      </c>
      <c r="K541" s="8">
        <v>0.56999999999999995</v>
      </c>
      <c r="L541" s="8">
        <v>149922.72</v>
      </c>
      <c r="M541" s="8">
        <v>6.9</v>
      </c>
      <c r="N541" s="8">
        <v>5.37</v>
      </c>
      <c r="O541" s="8">
        <v>0</v>
      </c>
      <c r="P541" s="8">
        <v>23552.76</v>
      </c>
      <c r="Q541" s="8">
        <v>0</v>
      </c>
    </row>
    <row r="542" spans="1:17" s="3" customFormat="1" ht="15" hidden="1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hidden="1" customHeight="1">
      <c r="A543" s="6" t="s">
        <v>713</v>
      </c>
      <c r="B543" s="7" t="s">
        <v>99</v>
      </c>
      <c r="C543" s="48" t="s">
        <v>714</v>
      </c>
      <c r="D543" s="6" t="s">
        <v>97</v>
      </c>
      <c r="E543" s="8">
        <v>42952</v>
      </c>
      <c r="F543" s="9">
        <v>43952</v>
      </c>
      <c r="G543" s="100" t="s">
        <v>858</v>
      </c>
      <c r="H543" s="10">
        <v>64</v>
      </c>
      <c r="I543" s="10">
        <v>4.42</v>
      </c>
      <c r="J543" s="8">
        <v>16280.17</v>
      </c>
      <c r="K543" s="8">
        <v>0.38</v>
      </c>
      <c r="L543" s="8">
        <v>195362.04</v>
      </c>
      <c r="M543" s="8">
        <v>4.55</v>
      </c>
      <c r="N543" s="8">
        <v>3.98</v>
      </c>
      <c r="O543" s="8">
        <v>0</v>
      </c>
      <c r="P543" s="8">
        <v>19536</v>
      </c>
      <c r="Q543" s="8">
        <v>0</v>
      </c>
    </row>
    <row r="544" spans="1:17" s="3" customFormat="1" ht="15" hidden="1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hidden="1" customHeight="1">
      <c r="A545" s="6" t="s">
        <v>713</v>
      </c>
      <c r="B545" s="7" t="s">
        <v>354</v>
      </c>
      <c r="C545" s="6" t="s">
        <v>715</v>
      </c>
      <c r="D545" s="6" t="s">
        <v>97</v>
      </c>
      <c r="E545" s="8">
        <v>55486</v>
      </c>
      <c r="F545" s="9">
        <v>44423</v>
      </c>
      <c r="G545" s="9">
        <v>46356</v>
      </c>
      <c r="H545" s="10">
        <v>64</v>
      </c>
      <c r="I545" s="10">
        <v>3.17</v>
      </c>
      <c r="J545" s="8">
        <v>27186.59</v>
      </c>
      <c r="K545" s="8">
        <v>0.49</v>
      </c>
      <c r="L545" s="8">
        <v>326239.08</v>
      </c>
      <c r="M545" s="8">
        <v>5.88</v>
      </c>
      <c r="N545" s="8">
        <v>3.33</v>
      </c>
      <c r="O545" s="8">
        <v>0</v>
      </c>
      <c r="P545" s="8">
        <v>29361.34</v>
      </c>
      <c r="Q545" s="8">
        <v>0</v>
      </c>
    </row>
    <row r="546" spans="1:17" s="3" customFormat="1" ht="15" hidden="1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hidden="1" customHeight="1">
      <c r="A547" s="6" t="s">
        <v>716</v>
      </c>
      <c r="B547" s="7" t="s">
        <v>119</v>
      </c>
      <c r="C547" s="6" t="s">
        <v>717</v>
      </c>
      <c r="D547" s="6" t="s">
        <v>97</v>
      </c>
      <c r="E547" s="8">
        <v>55980</v>
      </c>
      <c r="F547" s="9">
        <v>44713</v>
      </c>
      <c r="G547" s="9">
        <v>47269</v>
      </c>
      <c r="H547" s="10">
        <v>84</v>
      </c>
      <c r="I547" s="10">
        <v>2.33</v>
      </c>
      <c r="J547" s="8">
        <v>28150.1</v>
      </c>
      <c r="K547" s="8">
        <v>0.5</v>
      </c>
      <c r="L547" s="8">
        <v>337801.2</v>
      </c>
      <c r="M547" s="8">
        <v>6.03</v>
      </c>
      <c r="N547" s="8">
        <v>3.27</v>
      </c>
      <c r="O547" s="8">
        <v>0</v>
      </c>
      <c r="P547" s="8">
        <v>54114</v>
      </c>
      <c r="Q547" s="8">
        <v>0</v>
      </c>
    </row>
    <row r="548" spans="1:17" s="3" customFormat="1" ht="15" hidden="1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hidden="1" customHeight="1">
      <c r="A549" s="6" t="s">
        <v>718</v>
      </c>
      <c r="B549" s="7" t="s">
        <v>99</v>
      </c>
      <c r="C549" s="6" t="s">
        <v>719</v>
      </c>
      <c r="D549" s="6" t="s">
        <v>117</v>
      </c>
      <c r="E549" s="8">
        <v>58370</v>
      </c>
      <c r="F549" s="9">
        <v>44378</v>
      </c>
      <c r="G549" s="9">
        <v>46203</v>
      </c>
      <c r="H549" s="10">
        <v>60</v>
      </c>
      <c r="I549" s="10">
        <v>3.25</v>
      </c>
      <c r="J549" s="8">
        <v>24320.83</v>
      </c>
      <c r="K549" s="8">
        <v>0.42</v>
      </c>
      <c r="L549" s="8">
        <v>291849.96000000002</v>
      </c>
      <c r="M549" s="8">
        <v>5</v>
      </c>
      <c r="N549" s="8">
        <v>0.23</v>
      </c>
      <c r="O549" s="8">
        <v>0</v>
      </c>
      <c r="P549" s="8">
        <v>0</v>
      </c>
      <c r="Q549" s="8">
        <v>0</v>
      </c>
    </row>
    <row r="550" spans="1:17" s="3" customFormat="1" ht="15" hidden="1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hidden="1" customHeight="1">
      <c r="A551" s="6" t="s">
        <v>718</v>
      </c>
      <c r="B551" s="7" t="s">
        <v>101</v>
      </c>
      <c r="C551" s="6" t="s">
        <v>720</v>
      </c>
      <c r="D551" s="6" t="s">
        <v>117</v>
      </c>
      <c r="E551" s="8">
        <v>1600</v>
      </c>
      <c r="F551" s="9">
        <v>44378</v>
      </c>
      <c r="G551" s="9">
        <v>46203</v>
      </c>
      <c r="H551" s="10">
        <v>60</v>
      </c>
      <c r="I551" s="10">
        <v>3.25</v>
      </c>
      <c r="J551" s="8">
        <v>700</v>
      </c>
      <c r="K551" s="8">
        <v>0.44</v>
      </c>
      <c r="L551" s="8">
        <v>8400</v>
      </c>
      <c r="M551" s="8">
        <v>5.25</v>
      </c>
      <c r="N551" s="8">
        <v>0.23</v>
      </c>
      <c r="O551" s="8">
        <v>0</v>
      </c>
      <c r="P551" s="8">
        <v>0</v>
      </c>
      <c r="Q551" s="8">
        <v>0</v>
      </c>
    </row>
    <row r="552" spans="1:17" s="3" customFormat="1" ht="15" hidden="1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hidden="1" customHeight="1">
      <c r="A553" s="6" t="s">
        <v>721</v>
      </c>
      <c r="B553" s="7" t="s">
        <v>722</v>
      </c>
      <c r="C553" s="6" t="s">
        <v>859</v>
      </c>
      <c r="D553" s="6" t="s">
        <v>97</v>
      </c>
      <c r="E553" s="8">
        <v>47532</v>
      </c>
      <c r="F553" s="9">
        <v>44805</v>
      </c>
      <c r="G553" s="9">
        <v>46630</v>
      </c>
      <c r="H553" s="10">
        <v>60</v>
      </c>
      <c r="I553" s="10">
        <v>2.08</v>
      </c>
      <c r="J553" s="8">
        <v>28411.94</v>
      </c>
      <c r="K553" s="8">
        <v>0.6</v>
      </c>
      <c r="L553" s="8">
        <v>340943.28</v>
      </c>
      <c r="M553" s="8">
        <v>7.17</v>
      </c>
      <c r="N553" s="8">
        <v>1.96</v>
      </c>
      <c r="O553" s="8">
        <v>0</v>
      </c>
      <c r="P553" s="8">
        <v>33133.96</v>
      </c>
      <c r="Q553" s="8">
        <v>0</v>
      </c>
    </row>
    <row r="554" spans="1:17" s="3" customFormat="1" ht="15" hidden="1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hidden="1" customHeight="1">
      <c r="A555" s="6" t="s">
        <v>721</v>
      </c>
      <c r="B555" s="7" t="s">
        <v>724</v>
      </c>
      <c r="C555" s="6" t="s">
        <v>725</v>
      </c>
      <c r="D555" s="6" t="s">
        <v>97</v>
      </c>
      <c r="E555" s="8">
        <v>25000</v>
      </c>
      <c r="F555" s="9">
        <v>43709</v>
      </c>
      <c r="G555" s="9">
        <v>46387</v>
      </c>
      <c r="H555" s="10">
        <v>88</v>
      </c>
      <c r="I555" s="10">
        <v>5.08</v>
      </c>
      <c r="J555" s="8">
        <v>12544.73</v>
      </c>
      <c r="K555" s="8">
        <v>0.5</v>
      </c>
      <c r="L555" s="8">
        <v>150536.76</v>
      </c>
      <c r="M555" s="8">
        <v>6.02</v>
      </c>
      <c r="N555" s="8">
        <v>1.65</v>
      </c>
      <c r="O555" s="8">
        <v>0</v>
      </c>
      <c r="P555" s="8">
        <v>12500</v>
      </c>
      <c r="Q555" s="8">
        <v>0</v>
      </c>
    </row>
    <row r="556" spans="1:17" s="3" customFormat="1" ht="15" hidden="1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hidden="1" customHeight="1">
      <c r="A557" s="6" t="s">
        <v>721</v>
      </c>
      <c r="B557" s="7" t="s">
        <v>548</v>
      </c>
      <c r="C557" s="12" t="s">
        <v>247</v>
      </c>
      <c r="D557" s="12"/>
      <c r="E557" s="13">
        <v>0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spans="1:17" s="3" customFormat="1" ht="15" hidden="1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hidden="1" customHeight="1">
      <c r="A559" s="6" t="s">
        <v>726</v>
      </c>
      <c r="B559" s="7" t="s">
        <v>119</v>
      </c>
      <c r="C559" s="6" t="s">
        <v>727</v>
      </c>
      <c r="D559" s="6" t="s">
        <v>97</v>
      </c>
      <c r="E559" s="8">
        <v>35510</v>
      </c>
      <c r="F559" s="9">
        <v>44470</v>
      </c>
      <c r="G559" s="9">
        <v>46477</v>
      </c>
      <c r="H559" s="10">
        <v>66</v>
      </c>
      <c r="I559" s="10">
        <v>3</v>
      </c>
      <c r="J559" s="8">
        <v>20714.169999999998</v>
      </c>
      <c r="K559" s="8">
        <v>0.57999999999999996</v>
      </c>
      <c r="L559" s="8">
        <v>248570.04</v>
      </c>
      <c r="M559" s="8">
        <v>7</v>
      </c>
      <c r="N559" s="8">
        <v>2.19</v>
      </c>
      <c r="O559" s="8">
        <v>0</v>
      </c>
      <c r="P559" s="8">
        <v>13000</v>
      </c>
      <c r="Q559" s="8">
        <v>0</v>
      </c>
    </row>
    <row r="560" spans="1:17" s="3" customFormat="1" ht="15" hidden="1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hidden="1" customHeight="1">
      <c r="A561" s="6" t="s">
        <v>726</v>
      </c>
      <c r="B561" s="7" t="s">
        <v>320</v>
      </c>
      <c r="C561" s="6" t="s">
        <v>728</v>
      </c>
      <c r="D561" s="6" t="s">
        <v>97</v>
      </c>
      <c r="E561" s="8">
        <v>25100</v>
      </c>
      <c r="F561" s="9">
        <v>45200</v>
      </c>
      <c r="G561" s="9">
        <v>48975</v>
      </c>
      <c r="H561" s="10">
        <v>124</v>
      </c>
      <c r="I561" s="10">
        <v>1</v>
      </c>
      <c r="J561" s="8">
        <v>21753.33</v>
      </c>
      <c r="K561" s="8">
        <v>0.87</v>
      </c>
      <c r="L561" s="8">
        <v>261039.96</v>
      </c>
      <c r="M561" s="8">
        <v>10.4</v>
      </c>
      <c r="N561" s="8">
        <v>2.44</v>
      </c>
      <c r="O561" s="8">
        <v>0.76</v>
      </c>
      <c r="P561" s="8">
        <v>33806.42</v>
      </c>
      <c r="Q561" s="8">
        <v>0</v>
      </c>
    </row>
    <row r="562" spans="1:17" s="3" customFormat="1" ht="15" hidden="1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hidden="1" customHeight="1">
      <c r="A563" s="6" t="s">
        <v>729</v>
      </c>
      <c r="B563" s="7" t="s">
        <v>730</v>
      </c>
      <c r="C563" s="6" t="s">
        <v>731</v>
      </c>
      <c r="D563" s="6" t="s">
        <v>97</v>
      </c>
      <c r="E563" s="8">
        <v>16800</v>
      </c>
      <c r="F563" s="9">
        <v>44166</v>
      </c>
      <c r="G563" s="9">
        <v>45991</v>
      </c>
      <c r="H563" s="10">
        <v>60</v>
      </c>
      <c r="I563" s="10">
        <v>3.83</v>
      </c>
      <c r="J563" s="8">
        <v>15374.67</v>
      </c>
      <c r="K563" s="8">
        <v>0.92</v>
      </c>
      <c r="L563" s="8">
        <v>184496.04</v>
      </c>
      <c r="M563" s="8">
        <v>10.98</v>
      </c>
      <c r="N563" s="8">
        <v>2.16</v>
      </c>
      <c r="O563" s="8">
        <v>0</v>
      </c>
      <c r="P563" s="8">
        <v>0</v>
      </c>
      <c r="Q563" s="8">
        <v>0</v>
      </c>
    </row>
    <row r="564" spans="1:17" s="3" customFormat="1" ht="15" hidden="1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hidden="1" customHeight="1">
      <c r="A565" s="6" t="s">
        <v>732</v>
      </c>
      <c r="B565" s="7" t="s">
        <v>733</v>
      </c>
      <c r="C565" s="6" t="s">
        <v>734</v>
      </c>
      <c r="D565" s="6" t="s">
        <v>117</v>
      </c>
      <c r="E565" s="8">
        <v>30512</v>
      </c>
      <c r="F565" s="9">
        <v>44105</v>
      </c>
      <c r="G565" s="9">
        <v>45930</v>
      </c>
      <c r="H565" s="10">
        <v>60</v>
      </c>
      <c r="I565" s="10">
        <v>4</v>
      </c>
      <c r="J565" s="8">
        <v>15060</v>
      </c>
      <c r="K565" s="8">
        <v>0.49</v>
      </c>
      <c r="L565" s="8">
        <v>180720</v>
      </c>
      <c r="M565" s="8">
        <v>5.92</v>
      </c>
      <c r="N565" s="8">
        <v>0.93</v>
      </c>
      <c r="O565" s="8">
        <v>0</v>
      </c>
      <c r="P565" s="8">
        <v>13985</v>
      </c>
      <c r="Q565" s="8">
        <v>0</v>
      </c>
    </row>
    <row r="566" spans="1:17" s="3" customFormat="1" ht="15" hidden="1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hidden="1" customHeight="1">
      <c r="A567" s="6" t="s">
        <v>735</v>
      </c>
      <c r="B567" s="7" t="s">
        <v>736</v>
      </c>
      <c r="C567" s="6" t="s">
        <v>737</v>
      </c>
      <c r="D567" s="6" t="s">
        <v>97</v>
      </c>
      <c r="E567" s="8">
        <v>26880</v>
      </c>
      <c r="F567" s="9">
        <v>44351</v>
      </c>
      <c r="G567" s="9">
        <v>47299</v>
      </c>
      <c r="H567" s="10">
        <v>97</v>
      </c>
      <c r="I567" s="10">
        <v>3.33</v>
      </c>
      <c r="J567" s="8">
        <v>16889.189999999999</v>
      </c>
      <c r="K567" s="8">
        <v>0.63</v>
      </c>
      <c r="L567" s="8">
        <v>202670.28</v>
      </c>
      <c r="M567" s="8">
        <v>7.54</v>
      </c>
      <c r="N567" s="8">
        <v>1.8</v>
      </c>
      <c r="O567" s="8">
        <v>0</v>
      </c>
      <c r="P567" s="8">
        <v>18659.2</v>
      </c>
      <c r="Q567" s="8">
        <v>0</v>
      </c>
    </row>
    <row r="568" spans="1:17" s="3" customFormat="1" ht="15" hidden="1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hidden="1" customHeight="1">
      <c r="A569" s="6" t="s">
        <v>738</v>
      </c>
      <c r="B569" s="7" t="s">
        <v>99</v>
      </c>
      <c r="C569" s="6" t="s">
        <v>739</v>
      </c>
      <c r="D569" s="6" t="s">
        <v>97</v>
      </c>
      <c r="E569" s="8">
        <v>7500</v>
      </c>
      <c r="F569" s="9">
        <v>42614</v>
      </c>
      <c r="G569" s="9">
        <v>46265</v>
      </c>
      <c r="H569" s="10">
        <v>120</v>
      </c>
      <c r="I569" s="10">
        <v>8.08</v>
      </c>
      <c r="J569" s="8">
        <v>3218.75</v>
      </c>
      <c r="K569" s="8">
        <v>0.43</v>
      </c>
      <c r="L569" s="8">
        <v>38625</v>
      </c>
      <c r="M569" s="8">
        <v>5.15</v>
      </c>
      <c r="N569" s="8">
        <v>2.41</v>
      </c>
      <c r="O569" s="8">
        <v>0</v>
      </c>
      <c r="P569" s="8">
        <v>5625</v>
      </c>
      <c r="Q569" s="8">
        <v>0</v>
      </c>
    </row>
    <row r="570" spans="1:17" s="3" customFormat="1" ht="15" hidden="1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hidden="1" customHeight="1">
      <c r="A571" s="6" t="s">
        <v>738</v>
      </c>
      <c r="B571" s="7" t="s">
        <v>740</v>
      </c>
      <c r="C571" s="6" t="s">
        <v>741</v>
      </c>
      <c r="D571" s="6" t="s">
        <v>97</v>
      </c>
      <c r="E571" s="8">
        <v>34205</v>
      </c>
      <c r="F571" s="9">
        <v>44075</v>
      </c>
      <c r="G571" s="9">
        <v>46507</v>
      </c>
      <c r="H571" s="10">
        <v>80</v>
      </c>
      <c r="I571" s="10">
        <v>4.08</v>
      </c>
      <c r="J571" s="8">
        <v>24948.06</v>
      </c>
      <c r="K571" s="8">
        <v>0.73</v>
      </c>
      <c r="L571" s="8">
        <v>299376.71999999997</v>
      </c>
      <c r="M571" s="8">
        <v>8.75</v>
      </c>
      <c r="N571" s="8">
        <v>2.75</v>
      </c>
      <c r="O571" s="8">
        <v>0.05</v>
      </c>
      <c r="P571" s="8">
        <v>9000</v>
      </c>
      <c r="Q571" s="8">
        <v>0</v>
      </c>
    </row>
    <row r="572" spans="1:17" s="3" customFormat="1" ht="15" hidden="1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hidden="1" customHeight="1">
      <c r="A573" s="6" t="s">
        <v>742</v>
      </c>
      <c r="B573" s="7" t="s">
        <v>743</v>
      </c>
      <c r="C573" s="12" t="s">
        <v>247</v>
      </c>
      <c r="D573" s="12"/>
      <c r="E573" s="13">
        <v>41500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spans="1:17" s="3" customFormat="1" ht="15" hidden="1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hidden="1" customHeight="1">
      <c r="A575" s="6" t="s">
        <v>745</v>
      </c>
      <c r="B575" s="7" t="s">
        <v>746</v>
      </c>
      <c r="C575" s="6" t="s">
        <v>747</v>
      </c>
      <c r="D575" s="6" t="s">
        <v>97</v>
      </c>
      <c r="E575" s="8">
        <v>47256</v>
      </c>
      <c r="F575" s="9">
        <v>43382</v>
      </c>
      <c r="G575" s="9">
        <v>47238</v>
      </c>
      <c r="H575" s="10">
        <v>127</v>
      </c>
      <c r="I575" s="10">
        <v>6</v>
      </c>
      <c r="J575" s="8">
        <v>22514.82</v>
      </c>
      <c r="K575" s="8">
        <v>0.48</v>
      </c>
      <c r="L575" s="8">
        <v>270177.84000000003</v>
      </c>
      <c r="M575" s="8">
        <v>5.72</v>
      </c>
      <c r="N575" s="8">
        <v>1.76</v>
      </c>
      <c r="O575" s="8">
        <v>0</v>
      </c>
      <c r="P575" s="8">
        <v>0</v>
      </c>
      <c r="Q575" s="8">
        <v>0</v>
      </c>
    </row>
    <row r="576" spans="1:17" s="3" customFormat="1" ht="15" hidden="1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hidden="1" customHeight="1">
      <c r="A577" s="6" t="s">
        <v>748</v>
      </c>
      <c r="B577" s="7" t="s">
        <v>749</v>
      </c>
      <c r="C577" s="6" t="s">
        <v>750</v>
      </c>
      <c r="D577" s="6" t="s">
        <v>97</v>
      </c>
      <c r="E577" s="8">
        <v>11300</v>
      </c>
      <c r="F577" s="9">
        <v>44351</v>
      </c>
      <c r="G577" s="9">
        <v>47299</v>
      </c>
      <c r="H577" s="10">
        <v>97</v>
      </c>
      <c r="I577" s="10">
        <v>3.33</v>
      </c>
      <c r="J577" s="8">
        <v>7614.49</v>
      </c>
      <c r="K577" s="8">
        <v>0.67</v>
      </c>
      <c r="L577" s="8">
        <v>91373.88</v>
      </c>
      <c r="M577" s="8">
        <v>8.09</v>
      </c>
      <c r="N577" s="8">
        <v>1.8</v>
      </c>
      <c r="O577" s="8">
        <v>0</v>
      </c>
      <c r="P577" s="8">
        <v>8446.75</v>
      </c>
      <c r="Q577" s="8">
        <v>0</v>
      </c>
    </row>
    <row r="578" spans="1:17" s="3" customFormat="1" ht="15" hidden="1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s="3" customFormat="1" ht="15" hidden="1" customHeight="1">
      <c r="A579" s="6" t="s">
        <v>751</v>
      </c>
      <c r="B579" s="7" t="s">
        <v>752</v>
      </c>
      <c r="C579" s="6" t="s">
        <v>753</v>
      </c>
      <c r="D579" s="6" t="s">
        <v>97</v>
      </c>
      <c r="E579" s="8">
        <v>22500</v>
      </c>
      <c r="F579" s="9">
        <v>44431</v>
      </c>
      <c r="G579" s="9">
        <v>46996</v>
      </c>
      <c r="H579" s="10">
        <v>85</v>
      </c>
      <c r="I579" s="10">
        <v>3.17</v>
      </c>
      <c r="J579" s="8">
        <v>15450</v>
      </c>
      <c r="K579" s="8">
        <v>0.69</v>
      </c>
      <c r="L579" s="8">
        <v>185400</v>
      </c>
      <c r="M579" s="8">
        <v>8.24</v>
      </c>
      <c r="N579" s="8">
        <v>2.19</v>
      </c>
      <c r="O579" s="8">
        <v>0</v>
      </c>
      <c r="P579" s="8">
        <v>12812.5</v>
      </c>
      <c r="Q579" s="8">
        <v>0</v>
      </c>
    </row>
    <row r="580" spans="1:17" s="3" customFormat="1" ht="15" hidden="1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s="3" customFormat="1" ht="15" hidden="1" customHeight="1">
      <c r="A581" s="6" t="s">
        <v>754</v>
      </c>
      <c r="B581" s="7" t="s">
        <v>119</v>
      </c>
      <c r="C581" s="6" t="s">
        <v>755</v>
      </c>
      <c r="D581" s="6" t="s">
        <v>97</v>
      </c>
      <c r="E581" s="8">
        <v>20080</v>
      </c>
      <c r="F581" s="9">
        <v>44669</v>
      </c>
      <c r="G581" s="9">
        <v>45777</v>
      </c>
      <c r="H581" s="10">
        <v>37</v>
      </c>
      <c r="I581" s="10">
        <v>2.5</v>
      </c>
      <c r="J581" s="8">
        <v>15963.6</v>
      </c>
      <c r="K581" s="8">
        <v>0.8</v>
      </c>
      <c r="L581" s="8">
        <v>191563.2</v>
      </c>
      <c r="M581" s="8">
        <v>9.5399999999999991</v>
      </c>
      <c r="N581" s="8">
        <v>3.03</v>
      </c>
      <c r="O581" s="8">
        <v>0</v>
      </c>
      <c r="P581" s="8">
        <v>19778.8</v>
      </c>
      <c r="Q581" s="8">
        <v>0</v>
      </c>
    </row>
    <row r="582" spans="1:17" s="3" customFormat="1" ht="15" hidden="1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s="3" customFormat="1" ht="15" hidden="1" customHeight="1">
      <c r="A583" s="6" t="s">
        <v>756</v>
      </c>
      <c r="B583" s="7" t="s">
        <v>208</v>
      </c>
      <c r="C583" s="6" t="s">
        <v>757</v>
      </c>
      <c r="D583" s="6" t="s">
        <v>117</v>
      </c>
      <c r="E583" s="8">
        <v>6792</v>
      </c>
      <c r="F583" s="9">
        <v>44075</v>
      </c>
      <c r="G583" s="9">
        <v>46568</v>
      </c>
      <c r="H583" s="10">
        <v>82</v>
      </c>
      <c r="I583" s="10">
        <v>4.08</v>
      </c>
      <c r="J583" s="8">
        <v>10754</v>
      </c>
      <c r="K583" s="8">
        <v>1.58</v>
      </c>
      <c r="L583" s="8">
        <v>129048</v>
      </c>
      <c r="M583" s="8">
        <v>19</v>
      </c>
      <c r="N583" s="8">
        <v>0</v>
      </c>
      <c r="O583" s="8">
        <v>0</v>
      </c>
      <c r="P583" s="8">
        <v>16414</v>
      </c>
      <c r="Q583" s="8">
        <v>0</v>
      </c>
    </row>
    <row r="584" spans="1:17" s="3" customFormat="1" ht="15" hidden="1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s="3" customFormat="1" ht="15" hidden="1" customHeight="1">
      <c r="A585" s="6" t="s">
        <v>758</v>
      </c>
      <c r="B585" s="7" t="s">
        <v>759</v>
      </c>
      <c r="C585" s="6" t="s">
        <v>860</v>
      </c>
      <c r="D585" s="6" t="s">
        <v>97</v>
      </c>
      <c r="E585" s="8">
        <v>29772</v>
      </c>
      <c r="F585" s="9">
        <v>45017</v>
      </c>
      <c r="G585" s="9">
        <v>46904</v>
      </c>
      <c r="H585" s="10">
        <v>62</v>
      </c>
      <c r="I585" s="10">
        <v>1.5</v>
      </c>
      <c r="J585" s="8">
        <v>27737.58</v>
      </c>
      <c r="K585" s="8">
        <v>0.93</v>
      </c>
      <c r="L585" s="8">
        <v>332850.96000000002</v>
      </c>
      <c r="M585" s="8">
        <v>11.18</v>
      </c>
      <c r="N585" s="8">
        <v>3.94</v>
      </c>
      <c r="O585" s="8">
        <v>0</v>
      </c>
      <c r="P585" s="8">
        <v>40688</v>
      </c>
      <c r="Q585" s="8">
        <v>0</v>
      </c>
    </row>
    <row r="586" spans="1:17" s="3" customFormat="1" ht="15" hidden="1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s="3" customFormat="1" ht="15" hidden="1" customHeight="1">
      <c r="A587" s="6" t="s">
        <v>761</v>
      </c>
      <c r="B587" s="7" t="s">
        <v>762</v>
      </c>
      <c r="C587" s="6" t="s">
        <v>763</v>
      </c>
      <c r="D587" s="6" t="s">
        <v>97</v>
      </c>
      <c r="E587" s="8">
        <v>16000</v>
      </c>
      <c r="F587" s="9">
        <v>44351</v>
      </c>
      <c r="G587" s="9">
        <v>47299</v>
      </c>
      <c r="H587" s="10">
        <v>97</v>
      </c>
      <c r="I587" s="10">
        <v>3.33</v>
      </c>
      <c r="J587" s="8">
        <v>8960</v>
      </c>
      <c r="K587" s="8">
        <v>0.56000000000000005</v>
      </c>
      <c r="L587" s="8">
        <v>107520</v>
      </c>
      <c r="M587" s="8">
        <v>6.72</v>
      </c>
      <c r="N587" s="8">
        <v>1.1000000000000001</v>
      </c>
      <c r="O587" s="8">
        <v>0</v>
      </c>
      <c r="P587" s="8">
        <v>10000</v>
      </c>
      <c r="Q587" s="8">
        <v>0</v>
      </c>
    </row>
    <row r="588" spans="1:17" s="3" customFormat="1" ht="15" hidden="1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s="3" customFormat="1" ht="15" hidden="1" customHeight="1">
      <c r="A589" s="6" t="s">
        <v>764</v>
      </c>
      <c r="B589" s="7" t="s">
        <v>119</v>
      </c>
      <c r="C589" s="6" t="s">
        <v>765</v>
      </c>
      <c r="D589" s="6" t="s">
        <v>97</v>
      </c>
      <c r="E589" s="8">
        <v>150018</v>
      </c>
      <c r="F589" s="9">
        <v>44397</v>
      </c>
      <c r="G589" s="9">
        <v>46691</v>
      </c>
      <c r="H589" s="10">
        <v>76</v>
      </c>
      <c r="I589" s="10">
        <v>3.25</v>
      </c>
      <c r="J589" s="8">
        <v>56881.83</v>
      </c>
      <c r="K589" s="8">
        <v>0.38</v>
      </c>
      <c r="L589" s="8">
        <v>682581.96</v>
      </c>
      <c r="M589" s="8">
        <v>4.55</v>
      </c>
      <c r="N589" s="8">
        <v>1.31</v>
      </c>
      <c r="O589" s="8">
        <v>0</v>
      </c>
      <c r="P589" s="8">
        <v>55000</v>
      </c>
      <c r="Q589" s="8">
        <v>0</v>
      </c>
    </row>
    <row r="590" spans="1:17" s="3" customFormat="1" ht="15" hidden="1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s="3" customFormat="1" ht="15" hidden="1" customHeight="1">
      <c r="A591" s="6" t="s">
        <v>764</v>
      </c>
      <c r="B591" s="7" t="s">
        <v>766</v>
      </c>
      <c r="C591" s="6" t="s">
        <v>767</v>
      </c>
      <c r="D591" s="6" t="s">
        <v>97</v>
      </c>
      <c r="E591" s="8">
        <v>95281</v>
      </c>
      <c r="F591" s="9">
        <v>44561</v>
      </c>
      <c r="G591" s="9">
        <v>46843</v>
      </c>
      <c r="H591" s="10">
        <v>76</v>
      </c>
      <c r="I591" s="10">
        <v>2.83</v>
      </c>
      <c r="J591" s="8">
        <v>32157.34</v>
      </c>
      <c r="K591" s="8">
        <v>0.34</v>
      </c>
      <c r="L591" s="8">
        <v>385888.08</v>
      </c>
      <c r="M591" s="8">
        <v>4.05</v>
      </c>
      <c r="N591" s="8">
        <v>1.31</v>
      </c>
      <c r="O591" s="8">
        <v>0</v>
      </c>
      <c r="P591" s="8">
        <v>0</v>
      </c>
      <c r="Q591" s="8">
        <v>0</v>
      </c>
    </row>
    <row r="593" spans="4:5">
      <c r="E593" s="135">
        <f>SUM(E3:E591)</f>
        <v>10269069</v>
      </c>
    </row>
    <row r="594" spans="4:5">
      <c r="D594" s="117"/>
      <c r="E594" s="135">
        <f>SUMIF(C3:C591,"VACANT",E3:E591)</f>
        <v>582088</v>
      </c>
    </row>
    <row r="595" spans="4:5">
      <c r="E595" s="137">
        <f>E593-E594</f>
        <v>9686981</v>
      </c>
    </row>
    <row r="596" spans="4:5">
      <c r="E596" s="136">
        <f>1-E594/E593</f>
        <v>0.94331638048200861</v>
      </c>
    </row>
    <row r="598" spans="4:5">
      <c r="E598" s="137"/>
    </row>
  </sheetData>
  <autoFilter ref="A3:Q591" xr:uid="{010DCD36-3FF5-4AC5-8E75-154D5E5BE21B}">
    <filterColumn colId="6">
      <filters>
        <dateGroupItem year="2024" dateTimeGrouping="year"/>
      </filters>
    </filterColumn>
  </autoFilter>
  <mergeCells count="2">
    <mergeCell ref="A1:Q1"/>
    <mergeCell ref="A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19BD-D4F2-4647-B8D4-8347000FB73B}">
  <sheetPr>
    <tabColor theme="6" tint="0.59999389629810485"/>
  </sheetPr>
  <dimension ref="A1:Q611"/>
  <sheetViews>
    <sheetView tabSelected="1" topLeftCell="D598" workbookViewId="0">
      <selection activeCell="L607" sqref="L607:L611"/>
    </sheetView>
  </sheetViews>
  <sheetFormatPr defaultColWidth="9.140625" defaultRowHeight="12.6"/>
  <cols>
    <col min="1" max="1" width="42.42578125" bestFit="1" customWidth="1"/>
    <col min="2" max="2" width="17.5703125" bestFit="1" customWidth="1"/>
    <col min="3" max="3" width="53.5703125" bestFit="1" customWidth="1"/>
    <col min="4" max="4" width="14.140625" bestFit="1" customWidth="1"/>
    <col min="5" max="6" width="11.42578125" bestFit="1" customWidth="1"/>
    <col min="7" max="7" width="11" bestFit="1" customWidth="1"/>
    <col min="8" max="8" width="16.7109375" customWidth="1"/>
    <col min="9" max="9" width="13" bestFit="1" customWidth="1"/>
    <col min="10" max="10" width="18.140625" customWidth="1"/>
    <col min="11" max="11" width="10.5703125" bestFit="1" customWidth="1"/>
    <col min="12" max="12" width="11.5703125" bestFit="1" customWidth="1"/>
    <col min="13" max="13" width="10.5703125" bestFit="1" customWidth="1"/>
    <col min="14" max="15" width="10.42578125" bestFit="1" customWidth="1"/>
    <col min="16" max="16" width="10.140625" bestFit="1" customWidth="1"/>
    <col min="17" max="17" width="15.140625" bestFit="1" customWidth="1"/>
  </cols>
  <sheetData>
    <row r="1" spans="1:17" ht="15.75" customHeight="1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15" customHeight="1">
      <c r="A2" s="157" t="s">
        <v>861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ht="15" customHeight="1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82</v>
      </c>
      <c r="L3" s="1" t="s">
        <v>83</v>
      </c>
      <c r="M3" s="1" t="s">
        <v>83</v>
      </c>
      <c r="N3" s="1" t="s">
        <v>83</v>
      </c>
      <c r="O3" s="1" t="s">
        <v>83</v>
      </c>
      <c r="P3" s="1" t="s">
        <v>84</v>
      </c>
      <c r="Q3" s="1" t="s">
        <v>85</v>
      </c>
    </row>
    <row r="4" spans="1:17" ht="15" customHeight="1">
      <c r="A4" s="2"/>
      <c r="B4" s="2"/>
      <c r="C4" s="2"/>
      <c r="D4" s="2"/>
      <c r="E4" s="2"/>
      <c r="F4" s="2"/>
      <c r="G4" s="2"/>
      <c r="H4" s="2"/>
      <c r="I4" s="2" t="s">
        <v>86</v>
      </c>
      <c r="J4" s="2" t="s">
        <v>87</v>
      </c>
      <c r="K4" s="2" t="s">
        <v>88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</row>
    <row r="5" spans="1:17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93</v>
      </c>
      <c r="Q5" s="2"/>
    </row>
    <row r="6" spans="1:17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ht="15" customHeight="1">
      <c r="A7" s="6" t="s">
        <v>94</v>
      </c>
      <c r="B7" s="7" t="s">
        <v>95</v>
      </c>
      <c r="C7" s="6" t="s">
        <v>96</v>
      </c>
      <c r="D7" s="6" t="s">
        <v>97</v>
      </c>
      <c r="E7" s="8">
        <v>48340</v>
      </c>
      <c r="F7" s="9">
        <v>44676</v>
      </c>
      <c r="G7" s="9">
        <v>47238</v>
      </c>
      <c r="H7" s="10">
        <v>85</v>
      </c>
      <c r="I7" s="10">
        <v>2.75</v>
      </c>
      <c r="J7" s="8">
        <v>22700.21</v>
      </c>
      <c r="K7" s="8">
        <v>0.47</v>
      </c>
      <c r="L7" s="8">
        <v>272402.52</v>
      </c>
      <c r="M7" s="8">
        <v>5.64</v>
      </c>
      <c r="N7" s="8">
        <v>2.2000000000000002</v>
      </c>
      <c r="O7" s="8">
        <v>0</v>
      </c>
      <c r="P7" s="8">
        <v>20987.62</v>
      </c>
      <c r="Q7" s="8">
        <v>0</v>
      </c>
    </row>
    <row r="8" spans="1:17" s="3" customFormat="1" ht="15" customHeight="1">
      <c r="A8" s="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3" customFormat="1" ht="15" customHeight="1">
      <c r="A9" s="6" t="s">
        <v>98</v>
      </c>
      <c r="B9" s="7" t="s">
        <v>99</v>
      </c>
      <c r="C9" s="6" t="s">
        <v>100</v>
      </c>
      <c r="D9" s="6" t="s">
        <v>97</v>
      </c>
      <c r="E9" s="8">
        <v>30307</v>
      </c>
      <c r="F9" s="9">
        <v>43466</v>
      </c>
      <c r="G9" s="9">
        <v>46173</v>
      </c>
      <c r="H9" s="10">
        <v>89</v>
      </c>
      <c r="I9" s="10">
        <v>6</v>
      </c>
      <c r="J9" s="8">
        <v>18089.150000000001</v>
      </c>
      <c r="K9" s="8">
        <v>0.6</v>
      </c>
      <c r="L9" s="8">
        <v>217069.8</v>
      </c>
      <c r="M9" s="8">
        <v>7.16</v>
      </c>
      <c r="N9" s="8">
        <v>4.2</v>
      </c>
      <c r="O9" s="8">
        <v>0</v>
      </c>
      <c r="P9" s="8">
        <v>0</v>
      </c>
      <c r="Q9" s="8">
        <v>0</v>
      </c>
    </row>
    <row r="10" spans="1:17" s="3" customFormat="1" ht="15" customHeight="1">
      <c r="A10" s="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3" customFormat="1" ht="15" customHeight="1">
      <c r="A11" s="6" t="s">
        <v>98</v>
      </c>
      <c r="B11" s="7" t="s">
        <v>101</v>
      </c>
      <c r="C11" s="6" t="s">
        <v>102</v>
      </c>
      <c r="D11" s="6" t="s">
        <v>97</v>
      </c>
      <c r="E11" s="8">
        <v>13231</v>
      </c>
      <c r="F11" s="9">
        <v>44105</v>
      </c>
      <c r="G11" s="9">
        <v>46022</v>
      </c>
      <c r="H11" s="10">
        <v>63</v>
      </c>
      <c r="I11" s="10">
        <v>4.25</v>
      </c>
      <c r="J11" s="8">
        <v>7447.93</v>
      </c>
      <c r="K11" s="8">
        <v>0.56000000000000005</v>
      </c>
      <c r="L11" s="8">
        <v>89375.16</v>
      </c>
      <c r="M11" s="8">
        <v>6.75</v>
      </c>
      <c r="N11" s="8">
        <v>4.2</v>
      </c>
      <c r="O11" s="8">
        <v>0</v>
      </c>
      <c r="P11" s="8">
        <v>9000</v>
      </c>
      <c r="Q11" s="8">
        <v>0</v>
      </c>
    </row>
    <row r="12" spans="1:17" s="3" customFormat="1" ht="15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3" customFormat="1" ht="15" customHeight="1">
      <c r="A13" s="6" t="s">
        <v>103</v>
      </c>
      <c r="B13" s="7" t="s">
        <v>99</v>
      </c>
      <c r="C13" s="6" t="s">
        <v>104</v>
      </c>
      <c r="D13" s="6" t="s">
        <v>97</v>
      </c>
      <c r="E13" s="8">
        <v>14400</v>
      </c>
      <c r="F13" s="9">
        <v>43831</v>
      </c>
      <c r="G13" s="9">
        <v>45657</v>
      </c>
      <c r="H13" s="10">
        <v>60</v>
      </c>
      <c r="I13" s="10">
        <v>5</v>
      </c>
      <c r="J13" s="8">
        <v>9398.4500000000007</v>
      </c>
      <c r="K13" s="8">
        <v>0.65</v>
      </c>
      <c r="L13" s="8">
        <v>112781.4</v>
      </c>
      <c r="M13" s="8">
        <v>7.83</v>
      </c>
      <c r="N13" s="8">
        <v>4.84</v>
      </c>
      <c r="O13" s="8">
        <v>0</v>
      </c>
      <c r="P13" s="8">
        <v>0</v>
      </c>
      <c r="Q13" s="8">
        <v>0</v>
      </c>
    </row>
    <row r="14" spans="1:17" s="3" customFormat="1" ht="15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3" customFormat="1" ht="15" customHeight="1">
      <c r="A15" s="6" t="s">
        <v>103</v>
      </c>
      <c r="B15" s="7" t="s">
        <v>101</v>
      </c>
      <c r="C15" s="6" t="s">
        <v>105</v>
      </c>
      <c r="D15" s="6" t="s">
        <v>97</v>
      </c>
      <c r="E15" s="8">
        <v>9711</v>
      </c>
      <c r="F15" s="9">
        <v>42023</v>
      </c>
      <c r="G15" s="9">
        <v>46783</v>
      </c>
      <c r="H15" s="10">
        <v>157</v>
      </c>
      <c r="I15" s="10">
        <v>10</v>
      </c>
      <c r="J15" s="8">
        <v>8254.35</v>
      </c>
      <c r="K15" s="8">
        <v>0.85</v>
      </c>
      <c r="L15" s="8">
        <v>99052.2</v>
      </c>
      <c r="M15" s="8">
        <v>10.199999999999999</v>
      </c>
      <c r="N15" s="8">
        <v>5.15</v>
      </c>
      <c r="O15" s="8">
        <v>0</v>
      </c>
      <c r="P15" s="8">
        <v>6000</v>
      </c>
      <c r="Q15" s="8">
        <v>0</v>
      </c>
    </row>
    <row r="16" spans="1:17" s="3" customFormat="1" ht="15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3" customFormat="1" ht="15" customHeight="1">
      <c r="A17" s="6" t="s">
        <v>106</v>
      </c>
      <c r="B17" s="7" t="s">
        <v>107</v>
      </c>
      <c r="C17" s="6" t="s">
        <v>802</v>
      </c>
      <c r="D17" s="6" t="s">
        <v>97</v>
      </c>
      <c r="E17" s="8">
        <v>30402</v>
      </c>
      <c r="F17" s="9">
        <v>38534</v>
      </c>
      <c r="G17" s="9">
        <v>46295</v>
      </c>
      <c r="H17" s="10">
        <v>255</v>
      </c>
      <c r="I17" s="10">
        <v>19.5</v>
      </c>
      <c r="J17" s="8">
        <v>21732.12</v>
      </c>
      <c r="K17" s="8">
        <v>0.71</v>
      </c>
      <c r="L17" s="8">
        <v>260785.44</v>
      </c>
      <c r="M17" s="8">
        <v>8.58</v>
      </c>
      <c r="N17" s="8">
        <v>3.71</v>
      </c>
      <c r="O17" s="8">
        <v>0</v>
      </c>
      <c r="P17" s="8">
        <v>9338</v>
      </c>
      <c r="Q17" s="8">
        <v>0</v>
      </c>
    </row>
    <row r="18" spans="1:17" s="3" customFormat="1" ht="15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3" customFormat="1" ht="15" customHeight="1">
      <c r="A19" s="6" t="s">
        <v>106</v>
      </c>
      <c r="B19" s="7" t="s">
        <v>109</v>
      </c>
      <c r="C19" s="6" t="s">
        <v>110</v>
      </c>
      <c r="D19" s="6" t="s">
        <v>97</v>
      </c>
      <c r="E19" s="8">
        <v>22001</v>
      </c>
      <c r="F19" s="9">
        <v>43770</v>
      </c>
      <c r="G19" s="9">
        <v>45657</v>
      </c>
      <c r="H19" s="10">
        <v>62</v>
      </c>
      <c r="I19" s="10">
        <v>5.17</v>
      </c>
      <c r="J19" s="8">
        <v>13933.97</v>
      </c>
      <c r="K19" s="8">
        <v>0.63</v>
      </c>
      <c r="L19" s="8">
        <v>167207.64000000001</v>
      </c>
      <c r="M19" s="8">
        <v>7.6</v>
      </c>
      <c r="N19" s="8">
        <v>3.7</v>
      </c>
      <c r="O19" s="8">
        <v>0</v>
      </c>
      <c r="P19" s="8">
        <v>0</v>
      </c>
      <c r="Q19" s="8">
        <v>0</v>
      </c>
    </row>
    <row r="20" spans="1:17" s="3" customFormat="1" ht="15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3" customFormat="1" ht="15" customHeight="1">
      <c r="A21" s="6" t="s">
        <v>111</v>
      </c>
      <c r="B21" s="7" t="s">
        <v>112</v>
      </c>
      <c r="C21" s="6" t="s">
        <v>804</v>
      </c>
      <c r="D21" s="6" t="s">
        <v>97</v>
      </c>
      <c r="E21" s="8">
        <v>45375</v>
      </c>
      <c r="F21" s="9">
        <v>44805</v>
      </c>
      <c r="G21" s="9">
        <v>47361</v>
      </c>
      <c r="H21" s="10">
        <v>84</v>
      </c>
      <c r="I21" s="10">
        <v>2.33</v>
      </c>
      <c r="J21" s="8">
        <v>32718.400000000001</v>
      </c>
      <c r="K21" s="8">
        <v>0.72</v>
      </c>
      <c r="L21" s="8">
        <v>392620.79999999999</v>
      </c>
      <c r="M21" s="8">
        <v>8.65</v>
      </c>
      <c r="N21" s="8">
        <v>1.84</v>
      </c>
      <c r="O21" s="8">
        <v>0</v>
      </c>
      <c r="P21" s="8">
        <v>30250</v>
      </c>
      <c r="Q21" s="8">
        <v>0</v>
      </c>
    </row>
    <row r="22" spans="1:17" s="3" customFormat="1" ht="15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s="3" customFormat="1" ht="15" customHeight="1">
      <c r="A23" s="6" t="s">
        <v>114</v>
      </c>
      <c r="B23" s="7" t="s">
        <v>115</v>
      </c>
      <c r="C23" s="6" t="s">
        <v>116</v>
      </c>
      <c r="D23" s="6" t="s">
        <v>117</v>
      </c>
      <c r="E23" s="8">
        <v>43356</v>
      </c>
      <c r="F23" s="9">
        <v>44440</v>
      </c>
      <c r="G23" s="9">
        <v>46265</v>
      </c>
      <c r="H23" s="10">
        <v>60</v>
      </c>
      <c r="I23" s="10">
        <v>3.33</v>
      </c>
      <c r="J23" s="8">
        <v>21983.05</v>
      </c>
      <c r="K23" s="8">
        <v>0.51</v>
      </c>
      <c r="L23" s="8">
        <v>263796.59999999998</v>
      </c>
      <c r="M23" s="8">
        <v>6.08</v>
      </c>
      <c r="N23" s="8">
        <v>1.99</v>
      </c>
      <c r="O23" s="8">
        <v>0</v>
      </c>
      <c r="P23" s="8">
        <v>20413.45</v>
      </c>
      <c r="Q23" s="8">
        <v>0</v>
      </c>
    </row>
    <row r="24" spans="1:17" s="3" customFormat="1" ht="15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3" customFormat="1" ht="15" customHeight="1">
      <c r="A25" s="6" t="s">
        <v>118</v>
      </c>
      <c r="B25" s="7" t="s">
        <v>119</v>
      </c>
      <c r="C25" s="6" t="s">
        <v>120</v>
      </c>
      <c r="D25" s="6" t="s">
        <v>97</v>
      </c>
      <c r="E25" s="8">
        <v>34330</v>
      </c>
      <c r="F25" s="9">
        <v>44774</v>
      </c>
      <c r="G25" s="9">
        <v>46660</v>
      </c>
      <c r="H25" s="10">
        <v>62</v>
      </c>
      <c r="I25" s="10">
        <v>2.42</v>
      </c>
      <c r="J25" s="8">
        <v>18969.11</v>
      </c>
      <c r="K25" s="8">
        <v>0.55000000000000004</v>
      </c>
      <c r="L25" s="8">
        <v>227629.32</v>
      </c>
      <c r="M25" s="8">
        <v>6.63</v>
      </c>
      <c r="N25" s="8">
        <v>5.24</v>
      </c>
      <c r="O25" s="8">
        <v>0</v>
      </c>
      <c r="P25" s="8">
        <v>53640.63</v>
      </c>
      <c r="Q25" s="8">
        <v>0</v>
      </c>
    </row>
    <row r="26" spans="1:17" s="3" customFormat="1" ht="15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3" customFormat="1" ht="15" customHeight="1">
      <c r="A27" s="6" t="s">
        <v>121</v>
      </c>
      <c r="B27" s="7" t="s">
        <v>122</v>
      </c>
      <c r="C27" s="6" t="s">
        <v>123</v>
      </c>
      <c r="D27" s="6" t="s">
        <v>97</v>
      </c>
      <c r="E27" s="8">
        <v>19963</v>
      </c>
      <c r="F27" s="9">
        <v>43374</v>
      </c>
      <c r="G27" s="9">
        <v>47149</v>
      </c>
      <c r="H27" s="10">
        <v>124</v>
      </c>
      <c r="I27" s="10">
        <v>6.25</v>
      </c>
      <c r="J27" s="8">
        <v>13308.67</v>
      </c>
      <c r="K27" s="8">
        <v>0.67</v>
      </c>
      <c r="L27" s="8">
        <v>159704.04</v>
      </c>
      <c r="M27" s="8">
        <v>8</v>
      </c>
      <c r="N27" s="8">
        <v>4.84</v>
      </c>
      <c r="O27" s="8">
        <v>0</v>
      </c>
      <c r="P27" s="8">
        <v>29112.7</v>
      </c>
      <c r="Q27" s="8">
        <v>0</v>
      </c>
    </row>
    <row r="28" spans="1:17" s="3" customFormat="1" ht="15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s="3" customFormat="1" ht="15" customHeight="1">
      <c r="A29" s="6" t="s">
        <v>124</v>
      </c>
      <c r="B29" s="7" t="s">
        <v>125</v>
      </c>
      <c r="C29" s="6" t="s">
        <v>126</v>
      </c>
      <c r="D29" s="6" t="s">
        <v>97</v>
      </c>
      <c r="E29" s="8">
        <v>80414</v>
      </c>
      <c r="F29" s="9">
        <v>42064</v>
      </c>
      <c r="G29" s="9">
        <v>46812</v>
      </c>
      <c r="H29" s="10">
        <v>156</v>
      </c>
      <c r="I29" s="10">
        <v>9.83</v>
      </c>
      <c r="J29" s="8">
        <v>31361.46</v>
      </c>
      <c r="K29" s="8">
        <v>0.39</v>
      </c>
      <c r="L29" s="8">
        <v>376337.52</v>
      </c>
      <c r="M29" s="8">
        <v>4.68</v>
      </c>
      <c r="N29" s="8">
        <v>1.37</v>
      </c>
      <c r="O29" s="8">
        <v>0</v>
      </c>
      <c r="P29" s="8">
        <v>0</v>
      </c>
      <c r="Q29" s="8">
        <v>0</v>
      </c>
    </row>
    <row r="30" spans="1:17" s="3" customFormat="1" ht="15" customHeight="1">
      <c r="A30" s="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s="3" customFormat="1" ht="15" customHeight="1">
      <c r="A31" s="6" t="s">
        <v>127</v>
      </c>
      <c r="B31" s="7" t="s">
        <v>128</v>
      </c>
      <c r="C31" s="6" t="s">
        <v>129</v>
      </c>
      <c r="D31" s="6" t="s">
        <v>97</v>
      </c>
      <c r="E31" s="8">
        <v>73489</v>
      </c>
      <c r="F31" s="9">
        <v>44470</v>
      </c>
      <c r="G31" s="7"/>
      <c r="H31" s="7"/>
      <c r="I31" s="10">
        <v>3.25</v>
      </c>
      <c r="J31" s="8">
        <v>31800</v>
      </c>
      <c r="K31" s="8">
        <v>0.43</v>
      </c>
      <c r="L31" s="8">
        <v>381600</v>
      </c>
      <c r="M31" s="8">
        <v>5.19</v>
      </c>
      <c r="N31" s="8">
        <v>1.4</v>
      </c>
      <c r="O31" s="8">
        <v>0</v>
      </c>
      <c r="P31" s="8">
        <v>31800</v>
      </c>
      <c r="Q31" s="8">
        <v>0</v>
      </c>
    </row>
    <row r="32" spans="1:17" s="3" customFormat="1" ht="15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3" customFormat="1" ht="15" customHeight="1">
      <c r="A33" s="6" t="s">
        <v>130</v>
      </c>
      <c r="B33" s="7" t="s">
        <v>131</v>
      </c>
      <c r="C33" s="6" t="s">
        <v>132</v>
      </c>
      <c r="D33" s="6" t="s">
        <v>97</v>
      </c>
      <c r="E33" s="8">
        <v>4691</v>
      </c>
      <c r="F33" s="9">
        <v>44774</v>
      </c>
      <c r="G33" s="9">
        <v>47391</v>
      </c>
      <c r="H33" s="10">
        <v>86</v>
      </c>
      <c r="I33" s="10">
        <v>2.42</v>
      </c>
      <c r="J33" s="8">
        <v>3720.75</v>
      </c>
      <c r="K33" s="8">
        <v>0.79</v>
      </c>
      <c r="L33" s="8">
        <v>44649</v>
      </c>
      <c r="M33" s="8">
        <v>9.52</v>
      </c>
      <c r="N33" s="8">
        <v>2.38</v>
      </c>
      <c r="O33" s="8">
        <v>0</v>
      </c>
      <c r="P33" s="8">
        <v>2757.05</v>
      </c>
      <c r="Q33" s="8">
        <v>0</v>
      </c>
    </row>
    <row r="34" spans="1:17" s="3" customFormat="1" ht="15" customHeight="1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3" customFormat="1" ht="15" customHeight="1">
      <c r="A35" s="6" t="s">
        <v>130</v>
      </c>
      <c r="B35" s="7" t="s">
        <v>133</v>
      </c>
      <c r="C35" s="6" t="s">
        <v>134</v>
      </c>
      <c r="D35" s="6" t="s">
        <v>97</v>
      </c>
      <c r="E35" s="8">
        <v>5036</v>
      </c>
      <c r="F35" s="9">
        <v>44697</v>
      </c>
      <c r="G35" s="9">
        <v>47391</v>
      </c>
      <c r="H35" s="10">
        <v>89</v>
      </c>
      <c r="I35" s="10">
        <v>2.67</v>
      </c>
      <c r="J35" s="8">
        <v>3777</v>
      </c>
      <c r="K35" s="8">
        <v>0.75</v>
      </c>
      <c r="L35" s="8">
        <v>45324</v>
      </c>
      <c r="M35" s="8">
        <v>9</v>
      </c>
      <c r="N35" s="8">
        <v>2.25</v>
      </c>
      <c r="O35" s="8">
        <v>0</v>
      </c>
      <c r="P35" s="8">
        <v>3039.55</v>
      </c>
      <c r="Q35" s="8">
        <v>0</v>
      </c>
    </row>
    <row r="36" spans="1:17" s="3" customFormat="1" ht="15" customHeight="1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s="3" customFormat="1" ht="15" customHeight="1">
      <c r="A37" s="6" t="s">
        <v>130</v>
      </c>
      <c r="B37" s="7" t="s">
        <v>135</v>
      </c>
      <c r="C37" s="6" t="s">
        <v>136</v>
      </c>
      <c r="D37" s="6" t="s">
        <v>97</v>
      </c>
      <c r="E37" s="8">
        <v>5423</v>
      </c>
      <c r="F37" s="9">
        <v>45231</v>
      </c>
      <c r="G37" s="9">
        <v>47057</v>
      </c>
      <c r="H37" s="10">
        <v>60</v>
      </c>
      <c r="I37" s="10">
        <v>1.17</v>
      </c>
      <c r="J37" s="8">
        <v>4229.9399999999996</v>
      </c>
      <c r="K37" s="8">
        <v>0.78</v>
      </c>
      <c r="L37" s="8">
        <v>50759.28</v>
      </c>
      <c r="M37" s="8">
        <v>9.36</v>
      </c>
      <c r="N37" s="8">
        <v>2.0499999999999998</v>
      </c>
      <c r="O37" s="8">
        <v>0</v>
      </c>
      <c r="P37" s="8">
        <v>5685.11</v>
      </c>
      <c r="Q37" s="8">
        <v>0</v>
      </c>
    </row>
    <row r="38" spans="1:17" s="3" customFormat="1" ht="15" customHeight="1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s="3" customFormat="1" ht="15" customHeight="1">
      <c r="A39" s="6" t="s">
        <v>130</v>
      </c>
      <c r="B39" s="7" t="s">
        <v>137</v>
      </c>
      <c r="C39" s="6" t="s">
        <v>138</v>
      </c>
      <c r="D39" s="6" t="s">
        <v>97</v>
      </c>
      <c r="E39" s="8">
        <v>6635</v>
      </c>
      <c r="F39" s="9">
        <v>45170</v>
      </c>
      <c r="G39" s="9">
        <v>46265</v>
      </c>
      <c r="H39" s="10">
        <v>36</v>
      </c>
      <c r="I39" s="10">
        <v>1.33</v>
      </c>
      <c r="J39" s="8">
        <v>5175.3</v>
      </c>
      <c r="K39" s="8">
        <v>0.78</v>
      </c>
      <c r="L39" s="8">
        <v>62103.6</v>
      </c>
      <c r="M39" s="8">
        <v>9.36</v>
      </c>
      <c r="N39" s="8">
        <v>2.33</v>
      </c>
      <c r="O39" s="8">
        <v>0</v>
      </c>
      <c r="P39" s="8">
        <v>26053.439999999999</v>
      </c>
      <c r="Q39" s="8">
        <v>0</v>
      </c>
    </row>
    <row r="40" spans="1:17" s="3" customFormat="1" ht="15" customHeight="1">
      <c r="A40" s="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s="3" customFormat="1" ht="15" customHeight="1">
      <c r="A41" s="6" t="s">
        <v>130</v>
      </c>
      <c r="B41" s="7" t="s">
        <v>139</v>
      </c>
      <c r="C41" s="6" t="s">
        <v>140</v>
      </c>
      <c r="D41" s="6" t="s">
        <v>97</v>
      </c>
      <c r="E41" s="8">
        <v>7490</v>
      </c>
      <c r="F41" s="9">
        <v>44697</v>
      </c>
      <c r="G41" s="9">
        <v>46173</v>
      </c>
      <c r="H41" s="10">
        <v>49</v>
      </c>
      <c r="I41" s="10">
        <v>2.67</v>
      </c>
      <c r="J41" s="8">
        <v>5842.2</v>
      </c>
      <c r="K41" s="8">
        <v>0.78</v>
      </c>
      <c r="L41" s="8">
        <v>70106.399999999994</v>
      </c>
      <c r="M41" s="8">
        <v>9.36</v>
      </c>
      <c r="N41" s="8">
        <v>2.33</v>
      </c>
      <c r="O41" s="8">
        <v>0</v>
      </c>
      <c r="P41" s="8">
        <v>7490</v>
      </c>
      <c r="Q41" s="8">
        <v>0</v>
      </c>
    </row>
    <row r="42" spans="1:17" s="3" customFormat="1" ht="15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3" customFormat="1" ht="15" customHeight="1">
      <c r="A43" s="6" t="s">
        <v>130</v>
      </c>
      <c r="B43" s="7" t="s">
        <v>141</v>
      </c>
      <c r="C43" s="6" t="s">
        <v>142</v>
      </c>
      <c r="D43" s="6" t="s">
        <v>97</v>
      </c>
      <c r="E43" s="8">
        <v>12665</v>
      </c>
      <c r="F43" s="9">
        <v>44697</v>
      </c>
      <c r="G43" s="9">
        <v>46934</v>
      </c>
      <c r="H43" s="10">
        <v>74</v>
      </c>
      <c r="I43" s="10">
        <v>2.67</v>
      </c>
      <c r="J43" s="8">
        <v>9878.7000000000007</v>
      </c>
      <c r="K43" s="8">
        <v>0.78</v>
      </c>
      <c r="L43" s="8">
        <v>118544.4</v>
      </c>
      <c r="M43" s="8">
        <v>9.36</v>
      </c>
      <c r="N43" s="8">
        <v>2.33</v>
      </c>
      <c r="O43" s="8">
        <v>0</v>
      </c>
      <c r="P43" s="8">
        <v>23354.29</v>
      </c>
      <c r="Q43" s="8">
        <v>0</v>
      </c>
    </row>
    <row r="44" spans="1:17" s="3" customFormat="1" ht="15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3" customFormat="1" ht="15" customHeight="1">
      <c r="A45" s="6" t="s">
        <v>130</v>
      </c>
      <c r="B45" s="7" t="s">
        <v>143</v>
      </c>
      <c r="C45" s="12" t="s">
        <v>247</v>
      </c>
      <c r="D45" s="12"/>
      <c r="E45" s="13">
        <v>6525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s="3" customFormat="1" ht="15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s="3" customFormat="1" ht="15" customHeight="1">
      <c r="A47" s="6" t="s">
        <v>145</v>
      </c>
      <c r="B47" s="7" t="s">
        <v>146</v>
      </c>
      <c r="C47" s="6" t="s">
        <v>147</v>
      </c>
      <c r="D47" s="6" t="s">
        <v>97</v>
      </c>
      <c r="E47" s="8">
        <v>27300</v>
      </c>
      <c r="F47" s="9">
        <v>43831</v>
      </c>
      <c r="G47" s="9">
        <v>46752</v>
      </c>
      <c r="H47" s="10">
        <v>96</v>
      </c>
      <c r="I47" s="10">
        <v>5</v>
      </c>
      <c r="J47" s="8">
        <v>17147.22</v>
      </c>
      <c r="K47" s="8">
        <v>0.63</v>
      </c>
      <c r="L47" s="8">
        <v>205766.64</v>
      </c>
      <c r="M47" s="8">
        <v>7.54</v>
      </c>
      <c r="N47" s="8">
        <v>1.94</v>
      </c>
      <c r="O47" s="8">
        <v>0</v>
      </c>
      <c r="P47" s="8">
        <v>16487.7</v>
      </c>
      <c r="Q47" s="8">
        <v>0</v>
      </c>
    </row>
    <row r="48" spans="1:17" s="3" customFormat="1" ht="15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3" customFormat="1" ht="15" customHeight="1">
      <c r="A49" s="6" t="s">
        <v>148</v>
      </c>
      <c r="B49" s="7" t="s">
        <v>149</v>
      </c>
      <c r="C49" s="6" t="s">
        <v>150</v>
      </c>
      <c r="D49" s="6" t="s">
        <v>97</v>
      </c>
      <c r="E49" s="8">
        <v>23912</v>
      </c>
      <c r="F49" s="9">
        <v>44490</v>
      </c>
      <c r="G49" s="9">
        <v>45688</v>
      </c>
      <c r="H49" s="10">
        <v>40</v>
      </c>
      <c r="I49" s="10">
        <v>3.25</v>
      </c>
      <c r="J49" s="8">
        <v>15483.02</v>
      </c>
      <c r="K49" s="8">
        <v>0.65</v>
      </c>
      <c r="L49" s="8">
        <v>185796.24</v>
      </c>
      <c r="M49" s="8">
        <v>7.77</v>
      </c>
      <c r="N49" s="8">
        <v>0</v>
      </c>
      <c r="O49" s="8">
        <v>0</v>
      </c>
      <c r="P49" s="8">
        <v>22118.6</v>
      </c>
      <c r="Q49" s="8">
        <v>0</v>
      </c>
    </row>
    <row r="50" spans="1:17" s="3" customFormat="1" ht="15" customHeight="1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3" customFormat="1" ht="15" customHeight="1">
      <c r="A51" s="6" t="s">
        <v>151</v>
      </c>
      <c r="B51" s="7" t="s">
        <v>152</v>
      </c>
      <c r="C51" s="6" t="s">
        <v>153</v>
      </c>
      <c r="D51" s="6" t="s">
        <v>117</v>
      </c>
      <c r="E51" s="8">
        <v>7500</v>
      </c>
      <c r="F51" s="9">
        <v>44136</v>
      </c>
      <c r="G51" s="9">
        <v>46022</v>
      </c>
      <c r="H51" s="10">
        <v>62</v>
      </c>
      <c r="I51" s="10">
        <v>4.17</v>
      </c>
      <c r="J51" s="8">
        <v>5451.68</v>
      </c>
      <c r="K51" s="8">
        <v>0.73</v>
      </c>
      <c r="L51" s="8">
        <v>65420.160000000003</v>
      </c>
      <c r="M51" s="8">
        <v>8.7200000000000006</v>
      </c>
      <c r="N51" s="8">
        <v>2.85</v>
      </c>
      <c r="O51" s="8">
        <v>0</v>
      </c>
      <c r="P51" s="8">
        <v>9687.5</v>
      </c>
      <c r="Q51" s="8">
        <v>0</v>
      </c>
    </row>
    <row r="52" spans="1:17" s="3" customFormat="1" ht="15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3" customFormat="1" ht="15" customHeight="1">
      <c r="A53" s="6" t="s">
        <v>151</v>
      </c>
      <c r="B53" s="7" t="s">
        <v>156</v>
      </c>
      <c r="C53" s="6" t="s">
        <v>157</v>
      </c>
      <c r="D53" s="6" t="s">
        <v>117</v>
      </c>
      <c r="E53" s="8">
        <v>7500</v>
      </c>
      <c r="F53" s="9">
        <v>34790</v>
      </c>
      <c r="G53" s="9">
        <v>45869</v>
      </c>
      <c r="H53" s="10">
        <v>364</v>
      </c>
      <c r="I53" s="10">
        <v>29.75</v>
      </c>
      <c r="J53" s="8">
        <v>5191.41</v>
      </c>
      <c r="K53" s="8">
        <v>0.69</v>
      </c>
      <c r="L53" s="8">
        <v>62296.92</v>
      </c>
      <c r="M53" s="8">
        <v>8.31</v>
      </c>
      <c r="N53" s="8">
        <v>3.29</v>
      </c>
      <c r="O53" s="8">
        <v>0</v>
      </c>
      <c r="P53" s="8">
        <v>7188</v>
      </c>
      <c r="Q53" s="8">
        <v>0</v>
      </c>
    </row>
    <row r="54" spans="1:17" s="3" customFormat="1" ht="15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3" customFormat="1" ht="15" customHeight="1">
      <c r="A55" s="6" t="s">
        <v>151</v>
      </c>
      <c r="B55" s="7" t="s">
        <v>154</v>
      </c>
      <c r="C55" s="12" t="s">
        <v>247</v>
      </c>
      <c r="D55" s="12"/>
      <c r="E55" s="13">
        <v>8613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s="3" customFormat="1" ht="15" customHeight="1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3" customFormat="1" ht="15" customHeight="1">
      <c r="A57" s="6" t="s">
        <v>158</v>
      </c>
      <c r="B57" s="7" t="s">
        <v>159</v>
      </c>
      <c r="C57" s="6" t="s">
        <v>160</v>
      </c>
      <c r="D57" s="6" t="s">
        <v>97</v>
      </c>
      <c r="E57" s="8">
        <v>136882</v>
      </c>
      <c r="F57" s="9">
        <v>43258</v>
      </c>
      <c r="G57" s="9">
        <v>50562</v>
      </c>
      <c r="H57" s="10">
        <v>240</v>
      </c>
      <c r="I57" s="10">
        <v>6.58</v>
      </c>
      <c r="J57" s="8">
        <v>62572.93</v>
      </c>
      <c r="K57" s="8">
        <v>0.46</v>
      </c>
      <c r="L57" s="8">
        <v>750875.16</v>
      </c>
      <c r="M57" s="8">
        <v>5.49</v>
      </c>
      <c r="N57" s="8">
        <v>1</v>
      </c>
      <c r="O57" s="8">
        <v>0</v>
      </c>
      <c r="P57" s="8">
        <v>54752.800000000003</v>
      </c>
      <c r="Q57" s="8">
        <v>0</v>
      </c>
    </row>
    <row r="58" spans="1:17" s="3" customFormat="1" ht="15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s="3" customFormat="1" ht="15" customHeight="1">
      <c r="A59" s="6" t="s">
        <v>161</v>
      </c>
      <c r="B59" s="7" t="s">
        <v>119</v>
      </c>
      <c r="C59" s="6" t="s">
        <v>162</v>
      </c>
      <c r="D59" s="6" t="s">
        <v>97</v>
      </c>
      <c r="E59" s="8">
        <v>144578</v>
      </c>
      <c r="F59" s="9">
        <v>41000</v>
      </c>
      <c r="G59" s="9">
        <v>46477</v>
      </c>
      <c r="H59" s="10">
        <v>180</v>
      </c>
      <c r="I59" s="10">
        <v>12.75</v>
      </c>
      <c r="J59" s="8">
        <v>77640.009999999995</v>
      </c>
      <c r="K59" s="8">
        <v>0.54</v>
      </c>
      <c r="L59" s="8">
        <v>931680.12</v>
      </c>
      <c r="M59" s="8">
        <v>6.44</v>
      </c>
      <c r="N59" s="8">
        <v>2.21</v>
      </c>
      <c r="O59" s="8">
        <v>0</v>
      </c>
      <c r="P59" s="8">
        <v>75000</v>
      </c>
      <c r="Q59" s="8">
        <v>0</v>
      </c>
    </row>
    <row r="60" spans="1:17" s="3" customFormat="1" ht="15" customHeight="1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3" customFormat="1" ht="15" customHeight="1">
      <c r="A61" s="6" t="s">
        <v>163</v>
      </c>
      <c r="B61" s="7" t="s">
        <v>99</v>
      </c>
      <c r="C61" s="6" t="s">
        <v>807</v>
      </c>
      <c r="D61" s="6" t="s">
        <v>97</v>
      </c>
      <c r="E61" s="8">
        <v>50545</v>
      </c>
      <c r="F61" s="9">
        <v>44967</v>
      </c>
      <c r="G61" s="9">
        <v>46843</v>
      </c>
      <c r="H61" s="10">
        <v>62</v>
      </c>
      <c r="I61" s="10">
        <v>1.92</v>
      </c>
      <c r="J61" s="8">
        <v>28035.63</v>
      </c>
      <c r="K61" s="8">
        <v>0.55000000000000004</v>
      </c>
      <c r="L61" s="8">
        <v>336427.56</v>
      </c>
      <c r="M61" s="8">
        <v>6.66</v>
      </c>
      <c r="N61" s="8">
        <v>1.51</v>
      </c>
      <c r="O61" s="8">
        <v>0</v>
      </c>
      <c r="P61" s="8">
        <v>38090.269999999997</v>
      </c>
      <c r="Q61" s="8">
        <v>0</v>
      </c>
    </row>
    <row r="62" spans="1:17" s="3" customFormat="1" ht="15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3" customFormat="1" ht="15" customHeight="1">
      <c r="A63" s="6" t="s">
        <v>163</v>
      </c>
      <c r="B63" s="7" t="s">
        <v>101</v>
      </c>
      <c r="C63" s="6" t="s">
        <v>165</v>
      </c>
      <c r="D63" s="6" t="s">
        <v>97</v>
      </c>
      <c r="E63" s="8">
        <v>15780</v>
      </c>
      <c r="F63" s="9">
        <v>44635</v>
      </c>
      <c r="G63" s="9">
        <v>45747</v>
      </c>
      <c r="H63" s="10">
        <v>37</v>
      </c>
      <c r="I63" s="10">
        <v>2.83</v>
      </c>
      <c r="J63" s="8">
        <v>10463.129999999999</v>
      </c>
      <c r="K63" s="8">
        <v>0.66</v>
      </c>
      <c r="L63" s="8">
        <v>125557.56</v>
      </c>
      <c r="M63" s="8">
        <v>7.96</v>
      </c>
      <c r="N63" s="8">
        <v>1.27</v>
      </c>
      <c r="O63" s="8">
        <v>0</v>
      </c>
      <c r="P63" s="8">
        <v>10463.129999999999</v>
      </c>
      <c r="Q63" s="8">
        <v>0</v>
      </c>
    </row>
    <row r="64" spans="1:17" s="3" customFormat="1" ht="15" customHeight="1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3" customFormat="1" ht="15" customHeight="1">
      <c r="A65" s="6" t="s">
        <v>166</v>
      </c>
      <c r="B65" s="7" t="s">
        <v>167</v>
      </c>
      <c r="C65" s="6" t="s">
        <v>168</v>
      </c>
      <c r="D65" s="6" t="s">
        <v>97</v>
      </c>
      <c r="E65" s="8">
        <v>67656</v>
      </c>
      <c r="F65" s="9">
        <v>44797</v>
      </c>
      <c r="G65" s="9">
        <v>46630</v>
      </c>
      <c r="H65" s="10">
        <v>61</v>
      </c>
      <c r="I65" s="10">
        <v>2.42</v>
      </c>
      <c r="J65" s="8">
        <v>33828</v>
      </c>
      <c r="K65" s="8">
        <v>0.5</v>
      </c>
      <c r="L65" s="8">
        <v>405936</v>
      </c>
      <c r="M65" s="8">
        <v>6</v>
      </c>
      <c r="N65" s="8">
        <v>0.99</v>
      </c>
      <c r="O65" s="8">
        <v>0</v>
      </c>
      <c r="P65" s="8">
        <v>36252.339999999997</v>
      </c>
      <c r="Q65" s="8">
        <v>0</v>
      </c>
    </row>
    <row r="66" spans="1:17" s="3" customFormat="1" ht="15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s="3" customFormat="1" ht="15" customHeight="1">
      <c r="A67" s="6" t="s">
        <v>169</v>
      </c>
      <c r="B67" s="7" t="s">
        <v>170</v>
      </c>
      <c r="C67" s="6" t="s">
        <v>171</v>
      </c>
      <c r="D67" s="6" t="s">
        <v>117</v>
      </c>
      <c r="E67" s="8">
        <v>28808</v>
      </c>
      <c r="F67" s="9">
        <v>43466</v>
      </c>
      <c r="G67" s="9">
        <v>46996</v>
      </c>
      <c r="H67" s="10">
        <v>116</v>
      </c>
      <c r="I67" s="10">
        <v>6</v>
      </c>
      <c r="J67" s="8">
        <v>16924.7</v>
      </c>
      <c r="K67" s="8">
        <v>0.59</v>
      </c>
      <c r="L67" s="8">
        <v>203096.4</v>
      </c>
      <c r="M67" s="8">
        <v>7.05</v>
      </c>
      <c r="N67" s="8">
        <v>0.25</v>
      </c>
      <c r="O67" s="8">
        <v>0</v>
      </c>
      <c r="P67" s="8">
        <v>9329.0400000000009</v>
      </c>
      <c r="Q67" s="8">
        <v>0</v>
      </c>
    </row>
    <row r="68" spans="1:17" s="3" customFormat="1" ht="15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3" customFormat="1" ht="15" customHeight="1">
      <c r="A69" s="6" t="s">
        <v>172</v>
      </c>
      <c r="B69" s="7" t="s">
        <v>173</v>
      </c>
      <c r="C69" s="6" t="s">
        <v>174</v>
      </c>
      <c r="D69" s="6" t="s">
        <v>97</v>
      </c>
      <c r="E69" s="8">
        <v>166493</v>
      </c>
      <c r="F69" s="9">
        <v>44481</v>
      </c>
      <c r="G69" s="9">
        <v>48132</v>
      </c>
      <c r="H69" s="10">
        <v>120</v>
      </c>
      <c r="I69" s="10">
        <v>3.25</v>
      </c>
      <c r="J69" s="8">
        <v>69722.350000000006</v>
      </c>
      <c r="K69" s="8">
        <v>0.42</v>
      </c>
      <c r="L69" s="8">
        <v>836668.2</v>
      </c>
      <c r="M69" s="8">
        <v>5.03</v>
      </c>
      <c r="N69" s="8">
        <v>0.95</v>
      </c>
      <c r="O69" s="8">
        <v>0</v>
      </c>
      <c r="P69" s="8">
        <v>0</v>
      </c>
      <c r="Q69" s="8">
        <v>0</v>
      </c>
    </row>
    <row r="70" spans="1:17" s="3" customFormat="1" ht="15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3" customFormat="1" ht="15" customHeight="1">
      <c r="A71" s="6" t="s">
        <v>175</v>
      </c>
      <c r="B71" s="7" t="s">
        <v>176</v>
      </c>
      <c r="C71" s="6" t="s">
        <v>177</v>
      </c>
      <c r="D71" s="6" t="s">
        <v>97</v>
      </c>
      <c r="E71" s="8">
        <v>65806</v>
      </c>
      <c r="F71" s="9">
        <v>44256</v>
      </c>
      <c r="G71" s="9">
        <v>45716</v>
      </c>
      <c r="H71" s="10">
        <v>48</v>
      </c>
      <c r="I71" s="10">
        <v>3.83</v>
      </c>
      <c r="J71" s="8">
        <v>44942.5</v>
      </c>
      <c r="K71" s="8">
        <v>0.68</v>
      </c>
      <c r="L71" s="8">
        <v>539310</v>
      </c>
      <c r="M71" s="8">
        <v>8.1999999999999993</v>
      </c>
      <c r="N71" s="8">
        <v>1.57</v>
      </c>
      <c r="O71" s="8">
        <v>0</v>
      </c>
      <c r="P71" s="8">
        <v>0</v>
      </c>
      <c r="Q71" s="8">
        <v>0</v>
      </c>
    </row>
    <row r="72" spans="1:17" s="3" customFormat="1" ht="15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3" customFormat="1" ht="15" customHeight="1">
      <c r="A73" s="6" t="s">
        <v>178</v>
      </c>
      <c r="B73" s="7" t="s">
        <v>179</v>
      </c>
      <c r="C73" s="6" t="s">
        <v>180</v>
      </c>
      <c r="D73" s="6" t="s">
        <v>97</v>
      </c>
      <c r="E73" s="8">
        <v>99750</v>
      </c>
      <c r="F73" s="9">
        <v>44700</v>
      </c>
      <c r="G73" s="9">
        <v>45808</v>
      </c>
      <c r="H73" s="10">
        <v>37</v>
      </c>
      <c r="I73" s="10">
        <v>2.67</v>
      </c>
      <c r="J73" s="8">
        <v>66333.75</v>
      </c>
      <c r="K73" s="8">
        <v>0.66</v>
      </c>
      <c r="L73" s="8">
        <v>796005</v>
      </c>
      <c r="M73" s="8">
        <v>7.98</v>
      </c>
      <c r="N73" s="8">
        <v>1.31</v>
      </c>
      <c r="O73" s="8">
        <v>0</v>
      </c>
      <c r="P73" s="8">
        <v>45000</v>
      </c>
      <c r="Q73" s="8">
        <v>0</v>
      </c>
    </row>
    <row r="74" spans="1:17" s="3" customFormat="1" ht="15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s="3" customFormat="1" ht="15" customHeight="1">
      <c r="A75" s="6" t="s">
        <v>181</v>
      </c>
      <c r="B75" s="7" t="s">
        <v>182</v>
      </c>
      <c r="C75" s="6" t="s">
        <v>183</v>
      </c>
      <c r="D75" s="6" t="s">
        <v>97</v>
      </c>
      <c r="E75" s="8">
        <v>32000</v>
      </c>
      <c r="F75" s="9">
        <v>38991</v>
      </c>
      <c r="G75" s="9">
        <v>46295</v>
      </c>
      <c r="H75" s="10">
        <v>240</v>
      </c>
      <c r="I75" s="10">
        <v>18.25</v>
      </c>
      <c r="J75" s="8">
        <v>19001.55</v>
      </c>
      <c r="K75" s="8">
        <v>0.59</v>
      </c>
      <c r="L75" s="8">
        <v>228018.6</v>
      </c>
      <c r="M75" s="8">
        <v>7.13</v>
      </c>
      <c r="N75" s="8">
        <v>4.6100000000000003</v>
      </c>
      <c r="O75" s="8">
        <v>0</v>
      </c>
      <c r="P75" s="8">
        <v>17375</v>
      </c>
      <c r="Q75" s="8">
        <v>0</v>
      </c>
    </row>
    <row r="76" spans="1:17" s="3" customFormat="1" ht="15" customHeight="1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3" customFormat="1" ht="15" customHeight="1">
      <c r="A77" s="6" t="s">
        <v>184</v>
      </c>
      <c r="B77" s="7" t="s">
        <v>107</v>
      </c>
      <c r="C77" s="6" t="s">
        <v>185</v>
      </c>
      <c r="D77" s="6" t="s">
        <v>97</v>
      </c>
      <c r="E77" s="8">
        <v>111087</v>
      </c>
      <c r="F77" s="9">
        <v>44228</v>
      </c>
      <c r="G77" s="9">
        <v>45716</v>
      </c>
      <c r="H77" s="10">
        <v>49</v>
      </c>
      <c r="I77" s="10">
        <v>3.92</v>
      </c>
      <c r="J77" s="8">
        <v>38185.68</v>
      </c>
      <c r="K77" s="8">
        <v>0.34</v>
      </c>
      <c r="L77" s="8">
        <v>458228.16</v>
      </c>
      <c r="M77" s="8">
        <v>4.12</v>
      </c>
      <c r="N77" s="8">
        <v>1.19</v>
      </c>
      <c r="O77" s="8">
        <v>0</v>
      </c>
      <c r="P77" s="8">
        <v>31209.78</v>
      </c>
      <c r="Q77" s="8">
        <v>0</v>
      </c>
    </row>
    <row r="78" spans="1:17" s="3" customFormat="1" ht="15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3" customFormat="1" ht="15" customHeight="1">
      <c r="A79" s="6" t="s">
        <v>184</v>
      </c>
      <c r="B79" s="7" t="s">
        <v>109</v>
      </c>
      <c r="C79" s="6" t="s">
        <v>790</v>
      </c>
      <c r="D79" s="6" t="s">
        <v>97</v>
      </c>
      <c r="E79" s="8">
        <v>47107</v>
      </c>
      <c r="F79" s="9">
        <v>45352</v>
      </c>
      <c r="G79" s="9">
        <v>46112</v>
      </c>
      <c r="H79" s="10">
        <v>25</v>
      </c>
      <c r="I79" s="10">
        <v>0.83</v>
      </c>
      <c r="J79" s="8">
        <v>20609.310000000001</v>
      </c>
      <c r="K79" s="8">
        <v>0.44</v>
      </c>
      <c r="L79" s="8">
        <v>247311.72</v>
      </c>
      <c r="M79" s="8">
        <v>5.25</v>
      </c>
      <c r="N79" s="8">
        <v>1.1499999999999999</v>
      </c>
      <c r="O79" s="8">
        <v>0</v>
      </c>
      <c r="P79" s="8">
        <v>20609</v>
      </c>
      <c r="Q79" s="8">
        <v>0</v>
      </c>
    </row>
    <row r="80" spans="1:17" s="3" customFormat="1" ht="15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3" customFormat="1" ht="15" customHeight="1">
      <c r="A81" s="6" t="s">
        <v>184</v>
      </c>
      <c r="B81" s="7" t="s">
        <v>188</v>
      </c>
      <c r="C81" s="6" t="s">
        <v>189</v>
      </c>
      <c r="D81" s="6" t="s">
        <v>97</v>
      </c>
      <c r="E81" s="8">
        <v>114027</v>
      </c>
      <c r="F81" s="9">
        <v>44621</v>
      </c>
      <c r="G81" s="9">
        <v>47269</v>
      </c>
      <c r="H81" s="10">
        <v>87</v>
      </c>
      <c r="I81" s="10">
        <v>2.83</v>
      </c>
      <c r="J81" s="8">
        <v>35348.370000000003</v>
      </c>
      <c r="K81" s="8">
        <v>0.31</v>
      </c>
      <c r="L81" s="8">
        <v>424180.44</v>
      </c>
      <c r="M81" s="8">
        <v>3.72</v>
      </c>
      <c r="N81" s="8">
        <v>1.19</v>
      </c>
      <c r="O81" s="8">
        <v>0</v>
      </c>
      <c r="P81" s="8">
        <v>41049.730000000003</v>
      </c>
      <c r="Q81" s="8">
        <v>0</v>
      </c>
    </row>
    <row r="82" spans="1:17" s="3" customFormat="1" ht="15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3" customFormat="1" ht="15" customHeight="1">
      <c r="A83" s="6" t="s">
        <v>184</v>
      </c>
      <c r="B83" s="7" t="s">
        <v>190</v>
      </c>
      <c r="C83" s="6" t="s">
        <v>191</v>
      </c>
      <c r="D83" s="6" t="s">
        <v>117</v>
      </c>
      <c r="E83" s="8">
        <v>0</v>
      </c>
      <c r="F83" s="9">
        <v>45231</v>
      </c>
      <c r="G83" s="9">
        <v>46326</v>
      </c>
      <c r="H83" s="10">
        <v>36</v>
      </c>
      <c r="I83" s="10">
        <v>1.17</v>
      </c>
      <c r="J83" s="8">
        <v>3675</v>
      </c>
      <c r="K83" s="8">
        <v>0</v>
      </c>
      <c r="L83" s="8">
        <v>44100</v>
      </c>
      <c r="M83" s="8">
        <v>0</v>
      </c>
      <c r="N83" s="8">
        <v>0</v>
      </c>
      <c r="O83" s="8">
        <v>0</v>
      </c>
      <c r="P83" s="8">
        <v>7000</v>
      </c>
      <c r="Q83" s="8">
        <v>0</v>
      </c>
    </row>
    <row r="84" spans="1:17" s="3" customFormat="1" ht="15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3" customFormat="1" ht="15" customHeight="1">
      <c r="A85" s="6" t="s">
        <v>192</v>
      </c>
      <c r="B85" s="7" t="s">
        <v>193</v>
      </c>
      <c r="C85" s="6" t="s">
        <v>194</v>
      </c>
      <c r="D85" s="6" t="s">
        <v>97</v>
      </c>
      <c r="E85" s="8">
        <v>62000</v>
      </c>
      <c r="F85" s="9">
        <v>44634</v>
      </c>
      <c r="G85" s="9">
        <v>45747</v>
      </c>
      <c r="H85" s="10">
        <v>37</v>
      </c>
      <c r="I85" s="10">
        <v>2.83</v>
      </c>
      <c r="J85" s="8">
        <v>71248.33</v>
      </c>
      <c r="K85" s="8">
        <v>1.1499999999999999</v>
      </c>
      <c r="L85" s="8">
        <v>854979.96</v>
      </c>
      <c r="M85" s="8">
        <v>13.79</v>
      </c>
      <c r="N85" s="8">
        <v>4.4800000000000004</v>
      </c>
      <c r="O85" s="8">
        <v>0</v>
      </c>
      <c r="P85" s="8">
        <v>67166.67</v>
      </c>
      <c r="Q85" s="8">
        <v>0</v>
      </c>
    </row>
    <row r="86" spans="1:17" s="3" customFormat="1" ht="15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3" customFormat="1" ht="15" customHeight="1">
      <c r="A87" s="6" t="s">
        <v>195</v>
      </c>
      <c r="B87" s="7" t="s">
        <v>193</v>
      </c>
      <c r="C87" s="6" t="s">
        <v>196</v>
      </c>
      <c r="D87" s="6" t="s">
        <v>97</v>
      </c>
      <c r="E87" s="8">
        <v>20000</v>
      </c>
      <c r="F87" s="9">
        <v>44620</v>
      </c>
      <c r="G87" s="9">
        <v>46627</v>
      </c>
      <c r="H87" s="10">
        <v>66</v>
      </c>
      <c r="I87" s="10">
        <v>2.92</v>
      </c>
      <c r="J87" s="8">
        <v>13750</v>
      </c>
      <c r="K87" s="8">
        <v>0.69</v>
      </c>
      <c r="L87" s="8">
        <v>165000</v>
      </c>
      <c r="M87" s="8">
        <v>8.25</v>
      </c>
      <c r="N87" s="8">
        <v>2.38</v>
      </c>
      <c r="O87" s="8">
        <v>0</v>
      </c>
      <c r="P87" s="8">
        <v>12916.67</v>
      </c>
      <c r="Q87" s="8">
        <v>0</v>
      </c>
    </row>
    <row r="88" spans="1:17" s="3" customFormat="1" ht="15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3" customFormat="1" ht="15" customHeight="1">
      <c r="A89" s="6" t="s">
        <v>197</v>
      </c>
      <c r="B89" s="7" t="s">
        <v>198</v>
      </c>
      <c r="C89" s="6" t="s">
        <v>199</v>
      </c>
      <c r="D89" s="6" t="s">
        <v>97</v>
      </c>
      <c r="E89" s="8">
        <v>106045</v>
      </c>
      <c r="F89" s="9">
        <v>43410</v>
      </c>
      <c r="G89" s="9">
        <v>47062</v>
      </c>
      <c r="H89" s="10">
        <v>120</v>
      </c>
      <c r="I89" s="10">
        <v>6.17</v>
      </c>
      <c r="J89" s="8">
        <v>44720</v>
      </c>
      <c r="K89" s="8">
        <v>0.42</v>
      </c>
      <c r="L89" s="8">
        <v>536640</v>
      </c>
      <c r="M89" s="8">
        <v>5.0599999999999996</v>
      </c>
      <c r="N89" s="8">
        <v>0.77</v>
      </c>
      <c r="O89" s="8">
        <v>0</v>
      </c>
      <c r="P89" s="8">
        <v>0</v>
      </c>
      <c r="Q89" s="8">
        <v>0</v>
      </c>
    </row>
    <row r="90" spans="1:17" s="3" customFormat="1" ht="15" customHeight="1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s="3" customFormat="1" ht="15" customHeight="1">
      <c r="A91" s="6" t="s">
        <v>200</v>
      </c>
      <c r="B91" s="7" t="s">
        <v>201</v>
      </c>
      <c r="C91" s="6" t="s">
        <v>202</v>
      </c>
      <c r="D91" s="6" t="s">
        <v>97</v>
      </c>
      <c r="E91" s="8">
        <v>11436</v>
      </c>
      <c r="F91" s="9">
        <v>43395</v>
      </c>
      <c r="G91" s="9">
        <v>47026</v>
      </c>
      <c r="H91" s="10">
        <v>120</v>
      </c>
      <c r="I91" s="10">
        <v>6.25</v>
      </c>
      <c r="J91" s="8">
        <v>8742.19</v>
      </c>
      <c r="K91" s="8">
        <v>0.76</v>
      </c>
      <c r="L91" s="8">
        <v>104906.28</v>
      </c>
      <c r="M91" s="8">
        <v>9.17</v>
      </c>
      <c r="N91" s="8">
        <v>3.07</v>
      </c>
      <c r="O91" s="8">
        <v>0</v>
      </c>
      <c r="P91" s="8">
        <v>51207.83</v>
      </c>
      <c r="Q91" s="8">
        <v>0</v>
      </c>
    </row>
    <row r="92" spans="1:17" s="3" customFormat="1" ht="15" customHeight="1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s="3" customFormat="1" ht="15" customHeight="1">
      <c r="A93" s="6" t="s">
        <v>200</v>
      </c>
      <c r="B93" s="7" t="s">
        <v>203</v>
      </c>
      <c r="C93" s="6" t="s">
        <v>204</v>
      </c>
      <c r="D93" s="6" t="s">
        <v>97</v>
      </c>
      <c r="E93" s="8">
        <v>10495</v>
      </c>
      <c r="F93" s="9">
        <v>43191</v>
      </c>
      <c r="G93" s="9">
        <v>46843</v>
      </c>
      <c r="H93" s="10">
        <v>120</v>
      </c>
      <c r="I93" s="10">
        <v>6.75</v>
      </c>
      <c r="J93" s="8">
        <v>6821.75</v>
      </c>
      <c r="K93" s="8">
        <v>0.65</v>
      </c>
      <c r="L93" s="8">
        <v>81861</v>
      </c>
      <c r="M93" s="8">
        <v>7.8</v>
      </c>
      <c r="N93" s="8">
        <v>3.07</v>
      </c>
      <c r="O93" s="8">
        <v>0</v>
      </c>
      <c r="P93" s="8">
        <v>5432.28</v>
      </c>
      <c r="Q93" s="8">
        <v>0</v>
      </c>
    </row>
    <row r="94" spans="1:17" s="3" customFormat="1" ht="15" customHeight="1">
      <c r="A94" s="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s="3" customFormat="1" ht="15" customHeight="1">
      <c r="A95" s="6" t="s">
        <v>200</v>
      </c>
      <c r="B95" s="7" t="s">
        <v>205</v>
      </c>
      <c r="C95" s="6" t="s">
        <v>206</v>
      </c>
      <c r="D95" s="6" t="s">
        <v>97</v>
      </c>
      <c r="E95" s="8">
        <v>20551</v>
      </c>
      <c r="F95" s="9">
        <v>43313</v>
      </c>
      <c r="G95" s="9">
        <v>45930</v>
      </c>
      <c r="H95" s="10">
        <v>86</v>
      </c>
      <c r="I95" s="10">
        <v>6.42</v>
      </c>
      <c r="J95" s="8">
        <v>8343.26</v>
      </c>
      <c r="K95" s="8">
        <v>0.41</v>
      </c>
      <c r="L95" s="8">
        <v>100119.12</v>
      </c>
      <c r="M95" s="8">
        <v>4.87</v>
      </c>
      <c r="N95" s="8">
        <v>3.07</v>
      </c>
      <c r="O95" s="8">
        <v>0</v>
      </c>
      <c r="P95" s="8">
        <v>11357.41</v>
      </c>
      <c r="Q95" s="8">
        <v>0</v>
      </c>
    </row>
    <row r="96" spans="1:17" s="3" customFormat="1" ht="15" customHeight="1">
      <c r="A96" s="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s="3" customFormat="1" ht="15" customHeight="1">
      <c r="A97" s="6" t="s">
        <v>207</v>
      </c>
      <c r="B97" s="7" t="s">
        <v>208</v>
      </c>
      <c r="C97" s="6" t="s">
        <v>209</v>
      </c>
      <c r="D97" s="6" t="s">
        <v>97</v>
      </c>
      <c r="E97" s="8">
        <v>21000</v>
      </c>
      <c r="F97" s="9">
        <v>43831</v>
      </c>
      <c r="G97" s="9">
        <v>47483</v>
      </c>
      <c r="H97" s="10">
        <v>120</v>
      </c>
      <c r="I97" s="10">
        <v>5</v>
      </c>
      <c r="J97" s="8">
        <v>17150</v>
      </c>
      <c r="K97" s="8">
        <v>0.82</v>
      </c>
      <c r="L97" s="8">
        <v>205800</v>
      </c>
      <c r="M97" s="8">
        <v>9.8000000000000007</v>
      </c>
      <c r="N97" s="8">
        <v>2.35</v>
      </c>
      <c r="O97" s="8">
        <v>0</v>
      </c>
      <c r="P97" s="8">
        <v>31500</v>
      </c>
      <c r="Q97" s="8">
        <v>0</v>
      </c>
    </row>
    <row r="98" spans="1:17" s="3" customFormat="1" ht="15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s="3" customFormat="1" ht="15" customHeight="1">
      <c r="A99" s="6" t="s">
        <v>207</v>
      </c>
      <c r="B99" s="7" t="s">
        <v>210</v>
      </c>
      <c r="C99" s="6" t="s">
        <v>796</v>
      </c>
      <c r="D99" s="6" t="s">
        <v>97</v>
      </c>
      <c r="E99" s="8">
        <v>50000</v>
      </c>
      <c r="F99" s="9">
        <v>45383</v>
      </c>
      <c r="G99" s="9">
        <v>47238</v>
      </c>
      <c r="H99" s="10">
        <v>61</v>
      </c>
      <c r="I99" s="10">
        <v>0.75</v>
      </c>
      <c r="J99" s="8">
        <v>64583.33</v>
      </c>
      <c r="K99" s="8">
        <v>1.29</v>
      </c>
      <c r="L99" s="8">
        <v>774999.96</v>
      </c>
      <c r="M99" s="8">
        <v>15.5</v>
      </c>
      <c r="N99" s="8">
        <v>2.79</v>
      </c>
      <c r="O99" s="8">
        <v>0</v>
      </c>
      <c r="P99" s="8">
        <v>129166.66</v>
      </c>
      <c r="Q99" s="8">
        <v>0</v>
      </c>
    </row>
    <row r="100" spans="1:17" s="3" customFormat="1" ht="1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3" customFormat="1" ht="15" customHeight="1">
      <c r="A101" s="6" t="s">
        <v>212</v>
      </c>
      <c r="B101" s="7" t="s">
        <v>208</v>
      </c>
      <c r="C101" s="6" t="s">
        <v>213</v>
      </c>
      <c r="D101" s="6" t="s">
        <v>97</v>
      </c>
      <c r="E101" s="8">
        <v>10341</v>
      </c>
      <c r="F101" s="9">
        <v>42979</v>
      </c>
      <c r="G101" s="9">
        <v>46660</v>
      </c>
      <c r="H101" s="10">
        <v>121</v>
      </c>
      <c r="I101" s="10">
        <v>7.33</v>
      </c>
      <c r="J101" s="8">
        <v>12831.46</v>
      </c>
      <c r="K101" s="8">
        <v>1.24</v>
      </c>
      <c r="L101" s="8">
        <v>153977.51999999999</v>
      </c>
      <c r="M101" s="8">
        <v>14.89</v>
      </c>
      <c r="N101" s="8">
        <v>5.57</v>
      </c>
      <c r="O101" s="8">
        <v>0</v>
      </c>
      <c r="P101" s="8">
        <v>18743.07</v>
      </c>
      <c r="Q101" s="8">
        <v>0</v>
      </c>
    </row>
    <row r="102" spans="1:17" s="3" customFormat="1" ht="1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3" customFormat="1" ht="15" customHeight="1">
      <c r="A103" s="6" t="s">
        <v>212</v>
      </c>
      <c r="B103" s="7" t="s">
        <v>210</v>
      </c>
      <c r="C103" s="6" t="s">
        <v>214</v>
      </c>
      <c r="D103" s="6" t="s">
        <v>97</v>
      </c>
      <c r="E103" s="8">
        <v>21142</v>
      </c>
      <c r="F103" s="9">
        <v>45231</v>
      </c>
      <c r="G103" s="9">
        <v>47848</v>
      </c>
      <c r="H103" s="10">
        <v>86</v>
      </c>
      <c r="I103" s="10">
        <v>1.17</v>
      </c>
      <c r="J103" s="8">
        <v>25194.22</v>
      </c>
      <c r="K103" s="8">
        <v>1.19</v>
      </c>
      <c r="L103" s="8">
        <v>302330.59999999998</v>
      </c>
      <c r="M103" s="8">
        <v>14.3</v>
      </c>
      <c r="N103" s="8">
        <v>6.24</v>
      </c>
      <c r="O103" s="8">
        <v>0</v>
      </c>
      <c r="P103" s="8">
        <v>121126.05</v>
      </c>
      <c r="Q103" s="8">
        <v>0</v>
      </c>
    </row>
    <row r="104" spans="1:17" s="3" customFormat="1" ht="1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s="3" customFormat="1" ht="15" customHeight="1">
      <c r="A105" s="6" t="s">
        <v>212</v>
      </c>
      <c r="B105" s="7" t="s">
        <v>215</v>
      </c>
      <c r="C105" s="6" t="s">
        <v>808</v>
      </c>
      <c r="D105" s="6" t="s">
        <v>97</v>
      </c>
      <c r="E105" s="8">
        <v>10699</v>
      </c>
      <c r="F105" s="9">
        <v>44927</v>
      </c>
      <c r="G105" s="9">
        <v>46783</v>
      </c>
      <c r="H105" s="10">
        <v>61</v>
      </c>
      <c r="I105" s="10">
        <v>2</v>
      </c>
      <c r="J105" s="8">
        <v>12517.83</v>
      </c>
      <c r="K105" s="8">
        <v>1.17</v>
      </c>
      <c r="L105" s="8">
        <v>150213.96</v>
      </c>
      <c r="M105" s="8">
        <v>14.04</v>
      </c>
      <c r="N105" s="8">
        <v>6.25</v>
      </c>
      <c r="O105" s="8">
        <v>0</v>
      </c>
      <c r="P105" s="8">
        <v>24072.76</v>
      </c>
      <c r="Q105" s="8">
        <v>0</v>
      </c>
    </row>
    <row r="106" spans="1:17" s="3" customFormat="1" ht="1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s="3" customFormat="1" ht="15" customHeight="1">
      <c r="A107" s="6" t="s">
        <v>217</v>
      </c>
      <c r="B107" s="7" t="s">
        <v>218</v>
      </c>
      <c r="C107" s="6" t="s">
        <v>219</v>
      </c>
      <c r="D107" s="6" t="s">
        <v>97</v>
      </c>
      <c r="E107" s="8">
        <v>38164</v>
      </c>
      <c r="F107" s="9">
        <v>44727</v>
      </c>
      <c r="G107" s="9">
        <v>46599</v>
      </c>
      <c r="H107" s="10">
        <v>62</v>
      </c>
      <c r="I107" s="10">
        <v>2.58</v>
      </c>
      <c r="J107" s="8">
        <v>16346.91</v>
      </c>
      <c r="K107" s="8">
        <v>0.43</v>
      </c>
      <c r="L107" s="8">
        <v>196162.92</v>
      </c>
      <c r="M107" s="8">
        <v>5.14</v>
      </c>
      <c r="N107" s="8">
        <v>1.84</v>
      </c>
      <c r="O107" s="8">
        <v>0</v>
      </c>
      <c r="P107" s="8">
        <v>21379.48</v>
      </c>
      <c r="Q107" s="8">
        <v>0</v>
      </c>
    </row>
    <row r="108" spans="1:17" s="3" customFormat="1" ht="1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3" customFormat="1" ht="15" customHeight="1">
      <c r="A109" s="6" t="s">
        <v>223</v>
      </c>
      <c r="B109" s="7" t="s">
        <v>221</v>
      </c>
      <c r="C109" s="6" t="s">
        <v>224</v>
      </c>
      <c r="D109" s="6" t="s">
        <v>97</v>
      </c>
      <c r="E109" s="8">
        <v>24000</v>
      </c>
      <c r="F109" s="9">
        <v>44551</v>
      </c>
      <c r="G109" s="9">
        <v>46752</v>
      </c>
      <c r="H109" s="10">
        <v>73</v>
      </c>
      <c r="I109" s="10">
        <v>3.08</v>
      </c>
      <c r="J109" s="8">
        <v>13006.63</v>
      </c>
      <c r="K109" s="8">
        <v>0.54</v>
      </c>
      <c r="L109" s="8">
        <v>156079.56</v>
      </c>
      <c r="M109" s="8">
        <v>6.5</v>
      </c>
      <c r="N109" s="8">
        <v>1.94</v>
      </c>
      <c r="O109" s="8">
        <v>0</v>
      </c>
      <c r="P109" s="8">
        <v>12260</v>
      </c>
      <c r="Q109" s="8">
        <v>0</v>
      </c>
    </row>
    <row r="110" spans="1:17" s="3" customFormat="1" ht="1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3" customFormat="1" ht="15" customHeight="1">
      <c r="A111" s="6" t="s">
        <v>225</v>
      </c>
      <c r="B111" s="7" t="s">
        <v>226</v>
      </c>
      <c r="C111" s="6" t="s">
        <v>227</v>
      </c>
      <c r="D111" s="6" t="s">
        <v>97</v>
      </c>
      <c r="E111" s="8">
        <v>35894</v>
      </c>
      <c r="F111" s="9">
        <v>42856</v>
      </c>
      <c r="G111" s="9">
        <v>46507</v>
      </c>
      <c r="H111" s="10">
        <v>120</v>
      </c>
      <c r="I111" s="10">
        <v>7.67</v>
      </c>
      <c r="J111" s="8">
        <v>19382.759999999998</v>
      </c>
      <c r="K111" s="8">
        <v>0.54</v>
      </c>
      <c r="L111" s="8">
        <v>232593.12</v>
      </c>
      <c r="M111" s="8">
        <v>6.48</v>
      </c>
      <c r="N111" s="8">
        <v>3.26</v>
      </c>
      <c r="O111" s="8">
        <v>0</v>
      </c>
      <c r="P111" s="8">
        <v>11505</v>
      </c>
      <c r="Q111" s="8">
        <v>0</v>
      </c>
    </row>
    <row r="112" spans="1:17" s="3" customFormat="1" ht="1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3" customFormat="1" ht="15" customHeight="1">
      <c r="A113" s="6" t="s">
        <v>225</v>
      </c>
      <c r="B113" s="7" t="s">
        <v>228</v>
      </c>
      <c r="C113" s="6" t="s">
        <v>229</v>
      </c>
      <c r="D113" s="6" t="s">
        <v>97</v>
      </c>
      <c r="E113" s="8">
        <v>8510</v>
      </c>
      <c r="F113" s="9">
        <v>44713</v>
      </c>
      <c r="G113" s="9">
        <v>46538</v>
      </c>
      <c r="H113" s="10">
        <v>60</v>
      </c>
      <c r="I113" s="10">
        <v>2.58</v>
      </c>
      <c r="J113" s="8">
        <v>7818.56</v>
      </c>
      <c r="K113" s="8">
        <v>0.92</v>
      </c>
      <c r="L113" s="8">
        <v>93822.720000000001</v>
      </c>
      <c r="M113" s="8">
        <v>11.02</v>
      </c>
      <c r="N113" s="8">
        <v>3.68</v>
      </c>
      <c r="O113" s="8">
        <v>0</v>
      </c>
      <c r="P113" s="8">
        <v>15000</v>
      </c>
      <c r="Q113" s="8">
        <v>0</v>
      </c>
    </row>
    <row r="114" spans="1:17" s="3" customFormat="1" ht="1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s="3" customFormat="1" ht="15" customHeight="1">
      <c r="A115" s="6" t="s">
        <v>230</v>
      </c>
      <c r="B115" s="7" t="s">
        <v>233</v>
      </c>
      <c r="C115" s="6" t="s">
        <v>234</v>
      </c>
      <c r="D115" s="6" t="s">
        <v>97</v>
      </c>
      <c r="E115" s="8">
        <v>2925</v>
      </c>
      <c r="F115" s="9">
        <v>43922</v>
      </c>
      <c r="G115" s="9">
        <v>46326</v>
      </c>
      <c r="H115" s="10">
        <v>79</v>
      </c>
      <c r="I115" s="10">
        <v>4.75</v>
      </c>
      <c r="J115" s="8">
        <v>2319.59</v>
      </c>
      <c r="K115" s="8">
        <v>0.79</v>
      </c>
      <c r="L115" s="8">
        <v>27835.08</v>
      </c>
      <c r="M115" s="8">
        <v>9.52</v>
      </c>
      <c r="N115" s="8">
        <v>1.62</v>
      </c>
      <c r="O115" s="8">
        <v>0</v>
      </c>
      <c r="P115" s="8">
        <v>2259.65</v>
      </c>
      <c r="Q115" s="8">
        <v>0</v>
      </c>
    </row>
    <row r="116" spans="1:17" s="3" customFormat="1" ht="1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s="3" customFormat="1" ht="15" customHeight="1">
      <c r="A117" s="6" t="s">
        <v>230</v>
      </c>
      <c r="B117" s="7" t="s">
        <v>235</v>
      </c>
      <c r="C117" s="6" t="s">
        <v>236</v>
      </c>
      <c r="D117" s="6" t="s">
        <v>97</v>
      </c>
      <c r="E117" s="8">
        <v>5850</v>
      </c>
      <c r="F117" s="9">
        <v>41883</v>
      </c>
      <c r="G117" s="9">
        <v>45869</v>
      </c>
      <c r="H117" s="10">
        <v>131</v>
      </c>
      <c r="I117" s="10">
        <v>10.33</v>
      </c>
      <c r="J117" s="8">
        <v>4519.13</v>
      </c>
      <c r="K117" s="8">
        <v>0.77</v>
      </c>
      <c r="L117" s="8">
        <v>54229.56</v>
      </c>
      <c r="M117" s="8">
        <v>9.27</v>
      </c>
      <c r="N117" s="8">
        <v>3.64</v>
      </c>
      <c r="O117" s="8">
        <v>0</v>
      </c>
      <c r="P117" s="8">
        <v>6873.76</v>
      </c>
      <c r="Q117" s="8">
        <v>0</v>
      </c>
    </row>
    <row r="118" spans="1:17" s="3" customFormat="1" ht="1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3" customFormat="1" ht="15" customHeight="1">
      <c r="A119" s="6" t="s">
        <v>230</v>
      </c>
      <c r="B119" s="7" t="s">
        <v>231</v>
      </c>
      <c r="C119" s="12" t="s">
        <v>247</v>
      </c>
      <c r="D119" s="12"/>
      <c r="E119" s="13">
        <v>2925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s="3" customFormat="1" ht="1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3" customFormat="1" ht="15" customHeight="1">
      <c r="A121" s="6" t="s">
        <v>237</v>
      </c>
      <c r="B121" s="7" t="s">
        <v>208</v>
      </c>
      <c r="C121" s="6" t="s">
        <v>809</v>
      </c>
      <c r="D121" s="6" t="s">
        <v>97</v>
      </c>
      <c r="E121" s="8">
        <v>11701</v>
      </c>
      <c r="F121" s="9">
        <v>45474</v>
      </c>
      <c r="G121" s="9">
        <v>47361</v>
      </c>
      <c r="H121" s="10">
        <v>62</v>
      </c>
      <c r="I121" s="10">
        <v>0.5</v>
      </c>
      <c r="J121" s="8">
        <v>14138.71</v>
      </c>
      <c r="K121" s="8">
        <v>1.21</v>
      </c>
      <c r="L121" s="8">
        <v>169664.52</v>
      </c>
      <c r="M121" s="8">
        <v>14.5</v>
      </c>
      <c r="N121" s="8">
        <v>3.75</v>
      </c>
      <c r="O121" s="8">
        <v>0</v>
      </c>
      <c r="P121" s="8">
        <v>28277.42</v>
      </c>
      <c r="Q121" s="8">
        <v>0</v>
      </c>
    </row>
    <row r="122" spans="1:17" s="3" customFormat="1" ht="1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s="3" customFormat="1" ht="15" customHeight="1">
      <c r="A123" s="6" t="s">
        <v>237</v>
      </c>
      <c r="B123" s="7" t="s">
        <v>210</v>
      </c>
      <c r="C123" s="6" t="s">
        <v>241</v>
      </c>
      <c r="D123" s="6" t="s">
        <v>97</v>
      </c>
      <c r="E123" s="8">
        <v>11777</v>
      </c>
      <c r="F123" s="9">
        <v>44378</v>
      </c>
      <c r="G123" s="9">
        <v>46295</v>
      </c>
      <c r="H123" s="10">
        <v>63</v>
      </c>
      <c r="I123" s="10">
        <v>3.5</v>
      </c>
      <c r="J123" s="8">
        <v>10027.129999999999</v>
      </c>
      <c r="K123" s="8">
        <v>0.85</v>
      </c>
      <c r="L123" s="8">
        <v>120325.56</v>
      </c>
      <c r="M123" s="8">
        <v>10.220000000000001</v>
      </c>
      <c r="N123" s="8">
        <v>3.32</v>
      </c>
      <c r="O123" s="8">
        <v>0</v>
      </c>
      <c r="P123" s="8">
        <v>16562.46</v>
      </c>
      <c r="Q123" s="8">
        <v>0</v>
      </c>
    </row>
    <row r="124" spans="1:17" s="3" customFormat="1" ht="1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s="3" customFormat="1" ht="15" customHeight="1">
      <c r="A125" s="6" t="s">
        <v>242</v>
      </c>
      <c r="B125" s="7" t="s">
        <v>243</v>
      </c>
      <c r="C125" s="6" t="s">
        <v>244</v>
      </c>
      <c r="D125" s="6" t="s">
        <v>97</v>
      </c>
      <c r="E125" s="8">
        <v>79918</v>
      </c>
      <c r="F125" s="9">
        <v>44754</v>
      </c>
      <c r="G125" s="9">
        <v>46446</v>
      </c>
      <c r="H125" s="10">
        <v>56</v>
      </c>
      <c r="I125" s="10">
        <v>2.5</v>
      </c>
      <c r="J125" s="8">
        <v>33783.360000000001</v>
      </c>
      <c r="K125" s="8">
        <v>0.42</v>
      </c>
      <c r="L125" s="8">
        <v>405400.32000000001</v>
      </c>
      <c r="M125" s="8">
        <v>5.07</v>
      </c>
      <c r="N125" s="8">
        <v>1.39</v>
      </c>
      <c r="O125" s="8">
        <v>0.22</v>
      </c>
      <c r="P125" s="8">
        <v>31234.62</v>
      </c>
      <c r="Q125" s="8">
        <v>0</v>
      </c>
    </row>
    <row r="126" spans="1:17" s="3" customFormat="1" ht="1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s="3" customFormat="1" ht="15" customHeight="1">
      <c r="A127" s="6" t="s">
        <v>245</v>
      </c>
      <c r="B127" s="7" t="s">
        <v>208</v>
      </c>
      <c r="C127" s="12" t="s">
        <v>247</v>
      </c>
      <c r="D127" s="12"/>
      <c r="E127" s="13">
        <v>17761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s="3" customFormat="1" ht="1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3" customFormat="1" ht="15" customHeight="1">
      <c r="A129" s="6" t="s">
        <v>248</v>
      </c>
      <c r="B129" s="7" t="s">
        <v>99</v>
      </c>
      <c r="C129" s="6" t="s">
        <v>810</v>
      </c>
      <c r="D129" s="6" t="s">
        <v>97</v>
      </c>
      <c r="E129" s="8">
        <v>48000</v>
      </c>
      <c r="F129" s="9">
        <v>44896</v>
      </c>
      <c r="G129" s="9">
        <v>48669</v>
      </c>
      <c r="H129" s="10">
        <v>124</v>
      </c>
      <c r="I129" s="10">
        <v>2.08</v>
      </c>
      <c r="J129" s="8">
        <v>36951.410000000003</v>
      </c>
      <c r="K129" s="8">
        <v>0.77</v>
      </c>
      <c r="L129" s="8">
        <v>443416.92</v>
      </c>
      <c r="M129" s="8">
        <v>9.24</v>
      </c>
      <c r="N129" s="8">
        <v>3.37</v>
      </c>
      <c r="O129" s="8">
        <v>0</v>
      </c>
      <c r="P129" s="8">
        <v>44200</v>
      </c>
      <c r="Q129" s="8">
        <v>0</v>
      </c>
    </row>
    <row r="130" spans="1:17" s="3" customFormat="1" ht="1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3" customFormat="1" ht="15" customHeight="1">
      <c r="A131" s="6" t="s">
        <v>250</v>
      </c>
      <c r="B131" s="7" t="s">
        <v>251</v>
      </c>
      <c r="C131" s="6" t="s">
        <v>252</v>
      </c>
      <c r="D131" s="6" t="s">
        <v>97</v>
      </c>
      <c r="E131" s="8">
        <v>64216</v>
      </c>
      <c r="F131" s="9">
        <v>44651</v>
      </c>
      <c r="G131" s="9">
        <v>48304</v>
      </c>
      <c r="H131" s="10">
        <v>121</v>
      </c>
      <c r="I131" s="10">
        <v>2.83</v>
      </c>
      <c r="J131" s="8">
        <v>35482.68</v>
      </c>
      <c r="K131" s="8">
        <v>0.55000000000000004</v>
      </c>
      <c r="L131" s="8">
        <v>425792.16</v>
      </c>
      <c r="M131" s="8">
        <v>6.63</v>
      </c>
      <c r="N131" s="8">
        <v>3.57</v>
      </c>
      <c r="O131" s="8">
        <v>0</v>
      </c>
      <c r="P131" s="8">
        <v>33445.83</v>
      </c>
      <c r="Q131" s="8">
        <v>0</v>
      </c>
    </row>
    <row r="132" spans="1:17" s="3" customFormat="1" ht="1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s="3" customFormat="1" ht="15" customHeight="1">
      <c r="A133" s="6" t="s">
        <v>253</v>
      </c>
      <c r="B133" s="7" t="s">
        <v>119</v>
      </c>
      <c r="C133" s="6" t="s">
        <v>254</v>
      </c>
      <c r="D133" s="6" t="s">
        <v>97</v>
      </c>
      <c r="E133" s="8">
        <v>238423</v>
      </c>
      <c r="F133" s="9">
        <v>34871</v>
      </c>
      <c r="G133" s="9">
        <v>45991</v>
      </c>
      <c r="H133" s="10">
        <v>366</v>
      </c>
      <c r="I133" s="10">
        <v>29.58</v>
      </c>
      <c r="J133" s="8">
        <v>135702.42000000001</v>
      </c>
      <c r="K133" s="8">
        <v>0.56999999999999995</v>
      </c>
      <c r="L133" s="8">
        <v>1628429.04</v>
      </c>
      <c r="M133" s="8">
        <v>6.83</v>
      </c>
      <c r="N133" s="8">
        <v>0</v>
      </c>
      <c r="O133" s="8">
        <v>0</v>
      </c>
      <c r="P133" s="8">
        <v>0</v>
      </c>
      <c r="Q133" s="8">
        <v>0</v>
      </c>
    </row>
    <row r="134" spans="1:17" s="3" customFormat="1" ht="1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s="3" customFormat="1" ht="15" customHeight="1">
      <c r="A135" s="6" t="s">
        <v>255</v>
      </c>
      <c r="B135" s="7" t="s">
        <v>811</v>
      </c>
      <c r="C135" s="6" t="s">
        <v>257</v>
      </c>
      <c r="D135" s="6" t="s">
        <v>97</v>
      </c>
      <c r="E135" s="8">
        <v>33492</v>
      </c>
      <c r="F135" s="9">
        <v>44536</v>
      </c>
      <c r="G135" s="9">
        <v>46446</v>
      </c>
      <c r="H135" s="10">
        <v>63</v>
      </c>
      <c r="I135" s="10">
        <v>3.08</v>
      </c>
      <c r="J135" s="8">
        <v>23154.63</v>
      </c>
      <c r="K135" s="8">
        <v>0.69</v>
      </c>
      <c r="L135" s="8">
        <v>277855.56</v>
      </c>
      <c r="M135" s="8">
        <v>8.3000000000000007</v>
      </c>
      <c r="N135" s="8">
        <v>2.4700000000000002</v>
      </c>
      <c r="O135" s="8">
        <v>0</v>
      </c>
      <c r="P135" s="8">
        <v>6928</v>
      </c>
      <c r="Q135" s="8">
        <v>0</v>
      </c>
    </row>
    <row r="136" spans="1:17" s="3" customFormat="1" ht="1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3" customFormat="1" ht="15" customHeight="1">
      <c r="A137" s="6" t="s">
        <v>255</v>
      </c>
      <c r="B137" s="7" t="s">
        <v>258</v>
      </c>
      <c r="C137" s="6" t="s">
        <v>259</v>
      </c>
      <c r="D137" s="6" t="s">
        <v>97</v>
      </c>
      <c r="E137" s="8">
        <v>13869</v>
      </c>
      <c r="F137" s="9">
        <v>44621</v>
      </c>
      <c r="G137" s="9">
        <v>45716</v>
      </c>
      <c r="H137" s="10">
        <v>36</v>
      </c>
      <c r="I137" s="10">
        <v>2.83</v>
      </c>
      <c r="J137" s="8">
        <v>9199.77</v>
      </c>
      <c r="K137" s="8">
        <v>0.66</v>
      </c>
      <c r="L137" s="8">
        <v>110397.24</v>
      </c>
      <c r="M137" s="8">
        <v>7.96</v>
      </c>
      <c r="N137" s="8">
        <v>4.03</v>
      </c>
      <c r="O137" s="8">
        <v>0</v>
      </c>
      <c r="P137" s="8">
        <v>14300.62</v>
      </c>
      <c r="Q137" s="8">
        <v>0</v>
      </c>
    </row>
    <row r="138" spans="1:17" s="3" customFormat="1" ht="1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3" customFormat="1" ht="15" customHeight="1">
      <c r="A139" s="6" t="s">
        <v>255</v>
      </c>
      <c r="B139" s="7" t="s">
        <v>260</v>
      </c>
      <c r="C139" s="6" t="s">
        <v>261</v>
      </c>
      <c r="D139" s="6" t="s">
        <v>97</v>
      </c>
      <c r="E139" s="8">
        <v>9960</v>
      </c>
      <c r="F139" s="9">
        <v>44317</v>
      </c>
      <c r="G139" s="9">
        <v>46142</v>
      </c>
      <c r="H139" s="10">
        <v>60</v>
      </c>
      <c r="I139" s="10">
        <v>3.67</v>
      </c>
      <c r="J139" s="8">
        <v>4731.5</v>
      </c>
      <c r="K139" s="8">
        <v>0.48</v>
      </c>
      <c r="L139" s="8">
        <v>56778</v>
      </c>
      <c r="M139" s="8">
        <v>5.7</v>
      </c>
      <c r="N139" s="8">
        <v>2.46</v>
      </c>
      <c r="O139" s="8">
        <v>0</v>
      </c>
      <c r="P139" s="8">
        <v>5872.13</v>
      </c>
      <c r="Q139" s="8">
        <v>0</v>
      </c>
    </row>
    <row r="140" spans="1:17" s="3" customFormat="1" ht="1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s="3" customFormat="1" ht="15" customHeight="1">
      <c r="A141" s="6" t="s">
        <v>262</v>
      </c>
      <c r="B141" s="7" t="s">
        <v>99</v>
      </c>
      <c r="C141" s="6" t="s">
        <v>263</v>
      </c>
      <c r="D141" s="6" t="s">
        <v>264</v>
      </c>
      <c r="E141" s="8">
        <v>27000</v>
      </c>
      <c r="F141" s="9">
        <v>44727</v>
      </c>
      <c r="G141" s="9">
        <v>46843</v>
      </c>
      <c r="H141" s="10">
        <v>70</v>
      </c>
      <c r="I141" s="10">
        <v>2.58</v>
      </c>
      <c r="J141" s="8">
        <v>15090.21</v>
      </c>
      <c r="K141" s="8">
        <v>0.56000000000000005</v>
      </c>
      <c r="L141" s="8">
        <v>181082.52</v>
      </c>
      <c r="M141" s="8">
        <v>6.71</v>
      </c>
      <c r="N141" s="8">
        <v>0</v>
      </c>
      <c r="O141" s="8">
        <v>0</v>
      </c>
      <c r="P141" s="8">
        <v>25533.200000000001</v>
      </c>
      <c r="Q141" s="8">
        <v>0</v>
      </c>
    </row>
    <row r="142" spans="1:17" s="3" customFormat="1" ht="1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s="3" customFormat="1" ht="15" customHeight="1">
      <c r="A143" s="6" t="s">
        <v>265</v>
      </c>
      <c r="B143" s="7" t="s">
        <v>266</v>
      </c>
      <c r="C143" s="6" t="s">
        <v>267</v>
      </c>
      <c r="D143" s="6" t="s">
        <v>97</v>
      </c>
      <c r="E143" s="8">
        <v>40550</v>
      </c>
      <c r="F143" s="9">
        <v>44651</v>
      </c>
      <c r="G143" s="9">
        <v>48304</v>
      </c>
      <c r="H143" s="10">
        <v>121</v>
      </c>
      <c r="I143" s="10">
        <v>2.83</v>
      </c>
      <c r="J143" s="8">
        <v>22405.99</v>
      </c>
      <c r="K143" s="8">
        <v>0.55000000000000004</v>
      </c>
      <c r="L143" s="8">
        <v>268871.88</v>
      </c>
      <c r="M143" s="8">
        <v>6.63</v>
      </c>
      <c r="N143" s="8">
        <v>2.84</v>
      </c>
      <c r="O143" s="8">
        <v>0</v>
      </c>
      <c r="P143" s="8">
        <v>21119.79</v>
      </c>
      <c r="Q143" s="8">
        <v>0</v>
      </c>
    </row>
    <row r="144" spans="1:17" s="3" customFormat="1" ht="1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s="3" customFormat="1" ht="15" customHeight="1">
      <c r="A145" s="6" t="s">
        <v>268</v>
      </c>
      <c r="B145" s="7" t="s">
        <v>269</v>
      </c>
      <c r="C145" s="6" t="s">
        <v>270</v>
      </c>
      <c r="D145" s="6" t="s">
        <v>97</v>
      </c>
      <c r="E145" s="8">
        <v>84804</v>
      </c>
      <c r="F145" s="9">
        <v>41640</v>
      </c>
      <c r="G145" s="9">
        <v>47299</v>
      </c>
      <c r="H145" s="10">
        <v>186</v>
      </c>
      <c r="I145" s="10">
        <v>11</v>
      </c>
      <c r="J145" s="8">
        <v>30882.79</v>
      </c>
      <c r="K145" s="8">
        <v>0.36</v>
      </c>
      <c r="L145" s="8">
        <v>370593.48</v>
      </c>
      <c r="M145" s="8">
        <v>4.37</v>
      </c>
      <c r="N145" s="8">
        <v>2.71</v>
      </c>
      <c r="O145" s="8">
        <v>0</v>
      </c>
      <c r="P145" s="8">
        <v>35688</v>
      </c>
      <c r="Q145" s="8">
        <v>0</v>
      </c>
    </row>
    <row r="146" spans="1:17" s="3" customFormat="1" ht="1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3" customFormat="1" ht="15" customHeight="1">
      <c r="A147" s="6" t="s">
        <v>271</v>
      </c>
      <c r="B147" s="7" t="s">
        <v>208</v>
      </c>
      <c r="C147" s="6" t="s">
        <v>272</v>
      </c>
      <c r="D147" s="6" t="s">
        <v>97</v>
      </c>
      <c r="E147" s="8">
        <v>8438</v>
      </c>
      <c r="F147" s="9">
        <v>44242</v>
      </c>
      <c r="G147" s="9">
        <v>46053</v>
      </c>
      <c r="H147" s="10">
        <v>60</v>
      </c>
      <c r="I147" s="10">
        <v>3.92</v>
      </c>
      <c r="J147" s="8">
        <v>6680.08</v>
      </c>
      <c r="K147" s="8">
        <v>0.79</v>
      </c>
      <c r="L147" s="8">
        <v>80160.960000000006</v>
      </c>
      <c r="M147" s="8">
        <v>9.5</v>
      </c>
      <c r="N147" s="8">
        <v>4</v>
      </c>
      <c r="O147" s="8">
        <v>0</v>
      </c>
      <c r="P147" s="8">
        <v>10564.32</v>
      </c>
      <c r="Q147" s="8">
        <v>0</v>
      </c>
    </row>
    <row r="148" spans="1:17" s="3" customFormat="1" ht="1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3" customFormat="1" ht="15" customHeight="1">
      <c r="A149" s="6" t="s">
        <v>271</v>
      </c>
      <c r="B149" s="7" t="s">
        <v>210</v>
      </c>
      <c r="C149" s="6" t="s">
        <v>273</v>
      </c>
      <c r="D149" s="6" t="s">
        <v>97</v>
      </c>
      <c r="E149" s="8">
        <v>20897</v>
      </c>
      <c r="F149" s="9">
        <v>44136</v>
      </c>
      <c r="G149" s="9">
        <v>45961</v>
      </c>
      <c r="H149" s="10">
        <v>60</v>
      </c>
      <c r="I149" s="10">
        <v>4.17</v>
      </c>
      <c r="J149" s="8">
        <v>24223.11</v>
      </c>
      <c r="K149" s="8">
        <v>1.1599999999999999</v>
      </c>
      <c r="L149" s="8">
        <v>290677.32</v>
      </c>
      <c r="M149" s="8">
        <v>13.91</v>
      </c>
      <c r="N149" s="8">
        <v>4.74</v>
      </c>
      <c r="O149" s="8">
        <v>0</v>
      </c>
      <c r="P149" s="8">
        <v>11519</v>
      </c>
      <c r="Q149" s="8">
        <v>0</v>
      </c>
    </row>
    <row r="150" spans="1:17" s="3" customFormat="1" ht="1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s="3" customFormat="1" ht="15" customHeight="1">
      <c r="A151" s="6" t="s">
        <v>271</v>
      </c>
      <c r="B151" s="7" t="s">
        <v>274</v>
      </c>
      <c r="C151" s="6" t="s">
        <v>812</v>
      </c>
      <c r="D151" s="6" t="s">
        <v>97</v>
      </c>
      <c r="E151" s="8">
        <v>18880</v>
      </c>
      <c r="F151" s="9">
        <v>45078</v>
      </c>
      <c r="G151" s="9">
        <v>46965</v>
      </c>
      <c r="H151" s="10">
        <v>62</v>
      </c>
      <c r="I151" s="10">
        <v>1.58</v>
      </c>
      <c r="J151" s="8">
        <v>21680.53</v>
      </c>
      <c r="K151" s="8">
        <v>1.1499999999999999</v>
      </c>
      <c r="L151" s="8">
        <v>260166.36</v>
      </c>
      <c r="M151" s="8">
        <v>13.78</v>
      </c>
      <c r="N151" s="8">
        <v>4.7</v>
      </c>
      <c r="O151" s="8">
        <v>0</v>
      </c>
      <c r="P151" s="8">
        <v>76089.48</v>
      </c>
      <c r="Q151" s="8">
        <v>0</v>
      </c>
    </row>
    <row r="152" spans="1:17" s="3" customFormat="1" ht="1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s="3" customFormat="1" ht="15" customHeight="1">
      <c r="A153" s="6" t="s">
        <v>271</v>
      </c>
      <c r="B153" s="7" t="s">
        <v>215</v>
      </c>
      <c r="C153" s="6" t="s">
        <v>276</v>
      </c>
      <c r="D153" s="6" t="s">
        <v>97</v>
      </c>
      <c r="E153" s="8">
        <v>15179</v>
      </c>
      <c r="F153" s="9">
        <v>44501</v>
      </c>
      <c r="G153" s="9">
        <v>48152</v>
      </c>
      <c r="H153" s="10">
        <v>120</v>
      </c>
      <c r="I153" s="10">
        <v>3.17</v>
      </c>
      <c r="J153" s="8">
        <v>17027.21</v>
      </c>
      <c r="K153" s="8">
        <v>1.1200000000000001</v>
      </c>
      <c r="L153" s="8">
        <v>204326.52</v>
      </c>
      <c r="M153" s="8">
        <v>13.46</v>
      </c>
      <c r="N153" s="8">
        <v>4.5199999999999996</v>
      </c>
      <c r="O153" s="8">
        <v>0</v>
      </c>
      <c r="P153" s="8">
        <v>31622.92</v>
      </c>
      <c r="Q153" s="8">
        <v>0</v>
      </c>
    </row>
    <row r="154" spans="1:17" s="3" customFormat="1" ht="1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3" customFormat="1" ht="15" customHeight="1">
      <c r="A155" s="6" t="s">
        <v>271</v>
      </c>
      <c r="B155" s="7" t="s">
        <v>277</v>
      </c>
      <c r="C155" s="6" t="s">
        <v>791</v>
      </c>
      <c r="D155" s="6" t="s">
        <v>97</v>
      </c>
      <c r="E155" s="8">
        <v>20994</v>
      </c>
      <c r="F155" s="9">
        <v>45323</v>
      </c>
      <c r="G155" s="9">
        <v>46418</v>
      </c>
      <c r="H155" s="10">
        <v>36</v>
      </c>
      <c r="I155" s="10">
        <v>0.92</v>
      </c>
      <c r="J155" s="8">
        <v>22743.5</v>
      </c>
      <c r="K155" s="8">
        <v>1.08</v>
      </c>
      <c r="L155" s="8">
        <v>272922</v>
      </c>
      <c r="M155" s="8">
        <v>13</v>
      </c>
      <c r="N155" s="8">
        <v>4.51</v>
      </c>
      <c r="O155" s="8">
        <v>0</v>
      </c>
      <c r="P155" s="8">
        <v>68230.5</v>
      </c>
      <c r="Q155" s="8">
        <v>0</v>
      </c>
    </row>
    <row r="156" spans="1:17" s="3" customFormat="1" ht="1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3" customFormat="1" ht="15" customHeight="1">
      <c r="A157" s="6" t="s">
        <v>271</v>
      </c>
      <c r="B157" s="7" t="s">
        <v>279</v>
      </c>
      <c r="C157" s="6" t="s">
        <v>280</v>
      </c>
      <c r="D157" s="6" t="s">
        <v>97</v>
      </c>
      <c r="E157" s="8">
        <v>20962</v>
      </c>
      <c r="F157" s="9">
        <v>44441</v>
      </c>
      <c r="G157" s="9">
        <v>47118</v>
      </c>
      <c r="H157" s="10">
        <v>88</v>
      </c>
      <c r="I157" s="10">
        <v>3.33</v>
      </c>
      <c r="J157" s="8">
        <v>24455.67</v>
      </c>
      <c r="K157" s="8">
        <v>1.17</v>
      </c>
      <c r="L157" s="8">
        <v>293468.03999999998</v>
      </c>
      <c r="M157" s="8">
        <v>14</v>
      </c>
      <c r="N157" s="8">
        <v>4.21</v>
      </c>
      <c r="O157" s="8">
        <v>0</v>
      </c>
      <c r="P157" s="8">
        <v>0</v>
      </c>
      <c r="Q157" s="8">
        <v>193025.09</v>
      </c>
    </row>
    <row r="158" spans="1:17" s="3" customFormat="1" ht="1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s="3" customFormat="1" ht="15" customHeight="1">
      <c r="A159" s="6" t="s">
        <v>271</v>
      </c>
      <c r="B159" s="7" t="s">
        <v>281</v>
      </c>
      <c r="C159" s="12" t="s">
        <v>247</v>
      </c>
      <c r="D159" s="12"/>
      <c r="E159" s="13">
        <v>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s="3" customFormat="1" ht="1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s="3" customFormat="1" ht="15" customHeight="1">
      <c r="A161" s="6" t="s">
        <v>282</v>
      </c>
      <c r="B161" s="7" t="s">
        <v>119</v>
      </c>
      <c r="C161" s="6" t="s">
        <v>283</v>
      </c>
      <c r="D161" s="6" t="s">
        <v>264</v>
      </c>
      <c r="E161" s="8">
        <v>48790</v>
      </c>
      <c r="F161" s="9">
        <v>43709</v>
      </c>
      <c r="G161" s="9">
        <v>45838</v>
      </c>
      <c r="H161" s="10">
        <v>70</v>
      </c>
      <c r="I161" s="10">
        <v>5.33</v>
      </c>
      <c r="J161" s="8">
        <v>38640.980000000003</v>
      </c>
      <c r="K161" s="8">
        <v>0.79</v>
      </c>
      <c r="L161" s="8">
        <v>463691.76</v>
      </c>
      <c r="M161" s="8">
        <v>9.5</v>
      </c>
      <c r="N161" s="8">
        <v>0</v>
      </c>
      <c r="O161" s="8">
        <v>0</v>
      </c>
      <c r="P161" s="8">
        <v>34153</v>
      </c>
      <c r="Q161" s="8">
        <v>0</v>
      </c>
    </row>
    <row r="162" spans="1:17" s="3" customFormat="1" ht="1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s="3" customFormat="1" ht="15" customHeight="1">
      <c r="A163" s="6" t="s">
        <v>284</v>
      </c>
      <c r="B163" s="7" t="s">
        <v>285</v>
      </c>
      <c r="C163" s="6" t="s">
        <v>286</v>
      </c>
      <c r="D163" s="6" t="s">
        <v>97</v>
      </c>
      <c r="E163" s="8">
        <v>58841</v>
      </c>
      <c r="F163" s="9">
        <v>43845</v>
      </c>
      <c r="G163" s="9">
        <v>46142</v>
      </c>
      <c r="H163" s="10">
        <v>76</v>
      </c>
      <c r="I163" s="10">
        <v>5</v>
      </c>
      <c r="J163" s="8">
        <v>21224.16</v>
      </c>
      <c r="K163" s="8">
        <v>0.36</v>
      </c>
      <c r="L163" s="8">
        <v>254689.92000000001</v>
      </c>
      <c r="M163" s="8">
        <v>4.33</v>
      </c>
      <c r="N163" s="8">
        <v>1.48</v>
      </c>
      <c r="O163" s="8">
        <v>0</v>
      </c>
      <c r="P163" s="8">
        <v>20000</v>
      </c>
      <c r="Q163" s="8">
        <v>0</v>
      </c>
    </row>
    <row r="164" spans="1:17" s="3" customFormat="1" ht="1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3" customFormat="1" ht="15" customHeight="1">
      <c r="A165" s="6" t="s">
        <v>287</v>
      </c>
      <c r="B165" s="7" t="s">
        <v>288</v>
      </c>
      <c r="C165" s="6" t="s">
        <v>289</v>
      </c>
      <c r="D165" s="6" t="s">
        <v>97</v>
      </c>
      <c r="E165" s="8">
        <v>189746</v>
      </c>
      <c r="F165" s="9">
        <v>44575</v>
      </c>
      <c r="G165" s="9">
        <v>46053</v>
      </c>
      <c r="H165" s="10">
        <v>49</v>
      </c>
      <c r="I165" s="10">
        <v>3</v>
      </c>
      <c r="J165" s="8">
        <v>103727.81</v>
      </c>
      <c r="K165" s="8">
        <v>0.55000000000000004</v>
      </c>
      <c r="L165" s="8">
        <v>1244733.72</v>
      </c>
      <c r="M165" s="8">
        <v>6.56</v>
      </c>
      <c r="N165" s="8">
        <v>0.76</v>
      </c>
      <c r="O165" s="8">
        <v>0</v>
      </c>
      <c r="P165" s="8">
        <v>116666.67</v>
      </c>
      <c r="Q165" s="8">
        <v>0</v>
      </c>
    </row>
    <row r="166" spans="1:17" s="3" customFormat="1" ht="1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s="3" customFormat="1" ht="15" customHeight="1">
      <c r="A167" s="6" t="s">
        <v>290</v>
      </c>
      <c r="B167" s="7" t="s">
        <v>291</v>
      </c>
      <c r="C167" s="12" t="s">
        <v>247</v>
      </c>
      <c r="D167" s="12"/>
      <c r="E167" s="13">
        <v>17600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s="3" customFormat="1" ht="1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s="3" customFormat="1" ht="15" customHeight="1">
      <c r="A169" s="6" t="s">
        <v>296</v>
      </c>
      <c r="B169" s="7" t="s">
        <v>297</v>
      </c>
      <c r="C169" s="6" t="s">
        <v>298</v>
      </c>
      <c r="D169" s="6" t="s">
        <v>97</v>
      </c>
      <c r="E169" s="8">
        <v>22060</v>
      </c>
      <c r="F169" s="9">
        <v>44774</v>
      </c>
      <c r="G169" s="9">
        <v>47422</v>
      </c>
      <c r="H169" s="10">
        <v>87</v>
      </c>
      <c r="I169" s="10">
        <v>2.42</v>
      </c>
      <c r="J169" s="8">
        <v>24615.279999999999</v>
      </c>
      <c r="K169" s="8">
        <v>1.1200000000000001</v>
      </c>
      <c r="L169" s="8">
        <v>295383.36</v>
      </c>
      <c r="M169" s="8">
        <v>13.39</v>
      </c>
      <c r="N169" s="8">
        <v>3.23</v>
      </c>
      <c r="O169" s="8">
        <v>0</v>
      </c>
      <c r="P169" s="8">
        <v>45958</v>
      </c>
      <c r="Q169" s="8">
        <v>0</v>
      </c>
    </row>
    <row r="170" spans="1:17" s="3" customFormat="1" ht="1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s="3" customFormat="1" ht="15" customHeight="1">
      <c r="A171" s="6" t="s">
        <v>296</v>
      </c>
      <c r="B171" s="7" t="s">
        <v>299</v>
      </c>
      <c r="C171" s="6" t="s">
        <v>300</v>
      </c>
      <c r="D171" s="6" t="s">
        <v>97</v>
      </c>
      <c r="E171" s="8">
        <v>24364</v>
      </c>
      <c r="F171" s="9">
        <v>42795</v>
      </c>
      <c r="G171" s="9">
        <v>47177</v>
      </c>
      <c r="H171" s="10">
        <v>144</v>
      </c>
      <c r="I171" s="10">
        <v>7.83</v>
      </c>
      <c r="J171" s="8">
        <v>20973.42</v>
      </c>
      <c r="K171" s="8">
        <v>0.86</v>
      </c>
      <c r="L171" s="8">
        <v>251681.04</v>
      </c>
      <c r="M171" s="8">
        <v>10.33</v>
      </c>
      <c r="N171" s="8">
        <v>2.74</v>
      </c>
      <c r="O171" s="8">
        <v>0</v>
      </c>
      <c r="P171" s="8">
        <v>11155.53</v>
      </c>
      <c r="Q171" s="8">
        <v>0</v>
      </c>
    </row>
    <row r="172" spans="1:17" s="3" customFormat="1" ht="1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3" customFormat="1" ht="15" customHeight="1">
      <c r="A173" s="6" t="s">
        <v>296</v>
      </c>
      <c r="B173" s="7" t="s">
        <v>301</v>
      </c>
      <c r="C173" s="6" t="s">
        <v>302</v>
      </c>
      <c r="D173" s="6" t="s">
        <v>97</v>
      </c>
      <c r="E173" s="8">
        <v>6480</v>
      </c>
      <c r="F173" s="9">
        <v>44703</v>
      </c>
      <c r="G173" s="9">
        <v>46538</v>
      </c>
      <c r="H173" s="10">
        <v>61</v>
      </c>
      <c r="I173" s="10">
        <v>2.67</v>
      </c>
      <c r="J173" s="8">
        <v>6874.2</v>
      </c>
      <c r="K173" s="8">
        <v>1.06</v>
      </c>
      <c r="L173" s="8">
        <v>82490.399999999994</v>
      </c>
      <c r="M173" s="8">
        <v>12.73</v>
      </c>
      <c r="N173" s="8">
        <v>3.21</v>
      </c>
      <c r="O173" s="8">
        <v>0</v>
      </c>
      <c r="P173" s="8">
        <v>16341.42</v>
      </c>
      <c r="Q173" s="8">
        <v>0</v>
      </c>
    </row>
    <row r="174" spans="1:17" s="3" customFormat="1" ht="1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s="3" customFormat="1" ht="15" customHeight="1">
      <c r="A175" s="6" t="s">
        <v>303</v>
      </c>
      <c r="B175" s="7" t="s">
        <v>208</v>
      </c>
      <c r="C175" s="6" t="s">
        <v>304</v>
      </c>
      <c r="D175" s="6" t="s">
        <v>97</v>
      </c>
      <c r="E175" s="8">
        <v>101208</v>
      </c>
      <c r="F175" s="9">
        <v>43539</v>
      </c>
      <c r="G175" s="9">
        <v>47422</v>
      </c>
      <c r="H175" s="10">
        <v>128</v>
      </c>
      <c r="I175" s="10">
        <v>5.83</v>
      </c>
      <c r="J175" s="8">
        <v>0</v>
      </c>
      <c r="K175" s="8">
        <v>0</v>
      </c>
      <c r="L175" s="8">
        <v>0</v>
      </c>
      <c r="M175" s="8">
        <v>0</v>
      </c>
      <c r="N175" s="8">
        <v>2.58</v>
      </c>
      <c r="O175" s="8">
        <v>0</v>
      </c>
      <c r="P175" s="8">
        <v>177114</v>
      </c>
      <c r="Q175" s="8">
        <v>0</v>
      </c>
    </row>
    <row r="176" spans="1:17" s="3" customFormat="1" ht="1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s="3" customFormat="1" ht="15" customHeight="1">
      <c r="A177" s="6" t="s">
        <v>303</v>
      </c>
      <c r="B177" s="7" t="s">
        <v>305</v>
      </c>
      <c r="C177" s="6" t="s">
        <v>306</v>
      </c>
      <c r="D177" s="6" t="s">
        <v>97</v>
      </c>
      <c r="E177" s="8">
        <v>50591</v>
      </c>
      <c r="F177" s="9">
        <v>43444</v>
      </c>
      <c r="G177" s="9">
        <v>45657</v>
      </c>
      <c r="H177" s="10">
        <v>73</v>
      </c>
      <c r="I177" s="10">
        <v>6.08</v>
      </c>
      <c r="J177" s="8">
        <v>34211.82</v>
      </c>
      <c r="K177" s="8">
        <v>0.68</v>
      </c>
      <c r="L177" s="8">
        <v>410541.84</v>
      </c>
      <c r="M177" s="8">
        <v>8.11</v>
      </c>
      <c r="N177" s="8">
        <v>2.46</v>
      </c>
      <c r="O177" s="8">
        <v>0</v>
      </c>
      <c r="P177" s="8">
        <v>59022.84</v>
      </c>
      <c r="Q177" s="8">
        <v>0</v>
      </c>
    </row>
    <row r="178" spans="1:17" s="3" customFormat="1" ht="1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s="3" customFormat="1" ht="15" customHeight="1">
      <c r="A179" s="6" t="s">
        <v>307</v>
      </c>
      <c r="B179" s="7" t="s">
        <v>308</v>
      </c>
      <c r="C179" s="6" t="s">
        <v>309</v>
      </c>
      <c r="D179" s="6" t="s">
        <v>97</v>
      </c>
      <c r="E179" s="8">
        <v>79970</v>
      </c>
      <c r="F179" s="9">
        <v>43258</v>
      </c>
      <c r="G179" s="9">
        <v>50562</v>
      </c>
      <c r="H179" s="10">
        <v>240</v>
      </c>
      <c r="I179" s="10">
        <v>6.58</v>
      </c>
      <c r="J179" s="8">
        <v>28596.16</v>
      </c>
      <c r="K179" s="8">
        <v>0.36</v>
      </c>
      <c r="L179" s="8">
        <v>343153.91999999998</v>
      </c>
      <c r="M179" s="8">
        <v>4.29</v>
      </c>
      <c r="N179" s="8">
        <v>0.47</v>
      </c>
      <c r="O179" s="8">
        <v>0</v>
      </c>
      <c r="P179" s="8">
        <v>25022.29</v>
      </c>
      <c r="Q179" s="8">
        <v>0</v>
      </c>
    </row>
    <row r="180" spans="1:17" s="3" customFormat="1" ht="1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3" customFormat="1" ht="15" customHeight="1">
      <c r="A181" s="6" t="s">
        <v>310</v>
      </c>
      <c r="B181" s="7" t="s">
        <v>311</v>
      </c>
      <c r="C181" s="6" t="s">
        <v>312</v>
      </c>
      <c r="D181" s="6" t="s">
        <v>97</v>
      </c>
      <c r="E181" s="8">
        <v>42000</v>
      </c>
      <c r="F181" s="9">
        <v>44136</v>
      </c>
      <c r="G181" s="9">
        <v>45961</v>
      </c>
      <c r="H181" s="10">
        <v>60</v>
      </c>
      <c r="I181" s="10">
        <v>4.17</v>
      </c>
      <c r="J181" s="8">
        <v>17997.89</v>
      </c>
      <c r="K181" s="8">
        <v>0.43</v>
      </c>
      <c r="L181" s="8">
        <v>215974.68</v>
      </c>
      <c r="M181" s="8">
        <v>5.14</v>
      </c>
      <c r="N181" s="8">
        <v>1.82</v>
      </c>
      <c r="O181" s="8">
        <v>0</v>
      </c>
      <c r="P181" s="8">
        <v>0</v>
      </c>
      <c r="Q181" s="8">
        <v>0</v>
      </c>
    </row>
    <row r="182" spans="1:17" s="3" customFormat="1" ht="1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3" customFormat="1" ht="15" customHeight="1">
      <c r="A183" s="6" t="s">
        <v>313</v>
      </c>
      <c r="B183" s="7" t="s">
        <v>314</v>
      </c>
      <c r="C183" s="6" t="s">
        <v>315</v>
      </c>
      <c r="D183" s="6" t="s">
        <v>97</v>
      </c>
      <c r="E183" s="8">
        <v>14000</v>
      </c>
      <c r="F183" s="9">
        <v>44778</v>
      </c>
      <c r="G183" s="9">
        <v>45869</v>
      </c>
      <c r="H183" s="10">
        <v>36</v>
      </c>
      <c r="I183" s="10">
        <v>2.42</v>
      </c>
      <c r="J183" s="8">
        <v>9415</v>
      </c>
      <c r="K183" s="8">
        <v>0.67</v>
      </c>
      <c r="L183" s="8">
        <v>112980</v>
      </c>
      <c r="M183" s="8">
        <v>8.07</v>
      </c>
      <c r="N183" s="8">
        <v>2.82</v>
      </c>
      <c r="O183" s="8">
        <v>0</v>
      </c>
      <c r="P183" s="8">
        <v>8703.33</v>
      </c>
      <c r="Q183" s="8">
        <v>0</v>
      </c>
    </row>
    <row r="184" spans="1:17" s="3" customFormat="1" ht="1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3" customFormat="1" ht="15" customHeight="1">
      <c r="A185" s="6" t="s">
        <v>316</v>
      </c>
      <c r="B185" s="7" t="s">
        <v>317</v>
      </c>
      <c r="C185" s="6" t="s">
        <v>318</v>
      </c>
      <c r="D185" s="6" t="s">
        <v>97</v>
      </c>
      <c r="E185" s="8">
        <v>24000</v>
      </c>
      <c r="F185" s="9">
        <v>44671</v>
      </c>
      <c r="G185" s="9">
        <v>46507</v>
      </c>
      <c r="H185" s="10">
        <v>61</v>
      </c>
      <c r="I185" s="10">
        <v>2.75</v>
      </c>
      <c r="J185" s="8">
        <v>17280</v>
      </c>
      <c r="K185" s="8">
        <v>0.72</v>
      </c>
      <c r="L185" s="8">
        <v>207360</v>
      </c>
      <c r="M185" s="8">
        <v>8.64</v>
      </c>
      <c r="N185" s="8">
        <v>1.89</v>
      </c>
      <c r="O185" s="8">
        <v>0</v>
      </c>
      <c r="P185" s="8">
        <v>16300</v>
      </c>
      <c r="Q185" s="8">
        <v>0</v>
      </c>
    </row>
    <row r="186" spans="1:17" s="3" customFormat="1" ht="1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3" customFormat="1" ht="15" customHeight="1">
      <c r="A187" s="6" t="s">
        <v>319</v>
      </c>
      <c r="B187" s="7" t="s">
        <v>320</v>
      </c>
      <c r="C187" s="6" t="s">
        <v>321</v>
      </c>
      <c r="D187" s="6" t="s">
        <v>97</v>
      </c>
      <c r="E187" s="8">
        <v>63000</v>
      </c>
      <c r="F187" s="9">
        <v>43191</v>
      </c>
      <c r="G187" s="9">
        <v>46112</v>
      </c>
      <c r="H187" s="10">
        <v>96</v>
      </c>
      <c r="I187" s="10">
        <v>6.75</v>
      </c>
      <c r="J187" s="8">
        <v>64890</v>
      </c>
      <c r="K187" s="8">
        <v>1.03</v>
      </c>
      <c r="L187" s="8">
        <v>778680</v>
      </c>
      <c r="M187" s="8">
        <v>12.36</v>
      </c>
      <c r="N187" s="8">
        <v>2.4300000000000002</v>
      </c>
      <c r="O187" s="8">
        <v>0</v>
      </c>
      <c r="P187" s="8">
        <v>5620</v>
      </c>
      <c r="Q187" s="8">
        <v>0</v>
      </c>
    </row>
    <row r="188" spans="1:17" s="3" customFormat="1" ht="1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3" customFormat="1" ht="15" customHeight="1">
      <c r="A189" s="6" t="s">
        <v>322</v>
      </c>
      <c r="B189" s="7" t="s">
        <v>325</v>
      </c>
      <c r="C189" s="6" t="s">
        <v>326</v>
      </c>
      <c r="D189" s="6" t="s">
        <v>117</v>
      </c>
      <c r="E189" s="8">
        <v>1971</v>
      </c>
      <c r="F189" s="9">
        <v>44501</v>
      </c>
      <c r="G189" s="9">
        <v>46691</v>
      </c>
      <c r="H189" s="10">
        <v>72</v>
      </c>
      <c r="I189" s="10">
        <v>3.17</v>
      </c>
      <c r="J189" s="8">
        <v>1616.22</v>
      </c>
      <c r="K189" s="8">
        <v>0.82</v>
      </c>
      <c r="L189" s="8">
        <v>19394.64</v>
      </c>
      <c r="M189" s="8">
        <v>9.84</v>
      </c>
      <c r="N189" s="8">
        <v>0.73</v>
      </c>
      <c r="O189" s="8">
        <v>0</v>
      </c>
      <c r="P189" s="8">
        <v>2956.5</v>
      </c>
      <c r="Q189" s="8">
        <v>0</v>
      </c>
    </row>
    <row r="190" spans="1:17" s="3" customFormat="1" ht="1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3" customFormat="1" ht="15" customHeight="1">
      <c r="A191" s="6" t="s">
        <v>322</v>
      </c>
      <c r="B191" s="7" t="s">
        <v>329</v>
      </c>
      <c r="C191" s="6" t="s">
        <v>816</v>
      </c>
      <c r="D191" s="6" t="s">
        <v>97</v>
      </c>
      <c r="E191" s="8">
        <v>5382</v>
      </c>
      <c r="F191" s="9">
        <v>44835</v>
      </c>
      <c r="G191" s="9">
        <v>45930</v>
      </c>
      <c r="H191" s="10">
        <v>36</v>
      </c>
      <c r="I191" s="10">
        <v>2.25</v>
      </c>
      <c r="J191" s="8">
        <v>4485</v>
      </c>
      <c r="K191" s="8">
        <v>0.83</v>
      </c>
      <c r="L191" s="8">
        <v>53820</v>
      </c>
      <c r="M191" s="8">
        <v>10</v>
      </c>
      <c r="N191" s="8">
        <v>3.31</v>
      </c>
      <c r="O191" s="8">
        <v>0</v>
      </c>
      <c r="P191" s="8">
        <v>5269.88</v>
      </c>
      <c r="Q191" s="8">
        <v>0</v>
      </c>
    </row>
    <row r="192" spans="1:17" s="3" customFormat="1" ht="1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3" customFormat="1" ht="15" customHeight="1">
      <c r="A193" s="6" t="s">
        <v>322</v>
      </c>
      <c r="B193" s="7" t="s">
        <v>331</v>
      </c>
      <c r="C193" s="6" t="s">
        <v>817</v>
      </c>
      <c r="D193" s="6" t="s">
        <v>97</v>
      </c>
      <c r="E193" s="8">
        <v>7020</v>
      </c>
      <c r="F193" s="9">
        <v>45413</v>
      </c>
      <c r="G193" s="9">
        <v>47238</v>
      </c>
      <c r="H193" s="10">
        <v>60</v>
      </c>
      <c r="I193" s="10">
        <v>0.67</v>
      </c>
      <c r="J193" s="8">
        <v>5558</v>
      </c>
      <c r="K193" s="8">
        <v>0.79</v>
      </c>
      <c r="L193" s="8">
        <v>66696</v>
      </c>
      <c r="M193" s="8">
        <v>9.5</v>
      </c>
      <c r="N193" s="8">
        <v>3</v>
      </c>
      <c r="O193" s="8">
        <v>0</v>
      </c>
      <c r="P193" s="8">
        <v>14616</v>
      </c>
      <c r="Q193" s="8">
        <v>0</v>
      </c>
    </row>
    <row r="194" spans="1:17" s="3" customFormat="1" ht="1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3" customFormat="1" ht="15" customHeight="1">
      <c r="A195" s="6" t="s">
        <v>322</v>
      </c>
      <c r="B195" s="7" t="s">
        <v>323</v>
      </c>
      <c r="C195" s="12" t="s">
        <v>247</v>
      </c>
      <c r="D195" s="12"/>
      <c r="E195" s="13">
        <v>2934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 s="3" customFormat="1" ht="1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3" customFormat="1" ht="15" customHeight="1">
      <c r="A197" s="6" t="s">
        <v>322</v>
      </c>
      <c r="B197" s="7" t="s">
        <v>327</v>
      </c>
      <c r="C197" s="12" t="s">
        <v>247</v>
      </c>
      <c r="D197" s="12"/>
      <c r="E197" s="13">
        <v>4680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s="3" customFormat="1" ht="1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3" customFormat="1" ht="15" customHeight="1">
      <c r="A199" s="6" t="s">
        <v>334</v>
      </c>
      <c r="B199" s="7" t="s">
        <v>331</v>
      </c>
      <c r="C199" s="6" t="s">
        <v>335</v>
      </c>
      <c r="D199" s="6" t="s">
        <v>97</v>
      </c>
      <c r="E199" s="8">
        <v>30000</v>
      </c>
      <c r="F199" s="9">
        <v>44136</v>
      </c>
      <c r="G199" s="9">
        <v>45961</v>
      </c>
      <c r="H199" s="10">
        <v>60</v>
      </c>
      <c r="I199" s="10">
        <v>4.17</v>
      </c>
      <c r="J199" s="8">
        <v>12844.02</v>
      </c>
      <c r="K199" s="8">
        <v>0.43</v>
      </c>
      <c r="L199" s="8">
        <v>154128.24</v>
      </c>
      <c r="M199" s="8">
        <v>5.14</v>
      </c>
      <c r="N199" s="8">
        <v>1.86</v>
      </c>
      <c r="O199" s="8">
        <v>0</v>
      </c>
      <c r="P199" s="8">
        <v>0</v>
      </c>
      <c r="Q199" s="8">
        <v>0</v>
      </c>
    </row>
    <row r="200" spans="1:17" s="3" customFormat="1" ht="1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3" customFormat="1" ht="15" customHeight="1">
      <c r="A201" s="6" t="s">
        <v>336</v>
      </c>
      <c r="B201" s="7" t="s">
        <v>119</v>
      </c>
      <c r="C201" s="6" t="s">
        <v>337</v>
      </c>
      <c r="D201" s="6" t="s">
        <v>97</v>
      </c>
      <c r="E201" s="8">
        <v>10000</v>
      </c>
      <c r="F201" s="9">
        <v>42491</v>
      </c>
      <c r="G201" s="9">
        <v>46142</v>
      </c>
      <c r="H201" s="10">
        <v>120</v>
      </c>
      <c r="I201" s="10">
        <v>8.67</v>
      </c>
      <c r="J201" s="8">
        <v>6958.33</v>
      </c>
      <c r="K201" s="8">
        <v>0.7</v>
      </c>
      <c r="L201" s="8">
        <v>83499.960000000006</v>
      </c>
      <c r="M201" s="8">
        <v>8.35</v>
      </c>
      <c r="N201" s="8">
        <v>5.0999999999999996</v>
      </c>
      <c r="O201" s="8">
        <v>0</v>
      </c>
      <c r="P201" s="8">
        <v>17583</v>
      </c>
      <c r="Q201" s="8">
        <v>0</v>
      </c>
    </row>
    <row r="202" spans="1:17" s="3" customFormat="1" ht="1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3" customFormat="1" ht="15" customHeight="1">
      <c r="A203" s="6" t="s">
        <v>336</v>
      </c>
      <c r="B203" s="7" t="s">
        <v>320</v>
      </c>
      <c r="C203" s="6" t="s">
        <v>338</v>
      </c>
      <c r="D203" s="6" t="s">
        <v>97</v>
      </c>
      <c r="E203" s="8">
        <v>5025</v>
      </c>
      <c r="F203" s="9">
        <v>42736</v>
      </c>
      <c r="G203" s="9">
        <v>46387</v>
      </c>
      <c r="H203" s="10">
        <v>120</v>
      </c>
      <c r="I203" s="10">
        <v>8</v>
      </c>
      <c r="J203" s="8">
        <v>3132.25</v>
      </c>
      <c r="K203" s="8">
        <v>0.62</v>
      </c>
      <c r="L203" s="8">
        <v>37587</v>
      </c>
      <c r="M203" s="8">
        <v>7.48</v>
      </c>
      <c r="N203" s="8">
        <v>5.0999999999999996</v>
      </c>
      <c r="O203" s="8">
        <v>3.48</v>
      </c>
      <c r="P203" s="8">
        <v>9405</v>
      </c>
      <c r="Q203" s="8">
        <v>0</v>
      </c>
    </row>
    <row r="204" spans="1:17" s="3" customFormat="1" ht="1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3" customFormat="1" ht="15" customHeight="1">
      <c r="A205" s="6" t="s">
        <v>336</v>
      </c>
      <c r="B205" s="7" t="s">
        <v>339</v>
      </c>
      <c r="C205" s="6" t="s">
        <v>340</v>
      </c>
      <c r="D205" s="6" t="s">
        <v>97</v>
      </c>
      <c r="E205" s="8">
        <v>9849</v>
      </c>
      <c r="F205" s="9">
        <v>43466</v>
      </c>
      <c r="G205" s="9">
        <v>47208</v>
      </c>
      <c r="H205" s="10">
        <v>123</v>
      </c>
      <c r="I205" s="10">
        <v>6</v>
      </c>
      <c r="J205" s="8">
        <v>4860.8900000000003</v>
      </c>
      <c r="K205" s="8">
        <v>0.49</v>
      </c>
      <c r="L205" s="8">
        <v>58330.68</v>
      </c>
      <c r="M205" s="8">
        <v>5.92</v>
      </c>
      <c r="N205" s="8">
        <v>5.0999999999999996</v>
      </c>
      <c r="O205" s="8">
        <v>4.37</v>
      </c>
      <c r="P205" s="8">
        <v>10892.7</v>
      </c>
      <c r="Q205" s="8">
        <v>0</v>
      </c>
    </row>
    <row r="206" spans="1:17" s="3" customFormat="1" ht="1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3" customFormat="1" ht="15" customHeight="1">
      <c r="A207" s="6" t="s">
        <v>336</v>
      </c>
      <c r="B207" s="7" t="s">
        <v>341</v>
      </c>
      <c r="C207" s="6" t="s">
        <v>342</v>
      </c>
      <c r="D207" s="6" t="s">
        <v>97</v>
      </c>
      <c r="E207" s="8">
        <v>15075</v>
      </c>
      <c r="F207" s="9">
        <v>43922</v>
      </c>
      <c r="G207" s="9">
        <v>47573</v>
      </c>
      <c r="H207" s="10">
        <v>120</v>
      </c>
      <c r="I207" s="10">
        <v>4.75</v>
      </c>
      <c r="J207" s="8">
        <v>10131.4</v>
      </c>
      <c r="K207" s="8">
        <v>0.67</v>
      </c>
      <c r="L207" s="8">
        <v>121576.8</v>
      </c>
      <c r="M207" s="8">
        <v>8.06</v>
      </c>
      <c r="N207" s="8">
        <v>5.0999999999999996</v>
      </c>
      <c r="O207" s="8">
        <v>0</v>
      </c>
      <c r="P207" s="8">
        <v>26751</v>
      </c>
      <c r="Q207" s="8">
        <v>0</v>
      </c>
    </row>
    <row r="208" spans="1:17" s="3" customFormat="1" ht="1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3" customFormat="1" ht="15" customHeight="1">
      <c r="A209" s="6" t="s">
        <v>343</v>
      </c>
      <c r="B209" s="7" t="s">
        <v>344</v>
      </c>
      <c r="C209" s="6" t="s">
        <v>345</v>
      </c>
      <c r="D209" s="6" t="s">
        <v>97</v>
      </c>
      <c r="E209" s="8">
        <v>33078</v>
      </c>
      <c r="F209" s="9">
        <v>42795</v>
      </c>
      <c r="G209" s="9">
        <v>46446</v>
      </c>
      <c r="H209" s="10">
        <v>120</v>
      </c>
      <c r="I209" s="10">
        <v>7.83</v>
      </c>
      <c r="J209" s="8">
        <v>19008.41</v>
      </c>
      <c r="K209" s="8">
        <v>0.56999999999999995</v>
      </c>
      <c r="L209" s="8">
        <v>228100.92</v>
      </c>
      <c r="M209" s="8">
        <v>6.9</v>
      </c>
      <c r="N209" s="8">
        <v>1.1000000000000001</v>
      </c>
      <c r="O209" s="8">
        <v>0</v>
      </c>
      <c r="P209" s="8">
        <v>17812.5</v>
      </c>
      <c r="Q209" s="8">
        <v>0</v>
      </c>
    </row>
    <row r="210" spans="1:17" s="3" customFormat="1" ht="1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3" customFormat="1" ht="15" customHeight="1">
      <c r="A211" s="6" t="s">
        <v>346</v>
      </c>
      <c r="B211" s="7" t="s">
        <v>347</v>
      </c>
      <c r="C211" s="6" t="s">
        <v>348</v>
      </c>
      <c r="D211" s="6" t="s">
        <v>97</v>
      </c>
      <c r="E211" s="8">
        <v>40841</v>
      </c>
      <c r="F211" s="9">
        <v>44136</v>
      </c>
      <c r="G211" s="9">
        <v>45961</v>
      </c>
      <c r="H211" s="10">
        <v>60</v>
      </c>
      <c r="I211" s="10">
        <v>4.17</v>
      </c>
      <c r="J211" s="8">
        <v>18068.98</v>
      </c>
      <c r="K211" s="8">
        <v>0.44</v>
      </c>
      <c r="L211" s="8">
        <v>216827.76</v>
      </c>
      <c r="M211" s="8">
        <v>5.31</v>
      </c>
      <c r="N211" s="8">
        <v>1.95</v>
      </c>
      <c r="O211" s="8">
        <v>0</v>
      </c>
      <c r="P211" s="8">
        <v>0</v>
      </c>
      <c r="Q211" s="8">
        <v>0</v>
      </c>
    </row>
    <row r="212" spans="1:17" s="3" customFormat="1" ht="1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3" customFormat="1" ht="15" customHeight="1">
      <c r="A213" s="6" t="s">
        <v>349</v>
      </c>
      <c r="B213" s="7" t="s">
        <v>350</v>
      </c>
      <c r="C213" s="6" t="s">
        <v>351</v>
      </c>
      <c r="D213" s="6" t="s">
        <v>97</v>
      </c>
      <c r="E213" s="8">
        <v>103289</v>
      </c>
      <c r="F213" s="9">
        <v>44562</v>
      </c>
      <c r="G213" s="9">
        <v>47118</v>
      </c>
      <c r="H213" s="10">
        <v>84</v>
      </c>
      <c r="I213" s="10">
        <v>3</v>
      </c>
      <c r="J213" s="8">
        <v>58168.34</v>
      </c>
      <c r="K213" s="8">
        <v>0.56000000000000005</v>
      </c>
      <c r="L213" s="8">
        <v>698020.08</v>
      </c>
      <c r="M213" s="8">
        <v>6.76</v>
      </c>
      <c r="N213" s="8">
        <v>1.46</v>
      </c>
      <c r="O213" s="8">
        <v>0</v>
      </c>
      <c r="P213" s="8">
        <v>54829.24</v>
      </c>
      <c r="Q213" s="8">
        <v>0</v>
      </c>
    </row>
    <row r="214" spans="1:17" s="3" customFormat="1" ht="1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3" customFormat="1" ht="15" customHeight="1">
      <c r="A215" s="6" t="s">
        <v>352</v>
      </c>
      <c r="B215" s="7" t="s">
        <v>320</v>
      </c>
      <c r="C215" s="101" t="s">
        <v>862</v>
      </c>
      <c r="D215" s="101" t="s">
        <v>97</v>
      </c>
      <c r="E215" s="140">
        <v>26994</v>
      </c>
      <c r="F215" s="102">
        <v>45597</v>
      </c>
      <c r="G215" s="9">
        <v>47238</v>
      </c>
      <c r="H215" s="10">
        <v>54</v>
      </c>
      <c r="I215" s="10">
        <v>0.17</v>
      </c>
      <c r="J215" s="8">
        <v>0</v>
      </c>
      <c r="K215" s="8">
        <v>0</v>
      </c>
      <c r="L215" s="8">
        <v>0</v>
      </c>
      <c r="M215" s="8">
        <v>0</v>
      </c>
      <c r="N215" s="8">
        <v>3.13</v>
      </c>
      <c r="O215" s="8">
        <v>0</v>
      </c>
      <c r="P215" s="8">
        <v>30674.41</v>
      </c>
      <c r="Q215" s="8">
        <v>0</v>
      </c>
    </row>
    <row r="216" spans="1:17" s="3" customFormat="1" ht="1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3" customFormat="1" ht="15" customHeight="1">
      <c r="A217" s="6" t="s">
        <v>352</v>
      </c>
      <c r="B217" s="7" t="s">
        <v>354</v>
      </c>
      <c r="C217" s="6" t="s">
        <v>355</v>
      </c>
      <c r="D217" s="6" t="s">
        <v>97</v>
      </c>
      <c r="E217" s="8">
        <v>55535</v>
      </c>
      <c r="F217" s="9">
        <v>43891</v>
      </c>
      <c r="G217" s="9">
        <v>47726</v>
      </c>
      <c r="H217" s="10">
        <v>126</v>
      </c>
      <c r="I217" s="10">
        <v>4.83</v>
      </c>
      <c r="J217" s="8">
        <v>30650.13</v>
      </c>
      <c r="K217" s="8">
        <v>0.55000000000000004</v>
      </c>
      <c r="L217" s="8">
        <v>367801.56</v>
      </c>
      <c r="M217" s="8">
        <v>6.62</v>
      </c>
      <c r="N217" s="8">
        <v>2.56</v>
      </c>
      <c r="O217" s="8">
        <v>0</v>
      </c>
      <c r="P217" s="8">
        <v>22424.46</v>
      </c>
      <c r="Q217" s="8">
        <v>0</v>
      </c>
    </row>
    <row r="218" spans="1:17" s="3" customFormat="1" ht="1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3" customFormat="1" ht="15" customHeight="1">
      <c r="A219" s="6" t="s">
        <v>352</v>
      </c>
      <c r="B219" s="7" t="s">
        <v>101</v>
      </c>
      <c r="C219" s="12" t="s">
        <v>247</v>
      </c>
      <c r="D219" s="12"/>
      <c r="E219" s="13">
        <v>0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s="3" customFormat="1" ht="1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3" customFormat="1" ht="15" customHeight="1">
      <c r="A221" s="6" t="s">
        <v>357</v>
      </c>
      <c r="B221" s="7" t="s">
        <v>358</v>
      </c>
      <c r="C221" s="6" t="s">
        <v>359</v>
      </c>
      <c r="D221" s="6" t="s">
        <v>97</v>
      </c>
      <c r="E221" s="8">
        <v>26532</v>
      </c>
      <c r="F221" s="9">
        <v>44579</v>
      </c>
      <c r="G221" s="9">
        <v>45716</v>
      </c>
      <c r="H221" s="10">
        <v>38</v>
      </c>
      <c r="I221" s="10">
        <v>3</v>
      </c>
      <c r="J221" s="8">
        <v>22893.54</v>
      </c>
      <c r="K221" s="8">
        <v>0.86</v>
      </c>
      <c r="L221" s="8">
        <v>274722.48</v>
      </c>
      <c r="M221" s="8">
        <v>10.35</v>
      </c>
      <c r="N221" s="8">
        <v>1.95</v>
      </c>
      <c r="O221" s="8">
        <v>0</v>
      </c>
      <c r="P221" s="8">
        <v>64738.080000000002</v>
      </c>
      <c r="Q221" s="8">
        <v>0</v>
      </c>
    </row>
    <row r="222" spans="1:17" s="3" customFormat="1" ht="1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3" customFormat="1" ht="15" customHeight="1">
      <c r="A223" s="6" t="s">
        <v>360</v>
      </c>
      <c r="B223" s="7" t="s">
        <v>99</v>
      </c>
      <c r="C223" s="6" t="s">
        <v>361</v>
      </c>
      <c r="D223" s="6" t="s">
        <v>97</v>
      </c>
      <c r="E223" s="8">
        <v>60880</v>
      </c>
      <c r="F223" s="9">
        <v>43765</v>
      </c>
      <c r="G223" s="7"/>
      <c r="H223" s="7"/>
      <c r="I223" s="10">
        <v>5.25</v>
      </c>
      <c r="J223" s="8">
        <v>35361.660000000003</v>
      </c>
      <c r="K223" s="8">
        <v>0.57999999999999996</v>
      </c>
      <c r="L223" s="8">
        <v>424339.92</v>
      </c>
      <c r="M223" s="8">
        <v>6.97</v>
      </c>
      <c r="N223" s="8">
        <v>0.03</v>
      </c>
      <c r="O223" s="8">
        <v>0</v>
      </c>
      <c r="P223" s="8">
        <v>44442</v>
      </c>
      <c r="Q223" s="8">
        <v>0</v>
      </c>
    </row>
    <row r="224" spans="1:17" s="3" customFormat="1" ht="1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3" customFormat="1" ht="15" customHeight="1">
      <c r="A225" s="6" t="s">
        <v>360</v>
      </c>
      <c r="B225" s="7" t="s">
        <v>101</v>
      </c>
      <c r="C225" s="6" t="s">
        <v>362</v>
      </c>
      <c r="D225" s="6" t="s">
        <v>97</v>
      </c>
      <c r="E225" s="8">
        <v>23545</v>
      </c>
      <c r="F225" s="9">
        <v>45261</v>
      </c>
      <c r="G225" s="9">
        <v>47118</v>
      </c>
      <c r="H225" s="10">
        <v>61</v>
      </c>
      <c r="I225" s="10">
        <v>1.08</v>
      </c>
      <c r="J225" s="8">
        <v>17854.96</v>
      </c>
      <c r="K225" s="8">
        <v>0.76</v>
      </c>
      <c r="L225" s="8">
        <v>214259.52</v>
      </c>
      <c r="M225" s="8">
        <v>9.1</v>
      </c>
      <c r="N225" s="8">
        <v>2.5299999999999998</v>
      </c>
      <c r="O225" s="8">
        <v>0</v>
      </c>
      <c r="P225" s="8">
        <v>15432.56</v>
      </c>
      <c r="Q225" s="8">
        <v>0</v>
      </c>
    </row>
    <row r="226" spans="1:17" s="3" customFormat="1" ht="1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3" customFormat="1" ht="15" customHeight="1">
      <c r="A227" s="6" t="s">
        <v>363</v>
      </c>
      <c r="B227" s="7"/>
      <c r="C227" s="6" t="s">
        <v>819</v>
      </c>
      <c r="D227" s="6" t="s">
        <v>97</v>
      </c>
      <c r="E227" s="8">
        <v>0</v>
      </c>
      <c r="F227" s="9">
        <v>44851</v>
      </c>
      <c r="G227" s="9">
        <v>46721</v>
      </c>
      <c r="H227" s="10">
        <v>62</v>
      </c>
      <c r="I227" s="10">
        <v>2.25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-9678.75</v>
      </c>
      <c r="Q227" s="8">
        <v>0</v>
      </c>
    </row>
    <row r="228" spans="1:17" s="3" customFormat="1" ht="1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3" customFormat="1" ht="15" customHeight="1">
      <c r="A229" s="6" t="s">
        <v>363</v>
      </c>
      <c r="B229" s="7" t="s">
        <v>364</v>
      </c>
      <c r="C229" s="6" t="s">
        <v>365</v>
      </c>
      <c r="D229" s="6" t="s">
        <v>97</v>
      </c>
      <c r="E229" s="8">
        <v>11020</v>
      </c>
      <c r="F229" s="9">
        <v>43556</v>
      </c>
      <c r="G229" s="9">
        <v>47208</v>
      </c>
      <c r="H229" s="10">
        <v>120</v>
      </c>
      <c r="I229" s="10">
        <v>5.75</v>
      </c>
      <c r="J229" s="8">
        <v>8707.5499999999993</v>
      </c>
      <c r="K229" s="8">
        <v>0.79</v>
      </c>
      <c r="L229" s="8">
        <v>104490.6</v>
      </c>
      <c r="M229" s="8">
        <v>9.48</v>
      </c>
      <c r="N229" s="8">
        <v>2.71</v>
      </c>
      <c r="O229" s="8">
        <v>0</v>
      </c>
      <c r="P229" s="8">
        <v>5969.17</v>
      </c>
      <c r="Q229" s="8">
        <v>0</v>
      </c>
    </row>
    <row r="230" spans="1:17" s="3" customFormat="1" ht="1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3" customFormat="1" ht="15" customHeight="1">
      <c r="A231" s="6" t="s">
        <v>363</v>
      </c>
      <c r="B231" s="7" t="s">
        <v>366</v>
      </c>
      <c r="C231" s="6" t="s">
        <v>820</v>
      </c>
      <c r="D231" s="6" t="s">
        <v>97</v>
      </c>
      <c r="E231" s="8">
        <v>12905</v>
      </c>
      <c r="F231" s="9">
        <v>45047</v>
      </c>
      <c r="G231" s="9">
        <v>46934</v>
      </c>
      <c r="H231" s="10">
        <v>62</v>
      </c>
      <c r="I231" s="10">
        <v>1.67</v>
      </c>
      <c r="J231" s="8">
        <v>10904.73</v>
      </c>
      <c r="K231" s="8">
        <v>0.85</v>
      </c>
      <c r="L231" s="8">
        <v>130856.76</v>
      </c>
      <c r="M231" s="8">
        <v>10.14</v>
      </c>
      <c r="N231" s="8">
        <v>3.32</v>
      </c>
      <c r="O231" s="8">
        <v>0</v>
      </c>
      <c r="P231" s="8">
        <v>41941.24</v>
      </c>
      <c r="Q231" s="8">
        <v>0</v>
      </c>
    </row>
    <row r="232" spans="1:17" s="3" customFormat="1" ht="1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3" customFormat="1" ht="15" customHeight="1">
      <c r="A233" s="6" t="s">
        <v>368</v>
      </c>
      <c r="B233" s="7" t="s">
        <v>366</v>
      </c>
      <c r="C233" s="6" t="s">
        <v>369</v>
      </c>
      <c r="D233" s="6" t="s">
        <v>97</v>
      </c>
      <c r="E233" s="8">
        <v>33000</v>
      </c>
      <c r="F233" s="9">
        <v>44136</v>
      </c>
      <c r="G233" s="9">
        <v>45961</v>
      </c>
      <c r="H233" s="10">
        <v>60</v>
      </c>
      <c r="I233" s="10">
        <v>4.17</v>
      </c>
      <c r="J233" s="8">
        <v>15335.12</v>
      </c>
      <c r="K233" s="8">
        <v>0.46</v>
      </c>
      <c r="L233" s="8">
        <v>184021.44</v>
      </c>
      <c r="M233" s="8">
        <v>5.58</v>
      </c>
      <c r="N233" s="8">
        <v>2.0099999999999998</v>
      </c>
      <c r="O233" s="8">
        <v>0</v>
      </c>
      <c r="P233" s="8">
        <v>0</v>
      </c>
      <c r="Q233" s="8">
        <v>0</v>
      </c>
    </row>
    <row r="234" spans="1:17" s="3" customFormat="1" ht="1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3" customFormat="1" ht="15" customHeight="1">
      <c r="A235" s="6" t="s">
        <v>370</v>
      </c>
      <c r="B235" s="7" t="s">
        <v>371</v>
      </c>
      <c r="C235" s="6" t="s">
        <v>372</v>
      </c>
      <c r="D235" s="6" t="s">
        <v>97</v>
      </c>
      <c r="E235" s="8">
        <v>45820</v>
      </c>
      <c r="F235" s="9">
        <v>44562</v>
      </c>
      <c r="G235" s="9">
        <v>47118</v>
      </c>
      <c r="H235" s="10">
        <v>84</v>
      </c>
      <c r="I235" s="10">
        <v>3</v>
      </c>
      <c r="J235" s="8">
        <v>13173.25</v>
      </c>
      <c r="K235" s="8">
        <v>0.28999999999999998</v>
      </c>
      <c r="L235" s="8">
        <v>158079</v>
      </c>
      <c r="M235" s="8">
        <v>3.45</v>
      </c>
      <c r="N235" s="8">
        <v>0.87</v>
      </c>
      <c r="O235" s="8">
        <v>0</v>
      </c>
      <c r="P235" s="8">
        <v>18000</v>
      </c>
      <c r="Q235" s="8">
        <v>0</v>
      </c>
    </row>
    <row r="236" spans="1:17" s="3" customFormat="1" ht="1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3" customFormat="1" ht="15" customHeight="1">
      <c r="A237" s="6" t="s">
        <v>370</v>
      </c>
      <c r="B237" s="7" t="s">
        <v>373</v>
      </c>
      <c r="C237" s="6" t="s">
        <v>821</v>
      </c>
      <c r="D237" s="6" t="s">
        <v>97</v>
      </c>
      <c r="E237" s="8">
        <v>33340</v>
      </c>
      <c r="F237" s="9">
        <v>44986</v>
      </c>
      <c r="G237" s="9">
        <v>46811</v>
      </c>
      <c r="H237" s="10">
        <v>59</v>
      </c>
      <c r="I237" s="10">
        <v>1.83</v>
      </c>
      <c r="J237" s="8">
        <v>13224.87</v>
      </c>
      <c r="K237" s="8">
        <v>0.4</v>
      </c>
      <c r="L237" s="8">
        <v>158698.44</v>
      </c>
      <c r="M237" s="8">
        <v>4.76</v>
      </c>
      <c r="N237" s="8">
        <v>0.87</v>
      </c>
      <c r="O237" s="8">
        <v>0</v>
      </c>
      <c r="P237" s="8">
        <v>12780.33</v>
      </c>
      <c r="Q237" s="8">
        <v>0</v>
      </c>
    </row>
    <row r="238" spans="1:17" s="3" customFormat="1" ht="1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3" customFormat="1" ht="15" customHeight="1">
      <c r="A239" s="6" t="s">
        <v>370</v>
      </c>
      <c r="B239" s="7" t="s">
        <v>375</v>
      </c>
      <c r="C239" s="6" t="s">
        <v>376</v>
      </c>
      <c r="D239" s="6" t="s">
        <v>97</v>
      </c>
      <c r="E239" s="8">
        <v>20840</v>
      </c>
      <c r="F239" s="9">
        <v>38245</v>
      </c>
      <c r="G239" s="9">
        <v>46173</v>
      </c>
      <c r="H239" s="10">
        <v>261</v>
      </c>
      <c r="I239" s="10">
        <v>20.329999999999998</v>
      </c>
      <c r="J239" s="8">
        <v>4000</v>
      </c>
      <c r="K239" s="8">
        <v>0.19</v>
      </c>
      <c r="L239" s="8">
        <v>48000</v>
      </c>
      <c r="M239" s="8">
        <v>2.2999999999999998</v>
      </c>
      <c r="N239" s="8">
        <v>0.4</v>
      </c>
      <c r="O239" s="8">
        <v>0</v>
      </c>
      <c r="P239" s="8">
        <v>0</v>
      </c>
      <c r="Q239" s="8">
        <v>0</v>
      </c>
    </row>
    <row r="240" spans="1:17" s="3" customFormat="1" ht="1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3" customFormat="1" ht="15" customHeight="1">
      <c r="A241" s="6" t="s">
        <v>377</v>
      </c>
      <c r="B241" s="7" t="s">
        <v>378</v>
      </c>
      <c r="C241" s="6" t="s">
        <v>379</v>
      </c>
      <c r="D241" s="6" t="s">
        <v>97</v>
      </c>
      <c r="E241" s="8">
        <v>10267</v>
      </c>
      <c r="F241" s="9">
        <v>41883</v>
      </c>
      <c r="G241" s="9">
        <v>46203</v>
      </c>
      <c r="H241" s="10">
        <v>142</v>
      </c>
      <c r="I241" s="10">
        <v>10.33</v>
      </c>
      <c r="J241" s="8">
        <v>7563.36</v>
      </c>
      <c r="K241" s="8">
        <v>0.74</v>
      </c>
      <c r="L241" s="8">
        <v>90760.320000000007</v>
      </c>
      <c r="M241" s="8">
        <v>8.84</v>
      </c>
      <c r="N241" s="8">
        <v>2.13</v>
      </c>
      <c r="O241" s="8">
        <v>0</v>
      </c>
      <c r="P241" s="8">
        <v>6604</v>
      </c>
      <c r="Q241" s="8">
        <v>0</v>
      </c>
    </row>
    <row r="242" spans="1:17" s="3" customFormat="1" ht="1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3" customFormat="1" ht="15" customHeight="1">
      <c r="A243" s="6" t="s">
        <v>377</v>
      </c>
      <c r="B243" s="7" t="s">
        <v>380</v>
      </c>
      <c r="C243" s="6" t="s">
        <v>381</v>
      </c>
      <c r="D243" s="6" t="s">
        <v>97</v>
      </c>
      <c r="E243" s="8">
        <v>5402</v>
      </c>
      <c r="F243" s="9">
        <v>42552</v>
      </c>
      <c r="G243" s="9">
        <v>46234</v>
      </c>
      <c r="H243" s="10">
        <v>121</v>
      </c>
      <c r="I243" s="10">
        <v>8.5</v>
      </c>
      <c r="J243" s="8">
        <v>4445.18</v>
      </c>
      <c r="K243" s="8">
        <v>0.82</v>
      </c>
      <c r="L243" s="8">
        <v>53342.16</v>
      </c>
      <c r="M243" s="8">
        <v>9.8699999999999992</v>
      </c>
      <c r="N243" s="8">
        <v>2.5</v>
      </c>
      <c r="O243" s="8">
        <v>0</v>
      </c>
      <c r="P243" s="8">
        <v>3261.9</v>
      </c>
      <c r="Q243" s="8">
        <v>0</v>
      </c>
    </row>
    <row r="244" spans="1:17" s="3" customFormat="1" ht="1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3" customFormat="1" ht="15" customHeight="1">
      <c r="A245" s="6" t="s">
        <v>377</v>
      </c>
      <c r="B245" s="7" t="s">
        <v>382</v>
      </c>
      <c r="C245" s="6" t="s">
        <v>822</v>
      </c>
      <c r="D245" s="6" t="s">
        <v>97</v>
      </c>
      <c r="E245" s="8">
        <v>2139</v>
      </c>
      <c r="F245" s="9">
        <v>45140</v>
      </c>
      <c r="G245" s="9">
        <v>46265</v>
      </c>
      <c r="H245" s="10">
        <v>37</v>
      </c>
      <c r="I245" s="10">
        <v>1.42</v>
      </c>
      <c r="J245" s="8">
        <v>1853.8</v>
      </c>
      <c r="K245" s="8">
        <v>0.87</v>
      </c>
      <c r="L245" s="8">
        <v>22245.599999999999</v>
      </c>
      <c r="M245" s="8">
        <v>10.4</v>
      </c>
      <c r="N245" s="8">
        <v>2.76</v>
      </c>
      <c r="O245" s="8">
        <v>0</v>
      </c>
      <c r="P245" s="8">
        <v>2277.5</v>
      </c>
      <c r="Q245" s="8">
        <v>0</v>
      </c>
    </row>
    <row r="246" spans="1:17" s="3" customFormat="1" ht="1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3" customFormat="1" ht="15" customHeight="1">
      <c r="A247" s="6" t="s">
        <v>377</v>
      </c>
      <c r="B247" s="7" t="s">
        <v>386</v>
      </c>
      <c r="C247" s="6" t="s">
        <v>823</v>
      </c>
      <c r="D247" s="6" t="s">
        <v>97</v>
      </c>
      <c r="E247" s="8">
        <v>15000</v>
      </c>
      <c r="F247" s="9">
        <v>45017</v>
      </c>
      <c r="G247" s="9">
        <v>46904</v>
      </c>
      <c r="H247" s="10">
        <v>62</v>
      </c>
      <c r="I247" s="10">
        <v>1.75</v>
      </c>
      <c r="J247" s="8">
        <v>11650</v>
      </c>
      <c r="K247" s="8">
        <v>0.78</v>
      </c>
      <c r="L247" s="8">
        <v>139800</v>
      </c>
      <c r="M247" s="8">
        <v>9.32</v>
      </c>
      <c r="N247" s="8">
        <v>2.87</v>
      </c>
      <c r="O247" s="8">
        <v>0</v>
      </c>
      <c r="P247" s="8">
        <v>33750</v>
      </c>
      <c r="Q247" s="8">
        <v>0</v>
      </c>
    </row>
    <row r="248" spans="1:17" s="3" customFormat="1" ht="1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3" customFormat="1" ht="15" customHeight="1">
      <c r="A249" s="6" t="s">
        <v>377</v>
      </c>
      <c r="B249" s="7" t="s">
        <v>384</v>
      </c>
      <c r="C249" s="12" t="s">
        <v>247</v>
      </c>
      <c r="D249" s="12"/>
      <c r="E249" s="13">
        <v>7500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 s="3" customFormat="1" ht="1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3" customFormat="1" ht="15" customHeight="1">
      <c r="A251" s="6" t="s">
        <v>388</v>
      </c>
      <c r="B251" s="7" t="s">
        <v>389</v>
      </c>
      <c r="C251" s="6" t="s">
        <v>390</v>
      </c>
      <c r="D251" s="6" t="s">
        <v>97</v>
      </c>
      <c r="E251" s="8">
        <v>40116</v>
      </c>
      <c r="F251" s="9">
        <v>44700</v>
      </c>
      <c r="G251" s="9">
        <v>46538</v>
      </c>
      <c r="H251" s="10">
        <v>61</v>
      </c>
      <c r="I251" s="10">
        <v>2.67</v>
      </c>
      <c r="J251" s="8">
        <v>24303.61</v>
      </c>
      <c r="K251" s="8">
        <v>0.61</v>
      </c>
      <c r="L251" s="8">
        <v>291643.32</v>
      </c>
      <c r="M251" s="8">
        <v>7.27</v>
      </c>
      <c r="N251" s="8">
        <v>1.71</v>
      </c>
      <c r="O251" s="8">
        <v>0</v>
      </c>
      <c r="P251" s="8">
        <v>34533.78</v>
      </c>
      <c r="Q251" s="8">
        <v>0</v>
      </c>
    </row>
    <row r="252" spans="1:17" s="3" customFormat="1" ht="1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3" customFormat="1" ht="15" customHeight="1">
      <c r="A253" s="6" t="s">
        <v>391</v>
      </c>
      <c r="B253" s="7" t="s">
        <v>392</v>
      </c>
      <c r="C253" s="6" t="s">
        <v>393</v>
      </c>
      <c r="D253" s="6" t="s">
        <v>97</v>
      </c>
      <c r="E253" s="8">
        <v>37500</v>
      </c>
      <c r="F253" s="9">
        <v>44136</v>
      </c>
      <c r="G253" s="9">
        <v>45961</v>
      </c>
      <c r="H253" s="10">
        <v>60</v>
      </c>
      <c r="I253" s="10">
        <v>4.17</v>
      </c>
      <c r="J253" s="8">
        <v>17426.27</v>
      </c>
      <c r="K253" s="8">
        <v>0.46</v>
      </c>
      <c r="L253" s="8">
        <v>209115.24</v>
      </c>
      <c r="M253" s="8">
        <v>5.58</v>
      </c>
      <c r="N253" s="8">
        <v>1.98</v>
      </c>
      <c r="O253" s="8">
        <v>0</v>
      </c>
      <c r="P253" s="8">
        <v>0</v>
      </c>
      <c r="Q253" s="8">
        <v>0</v>
      </c>
    </row>
    <row r="254" spans="1:17" s="3" customFormat="1" ht="1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3" customFormat="1" ht="15" customHeight="1">
      <c r="A255" s="6" t="s">
        <v>394</v>
      </c>
      <c r="B255" s="7" t="s">
        <v>395</v>
      </c>
      <c r="C255" s="6" t="s">
        <v>396</v>
      </c>
      <c r="D255" s="6" t="s">
        <v>97</v>
      </c>
      <c r="E255" s="8">
        <v>46000</v>
      </c>
      <c r="F255" s="9">
        <v>44523</v>
      </c>
      <c r="G255" s="9">
        <v>46387</v>
      </c>
      <c r="H255" s="10">
        <v>62</v>
      </c>
      <c r="I255" s="10">
        <v>3.17</v>
      </c>
      <c r="J255" s="8">
        <v>35458.33</v>
      </c>
      <c r="K255" s="8">
        <v>0.77</v>
      </c>
      <c r="L255" s="8">
        <v>425499.96</v>
      </c>
      <c r="M255" s="8">
        <v>9.25</v>
      </c>
      <c r="N255" s="8">
        <v>3.34</v>
      </c>
      <c r="O255" s="8">
        <v>0</v>
      </c>
      <c r="P255" s="8">
        <v>23166.67</v>
      </c>
      <c r="Q255" s="8">
        <v>0</v>
      </c>
    </row>
    <row r="256" spans="1:17" s="3" customFormat="1" ht="1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3" customFormat="1" ht="15" customHeight="1">
      <c r="A257" s="6" t="s">
        <v>397</v>
      </c>
      <c r="B257" s="7" t="s">
        <v>398</v>
      </c>
      <c r="C257" s="6" t="s">
        <v>399</v>
      </c>
      <c r="D257" s="6" t="s">
        <v>117</v>
      </c>
      <c r="E257" s="8">
        <v>13000</v>
      </c>
      <c r="F257" s="9">
        <v>44546</v>
      </c>
      <c r="G257" s="9">
        <v>46630</v>
      </c>
      <c r="H257" s="10">
        <v>69</v>
      </c>
      <c r="I257" s="10">
        <v>3.08</v>
      </c>
      <c r="J257" s="8">
        <v>10416.67</v>
      </c>
      <c r="K257" s="8">
        <v>0.8</v>
      </c>
      <c r="L257" s="8">
        <v>125000.04</v>
      </c>
      <c r="M257" s="8">
        <v>9.6199999999999992</v>
      </c>
      <c r="N257" s="8">
        <v>0</v>
      </c>
      <c r="O257" s="8">
        <v>0</v>
      </c>
      <c r="P257" s="8">
        <v>6500</v>
      </c>
      <c r="Q257" s="8">
        <v>0</v>
      </c>
    </row>
    <row r="258" spans="1:17" s="3" customFormat="1" ht="1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3" customFormat="1" ht="15" customHeight="1">
      <c r="A259" s="6" t="s">
        <v>400</v>
      </c>
      <c r="B259" s="7" t="s">
        <v>401</v>
      </c>
      <c r="C259" s="6" t="s">
        <v>402</v>
      </c>
      <c r="D259" s="6" t="s">
        <v>97</v>
      </c>
      <c r="E259" s="8">
        <v>16600</v>
      </c>
      <c r="F259" s="9">
        <v>44136</v>
      </c>
      <c r="G259" s="9">
        <v>45961</v>
      </c>
      <c r="H259" s="10">
        <v>60</v>
      </c>
      <c r="I259" s="10">
        <v>4.17</v>
      </c>
      <c r="J259" s="8">
        <v>7107.02</v>
      </c>
      <c r="K259" s="8">
        <v>0.43</v>
      </c>
      <c r="L259" s="8">
        <v>85284.24</v>
      </c>
      <c r="M259" s="8">
        <v>5.14</v>
      </c>
      <c r="N259" s="8">
        <v>2.21</v>
      </c>
      <c r="O259" s="8">
        <v>0</v>
      </c>
      <c r="P259" s="8">
        <v>0</v>
      </c>
      <c r="Q259" s="8">
        <v>0</v>
      </c>
    </row>
    <row r="260" spans="1:17" s="3" customFormat="1" ht="1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3" customFormat="1" ht="15" customHeight="1">
      <c r="A261" s="6" t="s">
        <v>403</v>
      </c>
      <c r="B261" s="7" t="s">
        <v>404</v>
      </c>
      <c r="C261" s="6" t="s">
        <v>405</v>
      </c>
      <c r="D261" s="6" t="s">
        <v>117</v>
      </c>
      <c r="E261" s="8">
        <v>8060</v>
      </c>
      <c r="F261" s="9">
        <v>44593</v>
      </c>
      <c r="G261" s="9">
        <v>45716</v>
      </c>
      <c r="H261" s="10">
        <v>37</v>
      </c>
      <c r="I261" s="10">
        <v>2.92</v>
      </c>
      <c r="J261" s="8">
        <v>3520</v>
      </c>
      <c r="K261" s="8">
        <v>0.44</v>
      </c>
      <c r="L261" s="8">
        <v>42240</v>
      </c>
      <c r="M261" s="8">
        <v>5.24</v>
      </c>
      <c r="N261" s="8">
        <v>0.57999999999999996</v>
      </c>
      <c r="O261" s="8">
        <v>0</v>
      </c>
      <c r="P261" s="8">
        <v>3200</v>
      </c>
      <c r="Q261" s="8">
        <v>0</v>
      </c>
    </row>
    <row r="262" spans="1:17" s="3" customFormat="1" ht="1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3" customFormat="1" ht="15" customHeight="1">
      <c r="A263" s="6" t="s">
        <v>403</v>
      </c>
      <c r="B263" s="7" t="s">
        <v>406</v>
      </c>
      <c r="C263" s="6" t="s">
        <v>824</v>
      </c>
      <c r="D263" s="6" t="s">
        <v>97</v>
      </c>
      <c r="E263" s="8">
        <v>8204</v>
      </c>
      <c r="F263" s="9">
        <v>45078</v>
      </c>
      <c r="G263" s="9">
        <v>46965</v>
      </c>
      <c r="H263" s="10">
        <v>62</v>
      </c>
      <c r="I263" s="10">
        <v>1.58</v>
      </c>
      <c r="J263" s="8">
        <v>6043.61</v>
      </c>
      <c r="K263" s="8">
        <v>0.74</v>
      </c>
      <c r="L263" s="8">
        <v>72523.320000000007</v>
      </c>
      <c r="M263" s="8">
        <v>8.84</v>
      </c>
      <c r="N263" s="8">
        <v>2.17</v>
      </c>
      <c r="O263" s="8">
        <v>0</v>
      </c>
      <c r="P263" s="8">
        <v>8436.4500000000007</v>
      </c>
      <c r="Q263" s="8">
        <v>0</v>
      </c>
    </row>
    <row r="264" spans="1:17" s="3" customFormat="1" ht="1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3" customFormat="1" ht="15" customHeight="1">
      <c r="A265" s="6" t="s">
        <v>403</v>
      </c>
      <c r="B265" s="7" t="s">
        <v>408</v>
      </c>
      <c r="C265" s="6" t="s">
        <v>409</v>
      </c>
      <c r="D265" s="6" t="s">
        <v>97</v>
      </c>
      <c r="E265" s="8">
        <v>8923</v>
      </c>
      <c r="F265" s="9">
        <v>44593</v>
      </c>
      <c r="G265" s="9">
        <v>46173</v>
      </c>
      <c r="H265" s="10">
        <v>52</v>
      </c>
      <c r="I265" s="10">
        <v>2.92</v>
      </c>
      <c r="J265" s="8">
        <v>6171.74</v>
      </c>
      <c r="K265" s="8">
        <v>0.69</v>
      </c>
      <c r="L265" s="8">
        <v>74060.88</v>
      </c>
      <c r="M265" s="8">
        <v>8.3000000000000007</v>
      </c>
      <c r="N265" s="8">
        <v>1.93</v>
      </c>
      <c r="O265" s="8">
        <v>0</v>
      </c>
      <c r="P265" s="8">
        <v>4750</v>
      </c>
      <c r="Q265" s="8">
        <v>0</v>
      </c>
    </row>
    <row r="266" spans="1:17" s="3" customFormat="1" ht="1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3" customFormat="1" ht="15" customHeight="1">
      <c r="A267" s="6" t="s">
        <v>410</v>
      </c>
      <c r="B267" s="7" t="s">
        <v>411</v>
      </c>
      <c r="C267" s="6" t="s">
        <v>412</v>
      </c>
      <c r="D267" s="6" t="s">
        <v>97</v>
      </c>
      <c r="E267" s="8">
        <v>82486</v>
      </c>
      <c r="F267" s="9">
        <v>44696</v>
      </c>
      <c r="G267" s="9">
        <v>48410</v>
      </c>
      <c r="H267" s="10">
        <v>122</v>
      </c>
      <c r="I267" s="10">
        <v>2.67</v>
      </c>
      <c r="J267" s="8">
        <v>42741.77</v>
      </c>
      <c r="K267" s="8">
        <v>0.52</v>
      </c>
      <c r="L267" s="8">
        <v>512901.24</v>
      </c>
      <c r="M267" s="8">
        <v>6.22</v>
      </c>
      <c r="N267" s="8">
        <v>1.52</v>
      </c>
      <c r="O267" s="8">
        <v>0</v>
      </c>
      <c r="P267" s="8">
        <v>46864.76</v>
      </c>
      <c r="Q267" s="8">
        <v>0</v>
      </c>
    </row>
    <row r="268" spans="1:17" s="3" customFormat="1" ht="1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3" customFormat="1" ht="15" customHeight="1">
      <c r="A269" s="6" t="s">
        <v>413</v>
      </c>
      <c r="B269" s="7" t="s">
        <v>414</v>
      </c>
      <c r="C269" s="6" t="s">
        <v>415</v>
      </c>
      <c r="D269" s="6" t="s">
        <v>97</v>
      </c>
      <c r="E269" s="8">
        <v>30840</v>
      </c>
      <c r="F269" s="9">
        <v>43205</v>
      </c>
      <c r="G269" s="9">
        <v>46203</v>
      </c>
      <c r="H269" s="10">
        <v>99</v>
      </c>
      <c r="I269" s="10">
        <v>6.75</v>
      </c>
      <c r="J269" s="8">
        <v>11436.5</v>
      </c>
      <c r="K269" s="8">
        <v>0.37</v>
      </c>
      <c r="L269" s="8">
        <v>137238</v>
      </c>
      <c r="M269" s="8">
        <v>4.45</v>
      </c>
      <c r="N269" s="8">
        <v>1.74</v>
      </c>
      <c r="O269" s="8">
        <v>0</v>
      </c>
      <c r="P269" s="8">
        <v>13543.9</v>
      </c>
      <c r="Q269" s="8">
        <v>0</v>
      </c>
    </row>
    <row r="270" spans="1:17" s="3" customFormat="1" ht="1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3" customFormat="1" ht="15" customHeight="1">
      <c r="A271" s="6" t="s">
        <v>416</v>
      </c>
      <c r="B271" s="7"/>
      <c r="C271" s="6" t="s">
        <v>417</v>
      </c>
      <c r="D271" s="6" t="s">
        <v>97</v>
      </c>
      <c r="E271" s="8">
        <v>0</v>
      </c>
      <c r="F271" s="9">
        <v>44998</v>
      </c>
      <c r="G271" s="9">
        <v>48822</v>
      </c>
      <c r="H271" s="10">
        <v>126</v>
      </c>
      <c r="I271" s="10">
        <v>1.83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</row>
    <row r="272" spans="1:17" s="3" customFormat="1" ht="1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3" customFormat="1" ht="15" customHeight="1">
      <c r="A273" s="6" t="s">
        <v>416</v>
      </c>
      <c r="B273" s="7" t="s">
        <v>99</v>
      </c>
      <c r="C273" s="6" t="s">
        <v>825</v>
      </c>
      <c r="D273" s="6" t="s">
        <v>97</v>
      </c>
      <c r="E273" s="8">
        <v>58362</v>
      </c>
      <c r="F273" s="9">
        <v>45474</v>
      </c>
      <c r="G273" s="9">
        <v>47361</v>
      </c>
      <c r="H273" s="10">
        <v>62</v>
      </c>
      <c r="I273" s="10">
        <v>0.5</v>
      </c>
      <c r="J273" s="8">
        <v>49364.53</v>
      </c>
      <c r="K273" s="8">
        <v>0.85</v>
      </c>
      <c r="L273" s="8">
        <v>592374.36</v>
      </c>
      <c r="M273" s="8">
        <v>10.15</v>
      </c>
      <c r="N273" s="8">
        <v>2.48</v>
      </c>
      <c r="O273" s="8">
        <v>0</v>
      </c>
      <c r="P273" s="8">
        <v>61426.01</v>
      </c>
      <c r="Q273" s="8">
        <v>0</v>
      </c>
    </row>
    <row r="274" spans="1:17" s="3" customFormat="1" ht="1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3" customFormat="1" ht="15" customHeight="1">
      <c r="A275" s="6" t="s">
        <v>418</v>
      </c>
      <c r="B275" s="7" t="s">
        <v>419</v>
      </c>
      <c r="C275" s="6" t="s">
        <v>420</v>
      </c>
      <c r="D275" s="6" t="s">
        <v>97</v>
      </c>
      <c r="E275" s="8">
        <v>27322</v>
      </c>
      <c r="F275" s="9">
        <v>44136</v>
      </c>
      <c r="G275" s="9">
        <v>45961</v>
      </c>
      <c r="H275" s="10">
        <v>60</v>
      </c>
      <c r="I275" s="10">
        <v>4.17</v>
      </c>
      <c r="J275" s="8">
        <v>11989.91</v>
      </c>
      <c r="K275" s="8">
        <v>0.44</v>
      </c>
      <c r="L275" s="8">
        <v>143878.92000000001</v>
      </c>
      <c r="M275" s="8">
        <v>5.27</v>
      </c>
      <c r="N275" s="8">
        <v>1.86</v>
      </c>
      <c r="O275" s="8">
        <v>0</v>
      </c>
      <c r="P275" s="8">
        <v>0</v>
      </c>
      <c r="Q275" s="8">
        <v>0</v>
      </c>
    </row>
    <row r="276" spans="1:17" s="3" customFormat="1" ht="1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3" customFormat="1" ht="15" customHeight="1">
      <c r="A277" s="6" t="s">
        <v>421</v>
      </c>
      <c r="B277" s="7" t="s">
        <v>422</v>
      </c>
      <c r="C277" s="6" t="s">
        <v>826</v>
      </c>
      <c r="D277" s="6" t="s">
        <v>97</v>
      </c>
      <c r="E277" s="8">
        <v>42560</v>
      </c>
      <c r="F277" s="9">
        <v>44958</v>
      </c>
      <c r="G277" s="9">
        <v>48610</v>
      </c>
      <c r="H277" s="10">
        <v>120</v>
      </c>
      <c r="I277" s="10">
        <v>1.92</v>
      </c>
      <c r="J277" s="8">
        <v>29082.67</v>
      </c>
      <c r="K277" s="8">
        <v>0.68</v>
      </c>
      <c r="L277" s="8">
        <v>348992.04</v>
      </c>
      <c r="M277" s="8">
        <v>8.1999999999999993</v>
      </c>
      <c r="N277" s="8">
        <v>1.78</v>
      </c>
      <c r="O277" s="8">
        <v>0</v>
      </c>
      <c r="P277" s="8">
        <v>0</v>
      </c>
      <c r="Q277" s="8">
        <v>0</v>
      </c>
    </row>
    <row r="278" spans="1:17" s="3" customFormat="1" ht="1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3" customFormat="1" ht="15" customHeight="1">
      <c r="A279" s="6" t="s">
        <v>424</v>
      </c>
      <c r="B279" s="7" t="s">
        <v>425</v>
      </c>
      <c r="C279" s="6" t="s">
        <v>827</v>
      </c>
      <c r="D279" s="6" t="s">
        <v>97</v>
      </c>
      <c r="E279" s="8">
        <v>16003</v>
      </c>
      <c r="F279" s="9">
        <v>45215</v>
      </c>
      <c r="G279" s="9">
        <v>47026</v>
      </c>
      <c r="H279" s="10">
        <v>60</v>
      </c>
      <c r="I279" s="10">
        <v>1.25</v>
      </c>
      <c r="J279" s="8">
        <v>22590.9</v>
      </c>
      <c r="K279" s="8">
        <v>1.41</v>
      </c>
      <c r="L279" s="8">
        <v>271090.8</v>
      </c>
      <c r="M279" s="8">
        <v>16.940000000000001</v>
      </c>
      <c r="N279" s="8">
        <v>4.3099999999999996</v>
      </c>
      <c r="O279" s="8">
        <v>0</v>
      </c>
      <c r="P279" s="8">
        <v>38673.919999999998</v>
      </c>
      <c r="Q279" s="8">
        <v>0</v>
      </c>
    </row>
    <row r="280" spans="1:17" s="3" customFormat="1" ht="1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3" customFormat="1" ht="15" customHeight="1">
      <c r="A281" s="6" t="s">
        <v>424</v>
      </c>
      <c r="B281" s="7" t="s">
        <v>427</v>
      </c>
      <c r="C281" s="6" t="s">
        <v>828</v>
      </c>
      <c r="D281" s="6" t="s">
        <v>97</v>
      </c>
      <c r="E281" s="8">
        <v>9247</v>
      </c>
      <c r="F281" s="9">
        <v>44986</v>
      </c>
      <c r="G281" s="9">
        <v>46081</v>
      </c>
      <c r="H281" s="10">
        <v>36</v>
      </c>
      <c r="I281" s="10">
        <v>1.83</v>
      </c>
      <c r="J281" s="8">
        <v>11327.58</v>
      </c>
      <c r="K281" s="8">
        <v>1.23</v>
      </c>
      <c r="L281" s="8">
        <v>135930.96</v>
      </c>
      <c r="M281" s="8">
        <v>14.7</v>
      </c>
      <c r="N281" s="8">
        <v>4.3099999999999996</v>
      </c>
      <c r="O281" s="8">
        <v>0</v>
      </c>
      <c r="P281" s="8">
        <v>43769.120000000003</v>
      </c>
      <c r="Q281" s="8">
        <v>0</v>
      </c>
    </row>
    <row r="282" spans="1:17" s="3" customFormat="1" ht="1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3" customFormat="1" ht="15" customHeight="1">
      <c r="A283" s="6" t="s">
        <v>429</v>
      </c>
      <c r="B283" s="7" t="s">
        <v>430</v>
      </c>
      <c r="C283" s="6" t="s">
        <v>431</v>
      </c>
      <c r="D283" s="6" t="s">
        <v>97</v>
      </c>
      <c r="E283" s="8">
        <v>44000</v>
      </c>
      <c r="F283" s="9">
        <v>42461</v>
      </c>
      <c r="G283" s="9">
        <v>46112</v>
      </c>
      <c r="H283" s="10">
        <v>120</v>
      </c>
      <c r="I283" s="10">
        <v>8.75</v>
      </c>
      <c r="J283" s="8">
        <v>24058.560000000001</v>
      </c>
      <c r="K283" s="8">
        <v>0.55000000000000004</v>
      </c>
      <c r="L283" s="8">
        <v>288702.71999999997</v>
      </c>
      <c r="M283" s="8">
        <v>6.56</v>
      </c>
      <c r="N283" s="8">
        <v>2.57</v>
      </c>
      <c r="O283" s="8">
        <v>0</v>
      </c>
      <c r="P283" s="8">
        <v>0</v>
      </c>
      <c r="Q283" s="8">
        <v>0</v>
      </c>
    </row>
    <row r="284" spans="1:17" s="3" customFormat="1" ht="1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3" customFormat="1" ht="15" customHeight="1">
      <c r="A285" s="6" t="s">
        <v>429</v>
      </c>
      <c r="B285" s="7" t="s">
        <v>432</v>
      </c>
      <c r="C285" s="6" t="s">
        <v>433</v>
      </c>
      <c r="D285" s="6" t="s">
        <v>117</v>
      </c>
      <c r="E285" s="8">
        <v>17850</v>
      </c>
      <c r="F285" s="9">
        <v>44105</v>
      </c>
      <c r="G285" s="9">
        <v>45930</v>
      </c>
      <c r="H285" s="10">
        <v>60</v>
      </c>
      <c r="I285" s="10">
        <v>4.25</v>
      </c>
      <c r="J285" s="8">
        <v>8478.75</v>
      </c>
      <c r="K285" s="8">
        <v>0.48</v>
      </c>
      <c r="L285" s="8">
        <v>101745</v>
      </c>
      <c r="M285" s="8">
        <v>5.7</v>
      </c>
      <c r="N285" s="8">
        <v>0.45</v>
      </c>
      <c r="O285" s="8">
        <v>0</v>
      </c>
      <c r="P285" s="8">
        <v>0</v>
      </c>
      <c r="Q285" s="8">
        <v>0</v>
      </c>
    </row>
    <row r="286" spans="1:17" s="3" customFormat="1" ht="1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3" customFormat="1" ht="15" customHeight="1">
      <c r="A287" s="6" t="s">
        <v>434</v>
      </c>
      <c r="B287" s="7" t="s">
        <v>430</v>
      </c>
      <c r="C287" s="6" t="s">
        <v>435</v>
      </c>
      <c r="D287" s="6" t="s">
        <v>97</v>
      </c>
      <c r="E287" s="8">
        <v>20000</v>
      </c>
      <c r="F287" s="9">
        <v>44136</v>
      </c>
      <c r="G287" s="9">
        <v>45961</v>
      </c>
      <c r="H287" s="10">
        <v>60</v>
      </c>
      <c r="I287" s="10">
        <v>4.17</v>
      </c>
      <c r="J287" s="8">
        <v>8562.68</v>
      </c>
      <c r="K287" s="8">
        <v>0.43</v>
      </c>
      <c r="L287" s="8">
        <v>102752.16</v>
      </c>
      <c r="M287" s="8">
        <v>5.14</v>
      </c>
      <c r="N287" s="8">
        <v>1.86</v>
      </c>
      <c r="O287" s="8">
        <v>0</v>
      </c>
      <c r="P287" s="8">
        <v>0</v>
      </c>
      <c r="Q287" s="8">
        <v>0</v>
      </c>
    </row>
    <row r="288" spans="1:17" s="3" customFormat="1" ht="1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3" customFormat="1" ht="15" customHeight="1">
      <c r="A289" s="6" t="s">
        <v>436</v>
      </c>
      <c r="B289" s="7" t="s">
        <v>99</v>
      </c>
      <c r="C289" s="6" t="s">
        <v>437</v>
      </c>
      <c r="D289" s="6" t="s">
        <v>97</v>
      </c>
      <c r="E289" s="8">
        <v>24600</v>
      </c>
      <c r="F289" s="9">
        <v>43831</v>
      </c>
      <c r="G289" s="9">
        <v>45657</v>
      </c>
      <c r="H289" s="10">
        <v>60</v>
      </c>
      <c r="I289" s="10">
        <v>5</v>
      </c>
      <c r="J289" s="8">
        <v>10711.25</v>
      </c>
      <c r="K289" s="8">
        <v>0.44</v>
      </c>
      <c r="L289" s="8">
        <v>128535</v>
      </c>
      <c r="M289" s="8">
        <v>5.22</v>
      </c>
      <c r="N289" s="8">
        <v>2.86</v>
      </c>
      <c r="O289" s="8">
        <v>0</v>
      </c>
      <c r="P289" s="8">
        <v>0</v>
      </c>
      <c r="Q289" s="8">
        <v>0</v>
      </c>
    </row>
    <row r="290" spans="1:17" s="3" customFormat="1" ht="1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3" customFormat="1" ht="15" customHeight="1">
      <c r="A291" s="6" t="s">
        <v>436</v>
      </c>
      <c r="B291" s="7" t="s">
        <v>439</v>
      </c>
      <c r="C291" s="6" t="s">
        <v>863</v>
      </c>
      <c r="D291" s="6" t="s">
        <v>97</v>
      </c>
      <c r="E291" s="8">
        <v>37838</v>
      </c>
      <c r="F291" s="9">
        <v>44774</v>
      </c>
      <c r="G291" s="9">
        <v>48883</v>
      </c>
      <c r="H291" s="10">
        <v>135</v>
      </c>
      <c r="I291" s="10">
        <v>2.42</v>
      </c>
      <c r="J291" s="8">
        <v>23087.02</v>
      </c>
      <c r="K291" s="8">
        <v>0.61</v>
      </c>
      <c r="L291" s="8">
        <v>277044.24</v>
      </c>
      <c r="M291" s="8">
        <v>7.32</v>
      </c>
      <c r="N291" s="8">
        <v>2.79</v>
      </c>
      <c r="O291" s="8">
        <v>0</v>
      </c>
      <c r="P291" s="8">
        <v>24451.83</v>
      </c>
      <c r="Q291" s="8">
        <v>0</v>
      </c>
    </row>
    <row r="292" spans="1:17" s="3" customFormat="1" ht="1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3" customFormat="1" ht="15" customHeight="1">
      <c r="A293" s="6" t="s">
        <v>436</v>
      </c>
      <c r="B293" s="7" t="s">
        <v>188</v>
      </c>
      <c r="C293" s="6" t="s">
        <v>864</v>
      </c>
      <c r="D293" s="6" t="s">
        <v>97</v>
      </c>
      <c r="E293" s="8">
        <v>3555</v>
      </c>
      <c r="F293" s="9">
        <v>44849</v>
      </c>
      <c r="G293" s="9">
        <v>45657</v>
      </c>
      <c r="H293" s="10">
        <v>27</v>
      </c>
      <c r="I293" s="10">
        <v>2.25</v>
      </c>
      <c r="J293" s="8">
        <v>2514.33</v>
      </c>
      <c r="K293" s="8">
        <v>0.71</v>
      </c>
      <c r="L293" s="8">
        <v>30171.96</v>
      </c>
      <c r="M293" s="8">
        <v>8.49</v>
      </c>
      <c r="N293" s="8">
        <v>2.15</v>
      </c>
      <c r="O293" s="8">
        <v>0</v>
      </c>
      <c r="P293" s="8">
        <v>0</v>
      </c>
      <c r="Q293" s="8">
        <v>0</v>
      </c>
    </row>
    <row r="294" spans="1:17" s="3" customFormat="1" ht="1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3" customFormat="1" ht="15" customHeight="1">
      <c r="A295" s="6" t="s">
        <v>436</v>
      </c>
      <c r="B295" s="7" t="s">
        <v>101</v>
      </c>
      <c r="C295" s="12" t="s">
        <v>247</v>
      </c>
      <c r="D295" s="12"/>
      <c r="E295" s="13">
        <v>24805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s="3" customFormat="1" ht="1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3" customFormat="1" ht="15" customHeight="1">
      <c r="A297" s="6" t="s">
        <v>442</v>
      </c>
      <c r="B297" s="7" t="s">
        <v>443</v>
      </c>
      <c r="C297" s="6" t="s">
        <v>793</v>
      </c>
      <c r="D297" s="6" t="s">
        <v>97</v>
      </c>
      <c r="E297" s="8">
        <v>5893</v>
      </c>
      <c r="F297" s="9">
        <v>45323</v>
      </c>
      <c r="G297" s="9">
        <v>45930</v>
      </c>
      <c r="H297" s="10">
        <v>20</v>
      </c>
      <c r="I297" s="10">
        <v>0.92</v>
      </c>
      <c r="J297" s="8">
        <v>3928.67</v>
      </c>
      <c r="K297" s="8">
        <v>0.67</v>
      </c>
      <c r="L297" s="8">
        <v>47144.04</v>
      </c>
      <c r="M297" s="8">
        <v>8</v>
      </c>
      <c r="N297" s="8">
        <v>2.88</v>
      </c>
      <c r="O297" s="8">
        <v>0</v>
      </c>
      <c r="P297" s="8">
        <v>6000</v>
      </c>
      <c r="Q297" s="8">
        <v>0</v>
      </c>
    </row>
    <row r="298" spans="1:17" s="3" customFormat="1" ht="1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3" customFormat="1" ht="15" customHeight="1">
      <c r="A299" s="6" t="s">
        <v>442</v>
      </c>
      <c r="B299" s="7" t="s">
        <v>446</v>
      </c>
      <c r="C299" s="6" t="s">
        <v>447</v>
      </c>
      <c r="D299" s="6" t="s">
        <v>117</v>
      </c>
      <c r="E299" s="8">
        <v>5625</v>
      </c>
      <c r="F299" s="9">
        <v>44116</v>
      </c>
      <c r="G299" s="9">
        <v>45930</v>
      </c>
      <c r="H299" s="10">
        <v>60</v>
      </c>
      <c r="I299" s="10">
        <v>4.25</v>
      </c>
      <c r="J299" s="8">
        <v>2835</v>
      </c>
      <c r="K299" s="8">
        <v>0.5</v>
      </c>
      <c r="L299" s="8">
        <v>34020</v>
      </c>
      <c r="M299" s="8">
        <v>6.05</v>
      </c>
      <c r="N299" s="8">
        <v>0.34</v>
      </c>
      <c r="O299" s="8">
        <v>0</v>
      </c>
      <c r="P299" s="8">
        <v>6000</v>
      </c>
      <c r="Q299" s="8">
        <v>0</v>
      </c>
    </row>
    <row r="300" spans="1:17" s="3" customFormat="1" ht="1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3" customFormat="1" ht="15" customHeight="1">
      <c r="A301" s="6" t="s">
        <v>448</v>
      </c>
      <c r="B301" s="7" t="s">
        <v>832</v>
      </c>
      <c r="C301" s="6" t="s">
        <v>449</v>
      </c>
      <c r="D301" s="6" t="s">
        <v>97</v>
      </c>
      <c r="E301" s="8">
        <v>34895</v>
      </c>
      <c r="F301" s="9">
        <v>45017</v>
      </c>
      <c r="G301" s="9">
        <v>47573</v>
      </c>
      <c r="H301" s="10">
        <v>84</v>
      </c>
      <c r="I301" s="10">
        <v>1.75</v>
      </c>
      <c r="J301" s="8">
        <v>29151.17</v>
      </c>
      <c r="K301" s="8">
        <v>0.84</v>
      </c>
      <c r="L301" s="8">
        <v>349814.04</v>
      </c>
      <c r="M301" s="8">
        <v>10.02</v>
      </c>
      <c r="N301" s="8">
        <v>2.2200000000000002</v>
      </c>
      <c r="O301" s="8">
        <v>4.2699999999999996</v>
      </c>
      <c r="P301" s="8">
        <v>58158.44</v>
      </c>
      <c r="Q301" s="8">
        <v>0</v>
      </c>
    </row>
    <row r="302" spans="1:17" s="3" customFormat="1" ht="1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3" customFormat="1" ht="15" customHeight="1">
      <c r="A303" s="6" t="s">
        <v>448</v>
      </c>
      <c r="B303" s="7" t="s">
        <v>865</v>
      </c>
      <c r="C303" s="101" t="s">
        <v>866</v>
      </c>
      <c r="D303" s="101" t="s">
        <v>97</v>
      </c>
      <c r="E303" s="140">
        <v>40492</v>
      </c>
      <c r="F303" s="102">
        <v>45627</v>
      </c>
      <c r="G303" s="9">
        <v>47542</v>
      </c>
      <c r="H303" s="10">
        <v>63</v>
      </c>
      <c r="I303" s="10">
        <v>0.08</v>
      </c>
      <c r="J303" s="8">
        <v>0</v>
      </c>
      <c r="K303" s="8">
        <v>0</v>
      </c>
      <c r="L303" s="8">
        <v>0</v>
      </c>
      <c r="M303" s="8">
        <v>0</v>
      </c>
      <c r="N303" s="8">
        <v>2.3199999999999998</v>
      </c>
      <c r="O303" s="8">
        <v>0</v>
      </c>
      <c r="P303" s="8">
        <v>35430.5</v>
      </c>
      <c r="Q303" s="8">
        <v>0</v>
      </c>
    </row>
    <row r="304" spans="1:17" s="3" customFormat="1" ht="1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3" customFormat="1" ht="15" customHeight="1">
      <c r="A305" s="6" t="s">
        <v>451</v>
      </c>
      <c r="B305" s="7" t="s">
        <v>452</v>
      </c>
      <c r="C305" s="6" t="s">
        <v>833</v>
      </c>
      <c r="D305" s="6" t="s">
        <v>97</v>
      </c>
      <c r="E305" s="8">
        <v>6330</v>
      </c>
      <c r="F305" s="9">
        <v>44823</v>
      </c>
      <c r="G305" s="9">
        <v>46691</v>
      </c>
      <c r="H305" s="10">
        <v>62</v>
      </c>
      <c r="I305" s="10">
        <v>2.33</v>
      </c>
      <c r="J305" s="8">
        <v>4520.68</v>
      </c>
      <c r="K305" s="8">
        <v>0.71</v>
      </c>
      <c r="L305" s="8">
        <v>54248.160000000003</v>
      </c>
      <c r="M305" s="8">
        <v>8.57</v>
      </c>
      <c r="N305" s="8">
        <v>2.8</v>
      </c>
      <c r="O305" s="8">
        <v>0</v>
      </c>
      <c r="P305" s="8">
        <v>6000</v>
      </c>
      <c r="Q305" s="8">
        <v>0</v>
      </c>
    </row>
    <row r="306" spans="1:17" s="3" customFormat="1" ht="1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3" customFormat="1" ht="15" customHeight="1">
      <c r="A307" s="6" t="s">
        <v>451</v>
      </c>
      <c r="B307" s="7" t="s">
        <v>454</v>
      </c>
      <c r="C307" s="6" t="s">
        <v>834</v>
      </c>
      <c r="D307" s="6" t="s">
        <v>97</v>
      </c>
      <c r="E307" s="8">
        <v>5980</v>
      </c>
      <c r="F307" s="9">
        <v>44823</v>
      </c>
      <c r="G307" s="9">
        <v>45961</v>
      </c>
      <c r="H307" s="10">
        <v>38</v>
      </c>
      <c r="I307" s="10">
        <v>2.33</v>
      </c>
      <c r="J307" s="8">
        <v>4445.13</v>
      </c>
      <c r="K307" s="8">
        <v>0.74</v>
      </c>
      <c r="L307" s="8">
        <v>53341.56</v>
      </c>
      <c r="M307" s="8">
        <v>8.92</v>
      </c>
      <c r="N307" s="8">
        <v>2.8</v>
      </c>
      <c r="O307" s="8">
        <v>0</v>
      </c>
      <c r="P307" s="8">
        <v>5357.08</v>
      </c>
      <c r="Q307" s="8">
        <v>0</v>
      </c>
    </row>
    <row r="308" spans="1:17" s="3" customFormat="1" ht="1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3" customFormat="1" ht="15" customHeight="1">
      <c r="A309" s="6" t="s">
        <v>451</v>
      </c>
      <c r="B309" s="7" t="s">
        <v>456</v>
      </c>
      <c r="C309" s="6" t="s">
        <v>835</v>
      </c>
      <c r="D309" s="6" t="s">
        <v>97</v>
      </c>
      <c r="E309" s="8">
        <v>5620</v>
      </c>
      <c r="F309" s="9">
        <v>44823</v>
      </c>
      <c r="G309" s="9">
        <v>46691</v>
      </c>
      <c r="H309" s="10">
        <v>62</v>
      </c>
      <c r="I309" s="10">
        <v>2.33</v>
      </c>
      <c r="J309" s="8">
        <v>4177.53</v>
      </c>
      <c r="K309" s="8">
        <v>0.74</v>
      </c>
      <c r="L309" s="8">
        <v>50130.36</v>
      </c>
      <c r="M309" s="8">
        <v>8.92</v>
      </c>
      <c r="N309" s="8">
        <v>2.69</v>
      </c>
      <c r="O309" s="8">
        <v>0</v>
      </c>
      <c r="P309" s="8">
        <v>5109.5200000000004</v>
      </c>
      <c r="Q309" s="8">
        <v>0</v>
      </c>
    </row>
    <row r="310" spans="1:17" s="3" customFormat="1" ht="1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3" customFormat="1" ht="15" customHeight="1">
      <c r="A311" s="6" t="s">
        <v>458</v>
      </c>
      <c r="B311" s="7" t="s">
        <v>459</v>
      </c>
      <c r="C311" s="6" t="s">
        <v>836</v>
      </c>
      <c r="D311" s="6" t="s">
        <v>97</v>
      </c>
      <c r="E311" s="8">
        <v>32838</v>
      </c>
      <c r="F311" s="9">
        <v>45200</v>
      </c>
      <c r="G311" s="9">
        <v>47848</v>
      </c>
      <c r="H311" s="10">
        <v>87</v>
      </c>
      <c r="I311" s="10">
        <v>1.25</v>
      </c>
      <c r="J311" s="8">
        <v>23260.25</v>
      </c>
      <c r="K311" s="8">
        <v>0.71</v>
      </c>
      <c r="L311" s="8">
        <v>279123</v>
      </c>
      <c r="M311" s="8">
        <v>8.5</v>
      </c>
      <c r="N311" s="8">
        <v>3.29</v>
      </c>
      <c r="O311" s="8">
        <v>0</v>
      </c>
      <c r="P311" s="8">
        <v>31114.01</v>
      </c>
      <c r="Q311" s="8">
        <v>0</v>
      </c>
    </row>
    <row r="312" spans="1:17" s="3" customFormat="1" ht="1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3" customFormat="1" ht="15" customHeight="1">
      <c r="A313" s="6" t="s">
        <v>458</v>
      </c>
      <c r="B313" s="7" t="s">
        <v>461</v>
      </c>
      <c r="C313" s="6" t="s">
        <v>462</v>
      </c>
      <c r="D313" s="6" t="s">
        <v>97</v>
      </c>
      <c r="E313" s="8">
        <v>17605</v>
      </c>
      <c r="F313" s="9">
        <v>40786</v>
      </c>
      <c r="G313" s="9">
        <v>45777</v>
      </c>
      <c r="H313" s="10">
        <v>165</v>
      </c>
      <c r="I313" s="10">
        <v>13.42</v>
      </c>
      <c r="J313" s="8">
        <v>10623.17</v>
      </c>
      <c r="K313" s="8">
        <v>0.6</v>
      </c>
      <c r="L313" s="8">
        <v>127478.04</v>
      </c>
      <c r="M313" s="8">
        <v>7.24</v>
      </c>
      <c r="N313" s="8">
        <v>3.4</v>
      </c>
      <c r="O313" s="8">
        <v>0</v>
      </c>
      <c r="P313" s="8">
        <v>12059.43</v>
      </c>
      <c r="Q313" s="8">
        <v>0</v>
      </c>
    </row>
    <row r="314" spans="1:17" s="3" customFormat="1" ht="1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3" customFormat="1" ht="15" customHeight="1">
      <c r="A315" s="6" t="s">
        <v>463</v>
      </c>
      <c r="B315" s="7" t="s">
        <v>464</v>
      </c>
      <c r="C315" s="6" t="s">
        <v>465</v>
      </c>
      <c r="D315" s="6" t="s">
        <v>97</v>
      </c>
      <c r="E315" s="8">
        <v>104000</v>
      </c>
      <c r="F315" s="9">
        <v>43258</v>
      </c>
      <c r="G315" s="9">
        <v>50562</v>
      </c>
      <c r="H315" s="10">
        <v>240</v>
      </c>
      <c r="I315" s="10">
        <v>6.58</v>
      </c>
      <c r="J315" s="8">
        <v>42094.07</v>
      </c>
      <c r="K315" s="8">
        <v>0.4</v>
      </c>
      <c r="L315" s="8">
        <v>505128.84</v>
      </c>
      <c r="M315" s="8">
        <v>4.8600000000000003</v>
      </c>
      <c r="N315" s="8">
        <v>1.6</v>
      </c>
      <c r="O315" s="8">
        <v>0</v>
      </c>
      <c r="P315" s="8">
        <v>36833.33</v>
      </c>
      <c r="Q315" s="8">
        <v>0</v>
      </c>
    </row>
    <row r="316" spans="1:17" s="3" customFormat="1" ht="1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3" customFormat="1" ht="15" customHeight="1">
      <c r="A317" s="6" t="s">
        <v>466</v>
      </c>
      <c r="B317" s="7" t="s">
        <v>467</v>
      </c>
      <c r="C317" s="6" t="s">
        <v>468</v>
      </c>
      <c r="D317" s="6" t="s">
        <v>97</v>
      </c>
      <c r="E317" s="8">
        <v>115200</v>
      </c>
      <c r="F317" s="9">
        <v>44470</v>
      </c>
      <c r="G317" s="9">
        <v>46295</v>
      </c>
      <c r="H317" s="10">
        <v>60</v>
      </c>
      <c r="I317" s="10">
        <v>3.25</v>
      </c>
      <c r="J317" s="8">
        <v>39863</v>
      </c>
      <c r="K317" s="8">
        <v>0.35</v>
      </c>
      <c r="L317" s="8">
        <v>478356</v>
      </c>
      <c r="M317" s="8">
        <v>4.1500000000000004</v>
      </c>
      <c r="N317" s="8">
        <v>1.03</v>
      </c>
      <c r="O317" s="8">
        <v>0</v>
      </c>
      <c r="P317" s="8">
        <v>404845.29</v>
      </c>
      <c r="Q317" s="8">
        <v>0</v>
      </c>
    </row>
    <row r="318" spans="1:17" s="3" customFormat="1" ht="1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3" customFormat="1" ht="15" customHeight="1">
      <c r="A319" s="6" t="s">
        <v>469</v>
      </c>
      <c r="B319" s="7" t="s">
        <v>470</v>
      </c>
      <c r="C319" s="6" t="s">
        <v>471</v>
      </c>
      <c r="D319" s="6" t="s">
        <v>97</v>
      </c>
      <c r="E319" s="8">
        <v>67000</v>
      </c>
      <c r="F319" s="9">
        <v>44448</v>
      </c>
      <c r="G319" s="9">
        <v>46295</v>
      </c>
      <c r="H319" s="10">
        <v>61</v>
      </c>
      <c r="I319" s="10">
        <v>3.33</v>
      </c>
      <c r="J319" s="8">
        <v>29591.67</v>
      </c>
      <c r="K319" s="8">
        <v>0.44</v>
      </c>
      <c r="L319" s="8">
        <v>355100.04</v>
      </c>
      <c r="M319" s="8">
        <v>5.3</v>
      </c>
      <c r="N319" s="8">
        <v>0.94</v>
      </c>
      <c r="O319" s="8">
        <v>0</v>
      </c>
      <c r="P319" s="8">
        <v>0</v>
      </c>
      <c r="Q319" s="8">
        <v>0</v>
      </c>
    </row>
    <row r="320" spans="1:17" s="3" customFormat="1" ht="1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s="3" customFormat="1" ht="15" customHeight="1">
      <c r="A321" s="6" t="s">
        <v>472</v>
      </c>
      <c r="B321" s="7" t="s">
        <v>119</v>
      </c>
      <c r="C321" s="6" t="s">
        <v>473</v>
      </c>
      <c r="D321" s="6" t="s">
        <v>97</v>
      </c>
      <c r="E321" s="8">
        <v>11275</v>
      </c>
      <c r="F321" s="9">
        <v>44351</v>
      </c>
      <c r="G321" s="9">
        <v>47299</v>
      </c>
      <c r="H321" s="10">
        <v>97</v>
      </c>
      <c r="I321" s="10">
        <v>3.58</v>
      </c>
      <c r="J321" s="8">
        <v>6314.25</v>
      </c>
      <c r="K321" s="8">
        <v>0.56000000000000005</v>
      </c>
      <c r="L321" s="8">
        <v>75771</v>
      </c>
      <c r="M321" s="8">
        <v>6.72</v>
      </c>
      <c r="N321" s="8">
        <v>2.16</v>
      </c>
      <c r="O321" s="8">
        <v>0</v>
      </c>
      <c r="P321" s="8">
        <v>7826.73</v>
      </c>
      <c r="Q321" s="8">
        <v>0</v>
      </c>
    </row>
    <row r="322" spans="1:17" s="3" customFormat="1" ht="1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s="3" customFormat="1" ht="15" customHeight="1">
      <c r="A323" s="6" t="s">
        <v>474</v>
      </c>
      <c r="B323" s="7" t="s">
        <v>320</v>
      </c>
      <c r="C323" s="6" t="s">
        <v>475</v>
      </c>
      <c r="D323" s="6" t="s">
        <v>97</v>
      </c>
      <c r="E323" s="8">
        <v>17766</v>
      </c>
      <c r="F323" s="9">
        <v>44351</v>
      </c>
      <c r="G323" s="9">
        <v>47299</v>
      </c>
      <c r="H323" s="10">
        <v>97</v>
      </c>
      <c r="I323" s="10">
        <v>3.58</v>
      </c>
      <c r="J323" s="8">
        <v>9949.36</v>
      </c>
      <c r="K323" s="8">
        <v>0.56000000000000005</v>
      </c>
      <c r="L323" s="8">
        <v>119392.32000000001</v>
      </c>
      <c r="M323" s="8">
        <v>6.72</v>
      </c>
      <c r="N323" s="8">
        <v>1.74</v>
      </c>
      <c r="O323" s="8">
        <v>0</v>
      </c>
      <c r="P323" s="8">
        <v>11695.96</v>
      </c>
      <c r="Q323" s="8">
        <v>0</v>
      </c>
    </row>
    <row r="324" spans="1:17" s="3" customFormat="1" ht="1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s="3" customFormat="1" ht="15" customHeight="1">
      <c r="A325" s="6" t="s">
        <v>476</v>
      </c>
      <c r="B325" s="7" t="s">
        <v>339</v>
      </c>
      <c r="C325" s="6" t="s">
        <v>477</v>
      </c>
      <c r="D325" s="6" t="s">
        <v>97</v>
      </c>
      <c r="E325" s="8">
        <v>22200</v>
      </c>
      <c r="F325" s="9">
        <v>44351</v>
      </c>
      <c r="G325" s="9">
        <v>47299</v>
      </c>
      <c r="H325" s="10">
        <v>97</v>
      </c>
      <c r="I325" s="10">
        <v>3.58</v>
      </c>
      <c r="J325" s="8">
        <v>11724.96</v>
      </c>
      <c r="K325" s="8">
        <v>0.53</v>
      </c>
      <c r="L325" s="8">
        <v>140699.51999999999</v>
      </c>
      <c r="M325" s="8">
        <v>6.34</v>
      </c>
      <c r="N325" s="8">
        <v>1.77</v>
      </c>
      <c r="O325" s="8">
        <v>0</v>
      </c>
      <c r="P325" s="8">
        <v>13671.5</v>
      </c>
      <c r="Q325" s="8">
        <v>0</v>
      </c>
    </row>
    <row r="326" spans="1:17" s="3" customFormat="1" ht="1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s="3" customFormat="1" ht="15" customHeight="1">
      <c r="A327" s="6" t="s">
        <v>478</v>
      </c>
      <c r="B327" s="7" t="s">
        <v>479</v>
      </c>
      <c r="C327" s="6" t="s">
        <v>480</v>
      </c>
      <c r="D327" s="6" t="s">
        <v>97</v>
      </c>
      <c r="E327" s="8">
        <v>64002</v>
      </c>
      <c r="F327" s="9">
        <v>42353</v>
      </c>
      <c r="G327" s="9">
        <v>47831</v>
      </c>
      <c r="H327" s="10">
        <v>180</v>
      </c>
      <c r="I327" s="10">
        <v>9.08</v>
      </c>
      <c r="J327" s="8">
        <v>26095.47</v>
      </c>
      <c r="K327" s="8">
        <v>0.41</v>
      </c>
      <c r="L327" s="8">
        <v>313145.64</v>
      </c>
      <c r="M327" s="8">
        <v>4.8899999999999997</v>
      </c>
      <c r="N327" s="8">
        <v>4.47</v>
      </c>
      <c r="O327" s="8">
        <v>0</v>
      </c>
      <c r="P327" s="8">
        <v>0</v>
      </c>
      <c r="Q327" s="8">
        <v>0</v>
      </c>
    </row>
    <row r="328" spans="1:17" s="3" customFormat="1" ht="1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s="3" customFormat="1" ht="15" customHeight="1">
      <c r="A329" s="6" t="s">
        <v>485</v>
      </c>
      <c r="B329" s="7" t="s">
        <v>119</v>
      </c>
      <c r="C329" s="6" t="s">
        <v>486</v>
      </c>
      <c r="D329" s="6" t="s">
        <v>97</v>
      </c>
      <c r="E329" s="8">
        <v>31825</v>
      </c>
      <c r="F329" s="9">
        <v>44614</v>
      </c>
      <c r="G329" s="9">
        <v>46446</v>
      </c>
      <c r="H329" s="10">
        <v>61</v>
      </c>
      <c r="I329" s="10">
        <v>2.92</v>
      </c>
      <c r="J329" s="8">
        <v>14851.67</v>
      </c>
      <c r="K329" s="8">
        <v>0.47</v>
      </c>
      <c r="L329" s="8">
        <v>178220.04</v>
      </c>
      <c r="M329" s="8">
        <v>5.6</v>
      </c>
      <c r="N329" s="8">
        <v>1.65</v>
      </c>
      <c r="O329" s="8">
        <v>0</v>
      </c>
      <c r="P329" s="8">
        <v>17583.310000000001</v>
      </c>
      <c r="Q329" s="8">
        <v>0</v>
      </c>
    </row>
    <row r="330" spans="1:17" s="3" customFormat="1" ht="1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s="3" customFormat="1" ht="15" customHeight="1">
      <c r="A331" s="6" t="s">
        <v>485</v>
      </c>
      <c r="B331" s="7" t="s">
        <v>320</v>
      </c>
      <c r="C331" s="12" t="s">
        <v>247</v>
      </c>
      <c r="D331" s="12"/>
      <c r="E331" s="13">
        <v>22045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1:17" s="3" customFormat="1" ht="1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s="3" customFormat="1" ht="15" customHeight="1">
      <c r="A333" s="6" t="s">
        <v>485</v>
      </c>
      <c r="B333" s="7" t="s">
        <v>339</v>
      </c>
      <c r="C333" s="12" t="s">
        <v>247</v>
      </c>
      <c r="D333" s="12"/>
      <c r="E333" s="13">
        <v>32598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 s="3" customFormat="1" ht="1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s="3" customFormat="1" ht="15" customHeight="1">
      <c r="A335" s="6" t="s">
        <v>487</v>
      </c>
      <c r="B335" s="7" t="s">
        <v>488</v>
      </c>
      <c r="C335" s="6" t="s">
        <v>489</v>
      </c>
      <c r="D335" s="6" t="s">
        <v>97</v>
      </c>
      <c r="E335" s="8">
        <v>36072</v>
      </c>
      <c r="F335" s="9">
        <v>44712</v>
      </c>
      <c r="G335" s="9">
        <v>46173</v>
      </c>
      <c r="H335" s="10">
        <v>49</v>
      </c>
      <c r="I335" s="10">
        <v>2.67</v>
      </c>
      <c r="J335" s="8">
        <v>21042</v>
      </c>
      <c r="K335" s="8">
        <v>0.57999999999999996</v>
      </c>
      <c r="L335" s="8">
        <v>252504</v>
      </c>
      <c r="M335" s="8">
        <v>7</v>
      </c>
      <c r="N335" s="8">
        <v>1.37</v>
      </c>
      <c r="O335" s="8">
        <v>0.15</v>
      </c>
      <c r="P335" s="8">
        <v>25349.45</v>
      </c>
      <c r="Q335" s="8">
        <v>0</v>
      </c>
    </row>
    <row r="336" spans="1:17" s="3" customFormat="1" ht="1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s="3" customFormat="1" ht="15" customHeight="1">
      <c r="A337" s="6" t="s">
        <v>490</v>
      </c>
      <c r="B337" s="7" t="s">
        <v>491</v>
      </c>
      <c r="C337" s="6" t="s">
        <v>837</v>
      </c>
      <c r="D337" s="6" t="s">
        <v>97</v>
      </c>
      <c r="E337" s="8">
        <v>20030</v>
      </c>
      <c r="F337" s="9">
        <v>44866</v>
      </c>
      <c r="G337" s="9">
        <v>46752</v>
      </c>
      <c r="H337" s="10">
        <v>62</v>
      </c>
      <c r="I337" s="10">
        <v>2.17</v>
      </c>
      <c r="J337" s="8">
        <v>19047.96</v>
      </c>
      <c r="K337" s="8">
        <v>0.95</v>
      </c>
      <c r="L337" s="8">
        <v>228575.52</v>
      </c>
      <c r="M337" s="8">
        <v>11.41</v>
      </c>
      <c r="N337" s="8">
        <v>4.66</v>
      </c>
      <c r="O337" s="8">
        <v>0</v>
      </c>
      <c r="P337" s="8">
        <v>46608.86</v>
      </c>
      <c r="Q337" s="8">
        <v>0</v>
      </c>
    </row>
    <row r="338" spans="1:17" s="3" customFormat="1" ht="1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s="3" customFormat="1" ht="15" customHeight="1">
      <c r="A339" s="6" t="s">
        <v>490</v>
      </c>
      <c r="B339" s="7" t="s">
        <v>493</v>
      </c>
      <c r="C339" s="6" t="s">
        <v>494</v>
      </c>
      <c r="D339" s="6" t="s">
        <v>264</v>
      </c>
      <c r="E339" s="8">
        <v>0</v>
      </c>
      <c r="F339" s="9">
        <v>44732</v>
      </c>
      <c r="G339" s="9">
        <v>48395</v>
      </c>
      <c r="H339" s="10">
        <v>121</v>
      </c>
      <c r="I339" s="10">
        <v>2.58</v>
      </c>
      <c r="J339" s="8">
        <v>8.33</v>
      </c>
      <c r="K339" s="8">
        <v>0</v>
      </c>
      <c r="L339" s="8">
        <v>100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</row>
    <row r="340" spans="1:17" s="3" customFormat="1" ht="1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s="3" customFormat="1" ht="15" customHeight="1">
      <c r="A341" s="6" t="s">
        <v>495</v>
      </c>
      <c r="B341" s="7" t="s">
        <v>496</v>
      </c>
      <c r="C341" s="6" t="s">
        <v>497</v>
      </c>
      <c r="D341" s="6" t="s">
        <v>97</v>
      </c>
      <c r="E341" s="8">
        <v>14900</v>
      </c>
      <c r="F341" s="9">
        <v>42675</v>
      </c>
      <c r="G341" s="9">
        <v>46507</v>
      </c>
      <c r="H341" s="10">
        <v>126</v>
      </c>
      <c r="I341" s="10">
        <v>8.17</v>
      </c>
      <c r="J341" s="8">
        <v>5453.56</v>
      </c>
      <c r="K341" s="8">
        <v>0.37</v>
      </c>
      <c r="L341" s="8">
        <v>65442.720000000001</v>
      </c>
      <c r="M341" s="8">
        <v>4.3899999999999997</v>
      </c>
      <c r="N341" s="8">
        <v>1.67</v>
      </c>
      <c r="O341" s="8">
        <v>0</v>
      </c>
      <c r="P341" s="8">
        <v>6444.25</v>
      </c>
      <c r="Q341" s="8">
        <v>0</v>
      </c>
    </row>
    <row r="342" spans="1:17" s="3" customFormat="1" ht="1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s="3" customFormat="1" ht="15" customHeight="1">
      <c r="A343" s="6" t="s">
        <v>495</v>
      </c>
      <c r="B343" s="7" t="s">
        <v>498</v>
      </c>
      <c r="C343" s="6" t="s">
        <v>838</v>
      </c>
      <c r="D343" s="6" t="s">
        <v>97</v>
      </c>
      <c r="E343" s="8">
        <v>26126</v>
      </c>
      <c r="F343" s="9">
        <v>45017</v>
      </c>
      <c r="G343" s="9">
        <v>46904</v>
      </c>
      <c r="H343" s="10">
        <v>62</v>
      </c>
      <c r="I343" s="10">
        <v>1.75</v>
      </c>
      <c r="J343" s="8">
        <v>16415.84</v>
      </c>
      <c r="K343" s="8">
        <v>0.63</v>
      </c>
      <c r="L343" s="8">
        <v>196990.07999999999</v>
      </c>
      <c r="M343" s="8">
        <v>7.54</v>
      </c>
      <c r="N343" s="8">
        <v>1.67</v>
      </c>
      <c r="O343" s="8">
        <v>0</v>
      </c>
      <c r="P343" s="8">
        <v>24771.22</v>
      </c>
      <c r="Q343" s="8">
        <v>0</v>
      </c>
    </row>
    <row r="344" spans="1:17" s="3" customFormat="1" ht="1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s="3" customFormat="1" ht="15" customHeight="1">
      <c r="A345" s="6" t="s">
        <v>500</v>
      </c>
      <c r="B345" s="7" t="s">
        <v>501</v>
      </c>
      <c r="C345" s="6" t="s">
        <v>502</v>
      </c>
      <c r="D345" s="6" t="s">
        <v>117</v>
      </c>
      <c r="E345" s="8">
        <v>47848</v>
      </c>
      <c r="F345" s="9">
        <v>43553</v>
      </c>
      <c r="G345" s="9">
        <v>47238</v>
      </c>
      <c r="H345" s="10">
        <v>122</v>
      </c>
      <c r="I345" s="10">
        <v>5.83</v>
      </c>
      <c r="J345" s="8">
        <v>26914.5</v>
      </c>
      <c r="K345" s="8">
        <v>0.56000000000000005</v>
      </c>
      <c r="L345" s="8">
        <v>322974</v>
      </c>
      <c r="M345" s="8">
        <v>6.75</v>
      </c>
      <c r="N345" s="8">
        <v>0.75</v>
      </c>
      <c r="O345" s="8">
        <v>0</v>
      </c>
      <c r="P345" s="8">
        <v>19093.7</v>
      </c>
      <c r="Q345" s="8">
        <v>0</v>
      </c>
    </row>
    <row r="346" spans="1:17" s="3" customFormat="1" ht="1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s="3" customFormat="1" ht="15" customHeight="1">
      <c r="A347" s="6" t="s">
        <v>503</v>
      </c>
      <c r="B347" s="7" t="s">
        <v>504</v>
      </c>
      <c r="C347" s="12" t="s">
        <v>247</v>
      </c>
      <c r="D347" s="12"/>
      <c r="E347" s="146">
        <v>59028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s="3" customFormat="1" ht="1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s="3" customFormat="1" ht="15" customHeight="1">
      <c r="A349" s="6" t="s">
        <v>506</v>
      </c>
      <c r="B349" s="7" t="s">
        <v>507</v>
      </c>
      <c r="C349" s="6" t="s">
        <v>508</v>
      </c>
      <c r="D349" s="6" t="s">
        <v>97</v>
      </c>
      <c r="E349" s="8">
        <v>56600</v>
      </c>
      <c r="F349" s="9">
        <v>44470</v>
      </c>
      <c r="G349" s="9">
        <v>45688</v>
      </c>
      <c r="H349" s="10">
        <v>40</v>
      </c>
      <c r="I349" s="10">
        <v>3.25</v>
      </c>
      <c r="J349" s="8">
        <v>33818.5</v>
      </c>
      <c r="K349" s="8">
        <v>0.6</v>
      </c>
      <c r="L349" s="8">
        <v>405822</v>
      </c>
      <c r="M349" s="8">
        <v>7.17</v>
      </c>
      <c r="N349" s="8">
        <v>1.29</v>
      </c>
      <c r="O349" s="8">
        <v>0</v>
      </c>
      <c r="P349" s="8">
        <v>21225</v>
      </c>
      <c r="Q349" s="8">
        <v>0</v>
      </c>
    </row>
    <row r="350" spans="1:17" s="3" customFormat="1" ht="1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s="3" customFormat="1" ht="15" customHeight="1">
      <c r="A351" s="6" t="s">
        <v>512</v>
      </c>
      <c r="B351" s="7" t="s">
        <v>513</v>
      </c>
      <c r="C351" s="6" t="s">
        <v>840</v>
      </c>
      <c r="D351" s="6" t="s">
        <v>97</v>
      </c>
      <c r="E351" s="8">
        <v>74906</v>
      </c>
      <c r="F351" s="9">
        <v>44958</v>
      </c>
      <c r="G351" s="9">
        <v>46081</v>
      </c>
      <c r="H351" s="10">
        <v>37</v>
      </c>
      <c r="I351" s="10">
        <v>1.92</v>
      </c>
      <c r="J351" s="8">
        <v>27465.53</v>
      </c>
      <c r="K351" s="8">
        <v>0.37</v>
      </c>
      <c r="L351" s="8">
        <v>329586.36</v>
      </c>
      <c r="M351" s="8">
        <v>4.4000000000000004</v>
      </c>
      <c r="N351" s="8">
        <v>1.27</v>
      </c>
      <c r="O351" s="8">
        <v>0</v>
      </c>
      <c r="P351" s="8">
        <v>35821.43</v>
      </c>
      <c r="Q351" s="8">
        <v>0</v>
      </c>
    </row>
    <row r="352" spans="1:17" s="3" customFormat="1" ht="1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s="3" customFormat="1" ht="15" customHeight="1">
      <c r="A353" s="6" t="s">
        <v>515</v>
      </c>
      <c r="B353" s="7" t="s">
        <v>208</v>
      </c>
      <c r="C353" s="6" t="s">
        <v>516</v>
      </c>
      <c r="D353" s="6" t="s">
        <v>97</v>
      </c>
      <c r="E353" s="8">
        <v>60994</v>
      </c>
      <c r="F353" s="9">
        <v>43040</v>
      </c>
      <c r="G353" s="9">
        <v>46691</v>
      </c>
      <c r="H353" s="10">
        <v>120</v>
      </c>
      <c r="I353" s="10">
        <v>7.17</v>
      </c>
      <c r="J353" s="8">
        <v>88949.58</v>
      </c>
      <c r="K353" s="8">
        <v>1.46</v>
      </c>
      <c r="L353" s="8">
        <v>1067394.96</v>
      </c>
      <c r="M353" s="8">
        <v>17.5</v>
      </c>
      <c r="N353" s="8">
        <v>6.34</v>
      </c>
      <c r="O353" s="8">
        <v>0</v>
      </c>
      <c r="P353" s="8">
        <v>0</v>
      </c>
      <c r="Q353" s="8">
        <v>0</v>
      </c>
    </row>
    <row r="354" spans="1:17" s="3" customFormat="1" ht="1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s="3" customFormat="1" ht="15" customHeight="1">
      <c r="A355" s="6" t="s">
        <v>517</v>
      </c>
      <c r="B355" s="7" t="s">
        <v>341</v>
      </c>
      <c r="C355" s="6" t="s">
        <v>518</v>
      </c>
      <c r="D355" s="6" t="s">
        <v>97</v>
      </c>
      <c r="E355" s="8">
        <v>38550</v>
      </c>
      <c r="F355" s="9">
        <v>44562</v>
      </c>
      <c r="G355" s="9">
        <v>47483</v>
      </c>
      <c r="H355" s="10">
        <v>96</v>
      </c>
      <c r="I355" s="10">
        <v>3</v>
      </c>
      <c r="J355" s="8">
        <v>12046.88</v>
      </c>
      <c r="K355" s="8">
        <v>0.31</v>
      </c>
      <c r="L355" s="8">
        <v>144562.56</v>
      </c>
      <c r="M355" s="8">
        <v>3.75</v>
      </c>
      <c r="N355" s="8">
        <v>1.52</v>
      </c>
      <c r="O355" s="8">
        <v>0</v>
      </c>
      <c r="P355" s="8">
        <v>10440.629999999999</v>
      </c>
      <c r="Q355" s="8">
        <v>0</v>
      </c>
    </row>
    <row r="356" spans="1:17" s="3" customFormat="1" ht="1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s="3" customFormat="1" ht="15" customHeight="1">
      <c r="A357" s="6" t="s">
        <v>519</v>
      </c>
      <c r="B357" s="7" t="s">
        <v>119</v>
      </c>
      <c r="C357" s="6" t="s">
        <v>520</v>
      </c>
      <c r="D357" s="6" t="s">
        <v>97</v>
      </c>
      <c r="E357" s="8">
        <v>77536</v>
      </c>
      <c r="F357" s="9">
        <v>43770</v>
      </c>
      <c r="G357" s="9">
        <v>47542</v>
      </c>
      <c r="H357" s="10">
        <v>124</v>
      </c>
      <c r="I357" s="10">
        <v>5.17</v>
      </c>
      <c r="J357" s="8">
        <v>27137.599999999999</v>
      </c>
      <c r="K357" s="8">
        <v>0.35</v>
      </c>
      <c r="L357" s="8">
        <v>325651.20000000001</v>
      </c>
      <c r="M357" s="8">
        <v>4.2</v>
      </c>
      <c r="N357" s="8">
        <v>2.08</v>
      </c>
      <c r="O357" s="8">
        <v>0</v>
      </c>
      <c r="P357" s="8">
        <v>25845</v>
      </c>
      <c r="Q357" s="8">
        <v>0</v>
      </c>
    </row>
    <row r="358" spans="1:17" s="3" customFormat="1" ht="1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s="3" customFormat="1" ht="15" customHeight="1">
      <c r="A359" s="6" t="s">
        <v>519</v>
      </c>
      <c r="B359" s="7" t="s">
        <v>521</v>
      </c>
      <c r="C359" s="6" t="s">
        <v>522</v>
      </c>
      <c r="D359" s="6" t="s">
        <v>97</v>
      </c>
      <c r="E359" s="8">
        <v>132113</v>
      </c>
      <c r="F359" s="9">
        <v>44075</v>
      </c>
      <c r="G359" s="9">
        <v>47907</v>
      </c>
      <c r="H359" s="10">
        <v>126</v>
      </c>
      <c r="I359" s="10">
        <v>4.33</v>
      </c>
      <c r="J359" s="8">
        <v>48850.400000000001</v>
      </c>
      <c r="K359" s="8">
        <v>0.37</v>
      </c>
      <c r="L359" s="8">
        <v>586204.80000000005</v>
      </c>
      <c r="M359" s="8">
        <v>4.4400000000000004</v>
      </c>
      <c r="N359" s="8">
        <v>2.08</v>
      </c>
      <c r="O359" s="8">
        <v>0</v>
      </c>
      <c r="P359" s="8">
        <v>60010.41</v>
      </c>
      <c r="Q359" s="8">
        <v>0</v>
      </c>
    </row>
    <row r="360" spans="1:17" s="3" customFormat="1" ht="1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s="3" customFormat="1" ht="15" customHeight="1">
      <c r="A361" s="6" t="s">
        <v>523</v>
      </c>
      <c r="B361" s="7" t="s">
        <v>524</v>
      </c>
      <c r="C361" s="6" t="s">
        <v>525</v>
      </c>
      <c r="D361" s="6" t="s">
        <v>97</v>
      </c>
      <c r="E361" s="8">
        <v>37500</v>
      </c>
      <c r="F361" s="9">
        <v>33208</v>
      </c>
      <c r="G361" s="9">
        <v>46356</v>
      </c>
      <c r="H361" s="10">
        <v>432</v>
      </c>
      <c r="I361" s="10">
        <v>34.08</v>
      </c>
      <c r="J361" s="8">
        <v>30468.75</v>
      </c>
      <c r="K361" s="8">
        <v>0.81</v>
      </c>
      <c r="L361" s="8">
        <v>365625</v>
      </c>
      <c r="M361" s="8">
        <v>9.75</v>
      </c>
      <c r="N361" s="8">
        <v>0</v>
      </c>
      <c r="O361" s="8">
        <v>0</v>
      </c>
      <c r="P361" s="8">
        <v>0</v>
      </c>
      <c r="Q361" s="8">
        <v>0</v>
      </c>
    </row>
    <row r="362" spans="1:17" s="3" customFormat="1" ht="1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s="3" customFormat="1" ht="15" customHeight="1">
      <c r="A363" s="6" t="s">
        <v>526</v>
      </c>
      <c r="B363" s="7" t="s">
        <v>527</v>
      </c>
      <c r="C363" s="6" t="s">
        <v>528</v>
      </c>
      <c r="D363" s="6" t="s">
        <v>97</v>
      </c>
      <c r="E363" s="8">
        <v>180000</v>
      </c>
      <c r="F363" s="9">
        <v>42917</v>
      </c>
      <c r="G363" s="9">
        <v>46568</v>
      </c>
      <c r="H363" s="10">
        <v>120</v>
      </c>
      <c r="I363" s="10">
        <v>7.5</v>
      </c>
      <c r="J363" s="8">
        <v>80668.17</v>
      </c>
      <c r="K363" s="8">
        <v>0.45</v>
      </c>
      <c r="L363" s="8">
        <v>968018.04</v>
      </c>
      <c r="M363" s="8">
        <v>5.38</v>
      </c>
      <c r="N363" s="8">
        <v>1.42</v>
      </c>
      <c r="O363" s="8">
        <v>0</v>
      </c>
      <c r="P363" s="8">
        <v>0</v>
      </c>
      <c r="Q363" s="8">
        <v>0</v>
      </c>
    </row>
    <row r="364" spans="1:17" s="3" customFormat="1" ht="1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s="3" customFormat="1" ht="15" customHeight="1">
      <c r="A365" s="6" t="s">
        <v>529</v>
      </c>
      <c r="B365" s="7" t="s">
        <v>530</v>
      </c>
      <c r="C365" s="6" t="s">
        <v>531</v>
      </c>
      <c r="D365" s="6" t="s">
        <v>97</v>
      </c>
      <c r="E365" s="8">
        <v>51207</v>
      </c>
      <c r="F365" s="9">
        <v>42767</v>
      </c>
      <c r="G365" s="9">
        <v>45777</v>
      </c>
      <c r="H365" s="10">
        <v>99</v>
      </c>
      <c r="I365" s="10">
        <v>7.92</v>
      </c>
      <c r="J365" s="8">
        <v>28045.59</v>
      </c>
      <c r="K365" s="8">
        <v>0.55000000000000004</v>
      </c>
      <c r="L365" s="8">
        <v>336547.08</v>
      </c>
      <c r="M365" s="8">
        <v>6.57</v>
      </c>
      <c r="N365" s="8">
        <v>4.75</v>
      </c>
      <c r="O365" s="8">
        <v>0</v>
      </c>
      <c r="P365" s="8">
        <v>0</v>
      </c>
      <c r="Q365" s="8">
        <v>0</v>
      </c>
    </row>
    <row r="366" spans="1:17" s="3" customFormat="1" ht="1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s="3" customFormat="1" ht="15" customHeight="1">
      <c r="A367" s="6" t="s">
        <v>529</v>
      </c>
      <c r="B367" s="7" t="s">
        <v>532</v>
      </c>
      <c r="C367" s="6" t="s">
        <v>533</v>
      </c>
      <c r="D367" s="6" t="s">
        <v>294</v>
      </c>
      <c r="E367" s="8">
        <v>1894</v>
      </c>
      <c r="F367" s="9">
        <v>43556</v>
      </c>
      <c r="G367" s="9">
        <v>47269</v>
      </c>
      <c r="H367" s="10">
        <v>122</v>
      </c>
      <c r="I367" s="10">
        <v>5.75</v>
      </c>
      <c r="J367" s="8">
        <v>2485.88</v>
      </c>
      <c r="K367" s="8">
        <v>1.31</v>
      </c>
      <c r="L367" s="8">
        <v>29830.560000000001</v>
      </c>
      <c r="M367" s="8">
        <v>15.75</v>
      </c>
      <c r="N367" s="8">
        <v>0</v>
      </c>
      <c r="O367" s="8">
        <v>0</v>
      </c>
      <c r="P367" s="8">
        <v>1894</v>
      </c>
      <c r="Q367" s="8">
        <v>0</v>
      </c>
    </row>
    <row r="368" spans="1:17" s="3" customFormat="1" ht="1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s="3" customFormat="1" ht="15" customHeight="1">
      <c r="A369" s="6" t="s">
        <v>534</v>
      </c>
      <c r="B369" s="7" t="s">
        <v>99</v>
      </c>
      <c r="C369" s="6" t="s">
        <v>535</v>
      </c>
      <c r="D369" s="6" t="s">
        <v>97</v>
      </c>
      <c r="E369" s="8">
        <v>9070</v>
      </c>
      <c r="F369" s="9">
        <v>40634</v>
      </c>
      <c r="G369" s="9">
        <v>45930</v>
      </c>
      <c r="H369" s="10">
        <v>174</v>
      </c>
      <c r="I369" s="10">
        <v>13.75</v>
      </c>
      <c r="J369" s="8">
        <v>3588.91</v>
      </c>
      <c r="K369" s="8">
        <v>0.4</v>
      </c>
      <c r="L369" s="8">
        <v>43066.92</v>
      </c>
      <c r="M369" s="8">
        <v>4.75</v>
      </c>
      <c r="N369" s="8">
        <v>4.5199999999999996</v>
      </c>
      <c r="O369" s="8">
        <v>0</v>
      </c>
      <c r="P369" s="8">
        <v>0</v>
      </c>
      <c r="Q369" s="8">
        <v>0</v>
      </c>
    </row>
    <row r="370" spans="1:17" s="3" customFormat="1" ht="1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s="3" customFormat="1" ht="15" customHeight="1">
      <c r="A371" s="6" t="s">
        <v>534</v>
      </c>
      <c r="B371" s="7" t="s">
        <v>101</v>
      </c>
      <c r="C371" s="6" t="s">
        <v>842</v>
      </c>
      <c r="D371" s="6" t="s">
        <v>97</v>
      </c>
      <c r="E371" s="8">
        <v>6832</v>
      </c>
      <c r="F371" s="9">
        <v>44835</v>
      </c>
      <c r="G371" s="9">
        <v>46660</v>
      </c>
      <c r="H371" s="10">
        <v>60</v>
      </c>
      <c r="I371" s="10">
        <v>2.25</v>
      </c>
      <c r="J371" s="8">
        <v>7297.12</v>
      </c>
      <c r="K371" s="8">
        <v>1.07</v>
      </c>
      <c r="L371" s="8">
        <v>87565.440000000002</v>
      </c>
      <c r="M371" s="8">
        <v>12.82</v>
      </c>
      <c r="N371" s="8">
        <v>4.5199999999999996</v>
      </c>
      <c r="O371" s="8">
        <v>0</v>
      </c>
      <c r="P371" s="8">
        <v>11257.23</v>
      </c>
      <c r="Q371" s="8">
        <v>0</v>
      </c>
    </row>
    <row r="372" spans="1:17" s="3" customFormat="1" ht="1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s="3" customFormat="1" ht="15" customHeight="1">
      <c r="A373" s="6" t="s">
        <v>534</v>
      </c>
      <c r="B373" s="7" t="s">
        <v>109</v>
      </c>
      <c r="C373" s="101" t="s">
        <v>867</v>
      </c>
      <c r="D373" s="101" t="s">
        <v>97</v>
      </c>
      <c r="E373" s="140">
        <v>8956</v>
      </c>
      <c r="F373" s="102">
        <v>45566</v>
      </c>
      <c r="G373" s="9">
        <v>47422</v>
      </c>
      <c r="H373" s="10">
        <v>61</v>
      </c>
      <c r="I373" s="10">
        <v>0.25</v>
      </c>
      <c r="J373" s="8">
        <v>9702.33</v>
      </c>
      <c r="K373" s="8">
        <v>1.08</v>
      </c>
      <c r="L373" s="8">
        <v>116427.96</v>
      </c>
      <c r="M373" s="8">
        <v>13</v>
      </c>
      <c r="N373" s="8">
        <v>3.95</v>
      </c>
      <c r="O373" s="8">
        <v>0</v>
      </c>
      <c r="P373" s="8">
        <v>12650.35</v>
      </c>
      <c r="Q373" s="8">
        <v>0</v>
      </c>
    </row>
    <row r="374" spans="1:17" s="3" customFormat="1" ht="1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s="3" customFormat="1" ht="15" customHeight="1">
      <c r="A375" s="6" t="s">
        <v>538</v>
      </c>
      <c r="B375" s="7" t="s">
        <v>539</v>
      </c>
      <c r="C375" s="6" t="s">
        <v>540</v>
      </c>
      <c r="D375" s="6" t="s">
        <v>117</v>
      </c>
      <c r="E375" s="8">
        <v>40791</v>
      </c>
      <c r="F375" s="9">
        <v>43905</v>
      </c>
      <c r="G375" s="9">
        <v>47556</v>
      </c>
      <c r="H375" s="10">
        <v>120</v>
      </c>
      <c r="I375" s="10">
        <v>4.83</v>
      </c>
      <c r="J375" s="8">
        <v>18719.580000000002</v>
      </c>
      <c r="K375" s="8">
        <v>0.46</v>
      </c>
      <c r="L375" s="8">
        <v>224634.96</v>
      </c>
      <c r="M375" s="8">
        <v>5.51</v>
      </c>
      <c r="N375" s="8">
        <v>0.73</v>
      </c>
      <c r="O375" s="8">
        <v>0</v>
      </c>
      <c r="P375" s="8">
        <v>0</v>
      </c>
      <c r="Q375" s="8">
        <v>0</v>
      </c>
    </row>
    <row r="376" spans="1:17" s="3" customFormat="1" ht="1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s="3" customFormat="1" ht="15" customHeight="1">
      <c r="A377" s="6" t="s">
        <v>541</v>
      </c>
      <c r="B377" s="7" t="s">
        <v>539</v>
      </c>
      <c r="C377" s="6" t="s">
        <v>542</v>
      </c>
      <c r="D377" s="6" t="s">
        <v>117</v>
      </c>
      <c r="E377" s="8">
        <v>45000</v>
      </c>
      <c r="F377" s="9">
        <v>36770</v>
      </c>
      <c r="G377" s="9">
        <v>47726</v>
      </c>
      <c r="H377" s="10">
        <v>360</v>
      </c>
      <c r="I377" s="10">
        <v>24.33</v>
      </c>
      <c r="J377" s="8">
        <v>17532</v>
      </c>
      <c r="K377" s="8">
        <v>0.39</v>
      </c>
      <c r="L377" s="8">
        <v>210384</v>
      </c>
      <c r="M377" s="8">
        <v>4.68</v>
      </c>
      <c r="N377" s="8">
        <v>0</v>
      </c>
      <c r="O377" s="8">
        <v>0</v>
      </c>
      <c r="P377" s="8">
        <v>0</v>
      </c>
      <c r="Q377" s="8">
        <v>0</v>
      </c>
    </row>
    <row r="378" spans="1:17" s="3" customFormat="1" ht="1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s="3" customFormat="1" ht="15" customHeight="1">
      <c r="A379" s="6" t="s">
        <v>543</v>
      </c>
      <c r="B379" s="7" t="s">
        <v>119</v>
      </c>
      <c r="C379" s="6" t="s">
        <v>544</v>
      </c>
      <c r="D379" s="6" t="s">
        <v>97</v>
      </c>
      <c r="E379" s="8">
        <v>182500</v>
      </c>
      <c r="F379" s="9">
        <v>38689</v>
      </c>
      <c r="G379" s="9">
        <v>48579</v>
      </c>
      <c r="H379" s="10">
        <v>325</v>
      </c>
      <c r="I379" s="10">
        <v>19.079999999999998</v>
      </c>
      <c r="J379" s="8">
        <v>104675.16</v>
      </c>
      <c r="K379" s="8">
        <v>0.56999999999999995</v>
      </c>
      <c r="L379" s="8">
        <v>1256101.92</v>
      </c>
      <c r="M379" s="8">
        <v>6.88</v>
      </c>
      <c r="N379" s="8">
        <v>1.53</v>
      </c>
      <c r="O379" s="8">
        <v>1.05</v>
      </c>
      <c r="P379" s="8">
        <v>137837.19</v>
      </c>
      <c r="Q379" s="8">
        <v>0</v>
      </c>
    </row>
    <row r="380" spans="1:17" s="3" customFormat="1" ht="1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s="3" customFormat="1" ht="15" customHeight="1">
      <c r="A381" s="6" t="s">
        <v>545</v>
      </c>
      <c r="B381" s="7" t="s">
        <v>546</v>
      </c>
      <c r="C381" s="6" t="s">
        <v>547</v>
      </c>
      <c r="D381" s="6" t="s">
        <v>117</v>
      </c>
      <c r="E381" s="8">
        <v>36352</v>
      </c>
      <c r="F381" s="9">
        <v>34731</v>
      </c>
      <c r="G381" s="9">
        <v>46965</v>
      </c>
      <c r="H381" s="10">
        <v>402</v>
      </c>
      <c r="I381" s="10">
        <v>29.92</v>
      </c>
      <c r="J381" s="8">
        <v>33080.32</v>
      </c>
      <c r="K381" s="8">
        <v>0.91</v>
      </c>
      <c r="L381" s="8">
        <v>396963.84000000003</v>
      </c>
      <c r="M381" s="8">
        <v>10.92</v>
      </c>
      <c r="N381" s="8">
        <v>0.69</v>
      </c>
      <c r="O381" s="8">
        <v>0</v>
      </c>
      <c r="P381" s="8">
        <v>10825</v>
      </c>
      <c r="Q381" s="8">
        <v>0</v>
      </c>
    </row>
    <row r="382" spans="1:17" s="3" customFormat="1" ht="1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s="3" customFormat="1" ht="15" customHeight="1">
      <c r="A383" s="6" t="s">
        <v>545</v>
      </c>
      <c r="B383" s="7" t="s">
        <v>548</v>
      </c>
      <c r="C383" s="12" t="s">
        <v>247</v>
      </c>
      <c r="D383" s="12"/>
      <c r="E383" s="13"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 s="3" customFormat="1" ht="1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s="3" customFormat="1" ht="15" customHeight="1">
      <c r="A385" s="6" t="s">
        <v>549</v>
      </c>
      <c r="B385" s="7" t="s">
        <v>550</v>
      </c>
      <c r="C385" s="6" t="s">
        <v>551</v>
      </c>
      <c r="D385" s="6" t="s">
        <v>117</v>
      </c>
      <c r="E385" s="8">
        <v>15477</v>
      </c>
      <c r="F385" s="9">
        <v>44713</v>
      </c>
      <c r="G385" s="9">
        <v>46630</v>
      </c>
      <c r="H385" s="10">
        <v>63</v>
      </c>
      <c r="I385" s="10">
        <v>2.58</v>
      </c>
      <c r="J385" s="8">
        <v>11160.03</v>
      </c>
      <c r="K385" s="8">
        <v>0.72</v>
      </c>
      <c r="L385" s="8">
        <v>133920.35999999999</v>
      </c>
      <c r="M385" s="8">
        <v>8.65</v>
      </c>
      <c r="N385" s="8">
        <v>0.47</v>
      </c>
      <c r="O385" s="8">
        <v>0</v>
      </c>
      <c r="P385" s="8">
        <v>10318</v>
      </c>
      <c r="Q385" s="8">
        <v>0</v>
      </c>
    </row>
    <row r="386" spans="1:17" s="3" customFormat="1" ht="1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s="3" customFormat="1" ht="15" customHeight="1">
      <c r="A387" s="6" t="s">
        <v>549</v>
      </c>
      <c r="B387" s="7" t="s">
        <v>552</v>
      </c>
      <c r="C387" s="6" t="s">
        <v>844</v>
      </c>
      <c r="D387" s="6" t="s">
        <v>264</v>
      </c>
      <c r="E387" s="8">
        <v>2323</v>
      </c>
      <c r="F387" s="9">
        <v>44866</v>
      </c>
      <c r="G387" s="9">
        <v>46691</v>
      </c>
      <c r="H387" s="10">
        <v>60</v>
      </c>
      <c r="I387" s="10">
        <v>2.17</v>
      </c>
      <c r="J387" s="8">
        <v>2093.8000000000002</v>
      </c>
      <c r="K387" s="8">
        <v>0.9</v>
      </c>
      <c r="L387" s="8">
        <v>25125.599999999999</v>
      </c>
      <c r="M387" s="8">
        <v>10.82</v>
      </c>
      <c r="N387" s="8">
        <v>0</v>
      </c>
      <c r="O387" s="8">
        <v>0</v>
      </c>
      <c r="P387" s="8">
        <v>1935.83</v>
      </c>
      <c r="Q387" s="8">
        <v>0</v>
      </c>
    </row>
    <row r="388" spans="1:17" s="3" customFormat="1" ht="1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s="3" customFormat="1" ht="15" customHeight="1">
      <c r="A389" s="6" t="s">
        <v>549</v>
      </c>
      <c r="B389" s="7" t="s">
        <v>554</v>
      </c>
      <c r="C389" s="6" t="s">
        <v>555</v>
      </c>
      <c r="D389" s="6" t="s">
        <v>264</v>
      </c>
      <c r="E389" s="8">
        <v>5179</v>
      </c>
      <c r="F389" s="9">
        <v>43525</v>
      </c>
      <c r="G389" s="9">
        <v>46081</v>
      </c>
      <c r="H389" s="10">
        <v>84</v>
      </c>
      <c r="I389" s="10">
        <v>5.83</v>
      </c>
      <c r="J389" s="8">
        <v>3658.1</v>
      </c>
      <c r="K389" s="8">
        <v>0.71</v>
      </c>
      <c r="L389" s="8">
        <v>43897.2</v>
      </c>
      <c r="M389" s="8">
        <v>8.48</v>
      </c>
      <c r="N389" s="8">
        <v>0</v>
      </c>
      <c r="O389" s="8">
        <v>0</v>
      </c>
      <c r="P389" s="8">
        <v>2200</v>
      </c>
      <c r="Q389" s="8">
        <v>0</v>
      </c>
    </row>
    <row r="390" spans="1:17" s="3" customFormat="1" ht="1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s="3" customFormat="1" ht="15" customHeight="1">
      <c r="A391" s="6" t="s">
        <v>549</v>
      </c>
      <c r="B391" s="7" t="s">
        <v>203</v>
      </c>
      <c r="C391" s="6" t="s">
        <v>556</v>
      </c>
      <c r="D391" s="6" t="s">
        <v>117</v>
      </c>
      <c r="E391" s="8">
        <v>2730</v>
      </c>
      <c r="F391" s="9">
        <v>44013</v>
      </c>
      <c r="G391" s="9">
        <v>46934</v>
      </c>
      <c r="H391" s="10">
        <v>96</v>
      </c>
      <c r="I391" s="10">
        <v>4.5</v>
      </c>
      <c r="J391" s="8">
        <v>1919.02</v>
      </c>
      <c r="K391" s="8">
        <v>0.7</v>
      </c>
      <c r="L391" s="8">
        <v>23028.240000000002</v>
      </c>
      <c r="M391" s="8">
        <v>8.44</v>
      </c>
      <c r="N391" s="8">
        <v>0</v>
      </c>
      <c r="O391" s="8">
        <v>0</v>
      </c>
      <c r="P391" s="8">
        <v>2600</v>
      </c>
      <c r="Q391" s="8">
        <v>0</v>
      </c>
    </row>
    <row r="392" spans="1:17" s="3" customFormat="1" ht="1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s="3" customFormat="1" ht="15" customHeight="1">
      <c r="A393" s="6" t="s">
        <v>549</v>
      </c>
      <c r="B393" s="7" t="s">
        <v>557</v>
      </c>
      <c r="C393" s="12" t="s">
        <v>247</v>
      </c>
      <c r="D393" s="12"/>
      <c r="E393" s="13">
        <v>4630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s="3" customFormat="1" ht="1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s="3" customFormat="1" ht="15" customHeight="1">
      <c r="A395" s="6" t="s">
        <v>549</v>
      </c>
      <c r="B395" s="7" t="s">
        <v>558</v>
      </c>
      <c r="C395" s="12" t="s">
        <v>247</v>
      </c>
      <c r="D395" s="12"/>
      <c r="E395" s="13">
        <v>9856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 s="3" customFormat="1" ht="1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s="3" customFormat="1" ht="15" customHeight="1">
      <c r="A397" s="6" t="s">
        <v>559</v>
      </c>
      <c r="B397" s="7" t="s">
        <v>560</v>
      </c>
      <c r="C397" s="6" t="s">
        <v>561</v>
      </c>
      <c r="D397" s="6" t="s">
        <v>117</v>
      </c>
      <c r="E397" s="8">
        <v>45376</v>
      </c>
      <c r="F397" s="9">
        <v>39203</v>
      </c>
      <c r="G397" s="9">
        <v>46965</v>
      </c>
      <c r="H397" s="10">
        <v>255</v>
      </c>
      <c r="I397" s="10">
        <v>17.670000000000002</v>
      </c>
      <c r="J397" s="8">
        <v>23241.59</v>
      </c>
      <c r="K397" s="8">
        <v>0.51</v>
      </c>
      <c r="L397" s="8">
        <v>278899.08</v>
      </c>
      <c r="M397" s="8">
        <v>6.15</v>
      </c>
      <c r="N397" s="8">
        <v>0.54</v>
      </c>
      <c r="O397" s="8">
        <v>0</v>
      </c>
      <c r="P397" s="8">
        <v>22510.18</v>
      </c>
      <c r="Q397" s="8">
        <v>0</v>
      </c>
    </row>
    <row r="398" spans="1:17" s="3" customFormat="1" ht="15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s="3" customFormat="1" ht="15" customHeight="1">
      <c r="A399" s="6" t="s">
        <v>559</v>
      </c>
      <c r="B399" s="7" t="s">
        <v>548</v>
      </c>
      <c r="C399" s="12" t="s">
        <v>247</v>
      </c>
      <c r="D399" s="12"/>
      <c r="E399" s="13"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 s="3" customFormat="1" ht="1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s="3" customFormat="1" ht="15" customHeight="1">
      <c r="A401" s="6" t="s">
        <v>562</v>
      </c>
      <c r="B401" s="7" t="s">
        <v>563</v>
      </c>
      <c r="C401" s="6" t="s">
        <v>564</v>
      </c>
      <c r="D401" s="6" t="s">
        <v>97</v>
      </c>
      <c r="E401" s="8">
        <v>16704</v>
      </c>
      <c r="F401" s="9">
        <v>35698</v>
      </c>
      <c r="G401" s="9">
        <v>46965</v>
      </c>
      <c r="H401" s="10">
        <v>371</v>
      </c>
      <c r="I401" s="10">
        <v>27.33</v>
      </c>
      <c r="J401" s="8">
        <v>15200.64</v>
      </c>
      <c r="K401" s="8">
        <v>0.91</v>
      </c>
      <c r="L401" s="8">
        <v>182407.67999999999</v>
      </c>
      <c r="M401" s="8">
        <v>10.92</v>
      </c>
      <c r="N401" s="8">
        <v>0.85</v>
      </c>
      <c r="O401" s="8">
        <v>0</v>
      </c>
      <c r="P401" s="8">
        <v>0</v>
      </c>
      <c r="Q401" s="8">
        <v>0</v>
      </c>
    </row>
    <row r="402" spans="1:17" s="3" customFormat="1" ht="15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s="3" customFormat="1" ht="15" customHeight="1">
      <c r="A403" s="6" t="s">
        <v>565</v>
      </c>
      <c r="B403" s="7" t="s">
        <v>566</v>
      </c>
      <c r="C403" s="6" t="s">
        <v>567</v>
      </c>
      <c r="D403" s="6" t="s">
        <v>97</v>
      </c>
      <c r="E403" s="8">
        <v>41496</v>
      </c>
      <c r="F403" s="9">
        <v>45231</v>
      </c>
      <c r="G403" s="9">
        <v>47057</v>
      </c>
      <c r="H403" s="10">
        <v>60</v>
      </c>
      <c r="I403" s="10">
        <v>1.17</v>
      </c>
      <c r="J403" s="8">
        <v>14800.24</v>
      </c>
      <c r="K403" s="8">
        <v>0.36</v>
      </c>
      <c r="L403" s="8">
        <v>177602.88</v>
      </c>
      <c r="M403" s="8">
        <v>4.28</v>
      </c>
      <c r="N403" s="8">
        <v>0.74</v>
      </c>
      <c r="O403" s="8">
        <v>0</v>
      </c>
      <c r="P403" s="8">
        <v>28701.4</v>
      </c>
      <c r="Q403" s="8">
        <v>0</v>
      </c>
    </row>
    <row r="404" spans="1:17" s="3" customFormat="1" ht="15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s="3" customFormat="1" ht="15" customHeight="1">
      <c r="A405" s="6" t="s">
        <v>565</v>
      </c>
      <c r="B405" s="7" t="s">
        <v>568</v>
      </c>
      <c r="C405" s="6" t="s">
        <v>569</v>
      </c>
      <c r="D405" s="6" t="s">
        <v>97</v>
      </c>
      <c r="E405" s="8">
        <v>22743</v>
      </c>
      <c r="F405" s="9">
        <v>42647</v>
      </c>
      <c r="G405" s="9">
        <v>46265</v>
      </c>
      <c r="H405" s="10">
        <v>119</v>
      </c>
      <c r="I405" s="10">
        <v>8.25</v>
      </c>
      <c r="J405" s="8">
        <v>8149.58</v>
      </c>
      <c r="K405" s="8">
        <v>0.36</v>
      </c>
      <c r="L405" s="8">
        <v>97794.96</v>
      </c>
      <c r="M405" s="8">
        <v>4.3</v>
      </c>
      <c r="N405" s="8">
        <v>1.02</v>
      </c>
      <c r="O405" s="8">
        <v>0</v>
      </c>
      <c r="P405" s="8">
        <v>24000</v>
      </c>
      <c r="Q405" s="8">
        <v>0</v>
      </c>
    </row>
    <row r="406" spans="1:17" s="3" customFormat="1" ht="1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s="3" customFormat="1" ht="15" customHeight="1">
      <c r="A407" s="6" t="s">
        <v>565</v>
      </c>
      <c r="B407" s="7" t="s">
        <v>570</v>
      </c>
      <c r="C407" s="6" t="s">
        <v>846</v>
      </c>
      <c r="D407" s="6" t="s">
        <v>97</v>
      </c>
      <c r="E407" s="8">
        <v>25137</v>
      </c>
      <c r="F407" s="9">
        <v>44927</v>
      </c>
      <c r="G407" s="9">
        <v>46022</v>
      </c>
      <c r="H407" s="10">
        <v>36</v>
      </c>
      <c r="I407" s="10">
        <v>2</v>
      </c>
      <c r="J407" s="8">
        <v>7425.63</v>
      </c>
      <c r="K407" s="8">
        <v>0.3</v>
      </c>
      <c r="L407" s="8">
        <v>89107.56</v>
      </c>
      <c r="M407" s="8">
        <v>3.54</v>
      </c>
      <c r="N407" s="8">
        <v>1.06</v>
      </c>
      <c r="O407" s="8">
        <v>0</v>
      </c>
      <c r="P407" s="8">
        <v>14453.78</v>
      </c>
      <c r="Q407" s="8">
        <v>0</v>
      </c>
    </row>
    <row r="408" spans="1:17" s="3" customFormat="1" ht="15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s="3" customFormat="1" ht="15" customHeight="1">
      <c r="A409" s="6" t="s">
        <v>565</v>
      </c>
      <c r="B409" s="7" t="s">
        <v>572</v>
      </c>
      <c r="C409" s="6" t="s">
        <v>573</v>
      </c>
      <c r="D409" s="6" t="s">
        <v>97</v>
      </c>
      <c r="E409" s="8">
        <v>63840</v>
      </c>
      <c r="F409" s="9">
        <v>44562</v>
      </c>
      <c r="G409" s="9">
        <v>46022</v>
      </c>
      <c r="H409" s="10">
        <v>48</v>
      </c>
      <c r="I409" s="10">
        <v>3</v>
      </c>
      <c r="J409" s="8">
        <v>20162.8</v>
      </c>
      <c r="K409" s="8">
        <v>0.32</v>
      </c>
      <c r="L409" s="8">
        <v>241953.6</v>
      </c>
      <c r="M409" s="8">
        <v>3.79</v>
      </c>
      <c r="N409" s="8">
        <v>1.06</v>
      </c>
      <c r="O409" s="8">
        <v>0</v>
      </c>
      <c r="P409" s="8">
        <v>37240</v>
      </c>
      <c r="Q409" s="8">
        <v>0</v>
      </c>
    </row>
    <row r="410" spans="1:17" s="3" customFormat="1" ht="15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s="3" customFormat="1" ht="15" customHeight="1">
      <c r="A411" s="6" t="s">
        <v>574</v>
      </c>
      <c r="B411" s="7" t="s">
        <v>577</v>
      </c>
      <c r="C411" s="6" t="s">
        <v>578</v>
      </c>
      <c r="D411" s="6" t="s">
        <v>97</v>
      </c>
      <c r="E411" s="8">
        <v>72000</v>
      </c>
      <c r="F411" s="9">
        <v>44294</v>
      </c>
      <c r="G411" s="9">
        <v>46142</v>
      </c>
      <c r="H411" s="10">
        <v>61</v>
      </c>
      <c r="I411" s="10">
        <v>3.75</v>
      </c>
      <c r="J411" s="8">
        <v>17122.560000000001</v>
      </c>
      <c r="K411" s="8">
        <v>0.24</v>
      </c>
      <c r="L411" s="8">
        <v>205470.72</v>
      </c>
      <c r="M411" s="8">
        <v>2.85</v>
      </c>
      <c r="N411" s="8">
        <v>1.06</v>
      </c>
      <c r="O411" s="8">
        <v>0</v>
      </c>
      <c r="P411" s="8">
        <v>23460</v>
      </c>
      <c r="Q411" s="8">
        <v>0</v>
      </c>
    </row>
    <row r="412" spans="1:17" s="3" customFormat="1" ht="15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s="3" customFormat="1" ht="15" customHeight="1">
      <c r="A413" s="6" t="s">
        <v>574</v>
      </c>
      <c r="B413" s="7" t="s">
        <v>575</v>
      </c>
      <c r="C413" s="12" t="s">
        <v>247</v>
      </c>
      <c r="D413" s="12"/>
      <c r="E413" s="13">
        <v>72000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 s="3" customFormat="1" ht="15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s="3" customFormat="1" ht="15" customHeight="1">
      <c r="A415" s="6" t="s">
        <v>579</v>
      </c>
      <c r="B415" s="7" t="s">
        <v>868</v>
      </c>
      <c r="C415" s="6" t="s">
        <v>584</v>
      </c>
      <c r="D415" s="6" t="s">
        <v>264</v>
      </c>
      <c r="E415" s="8">
        <v>4008</v>
      </c>
      <c r="F415" s="9">
        <v>44562</v>
      </c>
      <c r="G415" s="9">
        <v>47057</v>
      </c>
      <c r="H415" s="10">
        <v>82</v>
      </c>
      <c r="I415" s="10">
        <v>3</v>
      </c>
      <c r="J415" s="8">
        <v>5032.05</v>
      </c>
      <c r="K415" s="8">
        <v>1.26</v>
      </c>
      <c r="L415" s="8">
        <v>60384.6</v>
      </c>
      <c r="M415" s="8">
        <v>15.07</v>
      </c>
      <c r="N415" s="8">
        <v>0</v>
      </c>
      <c r="O415" s="8">
        <v>0</v>
      </c>
      <c r="P415" s="8">
        <v>9758.4</v>
      </c>
      <c r="Q415" s="8">
        <v>0</v>
      </c>
    </row>
    <row r="416" spans="1:17" s="3" customFormat="1" ht="15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s="3" customFormat="1" ht="15" customHeight="1">
      <c r="A417" s="6" t="s">
        <v>579</v>
      </c>
      <c r="B417" s="7" t="s">
        <v>581</v>
      </c>
      <c r="C417" s="6" t="s">
        <v>582</v>
      </c>
      <c r="D417" s="6" t="s">
        <v>117</v>
      </c>
      <c r="E417" s="8">
        <v>2218</v>
      </c>
      <c r="F417" s="9">
        <v>44044</v>
      </c>
      <c r="G417" s="9">
        <v>46965</v>
      </c>
      <c r="H417" s="10">
        <v>96</v>
      </c>
      <c r="I417" s="10">
        <v>4.42</v>
      </c>
      <c r="J417" s="8">
        <v>2369</v>
      </c>
      <c r="K417" s="8">
        <v>1.07</v>
      </c>
      <c r="L417" s="8">
        <v>28428</v>
      </c>
      <c r="M417" s="8">
        <v>12.82</v>
      </c>
      <c r="N417" s="8">
        <v>0</v>
      </c>
      <c r="O417" s="8">
        <v>0</v>
      </c>
      <c r="P417" s="8">
        <v>2501.4</v>
      </c>
      <c r="Q417" s="8">
        <v>0</v>
      </c>
    </row>
    <row r="418" spans="1:17" s="3" customFormat="1" ht="1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s="3" customFormat="1" ht="15" customHeight="1">
      <c r="A419" s="6" t="s">
        <v>579</v>
      </c>
      <c r="B419" s="7" t="s">
        <v>585</v>
      </c>
      <c r="C419" s="6" t="s">
        <v>586</v>
      </c>
      <c r="D419" s="6" t="s">
        <v>117</v>
      </c>
      <c r="E419" s="8">
        <v>525</v>
      </c>
      <c r="F419" s="9">
        <v>43800</v>
      </c>
      <c r="G419" s="9">
        <v>46356</v>
      </c>
      <c r="H419" s="10">
        <v>84</v>
      </c>
      <c r="I419" s="10">
        <v>5.08</v>
      </c>
      <c r="J419" s="8">
        <v>650.13</v>
      </c>
      <c r="K419" s="8">
        <v>1.24</v>
      </c>
      <c r="L419" s="8">
        <v>7801.56</v>
      </c>
      <c r="M419" s="8">
        <v>14.86</v>
      </c>
      <c r="N419" s="8">
        <v>0</v>
      </c>
      <c r="O419" s="8">
        <v>0</v>
      </c>
      <c r="P419" s="8">
        <v>525</v>
      </c>
      <c r="Q419" s="8">
        <v>0</v>
      </c>
    </row>
    <row r="420" spans="1:17" s="3" customFormat="1" ht="15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s="3" customFormat="1" ht="15" customHeight="1">
      <c r="A421" s="6" t="s">
        <v>579</v>
      </c>
      <c r="B421" s="7" t="s">
        <v>587</v>
      </c>
      <c r="C421" s="6" t="s">
        <v>798</v>
      </c>
      <c r="D421" s="6" t="s">
        <v>264</v>
      </c>
      <c r="E421" s="8">
        <v>825</v>
      </c>
      <c r="F421" s="9">
        <v>45413</v>
      </c>
      <c r="G421" s="9">
        <v>46173</v>
      </c>
      <c r="H421" s="10">
        <v>25</v>
      </c>
      <c r="I421" s="10">
        <v>0.67</v>
      </c>
      <c r="J421" s="8">
        <v>1031.25</v>
      </c>
      <c r="K421" s="8">
        <v>1.25</v>
      </c>
      <c r="L421" s="8">
        <v>12375</v>
      </c>
      <c r="M421" s="8">
        <v>15</v>
      </c>
      <c r="N421" s="8">
        <v>0</v>
      </c>
      <c r="O421" s="8">
        <v>0</v>
      </c>
      <c r="P421" s="8">
        <v>2062.5</v>
      </c>
      <c r="Q421" s="8">
        <v>0</v>
      </c>
    </row>
    <row r="422" spans="1:17" s="3" customFormat="1" ht="1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s="3" customFormat="1" ht="15" customHeight="1">
      <c r="A423" s="6" t="s">
        <v>579</v>
      </c>
      <c r="B423" s="7" t="s">
        <v>589</v>
      </c>
      <c r="C423" s="6" t="s">
        <v>590</v>
      </c>
      <c r="D423" s="6" t="s">
        <v>97</v>
      </c>
      <c r="E423" s="8">
        <v>35000</v>
      </c>
      <c r="F423" s="9">
        <v>42767</v>
      </c>
      <c r="G423" s="9">
        <v>45777</v>
      </c>
      <c r="H423" s="10">
        <v>99</v>
      </c>
      <c r="I423" s="10">
        <v>7.92</v>
      </c>
      <c r="J423" s="8">
        <v>18358.62</v>
      </c>
      <c r="K423" s="8">
        <v>0.52</v>
      </c>
      <c r="L423" s="8">
        <v>220303.44</v>
      </c>
      <c r="M423" s="8">
        <v>6.29</v>
      </c>
      <c r="N423" s="8">
        <v>4.1500000000000004</v>
      </c>
      <c r="O423" s="8">
        <v>0</v>
      </c>
      <c r="P423" s="8">
        <v>0</v>
      </c>
      <c r="Q423" s="8">
        <v>0</v>
      </c>
    </row>
    <row r="424" spans="1:17" s="3" customFormat="1" ht="1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s="3" customFormat="1" ht="15" customHeight="1">
      <c r="A425" s="6" t="s">
        <v>579</v>
      </c>
      <c r="B425" s="7" t="s">
        <v>591</v>
      </c>
      <c r="C425" s="12" t="s">
        <v>247</v>
      </c>
      <c r="D425" s="12"/>
      <c r="E425" s="13">
        <v>343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 s="3" customFormat="1" ht="1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s="3" customFormat="1" ht="15" customHeight="1">
      <c r="A427" s="6" t="s">
        <v>869</v>
      </c>
      <c r="B427" s="7" t="s">
        <v>99</v>
      </c>
      <c r="C427" s="6" t="s">
        <v>850</v>
      </c>
      <c r="D427" s="6" t="s">
        <v>97</v>
      </c>
      <c r="E427" s="8">
        <v>18700</v>
      </c>
      <c r="F427" s="9">
        <v>45011</v>
      </c>
      <c r="G427" s="9">
        <v>46934</v>
      </c>
      <c r="H427" s="10">
        <v>64</v>
      </c>
      <c r="I427" s="10">
        <v>1.83</v>
      </c>
      <c r="J427" s="8">
        <v>9724</v>
      </c>
      <c r="K427" s="8">
        <v>0.52</v>
      </c>
      <c r="L427" s="8">
        <v>116688</v>
      </c>
      <c r="M427" s="8">
        <v>6.24</v>
      </c>
      <c r="N427" s="8">
        <v>1.96</v>
      </c>
      <c r="O427" s="8">
        <v>0</v>
      </c>
      <c r="P427" s="8">
        <v>10630</v>
      </c>
      <c r="Q427" s="8">
        <v>0</v>
      </c>
    </row>
    <row r="428" spans="1:17" s="3" customFormat="1" ht="15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s="3" customFormat="1" ht="15" customHeight="1">
      <c r="A429" s="6" t="s">
        <v>594</v>
      </c>
      <c r="B429" s="7" t="s">
        <v>595</v>
      </c>
      <c r="C429" s="141" t="s">
        <v>870</v>
      </c>
      <c r="D429" s="141" t="s">
        <v>97</v>
      </c>
      <c r="E429" s="142">
        <v>12040</v>
      </c>
      <c r="F429" s="143">
        <v>45566</v>
      </c>
      <c r="G429" s="9">
        <v>46660</v>
      </c>
      <c r="H429" s="10">
        <v>36</v>
      </c>
      <c r="I429" s="10">
        <v>0.25</v>
      </c>
      <c r="J429" s="8">
        <v>7023.33</v>
      </c>
      <c r="K429" s="8">
        <v>0.57999999999999996</v>
      </c>
      <c r="L429" s="8">
        <v>84279.96</v>
      </c>
      <c r="M429" s="8">
        <v>7</v>
      </c>
      <c r="N429" s="8">
        <v>1.85</v>
      </c>
      <c r="O429" s="8">
        <v>0</v>
      </c>
      <c r="P429" s="8">
        <v>8879</v>
      </c>
      <c r="Q429" s="8">
        <v>0</v>
      </c>
    </row>
    <row r="430" spans="1:17" s="3" customFormat="1" ht="15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s="3" customFormat="1" ht="15" customHeight="1">
      <c r="A431" s="6" t="s">
        <v>594</v>
      </c>
      <c r="B431" s="7" t="s">
        <v>597</v>
      </c>
      <c r="C431" s="6" t="s">
        <v>598</v>
      </c>
      <c r="D431" s="6" t="s">
        <v>97</v>
      </c>
      <c r="E431" s="8">
        <v>4137</v>
      </c>
      <c r="F431" s="9">
        <v>44044</v>
      </c>
      <c r="G431" s="9">
        <v>46295</v>
      </c>
      <c r="H431" s="10">
        <v>74</v>
      </c>
      <c r="I431" s="10">
        <v>4.42</v>
      </c>
      <c r="J431" s="8">
        <v>2509.7800000000002</v>
      </c>
      <c r="K431" s="8">
        <v>0.61</v>
      </c>
      <c r="L431" s="8">
        <v>30117.360000000001</v>
      </c>
      <c r="M431" s="8">
        <v>7.28</v>
      </c>
      <c r="N431" s="8">
        <v>1.95</v>
      </c>
      <c r="O431" s="8">
        <v>0</v>
      </c>
      <c r="P431" s="8">
        <v>3666.66</v>
      </c>
      <c r="Q431" s="8">
        <v>0</v>
      </c>
    </row>
    <row r="432" spans="1:17" s="3" customFormat="1" ht="1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s="3" customFormat="1" ht="15" customHeight="1">
      <c r="A433" s="6" t="s">
        <v>594</v>
      </c>
      <c r="B433" s="7" t="s">
        <v>599</v>
      </c>
      <c r="C433" s="6" t="s">
        <v>600</v>
      </c>
      <c r="D433" s="6" t="s">
        <v>97</v>
      </c>
      <c r="E433" s="8">
        <v>87928</v>
      </c>
      <c r="F433" s="9">
        <v>41518</v>
      </c>
      <c r="G433" s="9">
        <v>45777</v>
      </c>
      <c r="H433" s="10">
        <v>140</v>
      </c>
      <c r="I433" s="10">
        <v>11.33</v>
      </c>
      <c r="J433" s="8">
        <v>34130.04</v>
      </c>
      <c r="K433" s="8">
        <v>0.39</v>
      </c>
      <c r="L433" s="8">
        <v>409560.48</v>
      </c>
      <c r="M433" s="8">
        <v>4.66</v>
      </c>
      <c r="N433" s="8">
        <v>1.54</v>
      </c>
      <c r="O433" s="8">
        <v>0</v>
      </c>
      <c r="P433" s="8">
        <v>50207.94</v>
      </c>
      <c r="Q433" s="8">
        <v>0</v>
      </c>
    </row>
    <row r="434" spans="1:17" s="3" customFormat="1" ht="1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s="3" customFormat="1" ht="15" customHeight="1">
      <c r="A435" s="6" t="s">
        <v>601</v>
      </c>
      <c r="B435" s="7" t="s">
        <v>602</v>
      </c>
      <c r="C435" s="6" t="s">
        <v>603</v>
      </c>
      <c r="D435" s="6" t="s">
        <v>97</v>
      </c>
      <c r="E435" s="8">
        <v>15035</v>
      </c>
      <c r="F435" s="9">
        <v>42416</v>
      </c>
      <c r="G435" s="9">
        <v>45777</v>
      </c>
      <c r="H435" s="10">
        <v>111</v>
      </c>
      <c r="I435" s="10">
        <v>8.92</v>
      </c>
      <c r="J435" s="8">
        <v>3900</v>
      </c>
      <c r="K435" s="8">
        <v>0.26</v>
      </c>
      <c r="L435" s="8">
        <v>46800</v>
      </c>
      <c r="M435" s="8">
        <v>3.11</v>
      </c>
      <c r="N435" s="8">
        <v>1.02</v>
      </c>
      <c r="O435" s="8">
        <v>0</v>
      </c>
      <c r="P435" s="8">
        <v>3448.93</v>
      </c>
      <c r="Q435" s="8">
        <v>0</v>
      </c>
    </row>
    <row r="436" spans="1:17" s="3" customFormat="1" ht="15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s="3" customFormat="1" ht="15" customHeight="1">
      <c r="A437" s="6" t="s">
        <v>601</v>
      </c>
      <c r="B437" s="7" t="s">
        <v>604</v>
      </c>
      <c r="C437" s="6" t="s">
        <v>605</v>
      </c>
      <c r="D437" s="6" t="s">
        <v>117</v>
      </c>
      <c r="E437" s="8">
        <v>20000</v>
      </c>
      <c r="F437" s="9">
        <v>43891</v>
      </c>
      <c r="G437" s="9">
        <v>46873</v>
      </c>
      <c r="H437" s="10">
        <v>98</v>
      </c>
      <c r="I437" s="10">
        <v>4.83</v>
      </c>
      <c r="J437" s="8">
        <v>6940</v>
      </c>
      <c r="K437" s="8">
        <v>0.35</v>
      </c>
      <c r="L437" s="8">
        <v>83280</v>
      </c>
      <c r="M437" s="8">
        <v>4.16</v>
      </c>
      <c r="N437" s="8">
        <v>0</v>
      </c>
      <c r="O437" s="8">
        <v>0</v>
      </c>
      <c r="P437" s="8">
        <v>0</v>
      </c>
      <c r="Q437" s="8">
        <v>0</v>
      </c>
    </row>
    <row r="438" spans="1:17" s="3" customFormat="1" ht="15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s="3" customFormat="1" ht="15" customHeight="1">
      <c r="A439" s="6" t="s">
        <v>601</v>
      </c>
      <c r="B439" s="7" t="s">
        <v>606</v>
      </c>
      <c r="C439" s="6" t="s">
        <v>607</v>
      </c>
      <c r="D439" s="6" t="s">
        <v>97</v>
      </c>
      <c r="E439" s="8">
        <v>10000</v>
      </c>
      <c r="F439" s="9">
        <v>39861</v>
      </c>
      <c r="G439" s="9">
        <v>45747</v>
      </c>
      <c r="H439" s="10">
        <v>194</v>
      </c>
      <c r="I439" s="10">
        <v>15.92</v>
      </c>
      <c r="J439" s="8">
        <v>5408</v>
      </c>
      <c r="K439" s="8">
        <v>0.54</v>
      </c>
      <c r="L439" s="8">
        <v>64896</v>
      </c>
      <c r="M439" s="8">
        <v>6.49</v>
      </c>
      <c r="N439" s="8">
        <v>0.79</v>
      </c>
      <c r="O439" s="8">
        <v>0</v>
      </c>
      <c r="P439" s="8">
        <v>2050</v>
      </c>
      <c r="Q439" s="8">
        <v>0</v>
      </c>
    </row>
    <row r="440" spans="1:17" s="3" customFormat="1" ht="15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s="3" customFormat="1" ht="15" customHeight="1">
      <c r="A441" s="6" t="s">
        <v>601</v>
      </c>
      <c r="B441" s="7" t="s">
        <v>608</v>
      </c>
      <c r="C441" s="6" t="s">
        <v>851</v>
      </c>
      <c r="D441" s="6" t="s">
        <v>97</v>
      </c>
      <c r="E441" s="8">
        <v>7529</v>
      </c>
      <c r="F441" s="9">
        <v>45153</v>
      </c>
      <c r="G441" s="9">
        <v>46996</v>
      </c>
      <c r="H441" s="10">
        <v>61</v>
      </c>
      <c r="I441" s="10">
        <v>1.42</v>
      </c>
      <c r="J441" s="8">
        <v>4730.72</v>
      </c>
      <c r="K441" s="8">
        <v>0.63</v>
      </c>
      <c r="L441" s="8">
        <v>56768.639999999999</v>
      </c>
      <c r="M441" s="8">
        <v>7.54</v>
      </c>
      <c r="N441" s="8">
        <v>1.47</v>
      </c>
      <c r="O441" s="8">
        <v>0</v>
      </c>
      <c r="P441" s="8">
        <v>10891.95</v>
      </c>
      <c r="Q441" s="8">
        <v>0</v>
      </c>
    </row>
    <row r="442" spans="1:17" s="3" customFormat="1" ht="1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s="3" customFormat="1" ht="15" customHeight="1">
      <c r="A443" s="6" t="s">
        <v>601</v>
      </c>
      <c r="B443" s="7" t="s">
        <v>610</v>
      </c>
      <c r="C443" s="6" t="s">
        <v>611</v>
      </c>
      <c r="D443" s="6" t="s">
        <v>97</v>
      </c>
      <c r="E443" s="8">
        <v>12530</v>
      </c>
      <c r="F443" s="9">
        <v>41689</v>
      </c>
      <c r="G443" s="9">
        <v>45838</v>
      </c>
      <c r="H443" s="10">
        <v>137</v>
      </c>
      <c r="I443" s="10">
        <v>10.92</v>
      </c>
      <c r="J443" s="8">
        <v>7041.67</v>
      </c>
      <c r="K443" s="8">
        <v>0.56000000000000005</v>
      </c>
      <c r="L443" s="8">
        <v>84500.04</v>
      </c>
      <c r="M443" s="8">
        <v>6.74</v>
      </c>
      <c r="N443" s="8">
        <v>1.39</v>
      </c>
      <c r="O443" s="8">
        <v>0</v>
      </c>
      <c r="P443" s="8">
        <v>2210.21</v>
      </c>
      <c r="Q443" s="8">
        <v>0</v>
      </c>
    </row>
    <row r="444" spans="1:17" s="3" customFormat="1" ht="15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s="3" customFormat="1" ht="15" customHeight="1">
      <c r="A445" s="6" t="s">
        <v>601</v>
      </c>
      <c r="B445" s="7" t="s">
        <v>612</v>
      </c>
      <c r="C445" s="6" t="s">
        <v>799</v>
      </c>
      <c r="D445" s="6" t="s">
        <v>97</v>
      </c>
      <c r="E445" s="8">
        <v>7438</v>
      </c>
      <c r="F445" s="9">
        <v>45383</v>
      </c>
      <c r="G445" s="9">
        <v>47299</v>
      </c>
      <c r="H445" s="10">
        <v>63</v>
      </c>
      <c r="I445" s="10">
        <v>0.75</v>
      </c>
      <c r="J445" s="8">
        <v>4927.68</v>
      </c>
      <c r="K445" s="8">
        <v>0.66</v>
      </c>
      <c r="L445" s="8">
        <v>59132.160000000003</v>
      </c>
      <c r="M445" s="8">
        <v>7.95</v>
      </c>
      <c r="N445" s="8">
        <v>1.61</v>
      </c>
      <c r="O445" s="8">
        <v>0</v>
      </c>
      <c r="P445" s="8">
        <v>5837.25</v>
      </c>
      <c r="Q445" s="8">
        <v>0</v>
      </c>
    </row>
    <row r="446" spans="1:17" s="3" customFormat="1" ht="1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s="3" customFormat="1" ht="15" customHeight="1">
      <c r="A447" s="6" t="s">
        <v>601</v>
      </c>
      <c r="B447" s="7" t="s">
        <v>614</v>
      </c>
      <c r="C447" s="6" t="s">
        <v>615</v>
      </c>
      <c r="D447" s="6" t="s">
        <v>264</v>
      </c>
      <c r="E447" s="8">
        <v>15000</v>
      </c>
      <c r="F447" s="9">
        <v>44256</v>
      </c>
      <c r="G447" s="9">
        <v>46142</v>
      </c>
      <c r="H447" s="10">
        <v>62</v>
      </c>
      <c r="I447" s="10">
        <v>3.83</v>
      </c>
      <c r="J447" s="8">
        <v>6250</v>
      </c>
      <c r="K447" s="8">
        <v>0.42</v>
      </c>
      <c r="L447" s="8">
        <v>75000</v>
      </c>
      <c r="M447" s="8">
        <v>5</v>
      </c>
      <c r="N447" s="8">
        <v>0</v>
      </c>
      <c r="O447" s="8">
        <v>0</v>
      </c>
      <c r="P447" s="8">
        <v>11625</v>
      </c>
      <c r="Q447" s="8">
        <v>0</v>
      </c>
    </row>
    <row r="448" spans="1:17" s="3" customFormat="1" ht="1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s="3" customFormat="1" ht="15" customHeight="1">
      <c r="A449" s="6" t="s">
        <v>616</v>
      </c>
      <c r="B449" s="7" t="s">
        <v>617</v>
      </c>
      <c r="C449" s="6" t="s">
        <v>618</v>
      </c>
      <c r="D449" s="6" t="s">
        <v>97</v>
      </c>
      <c r="E449" s="8">
        <v>26927</v>
      </c>
      <c r="F449" s="9">
        <v>43252</v>
      </c>
      <c r="G449" s="9">
        <v>46477</v>
      </c>
      <c r="H449" s="10">
        <v>106</v>
      </c>
      <c r="I449" s="10">
        <v>6.58</v>
      </c>
      <c r="J449" s="8">
        <v>19449.04</v>
      </c>
      <c r="K449" s="8">
        <v>0.72</v>
      </c>
      <c r="L449" s="8">
        <v>233388.48</v>
      </c>
      <c r="M449" s="8">
        <v>8.67</v>
      </c>
      <c r="N449" s="8">
        <v>0</v>
      </c>
      <c r="O449" s="8">
        <v>0</v>
      </c>
      <c r="P449" s="8">
        <v>0</v>
      </c>
      <c r="Q449" s="8">
        <v>0</v>
      </c>
    </row>
    <row r="450" spans="1:17" s="3" customFormat="1" ht="1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s="3" customFormat="1" ht="15" customHeight="1">
      <c r="A451" s="6" t="s">
        <v>622</v>
      </c>
      <c r="B451" s="7" t="s">
        <v>623</v>
      </c>
      <c r="C451" s="6" t="s">
        <v>624</v>
      </c>
      <c r="D451" s="6" t="s">
        <v>97</v>
      </c>
      <c r="E451" s="8">
        <v>162792</v>
      </c>
      <c r="F451" s="9">
        <v>44733</v>
      </c>
      <c r="G451" s="9">
        <v>45838</v>
      </c>
      <c r="H451" s="10">
        <v>37</v>
      </c>
      <c r="I451" s="10">
        <v>2.58</v>
      </c>
      <c r="J451" s="8">
        <v>56849.07</v>
      </c>
      <c r="K451" s="8">
        <v>0.35</v>
      </c>
      <c r="L451" s="8">
        <v>682188.84</v>
      </c>
      <c r="M451" s="8">
        <v>4.1900000000000004</v>
      </c>
      <c r="N451" s="8">
        <v>1.1200000000000001</v>
      </c>
      <c r="O451" s="8">
        <v>0</v>
      </c>
      <c r="P451" s="8">
        <v>40000</v>
      </c>
      <c r="Q451" s="8">
        <v>0</v>
      </c>
    </row>
    <row r="452" spans="1:17" s="3" customFormat="1" ht="1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s="3" customFormat="1" ht="15" customHeight="1">
      <c r="A453" s="6" t="s">
        <v>625</v>
      </c>
      <c r="B453" s="7" t="s">
        <v>626</v>
      </c>
      <c r="C453" s="6" t="s">
        <v>627</v>
      </c>
      <c r="D453" s="6" t="s">
        <v>97</v>
      </c>
      <c r="E453" s="8">
        <v>40394</v>
      </c>
      <c r="F453" s="9">
        <v>42736</v>
      </c>
      <c r="G453" s="9">
        <v>46387</v>
      </c>
      <c r="H453" s="10">
        <v>120</v>
      </c>
      <c r="I453" s="10">
        <v>8</v>
      </c>
      <c r="J453" s="8">
        <v>24505.69</v>
      </c>
      <c r="K453" s="8">
        <v>0.61</v>
      </c>
      <c r="L453" s="8">
        <v>294068.28000000003</v>
      </c>
      <c r="M453" s="8">
        <v>7.28</v>
      </c>
      <c r="N453" s="8">
        <v>2.2200000000000002</v>
      </c>
      <c r="O453" s="8">
        <v>0</v>
      </c>
      <c r="P453" s="8">
        <v>20000</v>
      </c>
      <c r="Q453" s="8">
        <v>0</v>
      </c>
    </row>
    <row r="454" spans="1:17" s="3" customFormat="1" ht="1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s="3" customFormat="1" ht="15" customHeight="1">
      <c r="A455" s="6" t="s">
        <v>625</v>
      </c>
      <c r="B455" s="7" t="s">
        <v>628</v>
      </c>
      <c r="C455" s="6" t="s">
        <v>629</v>
      </c>
      <c r="D455" s="6" t="s">
        <v>97</v>
      </c>
      <c r="E455" s="8">
        <v>0</v>
      </c>
      <c r="F455" s="9">
        <v>34469</v>
      </c>
      <c r="G455" s="7"/>
      <c r="H455" s="7"/>
      <c r="I455" s="10">
        <v>30.67</v>
      </c>
      <c r="J455" s="8">
        <v>3000</v>
      </c>
      <c r="K455" s="8">
        <v>0</v>
      </c>
      <c r="L455" s="8">
        <v>36000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</row>
    <row r="456" spans="1:17" s="3" customFormat="1" ht="1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s="3" customFormat="1" ht="15" customHeight="1">
      <c r="A457" s="6" t="s">
        <v>630</v>
      </c>
      <c r="B457" s="7" t="s">
        <v>631</v>
      </c>
      <c r="C457" s="6" t="s">
        <v>632</v>
      </c>
      <c r="D457" s="6" t="s">
        <v>97</v>
      </c>
      <c r="E457" s="8">
        <v>60669</v>
      </c>
      <c r="F457" s="9">
        <v>44013</v>
      </c>
      <c r="G457" s="9">
        <v>47664</v>
      </c>
      <c r="H457" s="10">
        <v>120</v>
      </c>
      <c r="I457" s="10">
        <v>4.5</v>
      </c>
      <c r="J457" s="8">
        <v>25606.31</v>
      </c>
      <c r="K457" s="8">
        <v>0.42</v>
      </c>
      <c r="L457" s="8">
        <v>307275.71999999997</v>
      </c>
      <c r="M457" s="8">
        <v>5.0599999999999996</v>
      </c>
      <c r="N457" s="8">
        <v>2.19</v>
      </c>
      <c r="O457" s="8">
        <v>0</v>
      </c>
      <c r="P457" s="8">
        <v>22750.880000000001</v>
      </c>
      <c r="Q457" s="8">
        <v>0</v>
      </c>
    </row>
    <row r="458" spans="1:17" s="3" customFormat="1" ht="1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s="3" customFormat="1" ht="15" customHeight="1">
      <c r="A459" s="6" t="s">
        <v>633</v>
      </c>
      <c r="B459" s="7" t="s">
        <v>634</v>
      </c>
      <c r="C459" s="6" t="s">
        <v>635</v>
      </c>
      <c r="D459" s="6" t="s">
        <v>97</v>
      </c>
      <c r="E459" s="8">
        <v>16490</v>
      </c>
      <c r="F459" s="9">
        <v>43405</v>
      </c>
      <c r="G459" s="9">
        <v>47118</v>
      </c>
      <c r="H459" s="10">
        <v>122</v>
      </c>
      <c r="I459" s="10">
        <v>6.17</v>
      </c>
      <c r="J459" s="8">
        <v>12029.79</v>
      </c>
      <c r="K459" s="8">
        <v>0.73</v>
      </c>
      <c r="L459" s="8">
        <v>144357.5</v>
      </c>
      <c r="M459" s="8">
        <v>8.75</v>
      </c>
      <c r="N459" s="8">
        <v>0.87</v>
      </c>
      <c r="O459" s="8">
        <v>0.14000000000000001</v>
      </c>
      <c r="P459" s="8">
        <v>12695.61</v>
      </c>
      <c r="Q459" s="8">
        <v>0</v>
      </c>
    </row>
    <row r="460" spans="1:17" s="3" customFormat="1" ht="1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s="3" customFormat="1" ht="15" customHeight="1">
      <c r="A461" s="6" t="s">
        <v>633</v>
      </c>
      <c r="B461" s="7" t="s">
        <v>638</v>
      </c>
      <c r="C461" s="6" t="s">
        <v>639</v>
      </c>
      <c r="D461" s="6" t="s">
        <v>97</v>
      </c>
      <c r="E461" s="8">
        <v>26413</v>
      </c>
      <c r="F461" s="9">
        <v>44242</v>
      </c>
      <c r="G461" s="9">
        <v>46187</v>
      </c>
      <c r="H461" s="10">
        <v>64</v>
      </c>
      <c r="I461" s="10">
        <v>3.92</v>
      </c>
      <c r="J461" s="8">
        <v>15644.15</v>
      </c>
      <c r="K461" s="8">
        <v>0.59</v>
      </c>
      <c r="L461" s="8">
        <v>187729.8</v>
      </c>
      <c r="M461" s="8">
        <v>7.11</v>
      </c>
      <c r="N461" s="8">
        <v>1.48</v>
      </c>
      <c r="O461" s="8">
        <v>0</v>
      </c>
      <c r="P461" s="8">
        <v>19017.36</v>
      </c>
      <c r="Q461" s="8">
        <v>0</v>
      </c>
    </row>
    <row r="462" spans="1:17" s="3" customFormat="1" ht="1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s="3" customFormat="1" ht="15" customHeight="1">
      <c r="A463" s="6" t="s">
        <v>633</v>
      </c>
      <c r="B463" s="7" t="s">
        <v>640</v>
      </c>
      <c r="C463" s="6" t="s">
        <v>641</v>
      </c>
      <c r="D463" s="6" t="s">
        <v>97</v>
      </c>
      <c r="E463" s="8">
        <v>8809</v>
      </c>
      <c r="F463" s="9">
        <v>44105</v>
      </c>
      <c r="G463" s="9">
        <v>45930</v>
      </c>
      <c r="H463" s="10">
        <v>60</v>
      </c>
      <c r="I463" s="10">
        <v>4.25</v>
      </c>
      <c r="J463" s="8">
        <v>5591.01</v>
      </c>
      <c r="K463" s="8">
        <v>0.63</v>
      </c>
      <c r="L463" s="8">
        <v>67092.12</v>
      </c>
      <c r="M463" s="8">
        <v>7.62</v>
      </c>
      <c r="N463" s="8">
        <v>1.64</v>
      </c>
      <c r="O463" s="8">
        <v>0</v>
      </c>
      <c r="P463" s="8">
        <v>2500</v>
      </c>
      <c r="Q463" s="8">
        <v>0</v>
      </c>
    </row>
    <row r="464" spans="1:17" s="3" customFormat="1" ht="1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s="3" customFormat="1" ht="15" customHeight="1">
      <c r="A465" s="6" t="s">
        <v>633</v>
      </c>
      <c r="B465" s="7" t="s">
        <v>642</v>
      </c>
      <c r="C465" s="6" t="s">
        <v>643</v>
      </c>
      <c r="D465" s="6" t="s">
        <v>97</v>
      </c>
      <c r="E465" s="8">
        <v>17280</v>
      </c>
      <c r="F465" s="9">
        <v>43191</v>
      </c>
      <c r="G465" s="9">
        <v>45960</v>
      </c>
      <c r="H465" s="10">
        <v>90</v>
      </c>
      <c r="I465" s="10">
        <v>6.75</v>
      </c>
      <c r="J465" s="8">
        <v>10184.4</v>
      </c>
      <c r="K465" s="8">
        <v>0.59</v>
      </c>
      <c r="L465" s="8">
        <v>122212.8</v>
      </c>
      <c r="M465" s="8">
        <v>7.07</v>
      </c>
      <c r="N465" s="8">
        <v>1.65</v>
      </c>
      <c r="O465" s="8">
        <v>0</v>
      </c>
      <c r="P465" s="8">
        <v>10243.200000000001</v>
      </c>
      <c r="Q465" s="8">
        <v>0</v>
      </c>
    </row>
    <row r="466" spans="1:17" s="3" customFormat="1" ht="1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s="3" customFormat="1" ht="15" customHeight="1">
      <c r="A467" s="6" t="s">
        <v>633</v>
      </c>
      <c r="B467" s="7" t="s">
        <v>636</v>
      </c>
      <c r="C467" s="12" t="s">
        <v>247</v>
      </c>
      <c r="D467" s="12"/>
      <c r="E467" s="13">
        <v>8730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1:17" s="3" customFormat="1" ht="1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s="3" customFormat="1" ht="15" customHeight="1">
      <c r="A469" s="6" t="s">
        <v>644</v>
      </c>
      <c r="B469" s="7" t="s">
        <v>107</v>
      </c>
      <c r="C469" s="6" t="s">
        <v>853</v>
      </c>
      <c r="D469" s="6" t="s">
        <v>97</v>
      </c>
      <c r="E469" s="8">
        <v>19914</v>
      </c>
      <c r="F469" s="9">
        <v>44927</v>
      </c>
      <c r="G469" s="9">
        <v>47726</v>
      </c>
      <c r="H469" s="10">
        <v>92</v>
      </c>
      <c r="I469" s="10">
        <v>2</v>
      </c>
      <c r="J469" s="8">
        <v>15856.89</v>
      </c>
      <c r="K469" s="8">
        <v>0.8</v>
      </c>
      <c r="L469" s="8">
        <v>190282.68</v>
      </c>
      <c r="M469" s="8">
        <v>9.56</v>
      </c>
      <c r="N469" s="8">
        <v>1.93</v>
      </c>
      <c r="O469" s="8">
        <v>0</v>
      </c>
      <c r="P469" s="8">
        <v>4583.33</v>
      </c>
      <c r="Q469" s="8">
        <v>0</v>
      </c>
    </row>
    <row r="470" spans="1:17" s="3" customFormat="1" ht="1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s="3" customFormat="1" ht="15" customHeight="1">
      <c r="A471" s="6" t="s">
        <v>644</v>
      </c>
      <c r="B471" s="7" t="s">
        <v>109</v>
      </c>
      <c r="C471" s="6" t="s">
        <v>646</v>
      </c>
      <c r="D471" s="6" t="s">
        <v>97</v>
      </c>
      <c r="E471" s="8">
        <v>20086</v>
      </c>
      <c r="F471" s="9">
        <v>43800</v>
      </c>
      <c r="G471" s="9">
        <v>46812</v>
      </c>
      <c r="H471" s="10">
        <v>99</v>
      </c>
      <c r="I471" s="10">
        <v>5.08</v>
      </c>
      <c r="J471" s="8">
        <v>15817.73</v>
      </c>
      <c r="K471" s="8">
        <v>0.79</v>
      </c>
      <c r="L471" s="8">
        <v>189812.76</v>
      </c>
      <c r="M471" s="8">
        <v>9.4499999999999993</v>
      </c>
      <c r="N471" s="8">
        <v>1.86</v>
      </c>
      <c r="O471" s="8">
        <v>0</v>
      </c>
      <c r="P471" s="8">
        <v>7000</v>
      </c>
      <c r="Q471" s="8">
        <v>0</v>
      </c>
    </row>
    <row r="472" spans="1:17" s="3" customFormat="1" ht="1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s="3" customFormat="1" ht="15" customHeight="1">
      <c r="A473" s="6" t="s">
        <v>647</v>
      </c>
      <c r="B473" s="7" t="s">
        <v>208</v>
      </c>
      <c r="C473" s="6" t="s">
        <v>648</v>
      </c>
      <c r="D473" s="6" t="s">
        <v>97</v>
      </c>
      <c r="E473" s="8">
        <v>150801</v>
      </c>
      <c r="F473" s="9">
        <v>44501</v>
      </c>
      <c r="G473" s="9">
        <v>48152</v>
      </c>
      <c r="H473" s="10">
        <v>120</v>
      </c>
      <c r="I473" s="10">
        <v>3.17</v>
      </c>
      <c r="J473" s="8">
        <v>110970.73</v>
      </c>
      <c r="K473" s="8">
        <v>0.74</v>
      </c>
      <c r="L473" s="8">
        <v>1331648.76</v>
      </c>
      <c r="M473" s="8">
        <v>8.83</v>
      </c>
      <c r="N473" s="8">
        <v>3.96</v>
      </c>
      <c r="O473" s="8">
        <v>0</v>
      </c>
      <c r="P473" s="8">
        <v>0</v>
      </c>
      <c r="Q473" s="8">
        <v>206094.7</v>
      </c>
    </row>
    <row r="474" spans="1:17" s="3" customFormat="1" ht="1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s="3" customFormat="1" ht="15" customHeight="1">
      <c r="A475" s="6" t="s">
        <v>649</v>
      </c>
      <c r="B475" s="7" t="s">
        <v>650</v>
      </c>
      <c r="C475" s="6" t="s">
        <v>651</v>
      </c>
      <c r="D475" s="6" t="s">
        <v>117</v>
      </c>
      <c r="E475" s="8">
        <v>138391</v>
      </c>
      <c r="F475" s="9">
        <v>42644</v>
      </c>
      <c r="G475" s="9">
        <v>46295</v>
      </c>
      <c r="H475" s="10">
        <v>120</v>
      </c>
      <c r="I475" s="10">
        <v>8.25</v>
      </c>
      <c r="J475" s="8">
        <v>48750</v>
      </c>
      <c r="K475" s="8">
        <v>0.35</v>
      </c>
      <c r="L475" s="8">
        <v>585000</v>
      </c>
      <c r="M475" s="8">
        <v>4.2300000000000004</v>
      </c>
      <c r="N475" s="8">
        <v>0</v>
      </c>
      <c r="O475" s="8">
        <v>0</v>
      </c>
      <c r="P475" s="8">
        <v>0</v>
      </c>
      <c r="Q475" s="8">
        <v>0</v>
      </c>
    </row>
    <row r="476" spans="1:17" s="3" customFormat="1" ht="1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s="3" customFormat="1" ht="15" customHeight="1">
      <c r="A477" s="6" t="s">
        <v>649</v>
      </c>
      <c r="B477" s="7" t="s">
        <v>101</v>
      </c>
      <c r="C477" s="12" t="s">
        <v>247</v>
      </c>
      <c r="D477" s="12"/>
      <c r="E477" s="146">
        <v>11729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spans="1:17" s="3" customFormat="1" ht="1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s="3" customFormat="1" ht="15" customHeight="1">
      <c r="A479" s="6" t="s">
        <v>652</v>
      </c>
      <c r="B479" s="7"/>
      <c r="C479" s="6" t="s">
        <v>854</v>
      </c>
      <c r="D479" s="6" t="s">
        <v>97</v>
      </c>
      <c r="E479" s="8">
        <v>0</v>
      </c>
      <c r="F479" s="9">
        <v>45139</v>
      </c>
      <c r="G479" s="9">
        <v>47057</v>
      </c>
      <c r="H479" s="10">
        <v>63</v>
      </c>
      <c r="I479" s="10">
        <v>1.42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</row>
    <row r="480" spans="1:17" s="3" customFormat="1" ht="1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s="3" customFormat="1" ht="15" customHeight="1">
      <c r="A481" s="6" t="s">
        <v>652</v>
      </c>
      <c r="B481" s="7" t="s">
        <v>653</v>
      </c>
      <c r="C481" s="12" t="s">
        <v>247</v>
      </c>
      <c r="D481" s="12"/>
      <c r="E481" s="13">
        <v>48276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spans="1:17" s="3" customFormat="1" ht="1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s="3" customFormat="1" ht="15" customHeight="1">
      <c r="A483" s="6" t="s">
        <v>655</v>
      </c>
      <c r="B483" s="7" t="s">
        <v>656</v>
      </c>
      <c r="C483" s="6" t="s">
        <v>657</v>
      </c>
      <c r="D483" s="6" t="s">
        <v>97</v>
      </c>
      <c r="E483" s="8">
        <v>31000</v>
      </c>
      <c r="F483" s="9">
        <v>43862</v>
      </c>
      <c r="G483" s="9">
        <v>47514</v>
      </c>
      <c r="H483" s="10">
        <v>120</v>
      </c>
      <c r="I483" s="10">
        <v>4.92</v>
      </c>
      <c r="J483" s="8">
        <v>12000</v>
      </c>
      <c r="K483" s="8">
        <v>0.39</v>
      </c>
      <c r="L483" s="8">
        <v>144000</v>
      </c>
      <c r="M483" s="8">
        <v>4.6500000000000004</v>
      </c>
      <c r="N483" s="8">
        <v>0.32</v>
      </c>
      <c r="O483" s="8">
        <v>0</v>
      </c>
      <c r="P483" s="8">
        <v>12000</v>
      </c>
      <c r="Q483" s="8">
        <v>0</v>
      </c>
    </row>
    <row r="484" spans="1:17" s="3" customFormat="1" ht="1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s="3" customFormat="1" ht="15" customHeight="1">
      <c r="A485" s="6" t="s">
        <v>658</v>
      </c>
      <c r="B485" s="7" t="s">
        <v>659</v>
      </c>
      <c r="C485" s="6" t="s">
        <v>660</v>
      </c>
      <c r="D485" s="6" t="s">
        <v>97</v>
      </c>
      <c r="E485" s="8">
        <v>62000</v>
      </c>
      <c r="F485" s="9">
        <v>44317</v>
      </c>
      <c r="G485" s="9">
        <v>46142</v>
      </c>
      <c r="H485" s="10">
        <v>60</v>
      </c>
      <c r="I485" s="10">
        <v>3.67</v>
      </c>
      <c r="J485" s="8">
        <v>21338.23</v>
      </c>
      <c r="K485" s="8">
        <v>0.34</v>
      </c>
      <c r="L485" s="8">
        <v>256058.76</v>
      </c>
      <c r="M485" s="8">
        <v>4.13</v>
      </c>
      <c r="N485" s="8">
        <v>1.47</v>
      </c>
      <c r="O485" s="8">
        <v>0</v>
      </c>
      <c r="P485" s="8">
        <v>19527.5</v>
      </c>
      <c r="Q485" s="8">
        <v>0</v>
      </c>
    </row>
    <row r="486" spans="1:17" s="3" customFormat="1" ht="1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s="3" customFormat="1" ht="15" customHeight="1">
      <c r="A487" s="6" t="s">
        <v>661</v>
      </c>
      <c r="B487" s="7" t="s">
        <v>662</v>
      </c>
      <c r="C487" s="6" t="s">
        <v>663</v>
      </c>
      <c r="D487" s="6" t="s">
        <v>117</v>
      </c>
      <c r="E487" s="8">
        <v>62000</v>
      </c>
      <c r="F487" s="9">
        <v>41579</v>
      </c>
      <c r="G487" s="9">
        <v>47208</v>
      </c>
      <c r="H487" s="10">
        <v>185</v>
      </c>
      <c r="I487" s="10">
        <v>11.17</v>
      </c>
      <c r="J487" s="8">
        <v>31522.880000000001</v>
      </c>
      <c r="K487" s="8">
        <v>0.51</v>
      </c>
      <c r="L487" s="8">
        <v>378274.56</v>
      </c>
      <c r="M487" s="8">
        <v>6.1</v>
      </c>
      <c r="N487" s="8">
        <v>2.1</v>
      </c>
      <c r="O487" s="8">
        <v>0</v>
      </c>
      <c r="P487" s="8">
        <v>48050</v>
      </c>
      <c r="Q487" s="8">
        <v>0</v>
      </c>
    </row>
    <row r="488" spans="1:17" s="3" customFormat="1" ht="1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s="3" customFormat="1" ht="15" customHeight="1">
      <c r="A489" s="6" t="s">
        <v>664</v>
      </c>
      <c r="B489" s="7" t="s">
        <v>665</v>
      </c>
      <c r="C489" s="6" t="s">
        <v>666</v>
      </c>
      <c r="D489" s="6" t="s">
        <v>117</v>
      </c>
      <c r="E489" s="8">
        <v>30000</v>
      </c>
      <c r="F489" s="9">
        <v>42552</v>
      </c>
      <c r="G489" s="9">
        <v>46203</v>
      </c>
      <c r="H489" s="10">
        <v>120</v>
      </c>
      <c r="I489" s="10">
        <v>8.5</v>
      </c>
      <c r="J489" s="8">
        <v>20000</v>
      </c>
      <c r="K489" s="8">
        <v>0.67</v>
      </c>
      <c r="L489" s="8">
        <v>240000</v>
      </c>
      <c r="M489" s="8">
        <v>8</v>
      </c>
      <c r="N489" s="8">
        <v>0</v>
      </c>
      <c r="O489" s="8">
        <v>0</v>
      </c>
      <c r="P489" s="8">
        <v>0</v>
      </c>
      <c r="Q489" s="8">
        <v>0</v>
      </c>
    </row>
    <row r="490" spans="1:17" s="3" customFormat="1" ht="1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s="3" customFormat="1" ht="15" customHeight="1">
      <c r="A491" s="6" t="s">
        <v>667</v>
      </c>
      <c r="B491" s="7" t="s">
        <v>119</v>
      </c>
      <c r="C491" s="6" t="s">
        <v>668</v>
      </c>
      <c r="D491" s="6" t="s">
        <v>97</v>
      </c>
      <c r="E491" s="8">
        <v>10272</v>
      </c>
      <c r="F491" s="9">
        <v>44727</v>
      </c>
      <c r="G491" s="9">
        <v>46326</v>
      </c>
      <c r="H491" s="10">
        <v>53</v>
      </c>
      <c r="I491" s="10">
        <v>2.58</v>
      </c>
      <c r="J491" s="8">
        <v>12463.36</v>
      </c>
      <c r="K491" s="8">
        <v>1.21</v>
      </c>
      <c r="L491" s="8">
        <v>149560.32000000001</v>
      </c>
      <c r="M491" s="8">
        <v>14.56</v>
      </c>
      <c r="N491" s="8">
        <v>5.63</v>
      </c>
      <c r="O491" s="8">
        <v>0</v>
      </c>
      <c r="P491" s="8">
        <v>0</v>
      </c>
      <c r="Q491" s="8">
        <v>0</v>
      </c>
    </row>
    <row r="492" spans="1:17" s="3" customFormat="1" ht="1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s="3" customFormat="1" ht="15" customHeight="1">
      <c r="A493" s="6" t="s">
        <v>669</v>
      </c>
      <c r="B493" s="7" t="s">
        <v>670</v>
      </c>
      <c r="C493" s="6" t="s">
        <v>855</v>
      </c>
      <c r="D493" s="6" t="s">
        <v>97</v>
      </c>
      <c r="E493" s="8">
        <v>46188</v>
      </c>
      <c r="F493" s="9">
        <v>45261</v>
      </c>
      <c r="G493" s="9">
        <v>46721</v>
      </c>
      <c r="H493" s="10">
        <v>48</v>
      </c>
      <c r="I493" s="10">
        <v>1.08</v>
      </c>
      <c r="J493" s="8">
        <v>48035.519999999997</v>
      </c>
      <c r="K493" s="8">
        <v>1.04</v>
      </c>
      <c r="L493" s="8">
        <v>576426.23999999999</v>
      </c>
      <c r="M493" s="8">
        <v>12.48</v>
      </c>
      <c r="N493" s="8">
        <v>4.4000000000000004</v>
      </c>
      <c r="O493" s="8">
        <v>0</v>
      </c>
      <c r="P493" s="8">
        <v>0</v>
      </c>
      <c r="Q493" s="8">
        <v>0</v>
      </c>
    </row>
    <row r="494" spans="1:17" s="3" customFormat="1" ht="1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s="3" customFormat="1" ht="15" customHeight="1">
      <c r="A495" s="6" t="s">
        <v>871</v>
      </c>
      <c r="B495" s="7" t="s">
        <v>872</v>
      </c>
      <c r="C495" s="6" t="s">
        <v>873</v>
      </c>
      <c r="D495" s="6" t="s">
        <v>97</v>
      </c>
      <c r="E495" s="8">
        <v>20000</v>
      </c>
      <c r="F495" s="9">
        <v>45618</v>
      </c>
      <c r="G495" s="9">
        <v>47177</v>
      </c>
      <c r="H495" s="10">
        <v>52</v>
      </c>
      <c r="I495" s="10">
        <v>0.17</v>
      </c>
      <c r="J495" s="8">
        <v>11666.67</v>
      </c>
      <c r="K495" s="8">
        <v>0.57999999999999996</v>
      </c>
      <c r="L495" s="8">
        <v>140000.04</v>
      </c>
      <c r="M495" s="8">
        <v>7</v>
      </c>
      <c r="N495" s="8">
        <v>3.58</v>
      </c>
      <c r="O495" s="8">
        <v>0</v>
      </c>
      <c r="P495" s="8">
        <v>8226</v>
      </c>
      <c r="Q495" s="8">
        <v>0</v>
      </c>
    </row>
    <row r="496" spans="1:17" s="3" customFormat="1" ht="1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s="3" customFormat="1" ht="15" customHeight="1">
      <c r="A497" s="6" t="s">
        <v>871</v>
      </c>
      <c r="B497" s="7" t="s">
        <v>874</v>
      </c>
      <c r="C497" s="6" t="s">
        <v>875</v>
      </c>
      <c r="D497" s="6" t="s">
        <v>97</v>
      </c>
      <c r="E497" s="8">
        <v>20700</v>
      </c>
      <c r="F497" s="9">
        <v>45618</v>
      </c>
      <c r="G497" s="9">
        <v>47269</v>
      </c>
      <c r="H497" s="10">
        <v>55</v>
      </c>
      <c r="I497" s="10">
        <v>0.17</v>
      </c>
      <c r="J497" s="8">
        <v>17163.75</v>
      </c>
      <c r="K497" s="8">
        <v>0.83</v>
      </c>
      <c r="L497" s="8">
        <v>205965</v>
      </c>
      <c r="M497" s="8">
        <v>9.9499999999999993</v>
      </c>
      <c r="N497" s="8">
        <v>3.58</v>
      </c>
      <c r="O497" s="8">
        <v>0</v>
      </c>
      <c r="P497" s="8">
        <v>0</v>
      </c>
      <c r="Q497" s="8">
        <v>0</v>
      </c>
    </row>
    <row r="498" spans="1:17" s="3" customFormat="1" ht="1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s="3" customFormat="1" ht="15" customHeight="1">
      <c r="A499" s="6" t="s">
        <v>871</v>
      </c>
      <c r="B499" s="7" t="s">
        <v>876</v>
      </c>
      <c r="C499" s="6" t="s">
        <v>877</v>
      </c>
      <c r="D499" s="6" t="s">
        <v>117</v>
      </c>
      <c r="E499" s="8">
        <v>10332</v>
      </c>
      <c r="F499" s="9">
        <v>45618</v>
      </c>
      <c r="G499" s="9">
        <v>46660</v>
      </c>
      <c r="H499" s="10">
        <v>35</v>
      </c>
      <c r="I499" s="10">
        <v>0.17</v>
      </c>
      <c r="J499" s="8">
        <v>4939.41</v>
      </c>
      <c r="K499" s="8">
        <v>0.48</v>
      </c>
      <c r="L499" s="8">
        <v>59272.92</v>
      </c>
      <c r="M499" s="8">
        <v>5.74</v>
      </c>
      <c r="N499" s="8">
        <v>0.72</v>
      </c>
      <c r="O499" s="8">
        <v>0</v>
      </c>
      <c r="P499" s="8">
        <v>8009.28</v>
      </c>
      <c r="Q499" s="8">
        <v>0</v>
      </c>
    </row>
    <row r="500" spans="1:17" s="3" customFormat="1" ht="1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s="3" customFormat="1" ht="15" customHeight="1">
      <c r="A501" s="6" t="s">
        <v>871</v>
      </c>
      <c r="B501" s="7" t="s">
        <v>878</v>
      </c>
      <c r="C501" s="6" t="s">
        <v>879</v>
      </c>
      <c r="D501" s="6" t="s">
        <v>97</v>
      </c>
      <c r="E501" s="8">
        <v>10368</v>
      </c>
      <c r="F501" s="9">
        <v>45618</v>
      </c>
      <c r="G501" s="9">
        <v>45991</v>
      </c>
      <c r="H501" s="10">
        <v>13</v>
      </c>
      <c r="I501" s="10">
        <v>0.17</v>
      </c>
      <c r="J501" s="8">
        <v>8208</v>
      </c>
      <c r="K501" s="8">
        <v>0.79</v>
      </c>
      <c r="L501" s="8">
        <v>98496</v>
      </c>
      <c r="M501" s="8">
        <v>9.5</v>
      </c>
      <c r="N501" s="8">
        <v>2.5299999999999998</v>
      </c>
      <c r="O501" s="8">
        <v>0</v>
      </c>
      <c r="P501" s="8">
        <v>9591.08</v>
      </c>
      <c r="Q501" s="8">
        <v>0</v>
      </c>
    </row>
    <row r="502" spans="1:17" s="3" customFormat="1" ht="1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s="3" customFormat="1" ht="15" customHeight="1">
      <c r="A503" s="6" t="s">
        <v>871</v>
      </c>
      <c r="B503" s="7" t="s">
        <v>880</v>
      </c>
      <c r="C503" s="6" t="s">
        <v>881</v>
      </c>
      <c r="D503" s="6" t="s">
        <v>117</v>
      </c>
      <c r="E503" s="8">
        <v>20000</v>
      </c>
      <c r="F503" s="9">
        <v>45618</v>
      </c>
      <c r="G503" s="9">
        <v>45808</v>
      </c>
      <c r="H503" s="10">
        <v>7</v>
      </c>
      <c r="I503" s="10">
        <v>0.17</v>
      </c>
      <c r="J503" s="8">
        <v>9283.33</v>
      </c>
      <c r="K503" s="8">
        <v>0.46</v>
      </c>
      <c r="L503" s="8">
        <v>111399.96</v>
      </c>
      <c r="M503" s="8">
        <v>5.57</v>
      </c>
      <c r="N503" s="8">
        <v>0.65</v>
      </c>
      <c r="O503" s="8">
        <v>0</v>
      </c>
      <c r="P503" s="8">
        <v>19700</v>
      </c>
      <c r="Q503" s="8">
        <v>0</v>
      </c>
    </row>
    <row r="504" spans="1:17" s="3" customFormat="1" ht="1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s="3" customFormat="1" ht="15" customHeight="1">
      <c r="A505" s="6" t="s">
        <v>672</v>
      </c>
      <c r="B505" s="7" t="s">
        <v>673</v>
      </c>
      <c r="C505" s="12" t="s">
        <v>247</v>
      </c>
      <c r="D505" s="12"/>
      <c r="E505" s="13">
        <v>22698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s="3" customFormat="1" ht="1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s="3" customFormat="1" ht="15" customHeight="1">
      <c r="A507" s="6" t="s">
        <v>674</v>
      </c>
      <c r="B507" s="7" t="s">
        <v>675</v>
      </c>
      <c r="C507" s="6" t="s">
        <v>676</v>
      </c>
      <c r="D507" s="6" t="s">
        <v>97</v>
      </c>
      <c r="E507" s="8">
        <v>30000</v>
      </c>
      <c r="F507" s="9">
        <v>44677</v>
      </c>
      <c r="G507" s="9">
        <v>47238</v>
      </c>
      <c r="H507" s="10">
        <v>85</v>
      </c>
      <c r="I507" s="10">
        <v>2.75</v>
      </c>
      <c r="J507" s="8">
        <v>14450</v>
      </c>
      <c r="K507" s="8">
        <v>0.48</v>
      </c>
      <c r="L507" s="8">
        <v>173400</v>
      </c>
      <c r="M507" s="8">
        <v>5.78</v>
      </c>
      <c r="N507" s="8">
        <v>1.74</v>
      </c>
      <c r="O507" s="8">
        <v>0</v>
      </c>
      <c r="P507" s="8">
        <v>75000</v>
      </c>
      <c r="Q507" s="8">
        <v>0</v>
      </c>
    </row>
    <row r="508" spans="1:17" s="3" customFormat="1" ht="1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s="3" customFormat="1" ht="15" customHeight="1">
      <c r="A509" s="6" t="s">
        <v>677</v>
      </c>
      <c r="B509" s="7" t="s">
        <v>678</v>
      </c>
      <c r="C509" s="6" t="s">
        <v>679</v>
      </c>
      <c r="D509" s="6" t="s">
        <v>97</v>
      </c>
      <c r="E509" s="8">
        <v>22734</v>
      </c>
      <c r="F509" s="9">
        <v>44075</v>
      </c>
      <c r="G509" s="9">
        <v>45900</v>
      </c>
      <c r="H509" s="10">
        <v>60</v>
      </c>
      <c r="I509" s="10">
        <v>4.33</v>
      </c>
      <c r="J509" s="8">
        <v>10584.95</v>
      </c>
      <c r="K509" s="8">
        <v>0.47</v>
      </c>
      <c r="L509" s="8">
        <v>127019.4</v>
      </c>
      <c r="M509" s="8">
        <v>5.59</v>
      </c>
      <c r="N509" s="8">
        <v>1.45</v>
      </c>
      <c r="O509" s="8">
        <v>0</v>
      </c>
      <c r="P509" s="8">
        <v>0</v>
      </c>
      <c r="Q509" s="8">
        <v>0</v>
      </c>
    </row>
    <row r="510" spans="1:17" s="3" customFormat="1" ht="1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s="3" customFormat="1" ht="15" customHeight="1">
      <c r="A511" s="6" t="s">
        <v>680</v>
      </c>
      <c r="B511" s="7" t="s">
        <v>681</v>
      </c>
      <c r="C511" s="6" t="s">
        <v>682</v>
      </c>
      <c r="D511" s="6" t="s">
        <v>97</v>
      </c>
      <c r="E511" s="8">
        <v>103000</v>
      </c>
      <c r="F511" s="9">
        <v>44439</v>
      </c>
      <c r="G511" s="9">
        <v>48152</v>
      </c>
      <c r="H511" s="10">
        <v>123</v>
      </c>
      <c r="I511" s="10">
        <v>3.42</v>
      </c>
      <c r="J511" s="8">
        <v>58452.5</v>
      </c>
      <c r="K511" s="8">
        <v>0.56999999999999995</v>
      </c>
      <c r="L511" s="8">
        <v>701430</v>
      </c>
      <c r="M511" s="8">
        <v>6.81</v>
      </c>
      <c r="N511" s="8">
        <v>1.22</v>
      </c>
      <c r="O511" s="8">
        <v>0</v>
      </c>
      <c r="P511" s="8">
        <v>53645.83</v>
      </c>
      <c r="Q511" s="8">
        <v>0</v>
      </c>
    </row>
    <row r="512" spans="1:17" s="3" customFormat="1" ht="1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s="3" customFormat="1" ht="15" customHeight="1">
      <c r="A513" s="6" t="s">
        <v>683</v>
      </c>
      <c r="B513" s="7" t="s">
        <v>99</v>
      </c>
      <c r="C513" s="6" t="s">
        <v>684</v>
      </c>
      <c r="D513" s="6" t="s">
        <v>97</v>
      </c>
      <c r="E513" s="8">
        <v>20000</v>
      </c>
      <c r="F513" s="9">
        <v>40374</v>
      </c>
      <c r="G513" s="9">
        <v>45808</v>
      </c>
      <c r="H513" s="10">
        <v>179</v>
      </c>
      <c r="I513" s="10">
        <v>14.5</v>
      </c>
      <c r="J513" s="8">
        <v>9083.33</v>
      </c>
      <c r="K513" s="8">
        <v>0.45</v>
      </c>
      <c r="L513" s="8">
        <v>108999.96</v>
      </c>
      <c r="M513" s="8">
        <v>5.45</v>
      </c>
      <c r="N513" s="8">
        <v>1.98</v>
      </c>
      <c r="O513" s="8">
        <v>0</v>
      </c>
      <c r="P513" s="8">
        <v>10000</v>
      </c>
      <c r="Q513" s="8">
        <v>0</v>
      </c>
    </row>
    <row r="514" spans="1:17" s="3" customFormat="1" ht="1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s="3" customFormat="1" ht="15" customHeight="1">
      <c r="A515" s="6" t="s">
        <v>683</v>
      </c>
      <c r="B515" s="7" t="s">
        <v>101</v>
      </c>
      <c r="C515" s="6" t="s">
        <v>685</v>
      </c>
      <c r="D515" s="6" t="s">
        <v>97</v>
      </c>
      <c r="E515" s="8">
        <v>20000</v>
      </c>
      <c r="F515" s="9">
        <v>44958</v>
      </c>
      <c r="G515" s="9">
        <v>46783</v>
      </c>
      <c r="H515" s="10">
        <v>60</v>
      </c>
      <c r="I515" s="10">
        <v>1.92</v>
      </c>
      <c r="J515" s="8">
        <v>12875</v>
      </c>
      <c r="K515" s="8">
        <v>0.64</v>
      </c>
      <c r="L515" s="8">
        <v>154500</v>
      </c>
      <c r="M515" s="8">
        <v>7.72</v>
      </c>
      <c r="N515" s="8">
        <v>1.95</v>
      </c>
      <c r="O515" s="8">
        <v>0</v>
      </c>
      <c r="P515" s="8">
        <v>1443.59</v>
      </c>
      <c r="Q515" s="8">
        <v>0</v>
      </c>
    </row>
    <row r="516" spans="1:17" s="3" customFormat="1" ht="1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s="3" customFormat="1" ht="15" customHeight="1">
      <c r="A517" s="6" t="s">
        <v>686</v>
      </c>
      <c r="B517" s="7" t="s">
        <v>479</v>
      </c>
      <c r="C517" s="6" t="s">
        <v>687</v>
      </c>
      <c r="D517" s="6" t="s">
        <v>117</v>
      </c>
      <c r="E517" s="8">
        <v>13500</v>
      </c>
      <c r="F517" s="9">
        <v>44736</v>
      </c>
      <c r="G517" s="9">
        <v>46035</v>
      </c>
      <c r="H517" s="10">
        <v>43</v>
      </c>
      <c r="I517" s="10">
        <v>2.58</v>
      </c>
      <c r="J517" s="8">
        <v>7000</v>
      </c>
      <c r="K517" s="8">
        <v>0.52</v>
      </c>
      <c r="L517" s="8">
        <v>84000</v>
      </c>
      <c r="M517" s="8">
        <v>6.22</v>
      </c>
      <c r="N517" s="8">
        <v>1.38</v>
      </c>
      <c r="O517" s="8">
        <v>0.53</v>
      </c>
      <c r="P517" s="8">
        <v>0</v>
      </c>
      <c r="Q517" s="8">
        <v>0</v>
      </c>
    </row>
    <row r="518" spans="1:17" s="3" customFormat="1" ht="1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s="3" customFormat="1" ht="15" customHeight="1">
      <c r="A519" s="6" t="s">
        <v>686</v>
      </c>
      <c r="B519" s="7" t="s">
        <v>101</v>
      </c>
      <c r="C519" s="6" t="s">
        <v>856</v>
      </c>
      <c r="D519" s="6" t="s">
        <v>97</v>
      </c>
      <c r="E519" s="8">
        <v>5740</v>
      </c>
      <c r="F519" s="9">
        <v>45108</v>
      </c>
      <c r="G519" s="9">
        <v>46053</v>
      </c>
      <c r="H519" s="10">
        <v>31</v>
      </c>
      <c r="I519" s="10">
        <v>1.5</v>
      </c>
      <c r="J519" s="8">
        <v>4477.2</v>
      </c>
      <c r="K519" s="8">
        <v>0.78</v>
      </c>
      <c r="L519" s="8">
        <v>53726.400000000001</v>
      </c>
      <c r="M519" s="8">
        <v>9.36</v>
      </c>
      <c r="N519" s="8">
        <v>2.11</v>
      </c>
      <c r="O519" s="8">
        <v>0</v>
      </c>
      <c r="P519" s="8">
        <v>9312.58</v>
      </c>
      <c r="Q519" s="8">
        <v>0</v>
      </c>
    </row>
    <row r="520" spans="1:17" s="3" customFormat="1" ht="1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s="3" customFormat="1" ht="15" customHeight="1">
      <c r="A521" s="6" t="s">
        <v>689</v>
      </c>
      <c r="B521" s="7" t="s">
        <v>690</v>
      </c>
      <c r="C521" s="6" t="s">
        <v>691</v>
      </c>
      <c r="D521" s="6" t="s">
        <v>117</v>
      </c>
      <c r="E521" s="8">
        <v>43519</v>
      </c>
      <c r="F521" s="9">
        <v>44697</v>
      </c>
      <c r="G521" s="9">
        <v>45792</v>
      </c>
      <c r="H521" s="10">
        <v>36</v>
      </c>
      <c r="I521" s="10">
        <v>2.67</v>
      </c>
      <c r="J521" s="8">
        <v>25494.880000000001</v>
      </c>
      <c r="K521" s="8">
        <v>0.59</v>
      </c>
      <c r="L521" s="8">
        <v>305938.56</v>
      </c>
      <c r="M521" s="8">
        <v>7.03</v>
      </c>
      <c r="N521" s="8">
        <v>3.29</v>
      </c>
      <c r="O521" s="8">
        <v>0</v>
      </c>
      <c r="P521" s="8">
        <v>47145.58</v>
      </c>
      <c r="Q521" s="8">
        <v>0</v>
      </c>
    </row>
    <row r="522" spans="1:17" s="3" customFormat="1" ht="1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s="3" customFormat="1" ht="15" customHeight="1">
      <c r="A523" s="6" t="s">
        <v>692</v>
      </c>
      <c r="B523" s="7"/>
      <c r="C523" s="6" t="s">
        <v>857</v>
      </c>
      <c r="D523" s="6" t="s">
        <v>97</v>
      </c>
      <c r="E523" s="8">
        <v>0</v>
      </c>
      <c r="F523" s="9">
        <v>44682</v>
      </c>
      <c r="G523" s="9">
        <v>46538</v>
      </c>
      <c r="H523" s="10">
        <v>61</v>
      </c>
      <c r="I523" s="10">
        <v>2.67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12605.28</v>
      </c>
      <c r="Q523" s="8">
        <v>0</v>
      </c>
    </row>
    <row r="524" spans="1:17" s="3" customFormat="1" ht="1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s="3" customFormat="1" ht="15" customHeight="1">
      <c r="A525" s="6" t="s">
        <v>692</v>
      </c>
      <c r="B525" s="7" t="s">
        <v>695</v>
      </c>
      <c r="C525" s="12" t="s">
        <v>247</v>
      </c>
      <c r="D525" s="12"/>
      <c r="E525" s="13">
        <v>20721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 s="3" customFormat="1" ht="1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s="3" customFormat="1" ht="15" customHeight="1">
      <c r="A527" s="6" t="s">
        <v>692</v>
      </c>
      <c r="B527" s="7" t="s">
        <v>693</v>
      </c>
      <c r="C527" s="12" t="s">
        <v>247</v>
      </c>
      <c r="D527" s="12"/>
      <c r="E527" s="13">
        <v>9967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spans="1:17" s="3" customFormat="1" ht="1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s="3" customFormat="1" ht="15" customHeight="1">
      <c r="A529" s="6" t="s">
        <v>696</v>
      </c>
      <c r="B529" s="7" t="s">
        <v>697</v>
      </c>
      <c r="C529" s="6" t="s">
        <v>698</v>
      </c>
      <c r="D529" s="6" t="s">
        <v>97</v>
      </c>
      <c r="E529" s="8">
        <v>133283</v>
      </c>
      <c r="F529" s="9">
        <v>44544</v>
      </c>
      <c r="G529" s="9">
        <v>46387</v>
      </c>
      <c r="H529" s="10">
        <v>61</v>
      </c>
      <c r="I529" s="10">
        <v>3.08</v>
      </c>
      <c r="J529" s="8">
        <v>66222.3</v>
      </c>
      <c r="K529" s="8">
        <v>0.5</v>
      </c>
      <c r="L529" s="8">
        <v>794667.6</v>
      </c>
      <c r="M529" s="8">
        <v>5.96</v>
      </c>
      <c r="N529" s="8">
        <v>1.24</v>
      </c>
      <c r="O529" s="8">
        <v>0.3</v>
      </c>
      <c r="P529" s="8">
        <v>0</v>
      </c>
      <c r="Q529" s="8">
        <v>0</v>
      </c>
    </row>
    <row r="530" spans="1:17" s="3" customFormat="1" ht="1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s="3" customFormat="1" ht="15" customHeight="1">
      <c r="A531" s="6" t="s">
        <v>699</v>
      </c>
      <c r="B531" s="7" t="s">
        <v>700</v>
      </c>
      <c r="C531" s="6" t="s">
        <v>701</v>
      </c>
      <c r="D531" s="6" t="s">
        <v>97</v>
      </c>
      <c r="E531" s="8">
        <v>123200</v>
      </c>
      <c r="F531" s="9">
        <v>40817</v>
      </c>
      <c r="G531" s="9">
        <v>47514</v>
      </c>
      <c r="H531" s="10">
        <v>220</v>
      </c>
      <c r="I531" s="10">
        <v>13.25</v>
      </c>
      <c r="J531" s="8">
        <v>67444.62</v>
      </c>
      <c r="K531" s="8">
        <v>0.55000000000000004</v>
      </c>
      <c r="L531" s="8">
        <v>809335.44</v>
      </c>
      <c r="M531" s="8">
        <v>6.57</v>
      </c>
      <c r="N531" s="8">
        <v>1.28</v>
      </c>
      <c r="O531" s="8">
        <v>0</v>
      </c>
      <c r="P531" s="8">
        <v>75000</v>
      </c>
      <c r="Q531" s="8">
        <v>0</v>
      </c>
    </row>
    <row r="532" spans="1:17" s="3" customFormat="1" ht="1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s="3" customFormat="1" ht="15" customHeight="1">
      <c r="A533" s="6" t="s">
        <v>702</v>
      </c>
      <c r="B533" s="7" t="s">
        <v>703</v>
      </c>
      <c r="C533" s="6" t="s">
        <v>704</v>
      </c>
      <c r="D533" s="6" t="s">
        <v>117</v>
      </c>
      <c r="E533" s="8">
        <v>22000</v>
      </c>
      <c r="F533" s="9">
        <v>44287</v>
      </c>
      <c r="G533" s="9">
        <v>46113</v>
      </c>
      <c r="H533" s="10">
        <v>60</v>
      </c>
      <c r="I533" s="10">
        <v>3.75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</row>
    <row r="534" spans="1:17" s="3" customFormat="1" ht="1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s="3" customFormat="1" ht="15" customHeight="1">
      <c r="A535" s="6" t="s">
        <v>705</v>
      </c>
      <c r="B535" s="7" t="s">
        <v>706</v>
      </c>
      <c r="C535" s="6" t="s">
        <v>707</v>
      </c>
      <c r="D535" s="6" t="s">
        <v>97</v>
      </c>
      <c r="E535" s="8">
        <v>78882</v>
      </c>
      <c r="F535" s="9">
        <v>43281</v>
      </c>
      <c r="G535" s="9">
        <v>46477</v>
      </c>
      <c r="H535" s="10">
        <v>106</v>
      </c>
      <c r="I535" s="10">
        <v>6.58</v>
      </c>
      <c r="J535" s="8">
        <v>51795.9</v>
      </c>
      <c r="K535" s="8">
        <v>0.66</v>
      </c>
      <c r="L535" s="8">
        <v>621550.80000000005</v>
      </c>
      <c r="M535" s="8">
        <v>7.88</v>
      </c>
      <c r="N535" s="8">
        <v>0</v>
      </c>
      <c r="O535" s="8">
        <v>0.04</v>
      </c>
      <c r="P535" s="8">
        <v>25000</v>
      </c>
      <c r="Q535" s="8">
        <v>0</v>
      </c>
    </row>
    <row r="536" spans="1:17" s="3" customFormat="1" ht="1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s="3" customFormat="1" ht="15" customHeight="1">
      <c r="A537" s="6" t="s">
        <v>708</v>
      </c>
      <c r="B537" s="7" t="s">
        <v>709</v>
      </c>
      <c r="C537" s="6" t="s">
        <v>710</v>
      </c>
      <c r="D537" s="6" t="s">
        <v>97</v>
      </c>
      <c r="E537" s="8">
        <v>41455</v>
      </c>
      <c r="F537" s="9">
        <v>43922</v>
      </c>
      <c r="G537" s="9">
        <v>45747</v>
      </c>
      <c r="H537" s="10">
        <v>60</v>
      </c>
      <c r="I537" s="10">
        <v>4.75</v>
      </c>
      <c r="J537" s="8">
        <v>21519.03</v>
      </c>
      <c r="K537" s="8">
        <v>0.52</v>
      </c>
      <c r="L537" s="8">
        <v>258228.36</v>
      </c>
      <c r="M537" s="8">
        <v>6.23</v>
      </c>
      <c r="N537" s="8">
        <v>4.99</v>
      </c>
      <c r="O537" s="8">
        <v>0</v>
      </c>
      <c r="P537" s="8">
        <v>13730.37</v>
      </c>
      <c r="Q537" s="8">
        <v>0</v>
      </c>
    </row>
    <row r="538" spans="1:17" s="3" customFormat="1" ht="1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s="3" customFormat="1" ht="15" customHeight="1">
      <c r="A539" s="6" t="s">
        <v>708</v>
      </c>
      <c r="B539" s="7" t="s">
        <v>711</v>
      </c>
      <c r="C539" s="6" t="s">
        <v>712</v>
      </c>
      <c r="D539" s="6" t="s">
        <v>97</v>
      </c>
      <c r="E539" s="8">
        <v>21741</v>
      </c>
      <c r="F539" s="9">
        <v>44713</v>
      </c>
      <c r="G539" s="9">
        <v>45808</v>
      </c>
      <c r="H539" s="10">
        <v>36</v>
      </c>
      <c r="I539" s="10">
        <v>2.58</v>
      </c>
      <c r="J539" s="8">
        <v>12493.56</v>
      </c>
      <c r="K539" s="8">
        <v>0.56999999999999995</v>
      </c>
      <c r="L539" s="8">
        <v>149922.72</v>
      </c>
      <c r="M539" s="8">
        <v>6.9</v>
      </c>
      <c r="N539" s="8">
        <v>5.37</v>
      </c>
      <c r="O539" s="8">
        <v>0</v>
      </c>
      <c r="P539" s="8">
        <v>23552.76</v>
      </c>
      <c r="Q539" s="8">
        <v>0</v>
      </c>
    </row>
    <row r="540" spans="1:17" s="3" customFormat="1" ht="1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s="3" customFormat="1" ht="15" customHeight="1">
      <c r="A541" s="6" t="s">
        <v>713</v>
      </c>
      <c r="B541" s="7" t="s">
        <v>354</v>
      </c>
      <c r="C541" s="6" t="s">
        <v>715</v>
      </c>
      <c r="D541" s="6" t="s">
        <v>97</v>
      </c>
      <c r="E541" s="8">
        <v>55486</v>
      </c>
      <c r="F541" s="9">
        <v>44423</v>
      </c>
      <c r="G541" s="9">
        <v>46356</v>
      </c>
      <c r="H541" s="10">
        <v>64</v>
      </c>
      <c r="I541" s="10">
        <v>3.42</v>
      </c>
      <c r="J541" s="8">
        <v>27186.59</v>
      </c>
      <c r="K541" s="8">
        <v>0.49</v>
      </c>
      <c r="L541" s="8">
        <v>326239.08</v>
      </c>
      <c r="M541" s="8">
        <v>5.88</v>
      </c>
      <c r="N541" s="8">
        <v>3.33</v>
      </c>
      <c r="O541" s="8">
        <v>0</v>
      </c>
      <c r="P541" s="8">
        <v>29361.34</v>
      </c>
      <c r="Q541" s="8">
        <v>0</v>
      </c>
    </row>
    <row r="542" spans="1:17" s="3" customFormat="1" ht="1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s="3" customFormat="1" ht="15" customHeight="1">
      <c r="A543" s="6" t="s">
        <v>713</v>
      </c>
      <c r="B543" s="7" t="s">
        <v>99</v>
      </c>
      <c r="C543" s="12" t="s">
        <v>247</v>
      </c>
      <c r="D543" s="12"/>
      <c r="E543" s="13">
        <v>42952</v>
      </c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spans="1:17" s="3" customFormat="1" ht="1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s="3" customFormat="1" ht="15" customHeight="1">
      <c r="A545" s="6" t="s">
        <v>716</v>
      </c>
      <c r="B545" s="7" t="s">
        <v>119</v>
      </c>
      <c r="C545" s="6" t="s">
        <v>717</v>
      </c>
      <c r="D545" s="6" t="s">
        <v>97</v>
      </c>
      <c r="E545" s="8">
        <v>55980</v>
      </c>
      <c r="F545" s="9">
        <v>44713</v>
      </c>
      <c r="G545" s="9">
        <v>47269</v>
      </c>
      <c r="H545" s="10">
        <v>84</v>
      </c>
      <c r="I545" s="10">
        <v>2.58</v>
      </c>
      <c r="J545" s="8">
        <v>28150.1</v>
      </c>
      <c r="K545" s="8">
        <v>0.5</v>
      </c>
      <c r="L545" s="8">
        <v>337801.2</v>
      </c>
      <c r="M545" s="8">
        <v>6.03</v>
      </c>
      <c r="N545" s="8">
        <v>3.27</v>
      </c>
      <c r="O545" s="8">
        <v>0</v>
      </c>
      <c r="P545" s="8">
        <v>54114</v>
      </c>
      <c r="Q545" s="8">
        <v>0</v>
      </c>
    </row>
    <row r="546" spans="1:17" s="3" customFormat="1" ht="1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s="3" customFormat="1" ht="15" customHeight="1">
      <c r="A547" s="6" t="s">
        <v>718</v>
      </c>
      <c r="B547" s="7" t="s">
        <v>99</v>
      </c>
      <c r="C547" s="6" t="s">
        <v>719</v>
      </c>
      <c r="D547" s="6" t="s">
        <v>117</v>
      </c>
      <c r="E547" s="8">
        <v>58370</v>
      </c>
      <c r="F547" s="9">
        <v>44378</v>
      </c>
      <c r="G547" s="9">
        <v>46203</v>
      </c>
      <c r="H547" s="10">
        <v>60</v>
      </c>
      <c r="I547" s="10">
        <v>3.5</v>
      </c>
      <c r="J547" s="8">
        <v>24320.83</v>
      </c>
      <c r="K547" s="8">
        <v>0.42</v>
      </c>
      <c r="L547" s="8">
        <v>291849.96000000002</v>
      </c>
      <c r="M547" s="8">
        <v>5</v>
      </c>
      <c r="N547" s="8">
        <v>0.23</v>
      </c>
      <c r="O547" s="8">
        <v>0</v>
      </c>
      <c r="P547" s="8">
        <v>0</v>
      </c>
      <c r="Q547" s="8">
        <v>0</v>
      </c>
    </row>
    <row r="548" spans="1:17" s="3" customFormat="1" ht="1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s="3" customFormat="1" ht="15" customHeight="1">
      <c r="A549" s="6" t="s">
        <v>718</v>
      </c>
      <c r="B549" s="7" t="s">
        <v>101</v>
      </c>
      <c r="C549" s="6" t="s">
        <v>720</v>
      </c>
      <c r="D549" s="6" t="s">
        <v>117</v>
      </c>
      <c r="E549" s="8">
        <v>1600</v>
      </c>
      <c r="F549" s="9">
        <v>44378</v>
      </c>
      <c r="G549" s="9">
        <v>46203</v>
      </c>
      <c r="H549" s="10">
        <v>60</v>
      </c>
      <c r="I549" s="10">
        <v>3.5</v>
      </c>
      <c r="J549" s="8">
        <v>700</v>
      </c>
      <c r="K549" s="8">
        <v>0.44</v>
      </c>
      <c r="L549" s="8">
        <v>8400</v>
      </c>
      <c r="M549" s="8">
        <v>5.25</v>
      </c>
      <c r="N549" s="8">
        <v>0.23</v>
      </c>
      <c r="O549" s="8">
        <v>0</v>
      </c>
      <c r="P549" s="8">
        <v>0</v>
      </c>
      <c r="Q549" s="8">
        <v>0</v>
      </c>
    </row>
    <row r="550" spans="1:17" s="3" customFormat="1" ht="1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s="3" customFormat="1" ht="15" customHeight="1">
      <c r="A551" s="6" t="s">
        <v>721</v>
      </c>
      <c r="B551" s="7" t="s">
        <v>722</v>
      </c>
      <c r="C551" s="6" t="s">
        <v>859</v>
      </c>
      <c r="D551" s="6" t="s">
        <v>97</v>
      </c>
      <c r="E551" s="8">
        <v>47532</v>
      </c>
      <c r="F551" s="9">
        <v>44805</v>
      </c>
      <c r="G551" s="9">
        <v>46630</v>
      </c>
      <c r="H551" s="10">
        <v>60</v>
      </c>
      <c r="I551" s="10">
        <v>2.33</v>
      </c>
      <c r="J551" s="8">
        <v>28411.94</v>
      </c>
      <c r="K551" s="8">
        <v>0.6</v>
      </c>
      <c r="L551" s="8">
        <v>340943.28</v>
      </c>
      <c r="M551" s="8">
        <v>7.17</v>
      </c>
      <c r="N551" s="8">
        <v>1.96</v>
      </c>
      <c r="O551" s="8">
        <v>0</v>
      </c>
      <c r="P551" s="8">
        <v>33133.96</v>
      </c>
      <c r="Q551" s="8">
        <v>0</v>
      </c>
    </row>
    <row r="552" spans="1:17" s="3" customFormat="1" ht="1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s="3" customFormat="1" ht="15" customHeight="1">
      <c r="A553" s="6" t="s">
        <v>721</v>
      </c>
      <c r="B553" s="7" t="s">
        <v>724</v>
      </c>
      <c r="C553" s="6" t="s">
        <v>725</v>
      </c>
      <c r="D553" s="6" t="s">
        <v>97</v>
      </c>
      <c r="E553" s="8">
        <v>25000</v>
      </c>
      <c r="F553" s="9">
        <v>43709</v>
      </c>
      <c r="G553" s="9">
        <v>46387</v>
      </c>
      <c r="H553" s="10">
        <v>88</v>
      </c>
      <c r="I553" s="10">
        <v>5.33</v>
      </c>
      <c r="J553" s="8">
        <v>12544.73</v>
      </c>
      <c r="K553" s="8">
        <v>0.5</v>
      </c>
      <c r="L553" s="8">
        <v>150536.76</v>
      </c>
      <c r="M553" s="8">
        <v>6.02</v>
      </c>
      <c r="N553" s="8">
        <v>1.65</v>
      </c>
      <c r="O553" s="8">
        <v>0</v>
      </c>
      <c r="P553" s="8">
        <v>12500</v>
      </c>
      <c r="Q553" s="8">
        <v>0</v>
      </c>
    </row>
    <row r="554" spans="1:17" s="3" customFormat="1" ht="1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s="3" customFormat="1" ht="15" customHeight="1">
      <c r="A555" s="6" t="s">
        <v>721</v>
      </c>
      <c r="B555" s="7" t="s">
        <v>548</v>
      </c>
      <c r="C555" s="12" t="s">
        <v>247</v>
      </c>
      <c r="D555" s="12"/>
      <c r="E555" s="13">
        <v>0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1:17" s="3" customFormat="1" ht="1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s="3" customFormat="1" ht="15" customHeight="1">
      <c r="A557" s="6" t="s">
        <v>726</v>
      </c>
      <c r="B557" s="7" t="s">
        <v>119</v>
      </c>
      <c r="C557" s="6" t="s">
        <v>727</v>
      </c>
      <c r="D557" s="6" t="s">
        <v>97</v>
      </c>
      <c r="E557" s="8">
        <v>35510</v>
      </c>
      <c r="F557" s="9">
        <v>44470</v>
      </c>
      <c r="G557" s="9">
        <v>46477</v>
      </c>
      <c r="H557" s="10">
        <v>66</v>
      </c>
      <c r="I557" s="10">
        <v>3.25</v>
      </c>
      <c r="J557" s="8">
        <v>20714.169999999998</v>
      </c>
      <c r="K557" s="8">
        <v>0.57999999999999996</v>
      </c>
      <c r="L557" s="8">
        <v>248570.04</v>
      </c>
      <c r="M557" s="8">
        <v>7</v>
      </c>
      <c r="N557" s="8">
        <v>2.19</v>
      </c>
      <c r="O557" s="8">
        <v>0</v>
      </c>
      <c r="P557" s="8">
        <v>13000</v>
      </c>
      <c r="Q557" s="8">
        <v>0</v>
      </c>
    </row>
    <row r="558" spans="1:17" s="3" customFormat="1" ht="1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s="3" customFormat="1" ht="15" customHeight="1">
      <c r="A559" s="6" t="s">
        <v>726</v>
      </c>
      <c r="B559" s="7" t="s">
        <v>320</v>
      </c>
      <c r="C559" s="6" t="s">
        <v>728</v>
      </c>
      <c r="D559" s="6" t="s">
        <v>97</v>
      </c>
      <c r="E559" s="8">
        <v>25100</v>
      </c>
      <c r="F559" s="9">
        <v>45200</v>
      </c>
      <c r="G559" s="9">
        <v>48975</v>
      </c>
      <c r="H559" s="10">
        <v>124</v>
      </c>
      <c r="I559" s="10">
        <v>1.25</v>
      </c>
      <c r="J559" s="8">
        <v>22405.93</v>
      </c>
      <c r="K559" s="8">
        <v>0.89</v>
      </c>
      <c r="L559" s="8">
        <v>268871.15999999997</v>
      </c>
      <c r="M559" s="8">
        <v>10.71</v>
      </c>
      <c r="N559" s="8">
        <v>2.44</v>
      </c>
      <c r="O559" s="8">
        <v>0</v>
      </c>
      <c r="P559" s="8">
        <v>33806.42</v>
      </c>
      <c r="Q559" s="8">
        <v>0</v>
      </c>
    </row>
    <row r="560" spans="1:17" s="3" customFormat="1" ht="1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s="3" customFormat="1" ht="15" customHeight="1">
      <c r="A561" s="6" t="s">
        <v>729</v>
      </c>
      <c r="B561" s="7" t="s">
        <v>730</v>
      </c>
      <c r="C561" s="6" t="s">
        <v>731</v>
      </c>
      <c r="D561" s="6" t="s">
        <v>97</v>
      </c>
      <c r="E561" s="8">
        <v>16800</v>
      </c>
      <c r="F561" s="9">
        <v>44166</v>
      </c>
      <c r="G561" s="9">
        <v>45991</v>
      </c>
      <c r="H561" s="10">
        <v>60</v>
      </c>
      <c r="I561" s="10">
        <v>4.08</v>
      </c>
      <c r="J561" s="8">
        <v>15385.91</v>
      </c>
      <c r="K561" s="8">
        <v>0.92</v>
      </c>
      <c r="L561" s="8">
        <v>184630.92</v>
      </c>
      <c r="M561" s="8">
        <v>10.99</v>
      </c>
      <c r="N561" s="8">
        <v>2.16</v>
      </c>
      <c r="O561" s="8">
        <v>0</v>
      </c>
      <c r="P561" s="8">
        <v>0</v>
      </c>
      <c r="Q561" s="8">
        <v>0</v>
      </c>
    </row>
    <row r="562" spans="1:17" s="3" customFormat="1" ht="1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s="3" customFormat="1" ht="15" customHeight="1">
      <c r="A563" s="6" t="s">
        <v>732</v>
      </c>
      <c r="B563" s="7" t="s">
        <v>733</v>
      </c>
      <c r="C563" s="6" t="s">
        <v>734</v>
      </c>
      <c r="D563" s="6" t="s">
        <v>117</v>
      </c>
      <c r="E563" s="8">
        <v>30512</v>
      </c>
      <c r="F563" s="9">
        <v>44105</v>
      </c>
      <c r="G563" s="9">
        <v>45930</v>
      </c>
      <c r="H563" s="10">
        <v>60</v>
      </c>
      <c r="I563" s="10">
        <v>4.25</v>
      </c>
      <c r="J563" s="8">
        <v>15177.5</v>
      </c>
      <c r="K563" s="8">
        <v>0.5</v>
      </c>
      <c r="L563" s="8">
        <v>182130</v>
      </c>
      <c r="M563" s="8">
        <v>5.97</v>
      </c>
      <c r="N563" s="8">
        <v>0.93</v>
      </c>
      <c r="O563" s="8">
        <v>0</v>
      </c>
      <c r="P563" s="8">
        <v>13985</v>
      </c>
      <c r="Q563" s="8">
        <v>0</v>
      </c>
    </row>
    <row r="564" spans="1:17" s="3" customFormat="1" ht="1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s="3" customFormat="1" ht="15" customHeight="1">
      <c r="A565" s="6" t="s">
        <v>735</v>
      </c>
      <c r="B565" s="7" t="s">
        <v>736</v>
      </c>
      <c r="C565" s="6" t="s">
        <v>737</v>
      </c>
      <c r="D565" s="6" t="s">
        <v>97</v>
      </c>
      <c r="E565" s="8">
        <v>26880</v>
      </c>
      <c r="F565" s="9">
        <v>44351</v>
      </c>
      <c r="G565" s="9">
        <v>47299</v>
      </c>
      <c r="H565" s="10">
        <v>97</v>
      </c>
      <c r="I565" s="10">
        <v>3.58</v>
      </c>
      <c r="J565" s="8">
        <v>16889.189999999999</v>
      </c>
      <c r="K565" s="8">
        <v>0.63</v>
      </c>
      <c r="L565" s="8">
        <v>202670.28</v>
      </c>
      <c r="M565" s="8">
        <v>7.54</v>
      </c>
      <c r="N565" s="8">
        <v>1.8</v>
      </c>
      <c r="O565" s="8">
        <v>0</v>
      </c>
      <c r="P565" s="8">
        <v>18659.2</v>
      </c>
      <c r="Q565" s="8">
        <v>0</v>
      </c>
    </row>
    <row r="566" spans="1:17" s="3" customFormat="1" ht="1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s="3" customFormat="1" ht="15" customHeight="1">
      <c r="A567" s="6" t="s">
        <v>738</v>
      </c>
      <c r="B567" s="7" t="s">
        <v>99</v>
      </c>
      <c r="C567" s="6" t="s">
        <v>739</v>
      </c>
      <c r="D567" s="6" t="s">
        <v>97</v>
      </c>
      <c r="E567" s="8">
        <v>7500</v>
      </c>
      <c r="F567" s="9">
        <v>42614</v>
      </c>
      <c r="G567" s="9">
        <v>46265</v>
      </c>
      <c r="H567" s="10">
        <v>120</v>
      </c>
      <c r="I567" s="10">
        <v>8.33</v>
      </c>
      <c r="J567" s="8">
        <v>3218.75</v>
      </c>
      <c r="K567" s="8">
        <v>0.43</v>
      </c>
      <c r="L567" s="8">
        <v>38625</v>
      </c>
      <c r="M567" s="8">
        <v>5.15</v>
      </c>
      <c r="N567" s="8">
        <v>2.41</v>
      </c>
      <c r="O567" s="8">
        <v>0</v>
      </c>
      <c r="P567" s="8">
        <v>5625</v>
      </c>
      <c r="Q567" s="8">
        <v>0</v>
      </c>
    </row>
    <row r="568" spans="1:17" s="3" customFormat="1" ht="1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s="3" customFormat="1" ht="15" customHeight="1">
      <c r="A569" s="6" t="s">
        <v>738</v>
      </c>
      <c r="B569" s="7" t="s">
        <v>740</v>
      </c>
      <c r="C569" s="6" t="s">
        <v>741</v>
      </c>
      <c r="D569" s="6" t="s">
        <v>97</v>
      </c>
      <c r="E569" s="8">
        <v>34205</v>
      </c>
      <c r="F569" s="9">
        <v>44075</v>
      </c>
      <c r="G569" s="9">
        <v>46507</v>
      </c>
      <c r="H569" s="10">
        <v>80</v>
      </c>
      <c r="I569" s="10">
        <v>4.33</v>
      </c>
      <c r="J569" s="8">
        <v>24948.06</v>
      </c>
      <c r="K569" s="8">
        <v>0.73</v>
      </c>
      <c r="L569" s="8">
        <v>299376.71999999997</v>
      </c>
      <c r="M569" s="8">
        <v>8.75</v>
      </c>
      <c r="N569" s="8">
        <v>2.75</v>
      </c>
      <c r="O569" s="8">
        <v>0.05</v>
      </c>
      <c r="P569" s="8">
        <v>9000</v>
      </c>
      <c r="Q569" s="8">
        <v>0</v>
      </c>
    </row>
    <row r="570" spans="1:17" s="3" customFormat="1" ht="1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s="3" customFormat="1" ht="15" customHeight="1">
      <c r="A571" s="6" t="s">
        <v>742</v>
      </c>
      <c r="B571" s="7" t="s">
        <v>743</v>
      </c>
      <c r="C571" s="12" t="s">
        <v>247</v>
      </c>
      <c r="D571" s="12"/>
      <c r="E571" s="13">
        <v>41500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spans="1:17" s="3" customFormat="1" ht="1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s="3" customFormat="1" ht="15" customHeight="1">
      <c r="A573" s="6" t="s">
        <v>745</v>
      </c>
      <c r="B573" s="7" t="s">
        <v>746</v>
      </c>
      <c r="C573" s="6" t="s">
        <v>747</v>
      </c>
      <c r="D573" s="6" t="s">
        <v>97</v>
      </c>
      <c r="E573" s="8">
        <v>47256</v>
      </c>
      <c r="F573" s="9">
        <v>43382</v>
      </c>
      <c r="G573" s="9">
        <v>47238</v>
      </c>
      <c r="H573" s="10">
        <v>127</v>
      </c>
      <c r="I573" s="10">
        <v>6.25</v>
      </c>
      <c r="J573" s="8">
        <v>22739.97</v>
      </c>
      <c r="K573" s="8">
        <v>0.48</v>
      </c>
      <c r="L573" s="8">
        <v>272879.64</v>
      </c>
      <c r="M573" s="8">
        <v>5.77</v>
      </c>
      <c r="N573" s="8">
        <v>1.76</v>
      </c>
      <c r="O573" s="8">
        <v>0</v>
      </c>
      <c r="P573" s="8">
        <v>0</v>
      </c>
      <c r="Q573" s="8">
        <v>0</v>
      </c>
    </row>
    <row r="574" spans="1:17" s="3" customFormat="1" ht="1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s="3" customFormat="1" ht="15" customHeight="1">
      <c r="A575" s="6" t="s">
        <v>748</v>
      </c>
      <c r="B575" s="7" t="s">
        <v>749</v>
      </c>
      <c r="C575" s="6" t="s">
        <v>750</v>
      </c>
      <c r="D575" s="6" t="s">
        <v>97</v>
      </c>
      <c r="E575" s="8">
        <v>11300</v>
      </c>
      <c r="F575" s="9">
        <v>44351</v>
      </c>
      <c r="G575" s="9">
        <v>47299</v>
      </c>
      <c r="H575" s="10">
        <v>97</v>
      </c>
      <c r="I575" s="10">
        <v>3.58</v>
      </c>
      <c r="J575" s="8">
        <v>7614.49</v>
      </c>
      <c r="K575" s="8">
        <v>0.67</v>
      </c>
      <c r="L575" s="8">
        <v>91373.88</v>
      </c>
      <c r="M575" s="8">
        <v>8.09</v>
      </c>
      <c r="N575" s="8">
        <v>1.8</v>
      </c>
      <c r="O575" s="8">
        <v>0</v>
      </c>
      <c r="P575" s="8">
        <v>8446.75</v>
      </c>
      <c r="Q575" s="8">
        <v>0</v>
      </c>
    </row>
    <row r="576" spans="1:17" s="3" customFormat="1" ht="1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s="3" customFormat="1" ht="15" customHeight="1">
      <c r="A577" s="6" t="s">
        <v>751</v>
      </c>
      <c r="B577" s="7" t="s">
        <v>752</v>
      </c>
      <c r="C577" s="6" t="s">
        <v>753</v>
      </c>
      <c r="D577" s="6" t="s">
        <v>97</v>
      </c>
      <c r="E577" s="8">
        <v>22500</v>
      </c>
      <c r="F577" s="9">
        <v>44431</v>
      </c>
      <c r="G577" s="9">
        <v>46996</v>
      </c>
      <c r="H577" s="10">
        <v>85</v>
      </c>
      <c r="I577" s="10">
        <v>3.42</v>
      </c>
      <c r="J577" s="8">
        <v>15450</v>
      </c>
      <c r="K577" s="8">
        <v>0.69</v>
      </c>
      <c r="L577" s="8">
        <v>185400</v>
      </c>
      <c r="M577" s="8">
        <v>8.24</v>
      </c>
      <c r="N577" s="8">
        <v>2.19</v>
      </c>
      <c r="O577" s="8">
        <v>0</v>
      </c>
      <c r="P577" s="8">
        <v>12812.5</v>
      </c>
      <c r="Q577" s="8">
        <v>0</v>
      </c>
    </row>
    <row r="578" spans="1:17" s="3" customFormat="1" ht="1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s="3" customFormat="1" ht="15" customHeight="1">
      <c r="A579" s="6" t="s">
        <v>754</v>
      </c>
      <c r="B579" s="7" t="s">
        <v>119</v>
      </c>
      <c r="C579" s="6" t="s">
        <v>755</v>
      </c>
      <c r="D579" s="6" t="s">
        <v>97</v>
      </c>
      <c r="E579" s="8">
        <v>20080</v>
      </c>
      <c r="F579" s="9">
        <v>44669</v>
      </c>
      <c r="G579" s="9">
        <v>45777</v>
      </c>
      <c r="H579" s="10">
        <v>37</v>
      </c>
      <c r="I579" s="10">
        <v>2.75</v>
      </c>
      <c r="J579" s="8">
        <v>15963.6</v>
      </c>
      <c r="K579" s="8">
        <v>0.8</v>
      </c>
      <c r="L579" s="8">
        <v>191563.2</v>
      </c>
      <c r="M579" s="8">
        <v>9.5399999999999991</v>
      </c>
      <c r="N579" s="8">
        <v>3.03</v>
      </c>
      <c r="O579" s="8">
        <v>0</v>
      </c>
      <c r="P579" s="8">
        <v>19778.8</v>
      </c>
      <c r="Q579" s="8">
        <v>0</v>
      </c>
    </row>
    <row r="580" spans="1:17" s="3" customFormat="1" ht="1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s="3" customFormat="1" ht="15" customHeight="1">
      <c r="A581" s="6" t="s">
        <v>756</v>
      </c>
      <c r="B581" s="7" t="s">
        <v>208</v>
      </c>
      <c r="C581" s="6" t="s">
        <v>757</v>
      </c>
      <c r="D581" s="6" t="s">
        <v>117</v>
      </c>
      <c r="E581" s="8">
        <v>6792</v>
      </c>
      <c r="F581" s="9">
        <v>44075</v>
      </c>
      <c r="G581" s="9">
        <v>46568</v>
      </c>
      <c r="H581" s="10">
        <v>82</v>
      </c>
      <c r="I581" s="10">
        <v>4.33</v>
      </c>
      <c r="J581" s="8">
        <v>10754</v>
      </c>
      <c r="K581" s="8">
        <v>1.58</v>
      </c>
      <c r="L581" s="8">
        <v>129048</v>
      </c>
      <c r="M581" s="8">
        <v>19</v>
      </c>
      <c r="N581" s="8">
        <v>0</v>
      </c>
      <c r="O581" s="8">
        <v>0</v>
      </c>
      <c r="P581" s="8">
        <v>16414</v>
      </c>
      <c r="Q581" s="8">
        <v>0</v>
      </c>
    </row>
    <row r="582" spans="1:17" s="3" customFormat="1" ht="1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s="3" customFormat="1" ht="15" customHeight="1">
      <c r="A583" s="6" t="s">
        <v>758</v>
      </c>
      <c r="B583" s="7" t="s">
        <v>759</v>
      </c>
      <c r="C583" s="6" t="s">
        <v>860</v>
      </c>
      <c r="D583" s="6" t="s">
        <v>97</v>
      </c>
      <c r="E583" s="8">
        <v>29772</v>
      </c>
      <c r="F583" s="9">
        <v>45017</v>
      </c>
      <c r="G583" s="9">
        <v>46904</v>
      </c>
      <c r="H583" s="10">
        <v>62</v>
      </c>
      <c r="I583" s="10">
        <v>1.75</v>
      </c>
      <c r="J583" s="8">
        <v>27737.58</v>
      </c>
      <c r="K583" s="8">
        <v>0.93</v>
      </c>
      <c r="L583" s="8">
        <v>332850.96000000002</v>
      </c>
      <c r="M583" s="8">
        <v>11.18</v>
      </c>
      <c r="N583" s="8">
        <v>3.94</v>
      </c>
      <c r="O583" s="8">
        <v>0</v>
      </c>
      <c r="P583" s="8">
        <v>40688</v>
      </c>
      <c r="Q583" s="8">
        <v>0</v>
      </c>
    </row>
    <row r="584" spans="1:17" s="3" customFormat="1" ht="1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s="3" customFormat="1" ht="15" customHeight="1">
      <c r="A585" s="6" t="s">
        <v>761</v>
      </c>
      <c r="B585" s="7" t="s">
        <v>762</v>
      </c>
      <c r="C585" s="6" t="s">
        <v>763</v>
      </c>
      <c r="D585" s="6" t="s">
        <v>97</v>
      </c>
      <c r="E585" s="8">
        <v>16000</v>
      </c>
      <c r="F585" s="9">
        <v>44351</v>
      </c>
      <c r="G585" s="9">
        <v>47299</v>
      </c>
      <c r="H585" s="10">
        <v>97</v>
      </c>
      <c r="I585" s="10">
        <v>3.58</v>
      </c>
      <c r="J585" s="8">
        <v>8960</v>
      </c>
      <c r="K585" s="8">
        <v>0.56000000000000005</v>
      </c>
      <c r="L585" s="8">
        <v>107520</v>
      </c>
      <c r="M585" s="8">
        <v>6.72</v>
      </c>
      <c r="N585" s="8">
        <v>1.1000000000000001</v>
      </c>
      <c r="O585" s="8">
        <v>0</v>
      </c>
      <c r="P585" s="8">
        <v>10000</v>
      </c>
      <c r="Q585" s="8">
        <v>0</v>
      </c>
    </row>
    <row r="586" spans="1:17" s="3" customFormat="1" ht="1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s="3" customFormat="1" ht="15" customHeight="1">
      <c r="A587" s="6" t="s">
        <v>764</v>
      </c>
      <c r="B587" s="7" t="s">
        <v>119</v>
      </c>
      <c r="C587" s="6" t="s">
        <v>765</v>
      </c>
      <c r="D587" s="6" t="s">
        <v>97</v>
      </c>
      <c r="E587" s="8">
        <v>150018</v>
      </c>
      <c r="F587" s="9">
        <v>44397</v>
      </c>
      <c r="G587" s="9">
        <v>46691</v>
      </c>
      <c r="H587" s="10">
        <v>76</v>
      </c>
      <c r="I587" s="10">
        <v>3.5</v>
      </c>
      <c r="J587" s="8">
        <v>58131.98</v>
      </c>
      <c r="K587" s="8">
        <v>0.39</v>
      </c>
      <c r="L587" s="8">
        <v>697583.76</v>
      </c>
      <c r="M587" s="8">
        <v>4.6500000000000004</v>
      </c>
      <c r="N587" s="8">
        <v>1.31</v>
      </c>
      <c r="O587" s="8">
        <v>0</v>
      </c>
      <c r="P587" s="8">
        <v>55000</v>
      </c>
      <c r="Q587" s="8">
        <v>0</v>
      </c>
    </row>
    <row r="588" spans="1:17" s="3" customFormat="1" ht="1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s="3" customFormat="1" ht="15" customHeight="1">
      <c r="A589" s="6" t="s">
        <v>764</v>
      </c>
      <c r="B589" s="7" t="s">
        <v>766</v>
      </c>
      <c r="C589" s="6" t="s">
        <v>767</v>
      </c>
      <c r="D589" s="6" t="s">
        <v>97</v>
      </c>
      <c r="E589" s="8">
        <v>95281</v>
      </c>
      <c r="F589" s="9">
        <v>44561</v>
      </c>
      <c r="G589" s="9">
        <v>46843</v>
      </c>
      <c r="H589" s="10">
        <v>76</v>
      </c>
      <c r="I589" s="10">
        <v>3.08</v>
      </c>
      <c r="J589" s="8">
        <v>32157.34</v>
      </c>
      <c r="K589" s="8">
        <v>0.34</v>
      </c>
      <c r="L589" s="8">
        <v>385888.08</v>
      </c>
      <c r="M589" s="8">
        <v>4.05</v>
      </c>
      <c r="N589" s="8">
        <v>1.31</v>
      </c>
      <c r="O589" s="8">
        <v>0</v>
      </c>
      <c r="P589" s="8">
        <v>0</v>
      </c>
      <c r="Q589" s="8">
        <v>0</v>
      </c>
    </row>
    <row r="599" spans="3:13">
      <c r="C599" t="s">
        <v>882</v>
      </c>
      <c r="E599" s="135">
        <f>SUM(E6:E590)</f>
        <v>10195978</v>
      </c>
    </row>
    <row r="600" spans="3:13">
      <c r="C600" t="s">
        <v>883</v>
      </c>
      <c r="E600" s="137">
        <f>E599-E601</f>
        <v>9695562</v>
      </c>
    </row>
    <row r="601" spans="3:13">
      <c r="C601" t="s">
        <v>247</v>
      </c>
      <c r="E601" s="135">
        <f>SUMIF(C2:C590,"VACANT",E2:E590)</f>
        <v>500416</v>
      </c>
      <c r="F601" s="137">
        <f>E601-462427</f>
        <v>37989</v>
      </c>
    </row>
    <row r="602" spans="3:13">
      <c r="E602" s="136">
        <f>1-E601/E599</f>
        <v>0.95092025502605049</v>
      </c>
    </row>
    <row r="604" spans="3:13">
      <c r="E604">
        <f>429659-431890</f>
        <v>-2231</v>
      </c>
    </row>
    <row r="606" spans="3:13">
      <c r="K606" t="s">
        <v>884</v>
      </c>
      <c r="L606" t="s">
        <v>885</v>
      </c>
    </row>
    <row r="607" spans="3:13">
      <c r="H607" t="str">
        <f>D447</f>
        <v>Industrial Gross</v>
      </c>
      <c r="I607" s="154">
        <f>SUMIF($D:$D,H607,E:E)</f>
        <v>103125</v>
      </c>
      <c r="J607">
        <f>SUMIF($D:$D,H607,L:L)</f>
        <v>861656.67999999993</v>
      </c>
      <c r="K607" s="155">
        <f>I607/$I$611</f>
        <v>1.0636309684781553E-2</v>
      </c>
      <c r="L607" s="155">
        <f>J607/$J$611</f>
        <v>1.3487097413188952E-2</v>
      </c>
      <c r="M607" s="154">
        <f>COUNTIF($D:$D,H607)</f>
        <v>8</v>
      </c>
    </row>
    <row r="608" spans="3:13">
      <c r="H608" t="str">
        <f>D367</f>
        <v>Industrial Fixed</v>
      </c>
      <c r="I608" s="154">
        <f>SUMIF($D:$D,H608,E:E)</f>
        <v>1894</v>
      </c>
      <c r="J608">
        <f t="shared" ref="J608:J610" si="0">SUMIF($D:$D,H608,L:L)</f>
        <v>29830.560000000001</v>
      </c>
      <c r="K608" s="155">
        <f>I608/$I$611</f>
        <v>1.9534710829552737E-4</v>
      </c>
      <c r="L608" s="155">
        <f t="shared" ref="L608:L611" si="1">J608/$J$611</f>
        <v>4.6692340226501568E-4</v>
      </c>
      <c r="M608" s="154">
        <f>COUNTIF($D:$D,H608)</f>
        <v>1</v>
      </c>
    </row>
    <row r="609" spans="8:14">
      <c r="H609" t="str">
        <f>D577</f>
        <v>Industrial Net</v>
      </c>
      <c r="I609" s="154">
        <f>SUMIF($D:$D,H609,E:E)</f>
        <v>8763540</v>
      </c>
      <c r="J609">
        <f t="shared" si="0"/>
        <v>57949256.019999973</v>
      </c>
      <c r="K609" s="155">
        <f>I609/$I$611</f>
        <v>0.90387127636335052</v>
      </c>
      <c r="L609" s="155">
        <f t="shared" si="1"/>
        <v>0.90705182133975448</v>
      </c>
      <c r="M609" s="154">
        <f>COUNTIF($D:$D,H609)</f>
        <v>222</v>
      </c>
      <c r="N609" t="s">
        <v>886</v>
      </c>
    </row>
    <row r="610" spans="8:14">
      <c r="H610" t="str">
        <f>D581</f>
        <v>Modified Gross</v>
      </c>
      <c r="I610" s="154">
        <f>SUMIF($D:$D,H610,E:E)</f>
        <v>827003</v>
      </c>
      <c r="J610">
        <f t="shared" si="0"/>
        <v>5046737.76</v>
      </c>
      <c r="K610" s="155">
        <f>I610/$I$611</f>
        <v>8.5297066843572342E-2</v>
      </c>
      <c r="L610" s="155">
        <f t="shared" si="1"/>
        <v>7.899415784479151E-2</v>
      </c>
      <c r="M610" s="154">
        <f>COUNTIF($D:$D,H610)</f>
        <v>32</v>
      </c>
    </row>
    <row r="611" spans="8:14">
      <c r="H611" t="s">
        <v>887</v>
      </c>
      <c r="I611" s="154">
        <f>SUM(I607:I610)</f>
        <v>9695562</v>
      </c>
      <c r="J611" s="154">
        <f>SUM(J607:J610)</f>
        <v>63887481.019999973</v>
      </c>
      <c r="K611" s="155">
        <f>I611/$I$611</f>
        <v>1</v>
      </c>
      <c r="L611" s="155">
        <f t="shared" si="1"/>
        <v>1</v>
      </c>
      <c r="M611" s="154">
        <f>SUM(M607:M610)</f>
        <v>263</v>
      </c>
    </row>
  </sheetData>
  <autoFilter ref="A3:Q593" xr:uid="{46A019BD-D4F2-4647-B8D4-8347000FB73B}"/>
  <mergeCells count="2">
    <mergeCell ref="A1:Q1"/>
    <mergeCell ref="A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5E4B-A9A3-4F9C-A554-DC3E98035011}">
  <sheetPr>
    <tabColor theme="4" tint="-0.249977111117893"/>
  </sheetPr>
  <dimension ref="A1:M90"/>
  <sheetViews>
    <sheetView showGridLines="0" topLeftCell="A17" zoomScale="85" zoomScaleNormal="85" workbookViewId="0">
      <selection activeCell="D52" sqref="D52"/>
    </sheetView>
  </sheetViews>
  <sheetFormatPr defaultColWidth="9.140625" defaultRowHeight="12.95"/>
  <cols>
    <col min="1" max="1" width="45.85546875" style="26" customWidth="1"/>
    <col min="2" max="2" width="9.140625" style="26" hidden="1" customWidth="1"/>
    <col min="3" max="3" width="35.5703125" style="26" customWidth="1"/>
    <col min="4" max="4" width="21.42578125" style="26" customWidth="1"/>
    <col min="5" max="5" width="27.42578125" style="26" customWidth="1"/>
    <col min="6" max="6" width="40.5703125" style="26" customWidth="1"/>
    <col min="7" max="7" width="30.42578125" style="26" customWidth="1"/>
    <col min="8" max="8" width="34.5703125" style="26" customWidth="1"/>
    <col min="9" max="9" width="56.85546875" style="26" customWidth="1"/>
    <col min="10" max="16384" width="9.140625" style="26"/>
  </cols>
  <sheetData>
    <row r="1" spans="1:9">
      <c r="A1" s="69" t="s">
        <v>888</v>
      </c>
      <c r="B1" s="92">
        <v>2023</v>
      </c>
      <c r="C1" s="106">
        <v>2023</v>
      </c>
      <c r="D1" s="70" t="s">
        <v>1</v>
      </c>
      <c r="E1" s="70" t="s">
        <v>2</v>
      </c>
      <c r="F1" s="70" t="s">
        <v>3</v>
      </c>
      <c r="G1" s="70" t="s">
        <v>4</v>
      </c>
      <c r="H1" s="106" t="s">
        <v>5</v>
      </c>
      <c r="I1" s="70" t="s">
        <v>889</v>
      </c>
    </row>
    <row r="2" spans="1:9">
      <c r="A2" s="26" t="s">
        <v>6</v>
      </c>
      <c r="B2" s="86">
        <v>3031449</v>
      </c>
      <c r="C2" s="114">
        <f>C15-C12+C10</f>
        <v>2948768</v>
      </c>
      <c r="D2" s="59">
        <f>D15-D12+D10</f>
        <v>5847433</v>
      </c>
      <c r="E2" s="59">
        <f>E15-E12+E10</f>
        <v>5910473</v>
      </c>
      <c r="F2" s="59">
        <f>F15-F12+F10</f>
        <v>6199942</v>
      </c>
      <c r="G2" s="59">
        <f>G15-G12+G10</f>
        <v>8620073</v>
      </c>
      <c r="H2" s="114">
        <f>C15</f>
        <v>5847433</v>
      </c>
      <c r="I2" s="59">
        <f>G15</f>
        <v>9440599</v>
      </c>
    </row>
    <row r="3" spans="1:9">
      <c r="A3" s="26" t="s">
        <v>7</v>
      </c>
      <c r="B3" s="86">
        <v>2844813</v>
      </c>
      <c r="C3" s="114">
        <f>C16-C8-(C12-C13)+C10</f>
        <v>2633521.1660000011</v>
      </c>
      <c r="D3" s="59">
        <f>D16-D8-(D12-D13)+D10</f>
        <v>5387339.1660000011</v>
      </c>
      <c r="E3" s="59">
        <f>E16-E8-(E12-E13)+E10</f>
        <v>5292911.1660000011</v>
      </c>
      <c r="F3" s="59">
        <f>F16-F8-(F12-F13)+F10</f>
        <v>5546647.1660000011</v>
      </c>
      <c r="G3" s="59">
        <f>G16-G8-(G12-G13)+G10</f>
        <v>7689517.5</v>
      </c>
      <c r="H3" s="114">
        <f>C16</f>
        <v>5387339.1660000011</v>
      </c>
      <c r="I3" s="59">
        <f>G16</f>
        <v>8461048</v>
      </c>
    </row>
    <row r="4" spans="1:9">
      <c r="A4" s="26" t="s">
        <v>8</v>
      </c>
      <c r="B4" s="87">
        <f t="shared" ref="B4:G4" si="0">B3/B2</f>
        <v>0.93843340264012354</v>
      </c>
      <c r="C4" s="121">
        <f t="shared" si="0"/>
        <v>0.89309201876851663</v>
      </c>
      <c r="D4" s="74">
        <f t="shared" ref="D4:E4" si="1">D3/D2</f>
        <v>0.92131695497836419</v>
      </c>
      <c r="E4" s="74">
        <f t="shared" si="1"/>
        <v>0.89551397426229695</v>
      </c>
      <c r="F4" s="74">
        <f t="shared" si="0"/>
        <v>0.8946288797540366</v>
      </c>
      <c r="G4" s="74">
        <f t="shared" si="0"/>
        <v>0.8920478399660885</v>
      </c>
      <c r="H4" s="108">
        <f t="shared" ref="H4:I4" si="2">H3/H2</f>
        <v>0.92131695497836419</v>
      </c>
      <c r="I4" s="74">
        <f t="shared" si="2"/>
        <v>0.89624058812369856</v>
      </c>
    </row>
    <row r="5" spans="1:9">
      <c r="B5" s="88"/>
      <c r="C5" s="115"/>
      <c r="D5" s="58"/>
      <c r="E5" s="58"/>
      <c r="F5" s="58"/>
      <c r="G5" s="58"/>
      <c r="H5" s="115"/>
      <c r="I5" s="58"/>
    </row>
    <row r="6" spans="1:9">
      <c r="A6" s="26" t="s">
        <v>890</v>
      </c>
      <c r="B6" s="86">
        <v>49700</v>
      </c>
      <c r="C6" s="114">
        <f>B6</f>
        <v>49700</v>
      </c>
      <c r="D6" s="59">
        <f>D69</f>
        <v>207665</v>
      </c>
      <c r="E6" s="59">
        <f>D75</f>
        <v>95816</v>
      </c>
      <c r="F6" s="59">
        <f>D82</f>
        <v>0</v>
      </c>
      <c r="G6" s="59">
        <f>D89</f>
        <v>64420</v>
      </c>
      <c r="H6" s="114">
        <f>SUM(D6:G6)</f>
        <v>367901</v>
      </c>
      <c r="I6" s="59">
        <f>F89</f>
        <v>0</v>
      </c>
    </row>
    <row r="7" spans="1:9">
      <c r="A7" s="26" t="s">
        <v>891</v>
      </c>
      <c r="B7" s="86">
        <f>'3.31.24'!E53+'3.31.24'!E89+'3.31.24'!E91+'3.31.24'!E95+'3.31.24'!E115+'3.31.24'!E167+'3.31.24'!E173+'3.31.24'!E205+'3.31.24'!E351+'3.31.24'!E353</f>
        <v>257392</v>
      </c>
      <c r="C7" s="114">
        <f>B7</f>
        <v>257392</v>
      </c>
      <c r="D7" s="59">
        <f>J66</f>
        <v>50197</v>
      </c>
      <c r="E7" s="59">
        <f>J77</f>
        <v>74938</v>
      </c>
      <c r="F7" s="59">
        <f>J82</f>
        <v>40800</v>
      </c>
      <c r="G7" s="59">
        <f>J90</f>
        <v>48531</v>
      </c>
      <c r="H7" s="114">
        <f>SUM(D7:G7)</f>
        <v>214466</v>
      </c>
      <c r="I7" s="59">
        <f>L90</f>
        <v>0</v>
      </c>
    </row>
    <row r="8" spans="1:9">
      <c r="A8" s="82" t="s">
        <v>11</v>
      </c>
      <c r="B8" s="89">
        <f>B7-B6</f>
        <v>207692</v>
      </c>
      <c r="C8" s="122">
        <f>B8</f>
        <v>207692</v>
      </c>
      <c r="D8" s="83">
        <f>D7-D6</f>
        <v>-157468</v>
      </c>
      <c r="E8" s="83">
        <f>E7-E6</f>
        <v>-20878</v>
      </c>
      <c r="F8" s="83">
        <f>F7-F6</f>
        <v>40800</v>
      </c>
      <c r="G8" s="83">
        <f>G7-G6</f>
        <v>-15889</v>
      </c>
      <c r="H8" s="110">
        <f t="shared" ref="H8" si="3">H7-H6</f>
        <v>-153435</v>
      </c>
      <c r="I8" s="83">
        <f>I7-I6</f>
        <v>0</v>
      </c>
    </row>
    <row r="9" spans="1:9">
      <c r="B9" s="88"/>
      <c r="C9" s="115"/>
      <c r="D9" s="58"/>
      <c r="E9" s="58"/>
      <c r="F9" s="58"/>
      <c r="G9" s="58"/>
      <c r="H9" s="115"/>
      <c r="I9" s="58"/>
    </row>
    <row r="10" spans="1:9">
      <c r="A10" s="27" t="s">
        <v>12</v>
      </c>
      <c r="B10" s="127"/>
      <c r="C10" s="128"/>
      <c r="D10" s="129"/>
      <c r="E10" s="129"/>
      <c r="F10" s="129"/>
      <c r="G10" s="75">
        <f>C57</f>
        <v>168283</v>
      </c>
      <c r="H10" s="116">
        <f>SUM(D10:G10)</f>
        <v>168283</v>
      </c>
      <c r="I10" s="75" t="str">
        <f>E57</f>
        <v>Q4</v>
      </c>
    </row>
    <row r="11" spans="1:9" hidden="1">
      <c r="A11" s="27" t="s">
        <v>13</v>
      </c>
      <c r="B11" s="127"/>
      <c r="C11" s="128"/>
      <c r="D11" s="129"/>
      <c r="E11" s="129"/>
      <c r="F11" s="129"/>
      <c r="G11" s="75">
        <f>C57-D57</f>
        <v>168283</v>
      </c>
      <c r="H11" s="116">
        <f>SUM(D11:G11)</f>
        <v>168283</v>
      </c>
      <c r="I11" s="75" t="e">
        <f>E57-F57</f>
        <v>#VALUE!</v>
      </c>
    </row>
    <row r="12" spans="1:9">
      <c r="A12" s="27" t="s">
        <v>892</v>
      </c>
      <c r="B12" s="90">
        <v>2898665</v>
      </c>
      <c r="C12" s="116">
        <f>B12</f>
        <v>2898665</v>
      </c>
      <c r="D12" s="75">
        <f>C21</f>
        <v>63040</v>
      </c>
      <c r="E12" s="75">
        <f>C22+C23+C24+C25+C26</f>
        <v>289469</v>
      </c>
      <c r="F12" s="75">
        <f>SUM(C27:C36)</f>
        <v>2420131</v>
      </c>
      <c r="G12" s="75">
        <f>SUM(C37:C45)</f>
        <v>988809</v>
      </c>
      <c r="H12" s="116">
        <f>SUM(D12:G12)</f>
        <v>3761449</v>
      </c>
      <c r="I12" s="75">
        <f>SUM(E37:E45)</f>
        <v>0</v>
      </c>
    </row>
    <row r="13" spans="1:9">
      <c r="A13" s="27" t="s">
        <v>893</v>
      </c>
      <c r="B13" s="90">
        <v>352539</v>
      </c>
      <c r="C13" s="116">
        <f>B13</f>
        <v>352539</v>
      </c>
      <c r="D13" s="129">
        <f>D21</f>
        <v>0</v>
      </c>
      <c r="E13" s="75">
        <f>D22+D23</f>
        <v>14855</v>
      </c>
      <c r="F13" s="75">
        <f>SUM(D27:D36)</f>
        <v>318060.66600000084</v>
      </c>
      <c r="G13" s="75">
        <f>SUM(D37:D45)</f>
        <v>33106.50000000008</v>
      </c>
      <c r="H13" s="116">
        <f>SUM(D13:G13)</f>
        <v>366022.1660000009</v>
      </c>
      <c r="I13" s="75">
        <f>SUM(F37:F45)</f>
        <v>8.6085499089554709</v>
      </c>
    </row>
    <row r="14" spans="1:9">
      <c r="B14" s="88"/>
      <c r="C14" s="123"/>
      <c r="D14" s="76"/>
      <c r="E14" s="76"/>
      <c r="F14" s="58"/>
      <c r="G14" s="58"/>
      <c r="H14" s="114"/>
      <c r="I14" s="58"/>
    </row>
    <row r="15" spans="1:9">
      <c r="A15" s="26" t="s">
        <v>16</v>
      </c>
      <c r="B15" s="86">
        <f>B2+B12</f>
        <v>5930114</v>
      </c>
      <c r="C15" s="114">
        <f t="shared" ref="C15:F16" si="4">D2</f>
        <v>5847433</v>
      </c>
      <c r="D15" s="59">
        <f t="shared" si="4"/>
        <v>5910473</v>
      </c>
      <c r="E15" s="59">
        <f t="shared" si="4"/>
        <v>6199942</v>
      </c>
      <c r="F15" s="59">
        <f t="shared" si="4"/>
        <v>8620073</v>
      </c>
      <c r="G15" s="59">
        <f>'12.31.24'!E580</f>
        <v>9440599</v>
      </c>
      <c r="H15" s="114">
        <f>H2+H12-H10</f>
        <v>9440599</v>
      </c>
      <c r="I15" s="59">
        <f>'12.31.24'!G580</f>
        <v>0</v>
      </c>
    </row>
    <row r="16" spans="1:9">
      <c r="A16" s="26" t="s">
        <v>15</v>
      </c>
      <c r="B16" s="86">
        <f>B3+B8+B12-B13</f>
        <v>5598631</v>
      </c>
      <c r="C16" s="114">
        <f t="shared" si="4"/>
        <v>5387339.1660000011</v>
      </c>
      <c r="D16" s="59">
        <f t="shared" si="4"/>
        <v>5292911.1660000011</v>
      </c>
      <c r="E16" s="59">
        <f t="shared" si="4"/>
        <v>5546647.1660000011</v>
      </c>
      <c r="F16" s="59">
        <f t="shared" si="4"/>
        <v>7689517.5</v>
      </c>
      <c r="G16" s="59">
        <f>'12.31.24'!E582</f>
        <v>8461048</v>
      </c>
      <c r="H16" s="114">
        <f>H3+H8+H12-H13-H11</f>
        <v>8461048</v>
      </c>
      <c r="I16" s="59">
        <f>'12.31.24'!G582</f>
        <v>0</v>
      </c>
    </row>
    <row r="17" spans="1:9" ht="13.5" thickBot="1">
      <c r="A17" s="82" t="s">
        <v>17</v>
      </c>
      <c r="B17" s="91">
        <f>B16/B15</f>
        <v>0.94410174914006717</v>
      </c>
      <c r="C17" s="124">
        <f>D4</f>
        <v>0.92131695497836419</v>
      </c>
      <c r="D17" s="84">
        <f t="shared" ref="D17:I17" si="5">D16/D15</f>
        <v>0.89551397426229695</v>
      </c>
      <c r="E17" s="84">
        <f t="shared" si="5"/>
        <v>0.8946288797540366</v>
      </c>
      <c r="F17" s="84">
        <f t="shared" si="5"/>
        <v>0.8920478399660885</v>
      </c>
      <c r="G17" s="84">
        <f t="shared" si="5"/>
        <v>0.89624058812369856</v>
      </c>
      <c r="H17" s="124">
        <f t="shared" si="5"/>
        <v>0.89624058812369856</v>
      </c>
      <c r="I17" s="84" t="e">
        <f t="shared" si="5"/>
        <v>#DIV/0!</v>
      </c>
    </row>
    <row r="18" spans="1:9">
      <c r="B18" s="78"/>
      <c r="C18" s="85"/>
      <c r="D18" s="78"/>
      <c r="E18" s="78"/>
      <c r="F18" s="59"/>
    </row>
    <row r="20" spans="1:9">
      <c r="A20" s="60" t="s">
        <v>894</v>
      </c>
      <c r="B20" s="60"/>
      <c r="C20" s="60" t="s">
        <v>21</v>
      </c>
      <c r="D20" s="61" t="s">
        <v>22</v>
      </c>
      <c r="E20" s="61" t="s">
        <v>895</v>
      </c>
      <c r="F20" s="61" t="s">
        <v>896</v>
      </c>
    </row>
    <row r="21" spans="1:9">
      <c r="A21" s="26" t="s">
        <v>897</v>
      </c>
      <c r="C21" s="34">
        <v>63040</v>
      </c>
      <c r="D21" s="59">
        <v>0</v>
      </c>
      <c r="E21" s="58" t="s">
        <v>898</v>
      </c>
      <c r="F21" s="131"/>
    </row>
    <row r="22" spans="1:9">
      <c r="A22" s="26" t="s">
        <v>899</v>
      </c>
      <c r="C22" s="34">
        <v>85592</v>
      </c>
      <c r="D22" s="59">
        <f>3800+4253</f>
        <v>8053</v>
      </c>
      <c r="E22" s="58" t="s">
        <v>900</v>
      </c>
      <c r="F22" s="131"/>
    </row>
    <row r="23" spans="1:9">
      <c r="A23" s="26" t="s">
        <v>901</v>
      </c>
      <c r="C23" s="34">
        <f>11789+9586+6802</f>
        <v>28177</v>
      </c>
      <c r="D23" s="59">
        <v>6802</v>
      </c>
      <c r="E23" s="58" t="s">
        <v>900</v>
      </c>
      <c r="F23" s="131"/>
      <c r="G23" s="29"/>
    </row>
    <row r="24" spans="1:9">
      <c r="A24" s="26" t="s">
        <v>902</v>
      </c>
      <c r="C24" s="34">
        <v>40400</v>
      </c>
      <c r="D24" s="59">
        <v>0</v>
      </c>
      <c r="E24" s="58" t="s">
        <v>900</v>
      </c>
      <c r="F24" s="131"/>
    </row>
    <row r="25" spans="1:9">
      <c r="A25" s="26" t="s">
        <v>903</v>
      </c>
      <c r="C25" s="34">
        <f>23200+9600+32006</f>
        <v>64806</v>
      </c>
      <c r="D25" s="59">
        <v>0</v>
      </c>
      <c r="E25" s="58" t="s">
        <v>900</v>
      </c>
      <c r="F25" s="131"/>
    </row>
    <row r="26" spans="1:9">
      <c r="A26" s="26" t="s">
        <v>904</v>
      </c>
      <c r="C26" s="34">
        <f>19200+12894+12800+9600+16000</f>
        <v>70494</v>
      </c>
      <c r="D26" s="59">
        <v>0</v>
      </c>
      <c r="E26" s="58" t="s">
        <v>900</v>
      </c>
      <c r="F26" s="131"/>
    </row>
    <row r="27" spans="1:9">
      <c r="A27" s="64" t="s">
        <v>905</v>
      </c>
      <c r="B27" s="64"/>
      <c r="C27" s="97">
        <v>73000</v>
      </c>
      <c r="D27" s="98">
        <f>C27*(1-F27)</f>
        <v>0</v>
      </c>
      <c r="E27" s="99" t="s">
        <v>906</v>
      </c>
      <c r="F27" s="130">
        <v>1</v>
      </c>
    </row>
    <row r="28" spans="1:9">
      <c r="A28" s="26" t="s">
        <v>907</v>
      </c>
      <c r="C28" s="34">
        <v>196900</v>
      </c>
      <c r="D28" s="59">
        <f t="shared" ref="D28:D45" si="6">C28*(1-F28)</f>
        <v>139799</v>
      </c>
      <c r="E28" s="58" t="s">
        <v>906</v>
      </c>
      <c r="F28" s="131">
        <v>0.28999999999999998</v>
      </c>
    </row>
    <row r="29" spans="1:9">
      <c r="A29" s="26" t="s">
        <v>908</v>
      </c>
      <c r="C29" s="34">
        <v>1749346</v>
      </c>
      <c r="D29" s="59">
        <f t="shared" si="6"/>
        <v>178261.66600000084</v>
      </c>
      <c r="E29" s="58" t="s">
        <v>906</v>
      </c>
      <c r="F29" s="131">
        <v>0.89809810866460904</v>
      </c>
    </row>
    <row r="30" spans="1:9">
      <c r="A30" s="26" t="s">
        <v>909</v>
      </c>
      <c r="C30" s="34">
        <v>79864</v>
      </c>
      <c r="D30" s="59">
        <f t="shared" si="6"/>
        <v>0</v>
      </c>
      <c r="E30" s="58" t="s">
        <v>906</v>
      </c>
      <c r="F30" s="131">
        <v>1</v>
      </c>
    </row>
    <row r="31" spans="1:9">
      <c r="A31" s="26" t="s">
        <v>910</v>
      </c>
      <c r="C31" s="34">
        <v>72844</v>
      </c>
      <c r="D31" s="59">
        <f t="shared" si="6"/>
        <v>0</v>
      </c>
      <c r="E31" s="58" t="s">
        <v>906</v>
      </c>
      <c r="F31" s="131">
        <v>1</v>
      </c>
    </row>
    <row r="32" spans="1:9">
      <c r="A32" s="26" t="s">
        <v>911</v>
      </c>
      <c r="C32" s="34">
        <v>49295</v>
      </c>
      <c r="D32" s="59">
        <f t="shared" si="6"/>
        <v>0</v>
      </c>
      <c r="E32" s="58" t="s">
        <v>906</v>
      </c>
      <c r="F32" s="131">
        <v>1</v>
      </c>
    </row>
    <row r="33" spans="1:6">
      <c r="A33" s="26" t="s">
        <v>912</v>
      </c>
      <c r="C33" s="34">
        <v>72687</v>
      </c>
      <c r="D33" s="59">
        <f t="shared" si="6"/>
        <v>0</v>
      </c>
      <c r="E33" s="58" t="s">
        <v>906</v>
      </c>
      <c r="F33" s="131">
        <v>1</v>
      </c>
    </row>
    <row r="34" spans="1:6">
      <c r="A34" s="26" t="s">
        <v>913</v>
      </c>
      <c r="C34" s="34">
        <v>49995</v>
      </c>
      <c r="D34" s="59">
        <f t="shared" si="6"/>
        <v>0</v>
      </c>
      <c r="E34" s="58" t="s">
        <v>906</v>
      </c>
      <c r="F34" s="131">
        <v>1</v>
      </c>
    </row>
    <row r="35" spans="1:6">
      <c r="A35" s="26" t="s">
        <v>914</v>
      </c>
      <c r="C35" s="34">
        <v>40000</v>
      </c>
      <c r="D35" s="59">
        <f t="shared" si="6"/>
        <v>0</v>
      </c>
      <c r="E35" s="58" t="s">
        <v>906</v>
      </c>
      <c r="F35" s="131">
        <v>1</v>
      </c>
    </row>
    <row r="36" spans="1:6">
      <c r="A36" s="26" t="s">
        <v>915</v>
      </c>
      <c r="C36" s="34">
        <v>36200</v>
      </c>
      <c r="D36" s="59">
        <f t="shared" si="6"/>
        <v>0</v>
      </c>
      <c r="E36" s="58" t="s">
        <v>906</v>
      </c>
      <c r="F36" s="131">
        <v>1</v>
      </c>
    </row>
    <row r="37" spans="1:6">
      <c r="A37" s="64" t="s">
        <v>916</v>
      </c>
      <c r="B37" s="64"/>
      <c r="C37" s="97">
        <v>69142</v>
      </c>
      <c r="D37" s="98">
        <f t="shared" si="6"/>
        <v>0</v>
      </c>
      <c r="E37" s="99" t="s">
        <v>917</v>
      </c>
      <c r="F37" s="130">
        <v>1</v>
      </c>
    </row>
    <row r="38" spans="1:6">
      <c r="A38" s="26" t="s">
        <v>918</v>
      </c>
      <c r="C38" s="34">
        <v>253546</v>
      </c>
      <c r="D38" s="59">
        <f t="shared" si="6"/>
        <v>0</v>
      </c>
      <c r="E38" s="58" t="s">
        <v>917</v>
      </c>
      <c r="F38" s="131">
        <v>1</v>
      </c>
    </row>
    <row r="39" spans="1:6">
      <c r="A39" s="26" t="s">
        <v>919</v>
      </c>
      <c r="C39" s="34">
        <v>75073</v>
      </c>
      <c r="D39" s="59">
        <f t="shared" si="6"/>
        <v>0</v>
      </c>
      <c r="E39" s="58" t="s">
        <v>917</v>
      </c>
      <c r="F39" s="131">
        <v>1</v>
      </c>
    </row>
    <row r="40" spans="1:6">
      <c r="A40" s="26" t="s">
        <v>920</v>
      </c>
      <c r="C40" s="34">
        <v>32555</v>
      </c>
      <c r="D40" s="59">
        <f t="shared" si="6"/>
        <v>0</v>
      </c>
      <c r="E40" s="58" t="s">
        <v>917</v>
      </c>
      <c r="F40" s="131">
        <v>1</v>
      </c>
    </row>
    <row r="41" spans="1:6">
      <c r="A41" s="26" t="s">
        <v>921</v>
      </c>
      <c r="C41" s="34">
        <v>156575</v>
      </c>
      <c r="D41" s="59">
        <f t="shared" si="6"/>
        <v>0</v>
      </c>
      <c r="E41" s="58" t="s">
        <v>917</v>
      </c>
      <c r="F41" s="131">
        <v>1</v>
      </c>
    </row>
    <row r="42" spans="1:6">
      <c r="A42" s="26" t="s">
        <v>922</v>
      </c>
      <c r="C42" s="34">
        <v>259979</v>
      </c>
      <c r="D42" s="59">
        <f t="shared" si="6"/>
        <v>0</v>
      </c>
      <c r="E42" s="58" t="s">
        <v>917</v>
      </c>
      <c r="F42" s="131">
        <v>1</v>
      </c>
    </row>
    <row r="43" spans="1:6">
      <c r="A43" s="26" t="s">
        <v>923</v>
      </c>
      <c r="C43" s="34">
        <v>84574</v>
      </c>
      <c r="D43" s="59">
        <f t="shared" si="6"/>
        <v>33106.50000000008</v>
      </c>
      <c r="E43" s="58" t="s">
        <v>917</v>
      </c>
      <c r="F43" s="131">
        <v>0.60854990895547001</v>
      </c>
    </row>
    <row r="44" spans="1:6">
      <c r="A44" s="26" t="s">
        <v>924</v>
      </c>
      <c r="C44" s="34">
        <v>30165</v>
      </c>
      <c r="D44" s="59">
        <f t="shared" si="6"/>
        <v>0</v>
      </c>
      <c r="E44" s="58" t="s">
        <v>917</v>
      </c>
      <c r="F44" s="131">
        <v>1</v>
      </c>
    </row>
    <row r="45" spans="1:6">
      <c r="A45" s="147" t="s">
        <v>925</v>
      </c>
      <c r="B45" s="147"/>
      <c r="C45" s="148">
        <v>27200</v>
      </c>
      <c r="D45" s="149">
        <f t="shared" si="6"/>
        <v>0</v>
      </c>
      <c r="E45" s="150" t="s">
        <v>917</v>
      </c>
      <c r="F45" s="151">
        <v>1</v>
      </c>
    </row>
    <row r="46" spans="1:6">
      <c r="C46" s="34"/>
      <c r="D46" s="59"/>
      <c r="E46" s="58" t="s">
        <v>926</v>
      </c>
      <c r="F46" s="131"/>
    </row>
    <row r="47" spans="1:6">
      <c r="C47" s="34"/>
      <c r="D47" s="59"/>
      <c r="E47" s="58" t="s">
        <v>926</v>
      </c>
      <c r="F47" s="131"/>
    </row>
    <row r="48" spans="1:6">
      <c r="C48" s="34"/>
      <c r="D48" s="59"/>
      <c r="E48" s="58" t="s">
        <v>926</v>
      </c>
      <c r="F48" s="131"/>
    </row>
    <row r="49" spans="1:12">
      <c r="C49" s="34"/>
      <c r="D49" s="59"/>
      <c r="E49" s="58" t="s">
        <v>926</v>
      </c>
      <c r="F49" s="131"/>
    </row>
    <row r="50" spans="1:12">
      <c r="C50" s="34"/>
      <c r="D50" s="59"/>
      <c r="E50" s="58" t="s">
        <v>926</v>
      </c>
      <c r="F50" s="131"/>
    </row>
    <row r="51" spans="1:12">
      <c r="C51" s="34"/>
      <c r="D51" s="59"/>
      <c r="E51" s="58" t="s">
        <v>926</v>
      </c>
      <c r="F51" s="131"/>
    </row>
    <row r="52" spans="1:12">
      <c r="C52" s="34"/>
      <c r="D52" s="59"/>
      <c r="E52" s="58" t="s">
        <v>926</v>
      </c>
      <c r="F52" s="131"/>
    </row>
    <row r="53" spans="1:12">
      <c r="C53" s="34"/>
      <c r="D53" s="59"/>
      <c r="E53" s="58"/>
      <c r="F53" s="131"/>
    </row>
    <row r="54" spans="1:12">
      <c r="C54" s="34"/>
      <c r="D54" s="59"/>
      <c r="E54" s="58"/>
      <c r="F54" s="131"/>
    </row>
    <row r="55" spans="1:12">
      <c r="C55" s="34"/>
      <c r="D55" s="59"/>
      <c r="E55" s="58"/>
      <c r="F55" s="131"/>
    </row>
    <row r="56" spans="1:12">
      <c r="A56" s="60" t="s">
        <v>927</v>
      </c>
      <c r="B56" s="60"/>
      <c r="C56" s="60" t="s">
        <v>21</v>
      </c>
      <c r="D56" s="61" t="s">
        <v>22</v>
      </c>
      <c r="E56" s="61" t="s">
        <v>895</v>
      </c>
      <c r="F56" s="61" t="s">
        <v>928</v>
      </c>
    </row>
    <row r="57" spans="1:12">
      <c r="A57" s="26" t="s">
        <v>929</v>
      </c>
      <c r="C57" s="34">
        <v>168283</v>
      </c>
      <c r="D57" s="59">
        <v>0</v>
      </c>
      <c r="E57" s="58" t="s">
        <v>29</v>
      </c>
      <c r="F57" s="131">
        <f>1-D57/C57</f>
        <v>1</v>
      </c>
    </row>
    <row r="58" spans="1:12">
      <c r="C58" s="34"/>
      <c r="D58" s="59"/>
      <c r="E58" s="58"/>
    </row>
    <row r="59" spans="1:12">
      <c r="E59" s="58"/>
    </row>
    <row r="62" spans="1:12">
      <c r="A62" s="62" t="s">
        <v>47</v>
      </c>
      <c r="B62" s="62"/>
      <c r="C62" s="62" t="s">
        <v>930</v>
      </c>
      <c r="D62" s="63" t="s">
        <v>21</v>
      </c>
      <c r="E62" s="63" t="s">
        <v>49</v>
      </c>
      <c r="F62" s="62" t="s">
        <v>931</v>
      </c>
      <c r="H62" s="62" t="s">
        <v>47</v>
      </c>
      <c r="I62" s="62" t="s">
        <v>51</v>
      </c>
      <c r="J62" s="63" t="s">
        <v>21</v>
      </c>
      <c r="K62" s="63" t="s">
        <v>49</v>
      </c>
      <c r="L62" s="28"/>
    </row>
    <row r="63" spans="1:12">
      <c r="A63" s="26" t="str">
        <f>'1.1.24'!A17</f>
        <v>1101 Venture Ct. (3tx00011)</v>
      </c>
      <c r="C63" s="26" t="str">
        <f>'1.1.24'!C17</f>
        <v>Starwood Motors, LLC (t0001032)</v>
      </c>
      <c r="D63" s="59">
        <f>'1.1.24'!E17</f>
        <v>23903</v>
      </c>
      <c r="E63" s="32">
        <f>'1.1.24'!M17</f>
        <v>8.5</v>
      </c>
      <c r="F63" s="26" t="s">
        <v>52</v>
      </c>
      <c r="H63" s="26" t="str">
        <f>'3.31.24'!A93</f>
        <v>2060-2098 N Integrity Dr (3oh00001)</v>
      </c>
      <c r="I63" s="26" t="str">
        <f>'3.31.24'!C93</f>
        <v>Ross Restoration Company LLC (t0001047)</v>
      </c>
      <c r="J63" s="29">
        <f>'3.31.24'!E93</f>
        <v>17000</v>
      </c>
      <c r="K63" s="32">
        <f>'3.31.24'!M93</f>
        <v>8.1</v>
      </c>
    </row>
    <row r="64" spans="1:12">
      <c r="A64" s="26" t="str">
        <f>'1.1.24'!A19</f>
        <v>1101 Venture Ct. (3tx00011)</v>
      </c>
      <c r="C64" s="26" t="str">
        <f>'1.1.24'!C19</f>
        <v>AER Manufacturing, LP (t0001031)</v>
      </c>
      <c r="D64" s="59">
        <f>'1.1.24'!E19</f>
        <v>22407</v>
      </c>
      <c r="E64" s="32">
        <f>'1.1.24'!M19</f>
        <v>4.74</v>
      </c>
      <c r="F64" s="26" t="s">
        <v>932</v>
      </c>
      <c r="H64" s="26" t="str">
        <f>'3.31.24'!A127</f>
        <v>221 Cockeysville Road (3md00005)</v>
      </c>
      <c r="I64" s="26" t="str">
        <f>'3.31.24'!C127</f>
        <v>Laker Partners, LLC (t0001179)</v>
      </c>
      <c r="J64" s="29">
        <f>'3.31.24'!E127</f>
        <v>2674</v>
      </c>
      <c r="K64" s="32">
        <f>'3.31.24'!M127</f>
        <v>11</v>
      </c>
    </row>
    <row r="65" spans="1:13">
      <c r="A65" s="26" t="str">
        <f>'1.1.24'!A29</f>
        <v>12140 Vance Davis (3nc00008)</v>
      </c>
      <c r="C65" s="26" t="str">
        <f>'1.1.24'!C29</f>
        <v>BOXMAN STUDIOS, LLC (t0001171)</v>
      </c>
      <c r="D65" s="59">
        <f>'1.1.24'!E29</f>
        <v>66380</v>
      </c>
      <c r="E65" s="32">
        <f>'1.1.24'!M29</f>
        <v>12.03</v>
      </c>
      <c r="F65" s="26" t="s">
        <v>61</v>
      </c>
      <c r="H65" s="26" t="str">
        <f>'3.31.24'!A207</f>
        <v>370 Gees Mill (3ga00005)</v>
      </c>
      <c r="I65" s="26" t="str">
        <f>'3.31.24'!C207</f>
        <v>Eckart, LLC (t0001178)</v>
      </c>
      <c r="J65" s="29">
        <f>'3.31.24'!E207</f>
        <v>30523</v>
      </c>
      <c r="K65" s="32">
        <f>'3.31.24'!M207</f>
        <v>7.15</v>
      </c>
    </row>
    <row r="66" spans="1:13">
      <c r="A66" s="26" t="str">
        <f>'1.1.24'!A77</f>
        <v>1801 S. GSW Parkway (3tx00002)</v>
      </c>
      <c r="C66" s="26" t="str">
        <f>'1.1.24'!C77</f>
        <v>Avan Material, Inc. (t0000944)</v>
      </c>
      <c r="D66" s="59">
        <f>'1.1.24'!E77</f>
        <v>60075</v>
      </c>
      <c r="E66" s="32">
        <f>'1.1.24'!M77</f>
        <v>7</v>
      </c>
      <c r="F66" s="26" t="s">
        <v>932</v>
      </c>
      <c r="H66" s="64"/>
      <c r="I66" s="64"/>
      <c r="J66" s="73">
        <f>SUM(J63:J65)</f>
        <v>50197</v>
      </c>
      <c r="K66" s="66">
        <f>SUMPRODUCT(K63:K65,J63:J65)/J66</f>
        <v>7.6768223200589683</v>
      </c>
      <c r="M66" s="81">
        <f>K66/E69-1</f>
        <v>-0.14313750503432843</v>
      </c>
    </row>
    <row r="67" spans="1:13">
      <c r="A67" s="26" t="str">
        <f>'1.1.24'!A119</f>
        <v>2200 Executive Street (3nc00005)</v>
      </c>
      <c r="C67" s="26" t="str">
        <f>'1.1.24'!C119</f>
        <v>J.S. HELD LLC (t0001099)</v>
      </c>
      <c r="D67" s="59">
        <f>'1.1.24'!E119</f>
        <v>22900</v>
      </c>
      <c r="E67" s="32">
        <f>'1.1.24'!M119</f>
        <v>12.64</v>
      </c>
      <c r="F67" s="26" t="s">
        <v>933</v>
      </c>
    </row>
    <row r="68" spans="1:13">
      <c r="A68" s="26" t="str">
        <f>'1.1.24'!A195</f>
        <v>3338-3352 Democrat (3tn00001)</v>
      </c>
      <c r="C68" s="26" t="str">
        <f>'1.1.24'!C195</f>
        <v>Vigomex Foods Wholesale Inc. (t0000901)</v>
      </c>
      <c r="D68" s="59">
        <f>'1.1.24'!E195</f>
        <v>12000</v>
      </c>
      <c r="E68" s="32">
        <f>'1.1.24'!M195</f>
        <v>3.55</v>
      </c>
      <c r="F68" s="26" t="s">
        <v>932</v>
      </c>
    </row>
    <row r="69" spans="1:13">
      <c r="A69" s="64"/>
      <c r="C69" s="64"/>
      <c r="D69" s="65">
        <f>SUM(D63:D68)</f>
        <v>207665</v>
      </c>
      <c r="E69" s="66">
        <f>SUMPRODUCT(E63:E68,D63:D68)/D69</f>
        <v>8.9592231719355677</v>
      </c>
      <c r="F69" s="64"/>
    </row>
    <row r="70" spans="1:13">
      <c r="D70" s="59"/>
      <c r="E70" s="32"/>
    </row>
    <row r="71" spans="1:13">
      <c r="A71" s="62" t="s">
        <v>47</v>
      </c>
      <c r="C71" s="62" t="s">
        <v>934</v>
      </c>
      <c r="D71" s="63" t="s">
        <v>21</v>
      </c>
      <c r="E71" s="63" t="s">
        <v>49</v>
      </c>
      <c r="F71" s="62" t="s">
        <v>931</v>
      </c>
      <c r="H71" s="62" t="s">
        <v>47</v>
      </c>
      <c r="I71" s="62" t="s">
        <v>60</v>
      </c>
      <c r="J71" s="63" t="s">
        <v>21</v>
      </c>
      <c r="K71" s="63" t="s">
        <v>49</v>
      </c>
    </row>
    <row r="72" spans="1:13">
      <c r="A72" s="26" t="str">
        <f>'3.31.24'!A65</f>
        <v>153 Bauer Drive (3nj00002)</v>
      </c>
      <c r="C72" s="26" t="str">
        <f>'3.31.24'!C65</f>
        <v>Kanebridge Corporation (t0000905)</v>
      </c>
      <c r="D72" s="59">
        <f>'3.31.24'!E65</f>
        <v>44301</v>
      </c>
      <c r="E72" s="32">
        <f>'3.31.24'!M65</f>
        <v>10.33</v>
      </c>
      <c r="F72" s="26" t="s">
        <v>54</v>
      </c>
      <c r="H72" s="26" t="s">
        <v>935</v>
      </c>
      <c r="I72" s="26" t="s">
        <v>936</v>
      </c>
      <c r="J72" s="29">
        <v>22406</v>
      </c>
      <c r="K72" s="33">
        <v>6.9</v>
      </c>
    </row>
    <row r="73" spans="1:13">
      <c r="A73" s="26" t="str">
        <f>'3.31.24'!A191</f>
        <v>3338-3352 Democrat (3tn00001)</v>
      </c>
      <c r="C73" s="26" t="str">
        <f>'3.31.24'!C191</f>
        <v>Leflore Construction LLC (t0000871)</v>
      </c>
      <c r="D73" s="59">
        <f>'3.31.24'!E191</f>
        <v>12000</v>
      </c>
      <c r="E73" s="32">
        <f>'3.31.24'!M191</f>
        <v>3.09</v>
      </c>
      <c r="F73" s="26" t="s">
        <v>52</v>
      </c>
      <c r="H73" s="26" t="s">
        <v>937</v>
      </c>
      <c r="I73" s="26" t="s">
        <v>938</v>
      </c>
      <c r="J73" s="29">
        <v>22961</v>
      </c>
      <c r="K73" s="32">
        <v>13</v>
      </c>
    </row>
    <row r="74" spans="1:13">
      <c r="A74" s="26" t="str">
        <f>'3.31.24'!A231</f>
        <v>4570 NW 128th Street  (3fl00007)</v>
      </c>
      <c r="C74" s="26" t="str">
        <f>'3.31.24'!C231</f>
        <v>Atlas Packaging, Inc. (t0001028)</v>
      </c>
      <c r="D74" s="59">
        <f>'3.31.24'!E231</f>
        <v>39515</v>
      </c>
      <c r="E74" s="32">
        <f>'3.31.24'!M231</f>
        <v>13.5</v>
      </c>
      <c r="F74" s="26" t="s">
        <v>61</v>
      </c>
      <c r="H74" s="26" t="s">
        <v>939</v>
      </c>
      <c r="I74" s="26" t="s">
        <v>940</v>
      </c>
      <c r="J74" s="29">
        <v>12000</v>
      </c>
      <c r="K74" s="32">
        <v>4.07</v>
      </c>
    </row>
    <row r="75" spans="1:13">
      <c r="A75" s="64"/>
      <c r="B75" s="64"/>
      <c r="C75" s="64"/>
      <c r="D75" s="65">
        <f>SUM(D72:D74)</f>
        <v>95816</v>
      </c>
      <c r="E75" s="66">
        <f>SUMPRODUCT(E72:E74,D72:D74)/D75</f>
        <v>10.730586019036487</v>
      </c>
      <c r="F75" s="64"/>
      <c r="H75" s="26" t="s">
        <v>941</v>
      </c>
      <c r="I75" s="26" t="s">
        <v>942</v>
      </c>
      <c r="J75" s="29">
        <v>10000</v>
      </c>
      <c r="K75" s="33">
        <v>15.96</v>
      </c>
    </row>
    <row r="76" spans="1:13">
      <c r="H76" s="26" t="s">
        <v>943</v>
      </c>
      <c r="I76" s="26" t="s">
        <v>944</v>
      </c>
      <c r="J76" s="29">
        <v>7571</v>
      </c>
      <c r="K76" s="32">
        <v>13</v>
      </c>
    </row>
    <row r="77" spans="1:13">
      <c r="A77" s="26" t="s">
        <v>945</v>
      </c>
      <c r="H77" s="64"/>
      <c r="I77" s="64"/>
      <c r="J77" s="73">
        <f>SUM(J72:J76)</f>
        <v>74938</v>
      </c>
      <c r="K77" s="66">
        <f>SUMPRODUCT(K72:K76,J72:J76)/J77</f>
        <v>10.141148682911206</v>
      </c>
      <c r="M77" s="81"/>
    </row>
    <row r="80" spans="1:13">
      <c r="A80" s="62" t="s">
        <v>47</v>
      </c>
      <c r="C80" s="62" t="s">
        <v>946</v>
      </c>
      <c r="D80" s="63" t="s">
        <v>21</v>
      </c>
      <c r="E80" s="63" t="s">
        <v>49</v>
      </c>
      <c r="F80" s="62" t="s">
        <v>931</v>
      </c>
      <c r="H80" s="62" t="s">
        <v>47</v>
      </c>
      <c r="I80" s="62" t="s">
        <v>63</v>
      </c>
      <c r="J80" s="63" t="s">
        <v>21</v>
      </c>
      <c r="K80" s="63" t="s">
        <v>49</v>
      </c>
    </row>
    <row r="81" spans="1:11">
      <c r="C81" s="26" t="s">
        <v>947</v>
      </c>
      <c r="D81" s="59"/>
      <c r="E81" s="96"/>
      <c r="F81" s="58"/>
      <c r="H81" s="26" t="str">
        <f>'9.30.24'!A121</f>
        <v>153 Bauer Drive (3nj00002)</v>
      </c>
      <c r="I81" s="26" t="str">
        <f>'9.30.24'!C121</f>
        <v>Premio Foods, Inc. (t0001233)</v>
      </c>
      <c r="J81" s="29">
        <f>'9.30.24'!E121</f>
        <v>40800</v>
      </c>
      <c r="K81" s="33">
        <v>14.75</v>
      </c>
    </row>
    <row r="82" spans="1:11">
      <c r="A82" s="64"/>
      <c r="B82" s="64"/>
      <c r="C82" s="64"/>
      <c r="D82" s="65"/>
      <c r="E82" s="66"/>
      <c r="F82" s="64"/>
      <c r="H82" s="64"/>
      <c r="I82" s="64"/>
      <c r="J82" s="73">
        <f>J81</f>
        <v>40800</v>
      </c>
      <c r="K82" s="66">
        <f>K81</f>
        <v>14.75</v>
      </c>
    </row>
    <row r="86" spans="1:11">
      <c r="A86" s="62" t="s">
        <v>47</v>
      </c>
      <c r="C86" s="62" t="s">
        <v>948</v>
      </c>
      <c r="D86" s="63" t="s">
        <v>21</v>
      </c>
      <c r="E86" s="63" t="s">
        <v>49</v>
      </c>
      <c r="F86" s="62" t="s">
        <v>931</v>
      </c>
      <c r="H86" s="62" t="s">
        <v>47</v>
      </c>
      <c r="I86" s="62" t="s">
        <v>67</v>
      </c>
      <c r="J86" s="63" t="s">
        <v>21</v>
      </c>
      <c r="K86" s="63" t="s">
        <v>49</v>
      </c>
    </row>
    <row r="87" spans="1:11">
      <c r="A87" s="26" t="str">
        <f>'9.30.24'!A85</f>
        <v>12621-12623 International Pkwy (3tx00001)</v>
      </c>
      <c r="C87" s="26" t="str">
        <f>'9.30.24'!C85</f>
        <v>Outdoor Cap Cp., Inc. (t0000940) - moved out</v>
      </c>
      <c r="D87" s="59">
        <f>'9.30.24'!E85</f>
        <v>54920</v>
      </c>
      <c r="E87" s="96">
        <f>'9.30.24'!M85</f>
        <v>8.94</v>
      </c>
      <c r="F87" s="120" t="s">
        <v>949</v>
      </c>
      <c r="H87" s="26" t="str">
        <f>'12.31.24'!A35</f>
        <v>10755 Sanden Drive (3tx00014)</v>
      </c>
      <c r="I87" s="26" t="str">
        <f>'12.31.24'!C35</f>
        <v>Flower Shop El Chapin LLC (t0001363)</v>
      </c>
      <c r="J87" s="29">
        <f>'12.31.24'!E35</f>
        <v>6924</v>
      </c>
      <c r="K87" s="33">
        <v>11.52</v>
      </c>
    </row>
    <row r="88" spans="1:11">
      <c r="A88" s="26" t="str">
        <f>'9.30.24'!A253</f>
        <v>3 Pearl Court (3nj00012)</v>
      </c>
      <c r="C88" s="26" t="str">
        <f>'9.30.24'!C253</f>
        <v>PORVEN, LTD. (t0001128) - known vacate</v>
      </c>
      <c r="D88" s="59">
        <f>'9.30.24'!E253</f>
        <v>9500</v>
      </c>
      <c r="E88" s="96">
        <f>'9.30.24'!M253</f>
        <v>13.26</v>
      </c>
      <c r="F88" s="120" t="s">
        <v>66</v>
      </c>
      <c r="H88" s="26" t="str">
        <f>'12.31.24'!A79</f>
        <v>1253 Glen Avenue (3nj00004)</v>
      </c>
      <c r="I88" s="26" t="str">
        <f>'12.31.24'!C79</f>
        <v>React Restoration LLC (t0001355)</v>
      </c>
      <c r="J88" s="29">
        <f>'12.31.24'!E79</f>
        <v>31994</v>
      </c>
      <c r="K88" s="33">
        <v>8.0399999999999991</v>
      </c>
    </row>
    <row r="89" spans="1:11">
      <c r="A89" s="64"/>
      <c r="B89" s="64"/>
      <c r="C89" s="64"/>
      <c r="D89" s="65">
        <f>SUM(D87:D88)</f>
        <v>64420</v>
      </c>
      <c r="E89" s="66">
        <f>SUMPRODUCT(E87:E88,D87:D88)/D89</f>
        <v>9.5770692331574061</v>
      </c>
      <c r="F89" s="64"/>
      <c r="H89" s="26" t="str">
        <f>'12.31.24'!A383</f>
        <v>4133-4175 Senator St (3tn00016)</v>
      </c>
      <c r="I89" s="26" t="str">
        <f>'12.31.24'!C383</f>
        <v>Flowers Baking Co. of Batesville, LLC (t0001358)</v>
      </c>
      <c r="J89" s="29">
        <f>'12.31.24'!E383</f>
        <v>9613</v>
      </c>
      <c r="K89" s="126">
        <f>'12.31.24'!M383</f>
        <v>5.6</v>
      </c>
    </row>
    <row r="90" spans="1:11">
      <c r="H90" s="64"/>
      <c r="I90" s="64"/>
      <c r="J90" s="73">
        <f>SUM(J87:J89)</f>
        <v>48531</v>
      </c>
      <c r="K90" s="66">
        <f>SUMPRODUCT(K87:K89,J87:J89)/J90</f>
        <v>8.0531833261214469</v>
      </c>
    </row>
  </sheetData>
  <conditionalFormatting sqref="F27:F55 F57">
    <cfRule type="containsText" dxfId="4" priority="1" operator="containsText" text="TBD">
      <formula>NOT(ISERROR(SEARCH("TBD",F27)))</formula>
    </cfRule>
    <cfRule type="cellIs" dxfId="3" priority="2" operator="lessThan">
      <formula>0.7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148B-D319-401D-B9FB-01E0405FEED0}">
  <sheetPr>
    <tabColor theme="4" tint="-0.249977111117893"/>
  </sheetPr>
  <dimension ref="A1:N87"/>
  <sheetViews>
    <sheetView showGridLines="0" zoomScale="87" zoomScaleNormal="115" workbookViewId="0">
      <selection activeCell="D17" sqref="D17"/>
    </sheetView>
  </sheetViews>
  <sheetFormatPr defaultColWidth="9.140625" defaultRowHeight="12.95"/>
  <cols>
    <col min="1" max="1" width="42.85546875" style="26" customWidth="1"/>
    <col min="2" max="2" width="45.85546875" style="26" customWidth="1"/>
    <col min="3" max="3" width="9.140625" style="26" bestFit="1" customWidth="1"/>
    <col min="4" max="4" width="35.5703125" style="26" customWidth="1"/>
    <col min="5" max="5" width="21.42578125" style="26" customWidth="1"/>
    <col min="6" max="6" width="27.42578125" style="26" customWidth="1"/>
    <col min="7" max="7" width="40.5703125" style="26" customWidth="1"/>
    <col min="8" max="8" width="30.42578125" style="26" customWidth="1"/>
    <col min="9" max="9" width="34.5703125" style="26" customWidth="1"/>
    <col min="10" max="10" width="56.85546875" style="26" customWidth="1"/>
    <col min="11" max="16384" width="9.140625" style="26"/>
  </cols>
  <sheetData>
    <row r="1" spans="1:9">
      <c r="A1" s="69" t="s">
        <v>950</v>
      </c>
      <c r="B1" s="69" t="s">
        <v>951</v>
      </c>
      <c r="C1" s="92">
        <v>2023</v>
      </c>
      <c r="D1" s="106">
        <v>2023</v>
      </c>
      <c r="E1" s="70" t="s">
        <v>1</v>
      </c>
      <c r="F1" s="70" t="s">
        <v>2</v>
      </c>
      <c r="G1" s="70" t="s">
        <v>3</v>
      </c>
      <c r="H1" s="70" t="s">
        <v>4</v>
      </c>
      <c r="I1" s="106" t="s">
        <v>5</v>
      </c>
    </row>
    <row r="2" spans="1:9">
      <c r="A2" s="26" t="s">
        <v>952</v>
      </c>
      <c r="B2" s="26" t="s">
        <v>6</v>
      </c>
      <c r="C2" s="86">
        <v>3031449</v>
      </c>
      <c r="D2" s="114">
        <f>SUM('1.1.23'!E7:E633)</f>
        <v>3329343</v>
      </c>
      <c r="E2" s="59">
        <v>5964831</v>
      </c>
      <c r="F2" s="59">
        <f t="shared" ref="F2:H2" si="0">E15</f>
        <v>6027871</v>
      </c>
      <c r="G2" s="59">
        <f t="shared" si="0"/>
        <v>6317340</v>
      </c>
      <c r="H2" s="59">
        <f t="shared" si="0"/>
        <v>8737471</v>
      </c>
      <c r="I2" s="114" t="e">
        <f>#REF!</f>
        <v>#REF!</v>
      </c>
    </row>
    <row r="3" spans="1:9">
      <c r="A3" s="26" t="s">
        <v>952</v>
      </c>
      <c r="B3" s="26" t="s">
        <v>7</v>
      </c>
      <c r="C3" s="86">
        <v>2844813</v>
      </c>
      <c r="D3" s="114">
        <f>D2-SUMIF('1.1.23'!C7:C633,"VACANT",'1.1.23'!E7:E633)</f>
        <v>3074312</v>
      </c>
      <c r="E3" s="59">
        <f>SUBTOTAL(9,'1.1.24'!E7:E355)</f>
        <v>6030715</v>
      </c>
      <c r="F3" s="59">
        <f>E20</f>
        <v>5936287</v>
      </c>
      <c r="G3" s="59">
        <f>F20</f>
        <v>6190023</v>
      </c>
      <c r="H3" s="59">
        <f>G20</f>
        <v>8332893.3339999989</v>
      </c>
      <c r="I3" s="114">
        <f>D20</f>
        <v>6030715</v>
      </c>
    </row>
    <row r="4" spans="1:9">
      <c r="B4" s="26" t="s">
        <v>8</v>
      </c>
      <c r="C4" s="87">
        <f t="shared" ref="C4:I4" si="1">C3/C2</f>
        <v>0.93843340264012354</v>
      </c>
      <c r="D4" s="121">
        <f t="shared" si="1"/>
        <v>0.92339900094403005</v>
      </c>
      <c r="E4" s="74">
        <f t="shared" si="1"/>
        <v>1.0110454093334749</v>
      </c>
      <c r="F4" s="74">
        <f t="shared" si="1"/>
        <v>0.98480657598677879</v>
      </c>
      <c r="G4" s="74">
        <f t="shared" si="1"/>
        <v>0.97984642270322631</v>
      </c>
      <c r="H4" s="74">
        <f t="shared" si="1"/>
        <v>0.95369625078011688</v>
      </c>
      <c r="I4" s="108" t="e">
        <f t="shared" si="1"/>
        <v>#REF!</v>
      </c>
    </row>
    <row r="5" spans="1:9">
      <c r="C5" s="88"/>
      <c r="D5" s="115"/>
      <c r="E5" s="58"/>
      <c r="F5" s="58"/>
      <c r="G5" s="58"/>
      <c r="H5" s="58"/>
      <c r="I5" s="115"/>
    </row>
    <row r="6" spans="1:9">
      <c r="A6" s="26" t="s">
        <v>953</v>
      </c>
      <c r="B6" s="26" t="s">
        <v>890</v>
      </c>
      <c r="C6" s="86">
        <v>49700</v>
      </c>
      <c r="D6" s="114">
        <f>C6</f>
        <v>49700</v>
      </c>
      <c r="E6" s="59">
        <f>E66</f>
        <v>207665</v>
      </c>
      <c r="F6" s="59">
        <f>E72</f>
        <v>95816</v>
      </c>
      <c r="G6" s="59">
        <f>E79</f>
        <v>0</v>
      </c>
      <c r="H6" s="59">
        <f>E86</f>
        <v>64420</v>
      </c>
      <c r="I6" s="114">
        <f>SUM(E6:H6)</f>
        <v>367901</v>
      </c>
    </row>
    <row r="7" spans="1:9">
      <c r="A7" s="26" t="s">
        <v>954</v>
      </c>
      <c r="B7" s="26" t="s">
        <v>891</v>
      </c>
      <c r="C7" s="86">
        <f>'3.31.24'!E53+'3.31.24'!E89+'3.31.24'!E91+'3.31.24'!E95+'3.31.24'!E115+'3.31.24'!E167+'3.31.24'!E173+'3.31.24'!E205+'3.31.24'!E351+'3.31.24'!E353</f>
        <v>257392</v>
      </c>
      <c r="D7" s="114">
        <f>C7</f>
        <v>257392</v>
      </c>
      <c r="E7" s="59">
        <f>K63</f>
        <v>50197</v>
      </c>
      <c r="F7" s="59">
        <f>K74</f>
        <v>74938</v>
      </c>
      <c r="G7" s="59">
        <f>K79</f>
        <v>40800</v>
      </c>
      <c r="H7" s="59">
        <f>K87</f>
        <v>48531</v>
      </c>
      <c r="I7" s="114">
        <f>SUM(E7:H7)</f>
        <v>214466</v>
      </c>
    </row>
    <row r="8" spans="1:9">
      <c r="B8" s="82" t="s">
        <v>11</v>
      </c>
      <c r="C8" s="89">
        <f>C7-C6</f>
        <v>207692</v>
      </c>
      <c r="D8" s="122">
        <f>C8</f>
        <v>207692</v>
      </c>
      <c r="E8" s="83">
        <f>E7-E6</f>
        <v>-157468</v>
      </c>
      <c r="F8" s="83">
        <f>F7-F6</f>
        <v>-20878</v>
      </c>
      <c r="G8" s="83">
        <f>G7-G6</f>
        <v>40800</v>
      </c>
      <c r="H8" s="83">
        <f>H7-H6</f>
        <v>-15889</v>
      </c>
      <c r="I8" s="110">
        <f t="shared" ref="I8" si="2">I7-I6</f>
        <v>-153435</v>
      </c>
    </row>
    <row r="9" spans="1:9">
      <c r="C9" s="88"/>
      <c r="D9" s="115"/>
      <c r="E9" s="58"/>
      <c r="F9" s="58"/>
      <c r="G9" s="58"/>
      <c r="H9" s="58"/>
      <c r="I9" s="115"/>
    </row>
    <row r="10" spans="1:9">
      <c r="A10" s="26" t="s">
        <v>955</v>
      </c>
      <c r="B10" s="27" t="s">
        <v>12</v>
      </c>
      <c r="C10" s="127"/>
      <c r="D10" s="116"/>
      <c r="E10" s="129"/>
      <c r="F10" s="129"/>
      <c r="G10" s="129"/>
      <c r="H10" s="75">
        <f>D54</f>
        <v>168283</v>
      </c>
      <c r="I10" s="116">
        <f>SUM(E10:H10)</f>
        <v>168283</v>
      </c>
    </row>
    <row r="11" spans="1:9" hidden="1">
      <c r="B11" s="27" t="s">
        <v>13</v>
      </c>
      <c r="C11" s="127"/>
      <c r="D11" s="128"/>
      <c r="E11" s="129"/>
      <c r="F11" s="129"/>
      <c r="G11" s="129"/>
      <c r="H11" s="75">
        <f>D54-E54</f>
        <v>168283</v>
      </c>
      <c r="I11" s="116">
        <f>SUM(E11:H11)</f>
        <v>168283</v>
      </c>
    </row>
    <row r="12" spans="1:9">
      <c r="A12" s="26" t="s">
        <v>956</v>
      </c>
      <c r="B12" s="27" t="s">
        <v>892</v>
      </c>
      <c r="C12" s="90">
        <v>2898665</v>
      </c>
      <c r="D12" s="116">
        <f>D15-D2</f>
        <v>2663244</v>
      </c>
      <c r="E12" s="75">
        <f>D28</f>
        <v>63040</v>
      </c>
      <c r="F12" s="75">
        <f>D29+D30+D31+D32+D33</f>
        <v>289469</v>
      </c>
      <c r="G12" s="75">
        <f>SUM(D34:D43)</f>
        <v>2420131</v>
      </c>
      <c r="H12" s="75">
        <f>SUM(D44:D52)</f>
        <v>988809</v>
      </c>
      <c r="I12" s="116">
        <f>SUM(E12:H12)</f>
        <v>3761449</v>
      </c>
    </row>
    <row r="13" spans="1:9">
      <c r="B13" s="27" t="s">
        <v>893</v>
      </c>
      <c r="C13" s="90">
        <v>352539</v>
      </c>
      <c r="D13" s="132">
        <f>C13</f>
        <v>352539</v>
      </c>
      <c r="E13" s="129">
        <f>E28</f>
        <v>0</v>
      </c>
      <c r="F13" s="75">
        <f>E29+E30</f>
        <v>14855</v>
      </c>
      <c r="G13" s="75">
        <f>SUM(E34:E43)</f>
        <v>318060.66600000084</v>
      </c>
      <c r="H13" s="75">
        <f>SUM(E44:E52)</f>
        <v>33106.50000000008</v>
      </c>
      <c r="I13" s="116">
        <f>SUM(E13:H13)</f>
        <v>366022.1660000009</v>
      </c>
    </row>
    <row r="14" spans="1:9">
      <c r="C14" s="88"/>
      <c r="D14" s="123"/>
      <c r="E14" s="76"/>
      <c r="F14" s="76"/>
      <c r="G14" s="58"/>
      <c r="H14" s="58"/>
      <c r="I14" s="114"/>
    </row>
    <row r="15" spans="1:9">
      <c r="A15" s="26" t="s">
        <v>957</v>
      </c>
      <c r="B15" s="26" t="s">
        <v>16</v>
      </c>
      <c r="C15" s="86">
        <f>C2+C12</f>
        <v>5930114</v>
      </c>
      <c r="D15" s="114">
        <f>SUM('12.31.23'!E7:E595)</f>
        <v>5992587</v>
      </c>
      <c r="E15" s="59">
        <f>E2+E12</f>
        <v>6027871</v>
      </c>
      <c r="F15" s="59">
        <f>F2+F12</f>
        <v>6317340</v>
      </c>
      <c r="G15" s="59">
        <f>G2+G12</f>
        <v>8737471</v>
      </c>
      <c r="H15" s="59">
        <f>H2+H12-H10</f>
        <v>9557997</v>
      </c>
      <c r="I15" s="114" t="e">
        <f>I2+I12-I10</f>
        <v>#REF!</v>
      </c>
    </row>
    <row r="16" spans="1:9">
      <c r="A16" s="133"/>
      <c r="C16" s="86"/>
      <c r="D16" s="114">
        <f>D15-D2</f>
        <v>2663244</v>
      </c>
      <c r="E16" s="59"/>
      <c r="F16" s="59"/>
      <c r="G16" s="59"/>
      <c r="H16" s="59"/>
      <c r="I16" s="114"/>
    </row>
    <row r="17" spans="1:9">
      <c r="A17" s="133"/>
      <c r="B17" s="26" t="s">
        <v>958</v>
      </c>
      <c r="C17" s="86"/>
      <c r="E17" s="59">
        <f>SUM('3.31.24'!E7:E355)</f>
        <v>6008527</v>
      </c>
      <c r="F17" s="59">
        <f>SUM('6.30.24'!E7:E395)</f>
        <v>6350716</v>
      </c>
      <c r="G17" s="59">
        <f>SUM('9.30.24'!E7:E561)</f>
        <v>9009170</v>
      </c>
      <c r="H17" s="59"/>
      <c r="I17" s="114"/>
    </row>
    <row r="18" spans="1:9">
      <c r="A18" s="133"/>
      <c r="B18" s="26" t="s">
        <v>959</v>
      </c>
      <c r="C18" s="86"/>
      <c r="D18" s="114"/>
      <c r="E18" s="59">
        <f>E17-E15</f>
        <v>-19344</v>
      </c>
      <c r="F18" s="59">
        <f>F17-F15</f>
        <v>33376</v>
      </c>
      <c r="G18" s="59">
        <f>G17-G15</f>
        <v>271699</v>
      </c>
      <c r="H18" s="59"/>
      <c r="I18" s="114"/>
    </row>
    <row r="19" spans="1:9">
      <c r="A19" s="133"/>
      <c r="C19" s="86"/>
      <c r="D19" s="114"/>
      <c r="E19" s="59"/>
      <c r="F19" s="59"/>
      <c r="G19" s="59"/>
      <c r="H19" s="59"/>
      <c r="I19" s="114"/>
    </row>
    <row r="20" spans="1:9">
      <c r="A20" s="26" t="s">
        <v>957</v>
      </c>
      <c r="B20" s="26" t="s">
        <v>15</v>
      </c>
      <c r="C20" s="86">
        <f>C3+C8+C12-C13</f>
        <v>5598631</v>
      </c>
      <c r="D20" s="114">
        <f>E3</f>
        <v>6030715</v>
      </c>
      <c r="E20" s="59">
        <f>E3+E8+E12-E13</f>
        <v>5936287</v>
      </c>
      <c r="F20" s="59">
        <f>F3+F8+F12-F13</f>
        <v>6190023</v>
      </c>
      <c r="G20" s="59">
        <f>G3+G8+G12-G13</f>
        <v>8332893.3339999989</v>
      </c>
      <c r="H20" s="59">
        <f>H3+H8+H12-H13-H11</f>
        <v>9104423.8339999989</v>
      </c>
      <c r="I20" s="114">
        <f>I3+I8+I12-I13-I11</f>
        <v>9104423.8339999989</v>
      </c>
    </row>
    <row r="21" spans="1:9" ht="13.5" thickBot="1">
      <c r="B21" s="82" t="s">
        <v>17</v>
      </c>
      <c r="C21" s="91">
        <f>C20/C15</f>
        <v>0.94410174914006717</v>
      </c>
      <c r="D21" s="124">
        <f>E4</f>
        <v>1.0110454093334749</v>
      </c>
      <c r="E21" s="84">
        <f>E20/E15</f>
        <v>0.98480657598677879</v>
      </c>
      <c r="F21" s="84">
        <f>F20/F15</f>
        <v>0.97984642270322631</v>
      </c>
      <c r="G21" s="84">
        <f>G20/G15</f>
        <v>0.95369625078011688</v>
      </c>
      <c r="H21" s="84">
        <f>H20/H15</f>
        <v>0.95254516547766221</v>
      </c>
      <c r="I21" s="124" t="e">
        <f>I20/I15</f>
        <v>#REF!</v>
      </c>
    </row>
    <row r="22" spans="1:9">
      <c r="C22" s="78"/>
      <c r="D22" s="85"/>
      <c r="E22" s="78"/>
      <c r="F22" s="78"/>
      <c r="G22" s="59"/>
    </row>
    <row r="23" spans="1:9">
      <c r="B23" s="79" t="s">
        <v>18</v>
      </c>
      <c r="C23" s="80">
        <f>C15-E2</f>
        <v>-34717</v>
      </c>
      <c r="D23" s="80" t="e">
        <f>#REF!-E2</f>
        <v>#REF!</v>
      </c>
      <c r="I23" s="26" t="s">
        <v>960</v>
      </c>
    </row>
    <row r="24" spans="1:9">
      <c r="B24" s="79" t="s">
        <v>19</v>
      </c>
      <c r="C24" s="80">
        <f>E3-C20</f>
        <v>432084</v>
      </c>
      <c r="D24" s="80">
        <f>E3-D20</f>
        <v>0</v>
      </c>
      <c r="I24" s="26" t="s">
        <v>961</v>
      </c>
    </row>
    <row r="25" spans="1:9">
      <c r="C25" s="59"/>
      <c r="D25" s="59"/>
    </row>
    <row r="27" spans="1:9">
      <c r="B27" s="60" t="s">
        <v>894</v>
      </c>
      <c r="C27" s="60"/>
      <c r="D27" s="60" t="s">
        <v>21</v>
      </c>
      <c r="E27" s="61" t="s">
        <v>22</v>
      </c>
      <c r="F27" s="61" t="s">
        <v>895</v>
      </c>
      <c r="G27" s="61" t="s">
        <v>896</v>
      </c>
    </row>
    <row r="28" spans="1:9">
      <c r="B28" s="26" t="s">
        <v>897</v>
      </c>
      <c r="D28" s="34">
        <v>63040</v>
      </c>
      <c r="E28" s="59">
        <v>0</v>
      </c>
      <c r="F28" s="58" t="s">
        <v>23</v>
      </c>
      <c r="G28" s="131"/>
    </row>
    <row r="29" spans="1:9">
      <c r="B29" s="26" t="s">
        <v>899</v>
      </c>
      <c r="D29" s="34">
        <v>85592</v>
      </c>
      <c r="E29" s="59">
        <f>3800+4253</f>
        <v>8053</v>
      </c>
      <c r="F29" s="58" t="s">
        <v>40</v>
      </c>
      <c r="G29" s="131"/>
    </row>
    <row r="30" spans="1:9">
      <c r="B30" s="26" t="s">
        <v>901</v>
      </c>
      <c r="D30" s="34">
        <f>11789+9586+6802</f>
        <v>28177</v>
      </c>
      <c r="E30" s="59">
        <v>6802</v>
      </c>
      <c r="F30" s="58" t="s">
        <v>40</v>
      </c>
      <c r="G30" s="131"/>
    </row>
    <row r="31" spans="1:9">
      <c r="B31" s="26" t="s">
        <v>902</v>
      </c>
      <c r="D31" s="34">
        <v>40400</v>
      </c>
      <c r="E31" s="59">
        <v>0</v>
      </c>
      <c r="F31" s="58" t="s">
        <v>40</v>
      </c>
      <c r="G31" s="131"/>
    </row>
    <row r="32" spans="1:9">
      <c r="B32" s="26" t="s">
        <v>903</v>
      </c>
      <c r="D32" s="34">
        <f>23200+9600+32006</f>
        <v>64806</v>
      </c>
      <c r="E32" s="59">
        <v>0</v>
      </c>
      <c r="F32" s="58" t="s">
        <v>40</v>
      </c>
      <c r="G32" s="131"/>
    </row>
    <row r="33" spans="2:7">
      <c r="B33" s="26" t="s">
        <v>904</v>
      </c>
      <c r="D33" s="34">
        <f>19200+12894+12800+9600+16000</f>
        <v>70494</v>
      </c>
      <c r="E33" s="59">
        <v>0</v>
      </c>
      <c r="F33" s="58" t="s">
        <v>40</v>
      </c>
      <c r="G33" s="131"/>
    </row>
    <row r="34" spans="2:7">
      <c r="B34" s="64" t="s">
        <v>905</v>
      </c>
      <c r="C34" s="64"/>
      <c r="D34" s="97">
        <v>73000</v>
      </c>
      <c r="E34" s="98">
        <f>D34*(1-G34)</f>
        <v>0</v>
      </c>
      <c r="F34" s="99" t="s">
        <v>26</v>
      </c>
      <c r="G34" s="130">
        <v>1</v>
      </c>
    </row>
    <row r="35" spans="2:7">
      <c r="B35" s="26" t="s">
        <v>907</v>
      </c>
      <c r="D35" s="34">
        <v>196900</v>
      </c>
      <c r="E35" s="59">
        <f t="shared" ref="E35:E52" si="3">D35*(1-G35)</f>
        <v>139799</v>
      </c>
      <c r="F35" s="58" t="s">
        <v>26</v>
      </c>
      <c r="G35" s="131">
        <v>0.28999999999999998</v>
      </c>
    </row>
    <row r="36" spans="2:7">
      <c r="B36" s="26" t="s">
        <v>908</v>
      </c>
      <c r="D36" s="34">
        <v>1749346</v>
      </c>
      <c r="E36" s="59">
        <f t="shared" si="3"/>
        <v>178261.66600000084</v>
      </c>
      <c r="F36" s="58" t="s">
        <v>26</v>
      </c>
      <c r="G36" s="131">
        <v>0.89809810866460904</v>
      </c>
    </row>
    <row r="37" spans="2:7">
      <c r="B37" s="26" t="s">
        <v>909</v>
      </c>
      <c r="D37" s="34">
        <v>79864</v>
      </c>
      <c r="E37" s="59">
        <f t="shared" si="3"/>
        <v>0</v>
      </c>
      <c r="F37" s="58" t="s">
        <v>26</v>
      </c>
      <c r="G37" s="131">
        <v>1</v>
      </c>
    </row>
    <row r="38" spans="2:7">
      <c r="B38" s="26" t="s">
        <v>910</v>
      </c>
      <c r="D38" s="34">
        <v>72844</v>
      </c>
      <c r="E38" s="59">
        <f t="shared" si="3"/>
        <v>0</v>
      </c>
      <c r="F38" s="58" t="s">
        <v>26</v>
      </c>
      <c r="G38" s="131">
        <v>1</v>
      </c>
    </row>
    <row r="39" spans="2:7">
      <c r="B39" s="26" t="s">
        <v>911</v>
      </c>
      <c r="D39" s="34">
        <v>49295</v>
      </c>
      <c r="E39" s="59">
        <f t="shared" si="3"/>
        <v>0</v>
      </c>
      <c r="F39" s="58" t="s">
        <v>26</v>
      </c>
      <c r="G39" s="131">
        <v>1</v>
      </c>
    </row>
    <row r="40" spans="2:7">
      <c r="B40" s="26" t="s">
        <v>912</v>
      </c>
      <c r="D40" s="34">
        <v>72687</v>
      </c>
      <c r="E40" s="59">
        <f t="shared" si="3"/>
        <v>0</v>
      </c>
      <c r="F40" s="58" t="s">
        <v>26</v>
      </c>
      <c r="G40" s="131">
        <v>1</v>
      </c>
    </row>
    <row r="41" spans="2:7">
      <c r="B41" s="26" t="s">
        <v>913</v>
      </c>
      <c r="D41" s="34">
        <v>49995</v>
      </c>
      <c r="E41" s="59">
        <f t="shared" si="3"/>
        <v>0</v>
      </c>
      <c r="F41" s="58" t="s">
        <v>26</v>
      </c>
      <c r="G41" s="131">
        <v>1</v>
      </c>
    </row>
    <row r="42" spans="2:7">
      <c r="B42" s="26" t="s">
        <v>914</v>
      </c>
      <c r="D42" s="34">
        <v>40000</v>
      </c>
      <c r="E42" s="59">
        <f t="shared" si="3"/>
        <v>0</v>
      </c>
      <c r="F42" s="58" t="s">
        <v>26</v>
      </c>
      <c r="G42" s="131">
        <v>1</v>
      </c>
    </row>
    <row r="43" spans="2:7">
      <c r="B43" s="26" t="s">
        <v>915</v>
      </c>
      <c r="D43" s="34">
        <v>36200</v>
      </c>
      <c r="E43" s="59">
        <f t="shared" si="3"/>
        <v>0</v>
      </c>
      <c r="F43" s="58" t="s">
        <v>26</v>
      </c>
      <c r="G43" s="131">
        <v>1</v>
      </c>
    </row>
    <row r="44" spans="2:7">
      <c r="B44" s="64" t="s">
        <v>916</v>
      </c>
      <c r="C44" s="64"/>
      <c r="D44" s="97">
        <v>69142</v>
      </c>
      <c r="E44" s="98">
        <f t="shared" si="3"/>
        <v>0</v>
      </c>
      <c r="F44" s="99" t="s">
        <v>29</v>
      </c>
      <c r="G44" s="130">
        <v>1</v>
      </c>
    </row>
    <row r="45" spans="2:7">
      <c r="B45" s="26" t="s">
        <v>918</v>
      </c>
      <c r="D45" s="34">
        <v>253546</v>
      </c>
      <c r="E45" s="59">
        <f t="shared" si="3"/>
        <v>0</v>
      </c>
      <c r="F45" s="58" t="s">
        <v>29</v>
      </c>
      <c r="G45" s="131">
        <v>1</v>
      </c>
    </row>
    <row r="46" spans="2:7">
      <c r="B46" s="26" t="s">
        <v>919</v>
      </c>
      <c r="D46" s="34">
        <v>75073</v>
      </c>
      <c r="E46" s="59">
        <f t="shared" si="3"/>
        <v>0</v>
      </c>
      <c r="F46" s="58" t="s">
        <v>29</v>
      </c>
      <c r="G46" s="131">
        <v>1</v>
      </c>
    </row>
    <row r="47" spans="2:7">
      <c r="B47" s="26" t="s">
        <v>920</v>
      </c>
      <c r="D47" s="34">
        <v>32555</v>
      </c>
      <c r="E47" s="59">
        <f t="shared" si="3"/>
        <v>0</v>
      </c>
      <c r="F47" s="58" t="s">
        <v>29</v>
      </c>
      <c r="G47" s="131">
        <v>1</v>
      </c>
    </row>
    <row r="48" spans="2:7">
      <c r="B48" s="26" t="s">
        <v>921</v>
      </c>
      <c r="D48" s="34">
        <v>156575</v>
      </c>
      <c r="E48" s="59">
        <f t="shared" si="3"/>
        <v>0</v>
      </c>
      <c r="F48" s="58" t="s">
        <v>29</v>
      </c>
      <c r="G48" s="131">
        <v>1</v>
      </c>
    </row>
    <row r="49" spans="2:14">
      <c r="B49" s="26" t="s">
        <v>922</v>
      </c>
      <c r="D49" s="34">
        <v>259979</v>
      </c>
      <c r="E49" s="59">
        <f t="shared" si="3"/>
        <v>0</v>
      </c>
      <c r="F49" s="58" t="s">
        <v>29</v>
      </c>
      <c r="G49" s="131">
        <v>1</v>
      </c>
    </row>
    <row r="50" spans="2:14">
      <c r="B50" s="26" t="s">
        <v>923</v>
      </c>
      <c r="D50" s="34">
        <v>84574</v>
      </c>
      <c r="E50" s="59">
        <f t="shared" si="3"/>
        <v>33106.50000000008</v>
      </c>
      <c r="F50" s="58" t="s">
        <v>29</v>
      </c>
      <c r="G50" s="131">
        <v>0.60854990895547001</v>
      </c>
    </row>
    <row r="51" spans="2:14">
      <c r="B51" s="26" t="s">
        <v>924</v>
      </c>
      <c r="D51" s="34">
        <v>30165</v>
      </c>
      <c r="E51" s="59">
        <f t="shared" si="3"/>
        <v>0</v>
      </c>
      <c r="F51" s="58" t="s">
        <v>29</v>
      </c>
      <c r="G51" s="131">
        <v>1</v>
      </c>
    </row>
    <row r="52" spans="2:14">
      <c r="B52" s="26" t="s">
        <v>925</v>
      </c>
      <c r="D52" s="34">
        <v>27200</v>
      </c>
      <c r="E52" s="59">
        <f t="shared" si="3"/>
        <v>0</v>
      </c>
      <c r="F52" s="58" t="s">
        <v>29</v>
      </c>
      <c r="G52" s="131">
        <v>1</v>
      </c>
    </row>
    <row r="53" spans="2:14">
      <c r="B53" s="60" t="s">
        <v>927</v>
      </c>
      <c r="C53" s="60"/>
      <c r="D53" s="60" t="s">
        <v>21</v>
      </c>
      <c r="E53" s="61" t="s">
        <v>22</v>
      </c>
      <c r="F53" s="61" t="s">
        <v>895</v>
      </c>
      <c r="G53" s="61" t="s">
        <v>928</v>
      </c>
    </row>
    <row r="54" spans="2:14">
      <c r="B54" s="26" t="s">
        <v>929</v>
      </c>
      <c r="D54" s="34">
        <v>168283</v>
      </c>
      <c r="E54" s="59">
        <v>0</v>
      </c>
      <c r="F54" s="58" t="s">
        <v>29</v>
      </c>
      <c r="G54" s="131">
        <f>1-E54/D54</f>
        <v>1</v>
      </c>
    </row>
    <row r="55" spans="2:14">
      <c r="D55" s="34"/>
      <c r="E55" s="59"/>
      <c r="F55" s="58"/>
    </row>
    <row r="56" spans="2:14">
      <c r="F56" s="58"/>
    </row>
    <row r="59" spans="2:14">
      <c r="B59" s="62" t="s">
        <v>47</v>
      </c>
      <c r="C59" s="62"/>
      <c r="D59" s="62" t="s">
        <v>930</v>
      </c>
      <c r="E59" s="63" t="s">
        <v>21</v>
      </c>
      <c r="F59" s="63" t="s">
        <v>49</v>
      </c>
      <c r="G59" s="62" t="s">
        <v>931</v>
      </c>
      <c r="I59" s="62" t="s">
        <v>47</v>
      </c>
      <c r="J59" s="62" t="s">
        <v>51</v>
      </c>
      <c r="K59" s="63" t="s">
        <v>21</v>
      </c>
      <c r="L59" s="63" t="s">
        <v>49</v>
      </c>
      <c r="M59" s="28"/>
    </row>
    <row r="60" spans="2:14">
      <c r="B60" s="26" t="str">
        <f>'1.1.24'!A17</f>
        <v>1101 Venture Ct. (3tx00011)</v>
      </c>
      <c r="D60" s="26" t="str">
        <f>'1.1.24'!C17</f>
        <v>Starwood Motors, LLC (t0001032)</v>
      </c>
      <c r="E60" s="59">
        <f>'1.1.24'!E17</f>
        <v>23903</v>
      </c>
      <c r="F60" s="32">
        <f>'1.1.24'!M17</f>
        <v>8.5</v>
      </c>
      <c r="G60" s="26" t="s">
        <v>52</v>
      </c>
      <c r="I60" s="26" t="str">
        <f>'3.31.24'!A93</f>
        <v>2060-2098 N Integrity Dr (3oh00001)</v>
      </c>
      <c r="J60" s="26" t="str">
        <f>'3.31.24'!C93</f>
        <v>Ross Restoration Company LLC (t0001047)</v>
      </c>
      <c r="K60" s="29">
        <f>'3.31.24'!E93</f>
        <v>17000</v>
      </c>
      <c r="L60" s="32">
        <f>'3.31.24'!M93</f>
        <v>8.1</v>
      </c>
    </row>
    <row r="61" spans="2:14">
      <c r="B61" s="26" t="str">
        <f>'1.1.24'!A19</f>
        <v>1101 Venture Ct. (3tx00011)</v>
      </c>
      <c r="D61" s="26" t="str">
        <f>'1.1.24'!C19</f>
        <v>AER Manufacturing, LP (t0001031)</v>
      </c>
      <c r="E61" s="59">
        <f>'1.1.24'!E19</f>
        <v>22407</v>
      </c>
      <c r="F61" s="32">
        <f>'1.1.24'!M19</f>
        <v>4.74</v>
      </c>
      <c r="G61" s="26" t="s">
        <v>932</v>
      </c>
      <c r="I61" s="26" t="str">
        <f>'3.31.24'!A127</f>
        <v>221 Cockeysville Road (3md00005)</v>
      </c>
      <c r="J61" s="26" t="str">
        <f>'3.31.24'!C127</f>
        <v>Laker Partners, LLC (t0001179)</v>
      </c>
      <c r="K61" s="29">
        <f>'3.31.24'!E127</f>
        <v>2674</v>
      </c>
      <c r="L61" s="32">
        <f>'3.31.24'!M127</f>
        <v>11</v>
      </c>
    </row>
    <row r="62" spans="2:14">
      <c r="B62" s="26" t="str">
        <f>'1.1.24'!A29</f>
        <v>12140 Vance Davis (3nc00008)</v>
      </c>
      <c r="D62" s="26" t="str">
        <f>'1.1.24'!C29</f>
        <v>BOXMAN STUDIOS, LLC (t0001171)</v>
      </c>
      <c r="E62" s="59">
        <f>'1.1.24'!E29</f>
        <v>66380</v>
      </c>
      <c r="F62" s="32">
        <f>'1.1.24'!M29</f>
        <v>12.03</v>
      </c>
      <c r="G62" s="26" t="s">
        <v>61</v>
      </c>
      <c r="I62" s="26" t="str">
        <f>'3.31.24'!A207</f>
        <v>370 Gees Mill (3ga00005)</v>
      </c>
      <c r="J62" s="26" t="str">
        <f>'3.31.24'!C207</f>
        <v>Eckart, LLC (t0001178)</v>
      </c>
      <c r="K62" s="29">
        <f>'3.31.24'!E207</f>
        <v>30523</v>
      </c>
      <c r="L62" s="32">
        <f>'3.31.24'!M207</f>
        <v>7.15</v>
      </c>
    </row>
    <row r="63" spans="2:14">
      <c r="B63" s="26" t="str">
        <f>'1.1.24'!A77</f>
        <v>1801 S. GSW Parkway (3tx00002)</v>
      </c>
      <c r="D63" s="26" t="str">
        <f>'1.1.24'!C77</f>
        <v>Avan Material, Inc. (t0000944)</v>
      </c>
      <c r="E63" s="59">
        <f>'1.1.24'!E77</f>
        <v>60075</v>
      </c>
      <c r="F63" s="32">
        <f>'1.1.24'!M77</f>
        <v>7</v>
      </c>
      <c r="G63" s="26" t="s">
        <v>932</v>
      </c>
      <c r="I63" s="64"/>
      <c r="J63" s="64"/>
      <c r="K63" s="73">
        <f>SUM(K60:K62)</f>
        <v>50197</v>
      </c>
      <c r="L63" s="66">
        <f>SUMPRODUCT(L60:L62,K60:K62)/K63</f>
        <v>7.6768223200589683</v>
      </c>
      <c r="N63" s="81">
        <f>L63/F66-1</f>
        <v>-0.14313750503432843</v>
      </c>
    </row>
    <row r="64" spans="2:14">
      <c r="B64" s="26" t="str">
        <f>'1.1.24'!A119</f>
        <v>2200 Executive Street (3nc00005)</v>
      </c>
      <c r="D64" s="26" t="str">
        <f>'1.1.24'!C119</f>
        <v>J.S. HELD LLC (t0001099)</v>
      </c>
      <c r="E64" s="59">
        <f>'1.1.24'!E119</f>
        <v>22900</v>
      </c>
      <c r="F64" s="32">
        <f>'1.1.24'!M119</f>
        <v>12.64</v>
      </c>
      <c r="G64" s="26" t="s">
        <v>933</v>
      </c>
    </row>
    <row r="65" spans="2:14">
      <c r="B65" s="26" t="str">
        <f>'1.1.24'!A195</f>
        <v>3338-3352 Democrat (3tn00001)</v>
      </c>
      <c r="D65" s="26" t="str">
        <f>'1.1.24'!C195</f>
        <v>Vigomex Foods Wholesale Inc. (t0000901)</v>
      </c>
      <c r="E65" s="59">
        <f>'1.1.24'!E195</f>
        <v>12000</v>
      </c>
      <c r="F65" s="32">
        <f>'1.1.24'!M195</f>
        <v>3.55</v>
      </c>
      <c r="G65" s="26" t="s">
        <v>932</v>
      </c>
    </row>
    <row r="66" spans="2:14">
      <c r="B66" s="64"/>
      <c r="D66" s="64"/>
      <c r="E66" s="65">
        <f>SUM(E60:E65)</f>
        <v>207665</v>
      </c>
      <c r="F66" s="66">
        <f>SUMPRODUCT(F60:F65,E60:E65)/E66</f>
        <v>8.9592231719355677</v>
      </c>
      <c r="G66" s="64"/>
    </row>
    <row r="67" spans="2:14">
      <c r="E67" s="59"/>
      <c r="F67" s="32"/>
    </row>
    <row r="68" spans="2:14">
      <c r="B68" s="62" t="s">
        <v>47</v>
      </c>
      <c r="D68" s="62" t="s">
        <v>934</v>
      </c>
      <c r="E68" s="63" t="s">
        <v>21</v>
      </c>
      <c r="F68" s="63" t="s">
        <v>49</v>
      </c>
      <c r="G68" s="62" t="s">
        <v>931</v>
      </c>
      <c r="I68" s="62" t="s">
        <v>47</v>
      </c>
      <c r="J68" s="62" t="s">
        <v>60</v>
      </c>
      <c r="K68" s="63" t="s">
        <v>21</v>
      </c>
      <c r="L68" s="63" t="s">
        <v>49</v>
      </c>
    </row>
    <row r="69" spans="2:14">
      <c r="B69" s="26" t="str">
        <f>'3.31.24'!A65</f>
        <v>153 Bauer Drive (3nj00002)</v>
      </c>
      <c r="D69" s="26" t="str">
        <f>'3.31.24'!C65</f>
        <v>Kanebridge Corporation (t0000905)</v>
      </c>
      <c r="E69" s="59">
        <f>'3.31.24'!E65</f>
        <v>44301</v>
      </c>
      <c r="F69" s="32">
        <f>'3.31.24'!M65</f>
        <v>10.33</v>
      </c>
      <c r="G69" s="26" t="s">
        <v>54</v>
      </c>
      <c r="I69" s="26" t="s">
        <v>935</v>
      </c>
      <c r="J69" s="26" t="s">
        <v>936</v>
      </c>
      <c r="K69" s="29">
        <v>22406</v>
      </c>
      <c r="L69" s="33">
        <v>6.9</v>
      </c>
    </row>
    <row r="70" spans="2:14">
      <c r="B70" s="26" t="str">
        <f>'3.31.24'!A191</f>
        <v>3338-3352 Democrat (3tn00001)</v>
      </c>
      <c r="D70" s="26" t="str">
        <f>'3.31.24'!C191</f>
        <v>Leflore Construction LLC (t0000871)</v>
      </c>
      <c r="E70" s="59">
        <f>'3.31.24'!E191</f>
        <v>12000</v>
      </c>
      <c r="F70" s="32">
        <f>'3.31.24'!M191</f>
        <v>3.09</v>
      </c>
      <c r="G70" s="26" t="s">
        <v>52</v>
      </c>
      <c r="I70" s="26" t="s">
        <v>937</v>
      </c>
      <c r="J70" s="26" t="s">
        <v>938</v>
      </c>
      <c r="K70" s="29">
        <v>22961</v>
      </c>
      <c r="L70" s="32">
        <v>13</v>
      </c>
    </row>
    <row r="71" spans="2:14">
      <c r="B71" s="26" t="str">
        <f>'3.31.24'!A231</f>
        <v>4570 NW 128th Street  (3fl00007)</v>
      </c>
      <c r="D71" s="26" t="str">
        <f>'3.31.24'!C231</f>
        <v>Atlas Packaging, Inc. (t0001028)</v>
      </c>
      <c r="E71" s="59">
        <f>'3.31.24'!E231</f>
        <v>39515</v>
      </c>
      <c r="F71" s="32">
        <f>'3.31.24'!M231</f>
        <v>13.5</v>
      </c>
      <c r="G71" s="26" t="s">
        <v>61</v>
      </c>
      <c r="I71" s="26" t="s">
        <v>939</v>
      </c>
      <c r="J71" s="26" t="s">
        <v>940</v>
      </c>
      <c r="K71" s="29">
        <v>12000</v>
      </c>
      <c r="L71" s="32">
        <v>4.07</v>
      </c>
    </row>
    <row r="72" spans="2:14">
      <c r="B72" s="64"/>
      <c r="C72" s="64"/>
      <c r="D72" s="64"/>
      <c r="E72" s="65">
        <f>SUM(E69:E71)</f>
        <v>95816</v>
      </c>
      <c r="F72" s="66">
        <f>SUMPRODUCT(F69:F71,E69:E71)/E72</f>
        <v>10.730586019036487</v>
      </c>
      <c r="G72" s="64"/>
      <c r="I72" s="26" t="s">
        <v>941</v>
      </c>
      <c r="J72" s="26" t="s">
        <v>942</v>
      </c>
      <c r="K72" s="29">
        <v>10000</v>
      </c>
      <c r="L72" s="33">
        <v>15.96</v>
      </c>
    </row>
    <row r="73" spans="2:14">
      <c r="I73" s="26" t="s">
        <v>943</v>
      </c>
      <c r="J73" s="26" t="s">
        <v>944</v>
      </c>
      <c r="K73" s="29">
        <v>7571</v>
      </c>
      <c r="L73" s="32">
        <v>13</v>
      </c>
    </row>
    <row r="74" spans="2:14">
      <c r="B74" s="26" t="s">
        <v>945</v>
      </c>
      <c r="I74" s="64"/>
      <c r="J74" s="64"/>
      <c r="K74" s="73">
        <f>SUM(K69:K73)</f>
        <v>74938</v>
      </c>
      <c r="L74" s="66">
        <f>SUMPRODUCT(L69:L73,K69:K73)/K74</f>
        <v>10.141148682911206</v>
      </c>
      <c r="N74" s="81"/>
    </row>
    <row r="77" spans="2:14">
      <c r="B77" s="62" t="s">
        <v>47</v>
      </c>
      <c r="D77" s="62" t="s">
        <v>946</v>
      </c>
      <c r="E77" s="63" t="s">
        <v>21</v>
      </c>
      <c r="F77" s="63" t="s">
        <v>49</v>
      </c>
      <c r="G77" s="62" t="s">
        <v>931</v>
      </c>
      <c r="I77" s="62" t="s">
        <v>47</v>
      </c>
      <c r="J77" s="62" t="s">
        <v>63</v>
      </c>
      <c r="K77" s="63" t="s">
        <v>21</v>
      </c>
      <c r="L77" s="63" t="s">
        <v>49</v>
      </c>
    </row>
    <row r="78" spans="2:14">
      <c r="D78" s="26" t="s">
        <v>947</v>
      </c>
      <c r="E78" s="59"/>
      <c r="F78" s="96"/>
      <c r="G78" s="58"/>
      <c r="I78" s="26" t="str">
        <f>'9.30.24'!A121</f>
        <v>153 Bauer Drive (3nj00002)</v>
      </c>
      <c r="J78" s="26" t="str">
        <f>'9.30.24'!C121</f>
        <v>Premio Foods, Inc. (t0001233)</v>
      </c>
      <c r="K78" s="29">
        <f>'9.30.24'!E121</f>
        <v>40800</v>
      </c>
      <c r="L78" s="33">
        <v>14.75</v>
      </c>
    </row>
    <row r="79" spans="2:14">
      <c r="B79" s="64"/>
      <c r="C79" s="64"/>
      <c r="D79" s="64"/>
      <c r="E79" s="65"/>
      <c r="F79" s="66"/>
      <c r="G79" s="64"/>
      <c r="I79" s="64"/>
      <c r="J79" s="64"/>
      <c r="K79" s="73">
        <f>K78</f>
        <v>40800</v>
      </c>
      <c r="L79" s="66">
        <f>L78</f>
        <v>14.75</v>
      </c>
    </row>
    <row r="83" spans="2:12">
      <c r="B83" s="62" t="s">
        <v>47</v>
      </c>
      <c r="D83" s="62" t="s">
        <v>948</v>
      </c>
      <c r="E83" s="63" t="s">
        <v>21</v>
      </c>
      <c r="F83" s="63" t="s">
        <v>49</v>
      </c>
      <c r="G83" s="62" t="s">
        <v>931</v>
      </c>
      <c r="I83" s="62" t="s">
        <v>47</v>
      </c>
      <c r="J83" s="62" t="s">
        <v>67</v>
      </c>
      <c r="K83" s="63" t="s">
        <v>21</v>
      </c>
      <c r="L83" s="63" t="s">
        <v>49</v>
      </c>
    </row>
    <row r="84" spans="2:12">
      <c r="B84" s="26" t="str">
        <f>'9.30.24'!A85</f>
        <v>12621-12623 International Pkwy (3tx00001)</v>
      </c>
      <c r="D84" s="26" t="str">
        <f>'9.30.24'!C85</f>
        <v>Outdoor Cap Cp., Inc. (t0000940) - moved out</v>
      </c>
      <c r="E84" s="59">
        <f>'9.30.24'!E85</f>
        <v>54920</v>
      </c>
      <c r="F84" s="96">
        <f>'9.30.24'!M85</f>
        <v>8.94</v>
      </c>
      <c r="G84" s="120" t="s">
        <v>949</v>
      </c>
      <c r="I84" s="26" t="str">
        <f>'12.31.24'!A35</f>
        <v>10755 Sanden Drive (3tx00014)</v>
      </c>
      <c r="J84" s="26" t="str">
        <f>'12.31.24'!C35</f>
        <v>Flower Shop El Chapin LLC (t0001363)</v>
      </c>
      <c r="K84" s="29">
        <f>'12.31.24'!E35</f>
        <v>6924</v>
      </c>
      <c r="L84" s="33">
        <v>11.52</v>
      </c>
    </row>
    <row r="85" spans="2:12">
      <c r="B85" s="26" t="str">
        <f>'9.30.24'!A253</f>
        <v>3 Pearl Court (3nj00012)</v>
      </c>
      <c r="D85" s="26" t="str">
        <f>'9.30.24'!C253</f>
        <v>PORVEN, LTD. (t0001128) - known vacate</v>
      </c>
      <c r="E85" s="59">
        <f>'9.30.24'!E253</f>
        <v>9500</v>
      </c>
      <c r="F85" s="96">
        <f>'9.30.24'!M253</f>
        <v>13.26</v>
      </c>
      <c r="G85" s="120" t="s">
        <v>66</v>
      </c>
      <c r="I85" s="26" t="str">
        <f>'12.31.24'!A79</f>
        <v>1253 Glen Avenue (3nj00004)</v>
      </c>
      <c r="J85" s="26" t="str">
        <f>'12.31.24'!C79</f>
        <v>React Restoration LLC (t0001355)</v>
      </c>
      <c r="K85" s="29">
        <f>'12.31.24'!E79</f>
        <v>31994</v>
      </c>
      <c r="L85" s="33">
        <v>8.0399999999999991</v>
      </c>
    </row>
    <row r="86" spans="2:12">
      <c r="B86" s="64"/>
      <c r="C86" s="64"/>
      <c r="D86" s="64"/>
      <c r="E86" s="65">
        <f>SUM(E84:E85)</f>
        <v>64420</v>
      </c>
      <c r="F86" s="66">
        <f>SUMPRODUCT(F84:F85,E84:E85)/E86</f>
        <v>9.5770692331574061</v>
      </c>
      <c r="G86" s="64"/>
      <c r="I86" s="26" t="str">
        <f>'12.31.24'!A383</f>
        <v>4133-4175 Senator St (3tn00016)</v>
      </c>
      <c r="J86" s="26" t="str">
        <f>'12.31.24'!C383</f>
        <v>Flowers Baking Co. of Batesville, LLC (t0001358)</v>
      </c>
      <c r="K86" s="29">
        <f>'12.31.24'!E383</f>
        <v>9613</v>
      </c>
      <c r="L86" s="126">
        <f>'12.31.24'!M383</f>
        <v>5.6</v>
      </c>
    </row>
    <row r="87" spans="2:12">
      <c r="I87" s="64"/>
      <c r="J87" s="64"/>
      <c r="K87" s="73">
        <f>SUM(K84:K86)</f>
        <v>48531</v>
      </c>
      <c r="L87" s="66">
        <f>SUMPRODUCT(L84:L86,K84:K86)/K87</f>
        <v>8.0531833261214469</v>
      </c>
    </row>
  </sheetData>
  <conditionalFormatting sqref="G34:G52 G54">
    <cfRule type="containsText" dxfId="2" priority="1" operator="containsText" text="TBD">
      <formula>NOT(ISERROR(SEARCH("TBD",G34)))</formula>
    </cfRule>
    <cfRule type="cellIs" dxfId="1" priority="2" operator="lessThan">
      <formula>0.7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9FD15FCB33D47A7BACE95C14AA22D" ma:contentTypeVersion="14" ma:contentTypeDescription="Create a new document." ma:contentTypeScope="" ma:versionID="0571e3c7f953b667a585b82d65380f6d">
  <xsd:schema xmlns:xsd="http://www.w3.org/2001/XMLSchema" xmlns:xs="http://www.w3.org/2001/XMLSchema" xmlns:p="http://schemas.microsoft.com/office/2006/metadata/properties" xmlns:ns2="49b34d6e-a855-4a2f-bd65-7f4b149a5d20" xmlns:ns3="3aac0500-5d4d-4866-927e-f7d93a4ac3b7" targetNamespace="http://schemas.microsoft.com/office/2006/metadata/properties" ma:root="true" ma:fieldsID="cbe5def1cb889b5def78f4dfa7d430c5" ns2:_="" ns3:_="">
    <xsd:import namespace="49b34d6e-a855-4a2f-bd65-7f4b149a5d20"/>
    <xsd:import namespace="3aac0500-5d4d-4866-927e-f7d93a4ac3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34d6e-a855-4a2f-bd65-7f4b149a5d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4754051-9484-4b91-b87b-bc7805518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c0500-5d4d-4866-927e-f7d93a4ac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34d6e-a855-4a2f-bd65-7f4b149a5d2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14C05-D322-428B-A8F0-C00ABEDC7BB8}"/>
</file>

<file path=customXml/itemProps2.xml><?xml version="1.0" encoding="utf-8"?>
<ds:datastoreItem xmlns:ds="http://schemas.openxmlformats.org/officeDocument/2006/customXml" ds:itemID="{D70DBD81-67B8-48E4-9E2D-6DC47BBA109B}"/>
</file>

<file path=customXml/itemProps3.xml><?xml version="1.0" encoding="utf-8"?>
<ds:datastoreItem xmlns:ds="http://schemas.openxmlformats.org/officeDocument/2006/customXml" ds:itemID="{0BCB3A98-BC3F-4CD5-BE93-9B07E406D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Vandana Vishnubhotla</dc:creator>
  <cp:keywords/>
  <dc:description/>
  <cp:lastModifiedBy/>
  <cp:revision/>
  <dcterms:created xsi:type="dcterms:W3CDTF">2024-06-04T18:11:42Z</dcterms:created>
  <dcterms:modified xsi:type="dcterms:W3CDTF">2025-08-10T00:26:02Z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13abd7-d691-42f3-97a2-d869d609ea02_Enabled">
    <vt:lpwstr>true</vt:lpwstr>
  </property>
  <property fmtid="{D5CDD505-2E9C-101B-9397-08002B2CF9AE}" pid="3" name="MSIP_Label_4713abd7-d691-42f3-97a2-d869d609ea02_SetDate">
    <vt:lpwstr>2024-06-04T18:11:27Z</vt:lpwstr>
  </property>
  <property fmtid="{D5CDD505-2E9C-101B-9397-08002B2CF9AE}" pid="4" name="MSIP_Label_4713abd7-d691-42f3-97a2-d869d609ea02_Method">
    <vt:lpwstr>Standard</vt:lpwstr>
  </property>
  <property fmtid="{D5CDD505-2E9C-101B-9397-08002B2CF9AE}" pid="5" name="MSIP_Label_4713abd7-d691-42f3-97a2-d869d609ea02_Name">
    <vt:lpwstr>defa4170-0d19-0005-0004-bc88714345d2</vt:lpwstr>
  </property>
  <property fmtid="{D5CDD505-2E9C-101B-9397-08002B2CF9AE}" pid="6" name="MSIP_Label_4713abd7-d691-42f3-97a2-d869d609ea02_SiteId">
    <vt:lpwstr>e8112459-a5cd-4dea-8ad8-6cd2cf09bed4</vt:lpwstr>
  </property>
  <property fmtid="{D5CDD505-2E9C-101B-9397-08002B2CF9AE}" pid="7" name="MSIP_Label_4713abd7-d691-42f3-97a2-d869d609ea02_ActionId">
    <vt:lpwstr>622df6d0-4a15-4315-8f86-ef393b44b332</vt:lpwstr>
  </property>
  <property fmtid="{D5CDD505-2E9C-101B-9397-08002B2CF9AE}" pid="8" name="MSIP_Label_4713abd7-d691-42f3-97a2-d869d609ea02_ContentBits">
    <vt:lpwstr>0</vt:lpwstr>
  </property>
  <property fmtid="{D5CDD505-2E9C-101B-9397-08002B2CF9AE}" pid="9" name="ContentTypeId">
    <vt:lpwstr>0x010100ADC9FD15FCB33D47A7BACE95C14AA22D</vt:lpwstr>
  </property>
  <property fmtid="{D5CDD505-2E9C-101B-9397-08002B2CF9AE}" pid="10" name="MediaServiceImageTags">
    <vt:lpwstr/>
  </property>
</Properties>
</file>