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KHDL trong Marketing\Data\"/>
    </mc:Choice>
  </mc:AlternateContent>
  <xr:revisionPtr revIDLastSave="0" documentId="13_ncr:1_{2A8A72B1-8FA3-4BE2-99B7-F445B0F9D8C8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Mixed bundling" sheetId="1" r:id="rId1"/>
    <sheet name="Pure bundling" sheetId="2" r:id="rId2"/>
    <sheet name="Bai 1" sheetId="4" r:id="rId3"/>
    <sheet name="Bai 2" sheetId="3" r:id="rId4"/>
    <sheet name="Bai 3" sheetId="7" r:id="rId5"/>
    <sheet name="Bai 4" sheetId="6" r:id="rId6"/>
    <sheet name="Bai 5" sheetId="5" r:id="rId7"/>
  </sheets>
  <definedNames>
    <definedName name="solver_adj" localSheetId="2" hidden="1">'Bai 1'!$G$2:$I$2</definedName>
    <definedName name="solver_adj" localSheetId="4" hidden="1">'Bai 3'!$C$3:$F$3</definedName>
    <definedName name="solver_adj" localSheetId="5" hidden="1">'Bai 4'!$B$2:$C$2</definedName>
    <definedName name="solver_adj" localSheetId="6" hidden="1">'Bai 5'!$B$3:$D$3</definedName>
    <definedName name="solver_adj" localSheetId="0" hidden="1">'Mixed bundling'!$D$4:$J$4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0" hidden="1">1</definedName>
    <definedName name="solver_eng" localSheetId="2" hidden="1">3</definedName>
    <definedName name="solver_eng" localSheetId="4" hidden="1">3</definedName>
    <definedName name="solver_eng" localSheetId="5" hidden="1">3</definedName>
    <definedName name="solver_eng" localSheetId="6" hidden="1">3</definedName>
    <definedName name="solver_eng" localSheetId="0" hidden="1">3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0" hidden="1">100</definedName>
    <definedName name="solver_lhs1" localSheetId="2" hidden="1">'Bai 1'!$G$2:$I$2</definedName>
    <definedName name="solver_lhs1" localSheetId="4" hidden="1">'Bai 3'!$C$3:$F$3</definedName>
    <definedName name="solver_lhs1" localSheetId="5" hidden="1">'Bai 4'!$B$2:$C$2</definedName>
    <definedName name="solver_lhs1" localSheetId="6" hidden="1">'Bai 5'!$B$3:$D$3</definedName>
    <definedName name="solver_lhs1" localSheetId="0" hidden="1">'Mixed bundling'!$D$4:$J$4</definedName>
    <definedName name="solver_lhs2" localSheetId="0" hidden="1">'Mixed bundling'!$D$4:$J$4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0" hidden="1">50000000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0" hidden="1">300</definedName>
    <definedName name="solver_mrt" localSheetId="2" hidden="1">0.5</definedName>
    <definedName name="solver_mrt" localSheetId="4" hidden="1">0.5</definedName>
    <definedName name="solver_mrt" localSheetId="5" hidden="1">0.5</definedName>
    <definedName name="solver_mrt" localSheetId="6" hidden="1">0.5</definedName>
    <definedName name="solver_mrt" localSheetId="0" hidden="1">0.5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0" hidden="1">50000000</definedName>
    <definedName name="solver_num" localSheetId="2" hidden="1">1</definedName>
    <definedName name="solver_num" localSheetId="4" hidden="1">1</definedName>
    <definedName name="solver_num" localSheetId="5" hidden="1">1</definedName>
    <definedName name="solver_num" localSheetId="6" hidden="1">1</definedName>
    <definedName name="solver_num" localSheetId="0" hidden="1">2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opt" localSheetId="2" hidden="1">'Bai 1'!$N$8</definedName>
    <definedName name="solver_opt" localSheetId="4" hidden="1">'Bai 3'!$M$4</definedName>
    <definedName name="solver_opt" localSheetId="5" hidden="1">'Bai 4'!$I$9</definedName>
    <definedName name="solver_opt" localSheetId="6" hidden="1">'Bai 5'!$K$2</definedName>
    <definedName name="solver_opt" localSheetId="0" hidden="1">'Mixed bundling'!$M$3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0" hidden="1">1</definedName>
    <definedName name="solver_rel1" localSheetId="2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0" hidden="1">1</definedName>
    <definedName name="solver_rel2" localSheetId="0" hidden="1">3</definedName>
    <definedName name="solver_rhs1" localSheetId="2" hidden="1">2600</definedName>
    <definedName name="solver_rhs1" localSheetId="4" hidden="1">'Bai 3'!$D$21</definedName>
    <definedName name="solver_rhs1" localSheetId="5" hidden="1">500</definedName>
    <definedName name="solver_rhs1" localSheetId="6" hidden="1">50</definedName>
    <definedName name="solver_rhs1" localSheetId="0" hidden="1">100</definedName>
    <definedName name="solver_rhs2" localSheetId="0" hidden="1">0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0" hidden="1">1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0" hidden="1">3600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0" hidden="1">0.0005</definedName>
    <definedName name="solver_typ" localSheetId="2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0" hidden="1">1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E4" i="7"/>
  <c r="F4" i="7"/>
  <c r="C4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6" i="7"/>
  <c r="E7" i="6"/>
  <c r="E8" i="6"/>
  <c r="E6" i="6"/>
  <c r="J6" i="5"/>
  <c r="F7" i="6"/>
  <c r="F8" i="6"/>
  <c r="F6" i="6"/>
  <c r="H7" i="5"/>
  <c r="H8" i="5"/>
  <c r="H6" i="5"/>
  <c r="G7" i="5"/>
  <c r="G8" i="5"/>
  <c r="G6" i="5"/>
  <c r="F7" i="5"/>
  <c r="F8" i="5"/>
  <c r="F6" i="5"/>
  <c r="C4" i="5"/>
  <c r="D4" i="5"/>
  <c r="B4" i="5"/>
  <c r="I5" i="4"/>
  <c r="I6" i="4"/>
  <c r="I7" i="4"/>
  <c r="I4" i="4"/>
  <c r="H5" i="4"/>
  <c r="H6" i="4"/>
  <c r="H7" i="4"/>
  <c r="H4" i="4"/>
  <c r="G5" i="4"/>
  <c r="G6" i="4"/>
  <c r="G7" i="4"/>
  <c r="G4" i="4"/>
  <c r="Q31" i="1"/>
  <c r="Q20" i="1"/>
  <c r="Q21" i="1"/>
  <c r="Q22" i="1"/>
  <c r="Q23" i="1"/>
  <c r="Q24" i="1"/>
  <c r="Q25" i="1"/>
  <c r="Q26" i="1"/>
  <c r="Q27" i="1"/>
  <c r="Q28" i="1"/>
  <c r="Q29" i="1"/>
  <c r="Q30" i="1"/>
  <c r="Q19" i="1"/>
  <c r="P30" i="1"/>
  <c r="P29" i="1"/>
  <c r="P28" i="1"/>
  <c r="P27" i="1"/>
  <c r="P26" i="1"/>
  <c r="P25" i="1"/>
  <c r="P24" i="1"/>
  <c r="P23" i="1"/>
  <c r="P22" i="1"/>
  <c r="P21" i="1"/>
  <c r="P20" i="1"/>
  <c r="P19" i="1"/>
  <c r="P10" i="1"/>
  <c r="P11" i="1"/>
  <c r="P12" i="1"/>
  <c r="P13" i="1"/>
  <c r="P14" i="1"/>
  <c r="P15" i="1"/>
  <c r="P16" i="1"/>
  <c r="P9" i="1"/>
  <c r="B11" i="2"/>
  <c r="B10" i="2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" i="1"/>
  <c r="K21" i="7" l="1"/>
  <c r="L21" i="7" s="1"/>
  <c r="M21" i="7" s="1"/>
  <c r="K20" i="7"/>
  <c r="L20" i="7" s="1"/>
  <c r="M20" i="7" s="1"/>
  <c r="K14" i="7"/>
  <c r="L14" i="7" s="1"/>
  <c r="M14" i="7" s="1"/>
  <c r="K6" i="7"/>
  <c r="L6" i="7" s="1"/>
  <c r="M6" i="7" s="1"/>
  <c r="K7" i="7"/>
  <c r="L7" i="7" s="1"/>
  <c r="M7" i="7" s="1"/>
  <c r="K12" i="7"/>
  <c r="L12" i="7" s="1"/>
  <c r="M12" i="7" s="1"/>
  <c r="K8" i="7"/>
  <c r="L8" i="7" s="1"/>
  <c r="M8" i="7" s="1"/>
  <c r="K11" i="7"/>
  <c r="L11" i="7" s="1"/>
  <c r="M11" i="7" s="1"/>
  <c r="K15" i="7"/>
  <c r="L15" i="7" s="1"/>
  <c r="M15" i="7" s="1"/>
  <c r="K13" i="7"/>
  <c r="L13" i="7" s="1"/>
  <c r="M13" i="7" s="1"/>
  <c r="K19" i="7"/>
  <c r="L19" i="7" s="1"/>
  <c r="M19" i="7" s="1"/>
  <c r="K17" i="7"/>
  <c r="L17" i="7" s="1"/>
  <c r="M17" i="7" s="1"/>
  <c r="K9" i="7"/>
  <c r="L9" i="7" s="1"/>
  <c r="M9" i="7" s="1"/>
  <c r="K18" i="7"/>
  <c r="L18" i="7" s="1"/>
  <c r="M18" i="7" s="1"/>
  <c r="K10" i="7"/>
  <c r="L10" i="7" s="1"/>
  <c r="M10" i="7" s="1"/>
  <c r="K16" i="7"/>
  <c r="L16" i="7" s="1"/>
  <c r="M16" i="7" s="1"/>
  <c r="G8" i="6"/>
  <c r="H8" i="6" s="1"/>
  <c r="I8" i="6" s="1"/>
  <c r="G6" i="6"/>
  <c r="H6" i="6" s="1"/>
  <c r="I6" i="6" s="1"/>
  <c r="G7" i="6"/>
  <c r="H7" i="6" s="1"/>
  <c r="I7" i="6" s="1"/>
  <c r="J4" i="4"/>
  <c r="K4" i="4" s="1"/>
  <c r="L4" i="4" s="1"/>
  <c r="J5" i="4"/>
  <c r="K5" i="4" s="1"/>
  <c r="M5" i="4" s="1"/>
  <c r="J7" i="4"/>
  <c r="K7" i="4" s="1"/>
  <c r="M7" i="4" s="1"/>
  <c r="J6" i="4"/>
  <c r="K6" i="4" s="1"/>
  <c r="L6" i="4" s="1"/>
  <c r="I7" i="5"/>
  <c r="J7" i="5" s="1"/>
  <c r="K7" i="5" s="1"/>
  <c r="I8" i="5"/>
  <c r="J8" i="5" s="1"/>
  <c r="K8" i="5" s="1"/>
  <c r="I6" i="5"/>
  <c r="K6" i="5" s="1"/>
  <c r="Q86" i="1"/>
  <c r="K75" i="1"/>
  <c r="L75" i="1" s="1"/>
  <c r="M75" i="1" s="1"/>
  <c r="K59" i="1"/>
  <c r="L59" i="1" s="1"/>
  <c r="M59" i="1" s="1"/>
  <c r="K27" i="1"/>
  <c r="L27" i="1" s="1"/>
  <c r="M27" i="1" s="1"/>
  <c r="K11" i="1"/>
  <c r="L11" i="1" s="1"/>
  <c r="M11" i="1" s="1"/>
  <c r="K43" i="1"/>
  <c r="L43" i="1" s="1"/>
  <c r="M43" i="1" s="1"/>
  <c r="K6" i="1"/>
  <c r="K67" i="1"/>
  <c r="L67" i="1" s="1"/>
  <c r="M67" i="1" s="1"/>
  <c r="K51" i="1"/>
  <c r="L51" i="1" s="1"/>
  <c r="M51" i="1" s="1"/>
  <c r="K35" i="1"/>
  <c r="L35" i="1" s="1"/>
  <c r="M35" i="1" s="1"/>
  <c r="K19" i="1"/>
  <c r="L19" i="1" s="1"/>
  <c r="M19" i="1" s="1"/>
  <c r="K82" i="1"/>
  <c r="L82" i="1" s="1"/>
  <c r="M82" i="1" s="1"/>
  <c r="K74" i="1"/>
  <c r="L74" i="1" s="1"/>
  <c r="M74" i="1" s="1"/>
  <c r="K66" i="1"/>
  <c r="L66" i="1" s="1"/>
  <c r="M66" i="1" s="1"/>
  <c r="K58" i="1"/>
  <c r="L58" i="1" s="1"/>
  <c r="M58" i="1" s="1"/>
  <c r="K50" i="1"/>
  <c r="L50" i="1" s="1"/>
  <c r="M50" i="1" s="1"/>
  <c r="K42" i="1"/>
  <c r="L42" i="1" s="1"/>
  <c r="M42" i="1" s="1"/>
  <c r="K34" i="1"/>
  <c r="L34" i="1" s="1"/>
  <c r="M34" i="1" s="1"/>
  <c r="K26" i="1"/>
  <c r="L26" i="1" s="1"/>
  <c r="M26" i="1" s="1"/>
  <c r="K18" i="1"/>
  <c r="L18" i="1" s="1"/>
  <c r="M18" i="1" s="1"/>
  <c r="K80" i="1"/>
  <c r="L80" i="1" s="1"/>
  <c r="M80" i="1" s="1"/>
  <c r="K72" i="1"/>
  <c r="L72" i="1" s="1"/>
  <c r="M72" i="1" s="1"/>
  <c r="K64" i="1"/>
  <c r="L64" i="1" s="1"/>
  <c r="M64" i="1" s="1"/>
  <c r="K56" i="1"/>
  <c r="L56" i="1" s="1"/>
  <c r="M56" i="1" s="1"/>
  <c r="K48" i="1"/>
  <c r="L48" i="1" s="1"/>
  <c r="M48" i="1" s="1"/>
  <c r="K40" i="1"/>
  <c r="L40" i="1" s="1"/>
  <c r="M40" i="1" s="1"/>
  <c r="K32" i="1"/>
  <c r="L32" i="1" s="1"/>
  <c r="M32" i="1" s="1"/>
  <c r="K24" i="1"/>
  <c r="L24" i="1" s="1"/>
  <c r="M24" i="1" s="1"/>
  <c r="K16" i="1"/>
  <c r="L16" i="1" s="1"/>
  <c r="M16" i="1" s="1"/>
  <c r="K8" i="1"/>
  <c r="L8" i="1" s="1"/>
  <c r="M8" i="1" s="1"/>
  <c r="K69" i="1"/>
  <c r="L69" i="1" s="1"/>
  <c r="M69" i="1" s="1"/>
  <c r="K53" i="1"/>
  <c r="L53" i="1" s="1"/>
  <c r="M53" i="1" s="1"/>
  <c r="K77" i="1"/>
  <c r="L77" i="1" s="1"/>
  <c r="M77" i="1" s="1"/>
  <c r="K61" i="1"/>
  <c r="L61" i="1" s="1"/>
  <c r="M61" i="1" s="1"/>
  <c r="K76" i="1"/>
  <c r="L76" i="1" s="1"/>
  <c r="M76" i="1" s="1"/>
  <c r="K68" i="1"/>
  <c r="L68" i="1" s="1"/>
  <c r="M68" i="1" s="1"/>
  <c r="K60" i="1"/>
  <c r="L60" i="1" s="1"/>
  <c r="M60" i="1" s="1"/>
  <c r="K52" i="1"/>
  <c r="L52" i="1" s="1"/>
  <c r="M52" i="1" s="1"/>
  <c r="K44" i="1"/>
  <c r="L44" i="1" s="1"/>
  <c r="M44" i="1" s="1"/>
  <c r="K36" i="1"/>
  <c r="L36" i="1" s="1"/>
  <c r="M36" i="1" s="1"/>
  <c r="K28" i="1"/>
  <c r="L28" i="1" s="1"/>
  <c r="M28" i="1" s="1"/>
  <c r="K20" i="1"/>
  <c r="L20" i="1" s="1"/>
  <c r="M20" i="1" s="1"/>
  <c r="K12" i="1"/>
  <c r="L12" i="1" s="1"/>
  <c r="M12" i="1" s="1"/>
  <c r="K78" i="1"/>
  <c r="L78" i="1" s="1"/>
  <c r="M78" i="1" s="1"/>
  <c r="K70" i="1"/>
  <c r="L70" i="1" s="1"/>
  <c r="M70" i="1" s="1"/>
  <c r="K62" i="1"/>
  <c r="L62" i="1" s="1"/>
  <c r="M62" i="1" s="1"/>
  <c r="K54" i="1"/>
  <c r="L54" i="1" s="1"/>
  <c r="M54" i="1" s="1"/>
  <c r="K46" i="1"/>
  <c r="L46" i="1" s="1"/>
  <c r="M46" i="1" s="1"/>
  <c r="K38" i="1"/>
  <c r="L38" i="1" s="1"/>
  <c r="M38" i="1" s="1"/>
  <c r="K30" i="1"/>
  <c r="L30" i="1" s="1"/>
  <c r="M30" i="1" s="1"/>
  <c r="K22" i="1"/>
  <c r="L22" i="1" s="1"/>
  <c r="M22" i="1" s="1"/>
  <c r="K14" i="1"/>
  <c r="L14" i="1" s="1"/>
  <c r="M14" i="1" s="1"/>
  <c r="K45" i="1"/>
  <c r="L45" i="1" s="1"/>
  <c r="M45" i="1" s="1"/>
  <c r="K37" i="1"/>
  <c r="L37" i="1" s="1"/>
  <c r="M37" i="1" s="1"/>
  <c r="K29" i="1"/>
  <c r="L29" i="1" s="1"/>
  <c r="M29" i="1" s="1"/>
  <c r="K21" i="1"/>
  <c r="L21" i="1" s="1"/>
  <c r="M21" i="1" s="1"/>
  <c r="K13" i="1"/>
  <c r="L13" i="1" s="1"/>
  <c r="M13" i="1" s="1"/>
  <c r="K10" i="1"/>
  <c r="L10" i="1" s="1"/>
  <c r="M10" i="1" s="1"/>
  <c r="K79" i="1"/>
  <c r="L79" i="1" s="1"/>
  <c r="M79" i="1" s="1"/>
  <c r="K71" i="1"/>
  <c r="L71" i="1" s="1"/>
  <c r="M71" i="1" s="1"/>
  <c r="K63" i="1"/>
  <c r="L63" i="1" s="1"/>
  <c r="M63" i="1" s="1"/>
  <c r="K55" i="1"/>
  <c r="L55" i="1" s="1"/>
  <c r="M55" i="1" s="1"/>
  <c r="K47" i="1"/>
  <c r="L47" i="1" s="1"/>
  <c r="M47" i="1" s="1"/>
  <c r="K39" i="1"/>
  <c r="L39" i="1" s="1"/>
  <c r="M39" i="1" s="1"/>
  <c r="K31" i="1"/>
  <c r="L31" i="1" s="1"/>
  <c r="M31" i="1" s="1"/>
  <c r="K23" i="1"/>
  <c r="L23" i="1" s="1"/>
  <c r="M23" i="1" s="1"/>
  <c r="K15" i="1"/>
  <c r="L15" i="1" s="1"/>
  <c r="M15" i="1" s="1"/>
  <c r="K7" i="1"/>
  <c r="L7" i="1" s="1"/>
  <c r="M7" i="1" s="1"/>
  <c r="K81" i="1"/>
  <c r="L81" i="1" s="1"/>
  <c r="M81" i="1" s="1"/>
  <c r="K73" i="1"/>
  <c r="L73" i="1" s="1"/>
  <c r="M73" i="1" s="1"/>
  <c r="K65" i="1"/>
  <c r="L65" i="1" s="1"/>
  <c r="M65" i="1" s="1"/>
  <c r="K57" i="1"/>
  <c r="L57" i="1" s="1"/>
  <c r="M57" i="1" s="1"/>
  <c r="K49" i="1"/>
  <c r="L49" i="1" s="1"/>
  <c r="M49" i="1" s="1"/>
  <c r="K41" i="1"/>
  <c r="L41" i="1" s="1"/>
  <c r="M41" i="1" s="1"/>
  <c r="K33" i="1"/>
  <c r="L33" i="1" s="1"/>
  <c r="M33" i="1" s="1"/>
  <c r="K25" i="1"/>
  <c r="L25" i="1" s="1"/>
  <c r="M25" i="1" s="1"/>
  <c r="K17" i="1"/>
  <c r="L17" i="1" s="1"/>
  <c r="M17" i="1" s="1"/>
  <c r="K9" i="1"/>
  <c r="L9" i="1" s="1"/>
  <c r="M9" i="1" s="1"/>
  <c r="M4" i="7" l="1"/>
  <c r="I9" i="6"/>
  <c r="M4" i="4"/>
  <c r="N4" i="4" s="1"/>
  <c r="L5" i="4"/>
  <c r="N5" i="4" s="1"/>
  <c r="L7" i="4"/>
  <c r="N7" i="4" s="1"/>
  <c r="M6" i="4"/>
  <c r="N6" i="4" s="1"/>
  <c r="K2" i="5"/>
  <c r="L6" i="1"/>
  <c r="M6" i="1" s="1"/>
  <c r="M3" i="1" s="1"/>
  <c r="N8" i="4" l="1"/>
</calcChain>
</file>

<file path=xl/sharedStrings.xml><?xml version="1.0" encoding="utf-8"?>
<sst xmlns="http://schemas.openxmlformats.org/spreadsheetml/2006/main" count="136" uniqueCount="107">
  <si>
    <t>Internet</t>
  </si>
  <si>
    <t>TV</t>
  </si>
  <si>
    <t>Cell Phone</t>
  </si>
  <si>
    <t>Product</t>
  </si>
  <si>
    <t>Price</t>
  </si>
  <si>
    <t>P1</t>
  </si>
  <si>
    <t>P2</t>
  </si>
  <si>
    <t>P3</t>
  </si>
  <si>
    <t>P4</t>
  </si>
  <si>
    <t>P5</t>
  </si>
  <si>
    <t>P6</t>
  </si>
  <si>
    <t>P7</t>
  </si>
  <si>
    <t>total</t>
  </si>
  <si>
    <t>max surplus</t>
  </si>
  <si>
    <t>purchase</t>
  </si>
  <si>
    <t>revenue</t>
  </si>
  <si>
    <t>Penalty</t>
  </si>
  <si>
    <t>dev</t>
  </si>
  <si>
    <t>penalty</t>
  </si>
  <si>
    <t>TV-(I+TV)</t>
  </si>
  <si>
    <t>I-(I+TV)</t>
  </si>
  <si>
    <t>Cell-(TV+Cell)</t>
  </si>
  <si>
    <t>Cell-(I+Cell)</t>
  </si>
  <si>
    <t>I-(I+C)</t>
  </si>
  <si>
    <t>TV-(TV+C)</t>
  </si>
  <si>
    <t>I+TV-All</t>
  </si>
  <si>
    <t>I+C-All</t>
  </si>
  <si>
    <t>TV+C-All</t>
  </si>
  <si>
    <t>TV-All</t>
  </si>
  <si>
    <t>I-All</t>
  </si>
  <si>
    <t>Cell-All</t>
  </si>
  <si>
    <t>Total</t>
  </si>
  <si>
    <t>A</t>
  </si>
  <si>
    <t>B</t>
  </si>
  <si>
    <t>C</t>
  </si>
  <si>
    <t>Bear</t>
  </si>
  <si>
    <t>Hot dog</t>
  </si>
  <si>
    <t>Nếu bán</t>
  </si>
  <si>
    <t>Bear=10</t>
  </si>
  <si>
    <t>Hot dog=10</t>
  </si>
  <si>
    <t>Combo=16</t>
  </si>
  <si>
    <t>Surplus</t>
  </si>
  <si>
    <t>Profit no bundling</t>
  </si>
  <si>
    <t>Proofit with bundling</t>
  </si>
  <si>
    <t>person</t>
  </si>
  <si>
    <t>s1</t>
  </si>
  <si>
    <t>s2</t>
  </si>
  <si>
    <t>s3</t>
  </si>
  <si>
    <t>s4</t>
  </si>
  <si>
    <t>s5</t>
  </si>
  <si>
    <t>s6</t>
  </si>
  <si>
    <t>s7</t>
  </si>
  <si>
    <t>cell phone</t>
  </si>
  <si>
    <t>I+TV</t>
  </si>
  <si>
    <t>I+cell</t>
  </si>
  <si>
    <t>TV+cell</t>
  </si>
  <si>
    <t>all</t>
  </si>
  <si>
    <t>I-(I+cell)</t>
  </si>
  <si>
    <t>Cell-(I+cell)</t>
  </si>
  <si>
    <t>TV-(TV+cell)</t>
  </si>
  <si>
    <t>Cell-(TV+cell)</t>
  </si>
  <si>
    <t>(I+TV)-all</t>
  </si>
  <si>
    <t>(I+cell)-all</t>
  </si>
  <si>
    <t>(tv+cell)-all</t>
  </si>
  <si>
    <t>I-all</t>
  </si>
  <si>
    <t>Tv-all</t>
  </si>
  <si>
    <t>cell-all</t>
  </si>
  <si>
    <t>lixed</t>
  </si>
  <si>
    <t>Costs</t>
  </si>
  <si>
    <t>Size</t>
  </si>
  <si>
    <t>Machine use max</t>
  </si>
  <si>
    <t>Maintainance max</t>
  </si>
  <si>
    <t>Bundle max</t>
  </si>
  <si>
    <t>Sur ma</t>
  </si>
  <si>
    <t>sur man</t>
  </si>
  <si>
    <t>surbundle</t>
  </si>
  <si>
    <t>Max sur</t>
  </si>
  <si>
    <t>profit</t>
  </si>
  <si>
    <t>cost</t>
  </si>
  <si>
    <t>Segment</t>
  </si>
  <si>
    <t>Home</t>
  </si>
  <si>
    <t>Web</t>
  </si>
  <si>
    <t>Home+Web</t>
  </si>
  <si>
    <t>price</t>
  </si>
  <si>
    <t>unit profit</t>
  </si>
  <si>
    <t>Surplus Home subcrip</t>
  </si>
  <si>
    <t>surplus web access</t>
  </si>
  <si>
    <t>surplus combo</t>
  </si>
  <si>
    <t>Max surplus</t>
  </si>
  <si>
    <t>Buy</t>
  </si>
  <si>
    <t>Profit</t>
  </si>
  <si>
    <t>sum profit</t>
  </si>
  <si>
    <t>Students</t>
  </si>
  <si>
    <t>Individuals</t>
  </si>
  <si>
    <t>Businesses</t>
  </si>
  <si>
    <t>Student ver</t>
  </si>
  <si>
    <t>full ver</t>
  </si>
  <si>
    <t>sur stu</t>
  </si>
  <si>
    <t>sur full</t>
  </si>
  <si>
    <t>max sur</t>
  </si>
  <si>
    <t>buy</t>
  </si>
  <si>
    <t>Customer</t>
  </si>
  <si>
    <t>Quality value</t>
  </si>
  <si>
    <t>sur na1</t>
  </si>
  <si>
    <t>sur na2</t>
  </si>
  <si>
    <t>sur generic</t>
  </si>
  <si>
    <t>sur copycat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</si>
</sst>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#,##0.000"/>
    <numFmt numFmtId="167" formatCode="#,##0.0000"/>
  </numFmts>
  <fonts count="2" x14ac:knownFonts="1">
    <font>
      <sz val="11"/>
      <color theme="1"/>
      <name val="Arial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4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7" fontId="0" fillId="0" borderId="0" xfId="0" applyNumberFormat="1"/>
    <xf numFmtId="166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topLeftCell="A15" workbookViewId="0">
      <selection activeCell="Q32" sqref="Q32"/>
    </sheetView>
  </sheetViews>
  <sheetFormatPr defaultRowHeight="14" x14ac:dyDescent="0.3"/>
  <cols>
    <col min="3" max="3" width="8.75" customWidth="1"/>
  </cols>
  <sheetData>
    <row r="2" spans="1:16" x14ac:dyDescent="0.3">
      <c r="D2" t="s">
        <v>0</v>
      </c>
      <c r="E2" t="s">
        <v>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</row>
    <row r="3" spans="1:16" x14ac:dyDescent="0.3">
      <c r="C3" t="s">
        <v>3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L3" t="s">
        <v>12</v>
      </c>
      <c r="M3">
        <f>SUM(M6:M82)</f>
        <v>3362.321028376025</v>
      </c>
    </row>
    <row r="4" spans="1:16" x14ac:dyDescent="0.3">
      <c r="C4" t="s">
        <v>4</v>
      </c>
      <c r="D4">
        <v>87.234882356822354</v>
      </c>
      <c r="E4">
        <v>34.999991292806541</v>
      </c>
      <c r="F4">
        <v>26.188792370268025</v>
      </c>
      <c r="G4">
        <v>92.075013703657632</v>
      </c>
      <c r="H4">
        <v>58.092065081525355</v>
      </c>
      <c r="I4">
        <v>91.430404065274871</v>
      </c>
      <c r="J4">
        <v>69.998672506241448</v>
      </c>
    </row>
    <row r="5" spans="1:16" x14ac:dyDescent="0.3">
      <c r="A5" s="1" t="s">
        <v>0</v>
      </c>
      <c r="B5" s="1" t="s">
        <v>1</v>
      </c>
      <c r="C5" s="1" t="s">
        <v>2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13</v>
      </c>
      <c r="L5" s="1" t="s">
        <v>14</v>
      </c>
      <c r="M5" s="1" t="s">
        <v>15</v>
      </c>
    </row>
    <row r="6" spans="1:16" x14ac:dyDescent="0.3">
      <c r="A6" s="2">
        <v>3.5</v>
      </c>
      <c r="B6" s="2">
        <v>7</v>
      </c>
      <c r="C6" s="2">
        <v>3.5</v>
      </c>
      <c r="D6" s="3">
        <f>A6-$D$4</f>
        <v>-83.734882356822354</v>
      </c>
      <c r="E6" s="3">
        <f>B6-$E$4</f>
        <v>-27.999991292806541</v>
      </c>
      <c r="F6" s="3">
        <f>C6-$F$4</f>
        <v>-22.688792370268025</v>
      </c>
      <c r="G6" s="3">
        <f>A6+B6-$G$4</f>
        <v>-81.575013703657632</v>
      </c>
      <c r="H6" s="3">
        <f>A6+C6-$H$4</f>
        <v>-51.092065081525355</v>
      </c>
      <c r="I6" s="3">
        <f>B6+C6-$I$4</f>
        <v>-80.930404065274871</v>
      </c>
      <c r="J6" s="3">
        <f>A6+B6+C6-$J$4</f>
        <v>-55.998672506241448</v>
      </c>
      <c r="K6" s="3">
        <f>MAX(D6:J6)</f>
        <v>-22.688792370268025</v>
      </c>
      <c r="L6">
        <f>IF(K6&lt;0,0,MATCH(K6,D6:J6,0))</f>
        <v>0</v>
      </c>
      <c r="M6">
        <f>IF(L6=0,0,HLOOKUP(L6,$D$3:$J$4,2))</f>
        <v>0</v>
      </c>
    </row>
    <row r="7" spans="1:16" x14ac:dyDescent="0.3">
      <c r="A7" s="2">
        <v>17.5</v>
      </c>
      <c r="B7" s="2">
        <v>35</v>
      </c>
      <c r="C7" s="2">
        <v>3.5</v>
      </c>
      <c r="D7" s="3">
        <f t="shared" ref="D7:D70" si="0">A7-$D$4</f>
        <v>-69.734882356822354</v>
      </c>
      <c r="E7" s="3">
        <f t="shared" ref="E7:E70" si="1">B7-$E$4</f>
        <v>8.7071934586901989E-6</v>
      </c>
      <c r="F7" s="3">
        <f t="shared" ref="F7:F70" si="2">C7-$F$4</f>
        <v>-22.688792370268025</v>
      </c>
      <c r="G7" s="3">
        <f t="shared" ref="G7:G70" si="3">A7+B7-$G$4</f>
        <v>-39.575013703657632</v>
      </c>
      <c r="H7" s="3">
        <f t="shared" ref="H7:H70" si="4">A7+C7-$H$4</f>
        <v>-37.092065081525355</v>
      </c>
      <c r="I7" s="3">
        <f t="shared" ref="I7:I70" si="5">B7+C7-$I$4</f>
        <v>-52.930404065274871</v>
      </c>
      <c r="J7" s="3">
        <f t="shared" ref="J7:J70" si="6">A7+B7+C7-$J$4</f>
        <v>-13.998672506241448</v>
      </c>
      <c r="K7" s="3">
        <f t="shared" ref="K7:K70" si="7">MAX(D7:J7)</f>
        <v>8.7071934586901989E-6</v>
      </c>
      <c r="L7">
        <f t="shared" ref="L7:L70" si="8">IF(K7&lt;0,0,MATCH(K7,D7:J7,0))</f>
        <v>2</v>
      </c>
      <c r="M7">
        <f t="shared" ref="M7:M70" si="9">IF(L7=0,0,HLOOKUP(L7,$D$3:$J$4,2))</f>
        <v>34.999991292806541</v>
      </c>
    </row>
    <row r="8" spans="1:16" x14ac:dyDescent="0.3">
      <c r="A8" s="2">
        <v>28</v>
      </c>
      <c r="B8" s="2">
        <v>28</v>
      </c>
      <c r="C8" s="2">
        <v>49</v>
      </c>
      <c r="D8" s="3">
        <f t="shared" si="0"/>
        <v>-59.234882356822354</v>
      </c>
      <c r="E8" s="3">
        <f t="shared" si="1"/>
        <v>-6.9999912928065413</v>
      </c>
      <c r="F8" s="3">
        <f t="shared" si="2"/>
        <v>22.811207629731975</v>
      </c>
      <c r="G8" s="3">
        <f t="shared" si="3"/>
        <v>-36.075013703657632</v>
      </c>
      <c r="H8" s="3">
        <f t="shared" si="4"/>
        <v>18.907934918474645</v>
      </c>
      <c r="I8" s="3">
        <f t="shared" si="5"/>
        <v>-14.430404065274871</v>
      </c>
      <c r="J8" s="3">
        <f t="shared" si="6"/>
        <v>35.001327493758552</v>
      </c>
      <c r="K8" s="3">
        <f t="shared" si="7"/>
        <v>35.001327493758552</v>
      </c>
      <c r="L8">
        <f t="shared" si="8"/>
        <v>7</v>
      </c>
      <c r="M8">
        <f t="shared" si="9"/>
        <v>69.998672506241448</v>
      </c>
      <c r="O8" t="s">
        <v>3</v>
      </c>
    </row>
    <row r="9" spans="1:16" x14ac:dyDescent="0.3">
      <c r="A9" s="2">
        <v>70</v>
      </c>
      <c r="B9" s="2">
        <v>70</v>
      </c>
      <c r="C9" s="2">
        <v>0</v>
      </c>
      <c r="D9" s="3">
        <f t="shared" si="0"/>
        <v>-17.234882356822354</v>
      </c>
      <c r="E9" s="3">
        <f t="shared" si="1"/>
        <v>35.000008707193459</v>
      </c>
      <c r="F9" s="3">
        <f t="shared" si="2"/>
        <v>-26.188792370268025</v>
      </c>
      <c r="G9" s="3">
        <f t="shared" si="3"/>
        <v>47.924986296342368</v>
      </c>
      <c r="H9" s="3">
        <f t="shared" si="4"/>
        <v>11.907934918474645</v>
      </c>
      <c r="I9" s="3">
        <f t="shared" si="5"/>
        <v>-21.430404065274871</v>
      </c>
      <c r="J9" s="3">
        <f t="shared" si="6"/>
        <v>70.001327493758552</v>
      </c>
      <c r="K9" s="3">
        <f t="shared" si="7"/>
        <v>70.001327493758552</v>
      </c>
      <c r="L9">
        <f t="shared" si="8"/>
        <v>7</v>
      </c>
      <c r="M9">
        <f t="shared" si="9"/>
        <v>69.998672506241448</v>
      </c>
      <c r="O9">
        <v>0</v>
      </c>
      <c r="P9">
        <f>COUNTIF($L$6:$L$82,O9)</f>
        <v>21</v>
      </c>
    </row>
    <row r="10" spans="1:16" x14ac:dyDescent="0.3">
      <c r="A10" s="2">
        <v>0</v>
      </c>
      <c r="B10" s="2">
        <v>7</v>
      </c>
      <c r="C10" s="2">
        <v>14</v>
      </c>
      <c r="D10" s="3">
        <f t="shared" si="0"/>
        <v>-87.234882356822354</v>
      </c>
      <c r="E10" s="3">
        <f t="shared" si="1"/>
        <v>-27.999991292806541</v>
      </c>
      <c r="F10" s="3">
        <f t="shared" si="2"/>
        <v>-12.188792370268025</v>
      </c>
      <c r="G10" s="3">
        <f t="shared" si="3"/>
        <v>-85.075013703657632</v>
      </c>
      <c r="H10" s="3">
        <f t="shared" si="4"/>
        <v>-44.092065081525355</v>
      </c>
      <c r="I10" s="3">
        <f t="shared" si="5"/>
        <v>-70.430404065274871</v>
      </c>
      <c r="J10" s="3">
        <f t="shared" si="6"/>
        <v>-48.998672506241448</v>
      </c>
      <c r="K10" s="3">
        <f t="shared" si="7"/>
        <v>-12.188792370268025</v>
      </c>
      <c r="L10">
        <f t="shared" si="8"/>
        <v>0</v>
      </c>
      <c r="M10">
        <f t="shared" si="9"/>
        <v>0</v>
      </c>
      <c r="O10">
        <v>1</v>
      </c>
      <c r="P10">
        <f t="shared" ref="P10:P16" si="10">COUNTIF($L$6:$L$82,O10)</f>
        <v>0</v>
      </c>
    </row>
    <row r="11" spans="1:16" x14ac:dyDescent="0.3">
      <c r="A11" s="2">
        <v>0</v>
      </c>
      <c r="B11" s="2">
        <v>70</v>
      </c>
      <c r="C11" s="2">
        <v>0</v>
      </c>
      <c r="D11" s="3">
        <f t="shared" si="0"/>
        <v>-87.234882356822354</v>
      </c>
      <c r="E11" s="3">
        <f t="shared" si="1"/>
        <v>35.000008707193459</v>
      </c>
      <c r="F11" s="3">
        <f t="shared" si="2"/>
        <v>-26.188792370268025</v>
      </c>
      <c r="G11" s="3">
        <f t="shared" si="3"/>
        <v>-22.075013703657632</v>
      </c>
      <c r="H11" s="3">
        <f t="shared" si="4"/>
        <v>-58.092065081525355</v>
      </c>
      <c r="I11" s="3">
        <f t="shared" si="5"/>
        <v>-21.430404065274871</v>
      </c>
      <c r="J11" s="3">
        <f t="shared" si="6"/>
        <v>1.3274937585521229E-3</v>
      </c>
      <c r="K11" s="3">
        <f t="shared" si="7"/>
        <v>35.000008707193459</v>
      </c>
      <c r="L11">
        <f t="shared" si="8"/>
        <v>2</v>
      </c>
      <c r="M11">
        <f t="shared" si="9"/>
        <v>34.999991292806541</v>
      </c>
      <c r="O11">
        <v>2</v>
      </c>
      <c r="P11">
        <f t="shared" si="10"/>
        <v>14</v>
      </c>
    </row>
    <row r="12" spans="1:16" x14ac:dyDescent="0.3">
      <c r="A12" s="2">
        <v>21</v>
      </c>
      <c r="B12" s="2">
        <v>35</v>
      </c>
      <c r="C12" s="2">
        <v>10.5</v>
      </c>
      <c r="D12" s="3">
        <f t="shared" si="0"/>
        <v>-66.234882356822354</v>
      </c>
      <c r="E12" s="3">
        <f t="shared" si="1"/>
        <v>8.7071934586901989E-6</v>
      </c>
      <c r="F12" s="3">
        <f t="shared" si="2"/>
        <v>-15.688792370268025</v>
      </c>
      <c r="G12" s="3">
        <f t="shared" si="3"/>
        <v>-36.075013703657632</v>
      </c>
      <c r="H12" s="3">
        <f t="shared" si="4"/>
        <v>-26.592065081525355</v>
      </c>
      <c r="I12" s="3">
        <f t="shared" si="5"/>
        <v>-45.930404065274871</v>
      </c>
      <c r="J12" s="3">
        <f t="shared" si="6"/>
        <v>-3.4986725062414479</v>
      </c>
      <c r="K12" s="3">
        <f t="shared" si="7"/>
        <v>8.7071934586901989E-6</v>
      </c>
      <c r="L12">
        <f t="shared" si="8"/>
        <v>2</v>
      </c>
      <c r="M12">
        <f t="shared" si="9"/>
        <v>34.999991292806541</v>
      </c>
      <c r="O12">
        <v>3</v>
      </c>
      <c r="P12">
        <f t="shared" si="10"/>
        <v>1</v>
      </c>
    </row>
    <row r="13" spans="1:16" x14ac:dyDescent="0.3">
      <c r="A13" s="2">
        <v>7</v>
      </c>
      <c r="B13" s="2">
        <v>21</v>
      </c>
      <c r="C13" s="2">
        <v>0</v>
      </c>
      <c r="D13" s="3">
        <f t="shared" si="0"/>
        <v>-80.234882356822354</v>
      </c>
      <c r="E13" s="3">
        <f t="shared" si="1"/>
        <v>-13.999991292806541</v>
      </c>
      <c r="F13" s="3">
        <f t="shared" si="2"/>
        <v>-26.188792370268025</v>
      </c>
      <c r="G13" s="3">
        <f t="shared" si="3"/>
        <v>-64.075013703657632</v>
      </c>
      <c r="H13" s="3">
        <f t="shared" si="4"/>
        <v>-51.092065081525355</v>
      </c>
      <c r="I13" s="3">
        <f t="shared" si="5"/>
        <v>-70.430404065274871</v>
      </c>
      <c r="J13" s="3">
        <f t="shared" si="6"/>
        <v>-41.998672506241448</v>
      </c>
      <c r="K13" s="3">
        <f t="shared" si="7"/>
        <v>-13.999991292806541</v>
      </c>
      <c r="L13">
        <f t="shared" si="8"/>
        <v>0</v>
      </c>
      <c r="M13">
        <f t="shared" si="9"/>
        <v>0</v>
      </c>
      <c r="O13">
        <v>4</v>
      </c>
      <c r="P13">
        <f t="shared" si="10"/>
        <v>0</v>
      </c>
    </row>
    <row r="14" spans="1:16" x14ac:dyDescent="0.3">
      <c r="A14" s="2">
        <v>5.25</v>
      </c>
      <c r="B14" s="2">
        <v>7</v>
      </c>
      <c r="C14" s="2">
        <v>2.1</v>
      </c>
      <c r="D14" s="3">
        <f t="shared" si="0"/>
        <v>-81.984882356822354</v>
      </c>
      <c r="E14" s="3">
        <f t="shared" si="1"/>
        <v>-27.999991292806541</v>
      </c>
      <c r="F14" s="3">
        <f t="shared" si="2"/>
        <v>-24.088792370268024</v>
      </c>
      <c r="G14" s="3">
        <f t="shared" si="3"/>
        <v>-79.825013703657632</v>
      </c>
      <c r="H14" s="3">
        <f t="shared" si="4"/>
        <v>-50.742065081525354</v>
      </c>
      <c r="I14" s="3">
        <f t="shared" si="5"/>
        <v>-82.330404065274877</v>
      </c>
      <c r="J14" s="3">
        <f t="shared" si="6"/>
        <v>-55.648672506241446</v>
      </c>
      <c r="K14" s="3">
        <f t="shared" si="7"/>
        <v>-24.088792370268024</v>
      </c>
      <c r="L14">
        <f t="shared" si="8"/>
        <v>0</v>
      </c>
      <c r="M14">
        <f t="shared" si="9"/>
        <v>0</v>
      </c>
      <c r="O14">
        <v>5</v>
      </c>
      <c r="P14">
        <f t="shared" si="10"/>
        <v>2</v>
      </c>
    </row>
    <row r="15" spans="1:16" x14ac:dyDescent="0.3">
      <c r="A15" s="2">
        <v>21</v>
      </c>
      <c r="B15" s="2">
        <v>28</v>
      </c>
      <c r="C15" s="2">
        <v>28</v>
      </c>
      <c r="D15" s="3">
        <f t="shared" si="0"/>
        <v>-66.234882356822354</v>
      </c>
      <c r="E15" s="3">
        <f t="shared" si="1"/>
        <v>-6.9999912928065413</v>
      </c>
      <c r="F15" s="3">
        <f t="shared" si="2"/>
        <v>1.8112076297319746</v>
      </c>
      <c r="G15" s="3">
        <f t="shared" si="3"/>
        <v>-43.075013703657632</v>
      </c>
      <c r="H15" s="3">
        <f t="shared" si="4"/>
        <v>-9.0920650815253552</v>
      </c>
      <c r="I15" s="3">
        <f t="shared" si="5"/>
        <v>-35.430404065274871</v>
      </c>
      <c r="J15" s="3">
        <f t="shared" si="6"/>
        <v>7.0013274937585521</v>
      </c>
      <c r="K15" s="3">
        <f t="shared" si="7"/>
        <v>7.0013274937585521</v>
      </c>
      <c r="L15">
        <f t="shared" si="8"/>
        <v>7</v>
      </c>
      <c r="M15">
        <f t="shared" si="9"/>
        <v>69.998672506241448</v>
      </c>
      <c r="O15">
        <v>6</v>
      </c>
      <c r="P15">
        <f t="shared" si="10"/>
        <v>0</v>
      </c>
    </row>
    <row r="16" spans="1:16" x14ac:dyDescent="0.3">
      <c r="A16" s="2">
        <v>35</v>
      </c>
      <c r="B16" s="2">
        <v>49</v>
      </c>
      <c r="C16" s="2">
        <v>21</v>
      </c>
      <c r="D16" s="3">
        <f t="shared" si="0"/>
        <v>-52.234882356822354</v>
      </c>
      <c r="E16" s="3">
        <f t="shared" si="1"/>
        <v>14.000008707193459</v>
      </c>
      <c r="F16" s="3">
        <f t="shared" si="2"/>
        <v>-5.1887923702680254</v>
      </c>
      <c r="G16" s="3">
        <f t="shared" si="3"/>
        <v>-8.0750137036576319</v>
      </c>
      <c r="H16" s="3">
        <f t="shared" si="4"/>
        <v>-2.0920650815253552</v>
      </c>
      <c r="I16" s="3">
        <f t="shared" si="5"/>
        <v>-21.430404065274871</v>
      </c>
      <c r="J16" s="3">
        <f t="shared" si="6"/>
        <v>35.001327493758552</v>
      </c>
      <c r="K16" s="3">
        <f t="shared" si="7"/>
        <v>35.001327493758552</v>
      </c>
      <c r="L16">
        <f t="shared" si="8"/>
        <v>7</v>
      </c>
      <c r="M16">
        <f t="shared" si="9"/>
        <v>69.998672506241448</v>
      </c>
      <c r="O16">
        <v>7</v>
      </c>
      <c r="P16">
        <f t="shared" si="10"/>
        <v>39</v>
      </c>
    </row>
    <row r="17" spans="1:17" x14ac:dyDescent="0.3">
      <c r="A17" s="2">
        <v>21</v>
      </c>
      <c r="B17" s="2">
        <v>21</v>
      </c>
      <c r="C17" s="2">
        <v>21</v>
      </c>
      <c r="D17" s="3">
        <f t="shared" si="0"/>
        <v>-66.234882356822354</v>
      </c>
      <c r="E17" s="3">
        <f t="shared" si="1"/>
        <v>-13.999991292806541</v>
      </c>
      <c r="F17" s="3">
        <f t="shared" si="2"/>
        <v>-5.1887923702680254</v>
      </c>
      <c r="G17" s="3">
        <f t="shared" si="3"/>
        <v>-50.075013703657632</v>
      </c>
      <c r="H17" s="3">
        <f t="shared" si="4"/>
        <v>-16.092065081525355</v>
      </c>
      <c r="I17" s="3">
        <f t="shared" si="5"/>
        <v>-49.430404065274871</v>
      </c>
      <c r="J17" s="3">
        <f t="shared" si="6"/>
        <v>-6.9986725062414479</v>
      </c>
      <c r="K17" s="3">
        <f t="shared" si="7"/>
        <v>-5.1887923702680254</v>
      </c>
      <c r="L17">
        <f t="shared" si="8"/>
        <v>0</v>
      </c>
      <c r="M17">
        <f t="shared" si="9"/>
        <v>0</v>
      </c>
    </row>
    <row r="18" spans="1:17" x14ac:dyDescent="0.3">
      <c r="A18" s="2">
        <v>14</v>
      </c>
      <c r="B18" s="2">
        <v>35</v>
      </c>
      <c r="C18" s="2">
        <v>21</v>
      </c>
      <c r="D18" s="3">
        <f t="shared" si="0"/>
        <v>-73.234882356822354</v>
      </c>
      <c r="E18" s="3">
        <f t="shared" si="1"/>
        <v>8.7071934586901989E-6</v>
      </c>
      <c r="F18" s="3">
        <f t="shared" si="2"/>
        <v>-5.1887923702680254</v>
      </c>
      <c r="G18" s="3">
        <f t="shared" si="3"/>
        <v>-43.075013703657632</v>
      </c>
      <c r="H18" s="3">
        <f t="shared" si="4"/>
        <v>-23.092065081525355</v>
      </c>
      <c r="I18" s="3">
        <f t="shared" si="5"/>
        <v>-35.430404065274871</v>
      </c>
      <c r="J18" s="3">
        <f t="shared" si="6"/>
        <v>1.3274937585521229E-3</v>
      </c>
      <c r="K18" s="3">
        <f t="shared" si="7"/>
        <v>1.3274937585521229E-3</v>
      </c>
      <c r="L18">
        <f t="shared" si="8"/>
        <v>7</v>
      </c>
      <c r="M18">
        <f t="shared" si="9"/>
        <v>69.998672506241448</v>
      </c>
      <c r="P18" t="s">
        <v>17</v>
      </c>
      <c r="Q18" t="s">
        <v>18</v>
      </c>
    </row>
    <row r="19" spans="1:17" x14ac:dyDescent="0.3">
      <c r="A19" s="2">
        <v>14</v>
      </c>
      <c r="B19" s="2">
        <v>35</v>
      </c>
      <c r="C19" s="2">
        <v>14</v>
      </c>
      <c r="D19" s="3">
        <f t="shared" si="0"/>
        <v>-73.234882356822354</v>
      </c>
      <c r="E19" s="3">
        <f t="shared" si="1"/>
        <v>8.7071934586901989E-6</v>
      </c>
      <c r="F19" s="3">
        <f t="shared" si="2"/>
        <v>-12.188792370268025</v>
      </c>
      <c r="G19" s="3">
        <f t="shared" si="3"/>
        <v>-43.075013703657632</v>
      </c>
      <c r="H19" s="3">
        <f t="shared" si="4"/>
        <v>-30.092065081525355</v>
      </c>
      <c r="I19" s="3">
        <f t="shared" si="5"/>
        <v>-42.430404065274871</v>
      </c>
      <c r="J19" s="3">
        <f t="shared" si="6"/>
        <v>-6.9986725062414479</v>
      </c>
      <c r="K19" s="3">
        <f t="shared" si="7"/>
        <v>8.7071934586901989E-6</v>
      </c>
      <c r="L19">
        <f t="shared" si="8"/>
        <v>2</v>
      </c>
      <c r="M19">
        <f t="shared" si="9"/>
        <v>34.999991292806541</v>
      </c>
      <c r="O19" s="4" t="s">
        <v>20</v>
      </c>
      <c r="P19">
        <f>D4-G4</f>
        <v>-4.8401313468352782</v>
      </c>
      <c r="Q19">
        <f>IF(P19&lt;0,0,P19)</f>
        <v>0</v>
      </c>
    </row>
    <row r="20" spans="1:17" x14ac:dyDescent="0.3">
      <c r="A20" s="2">
        <v>70</v>
      </c>
      <c r="B20" s="2">
        <v>0</v>
      </c>
      <c r="C20" s="2">
        <v>49</v>
      </c>
      <c r="D20" s="3">
        <f t="shared" si="0"/>
        <v>-17.234882356822354</v>
      </c>
      <c r="E20" s="3">
        <f t="shared" si="1"/>
        <v>-34.999991292806541</v>
      </c>
      <c r="F20" s="3">
        <f t="shared" si="2"/>
        <v>22.811207629731975</v>
      </c>
      <c r="G20" s="3">
        <f t="shared" si="3"/>
        <v>-22.075013703657632</v>
      </c>
      <c r="H20" s="3">
        <f t="shared" si="4"/>
        <v>60.907934918474645</v>
      </c>
      <c r="I20" s="3">
        <f t="shared" si="5"/>
        <v>-42.430404065274871</v>
      </c>
      <c r="J20" s="3">
        <f t="shared" si="6"/>
        <v>49.001327493758552</v>
      </c>
      <c r="K20" s="3">
        <f t="shared" si="7"/>
        <v>60.907934918474645</v>
      </c>
      <c r="L20">
        <f t="shared" si="8"/>
        <v>5</v>
      </c>
      <c r="M20">
        <f t="shared" si="9"/>
        <v>58.092065081525355</v>
      </c>
      <c r="O20" t="s">
        <v>19</v>
      </c>
      <c r="P20">
        <f>E4-G4</f>
        <v>-57.075022410851091</v>
      </c>
      <c r="Q20">
        <f t="shared" ref="Q20:Q30" si="11">IF(P20&lt;0,0,P20)</f>
        <v>0</v>
      </c>
    </row>
    <row r="21" spans="1:17" x14ac:dyDescent="0.3">
      <c r="A21" s="2">
        <v>7</v>
      </c>
      <c r="B21" s="2">
        <v>35</v>
      </c>
      <c r="C21" s="2">
        <v>14</v>
      </c>
      <c r="D21" s="3">
        <f t="shared" si="0"/>
        <v>-80.234882356822354</v>
      </c>
      <c r="E21" s="3">
        <f t="shared" si="1"/>
        <v>8.7071934586901989E-6</v>
      </c>
      <c r="F21" s="3">
        <f t="shared" si="2"/>
        <v>-12.188792370268025</v>
      </c>
      <c r="G21" s="3">
        <f t="shared" si="3"/>
        <v>-50.075013703657632</v>
      </c>
      <c r="H21" s="3">
        <f t="shared" si="4"/>
        <v>-37.092065081525355</v>
      </c>
      <c r="I21" s="3">
        <f t="shared" si="5"/>
        <v>-42.430404065274871</v>
      </c>
      <c r="J21" s="3">
        <f t="shared" si="6"/>
        <v>-13.998672506241448</v>
      </c>
      <c r="K21" s="3">
        <f t="shared" si="7"/>
        <v>8.7071934586901989E-6</v>
      </c>
      <c r="L21">
        <f t="shared" si="8"/>
        <v>2</v>
      </c>
      <c r="M21">
        <f t="shared" si="9"/>
        <v>34.999991292806541</v>
      </c>
      <c r="O21" t="s">
        <v>57</v>
      </c>
      <c r="P21">
        <f>D4-H4</f>
        <v>29.142817275296999</v>
      </c>
      <c r="Q21">
        <f t="shared" si="11"/>
        <v>29.142817275296999</v>
      </c>
    </row>
    <row r="22" spans="1:17" x14ac:dyDescent="0.3">
      <c r="A22" s="2">
        <v>21</v>
      </c>
      <c r="B22" s="2">
        <v>35</v>
      </c>
      <c r="C22" s="2">
        <v>42</v>
      </c>
      <c r="D22" s="3">
        <f t="shared" si="0"/>
        <v>-66.234882356822354</v>
      </c>
      <c r="E22" s="3">
        <f t="shared" si="1"/>
        <v>8.7071934586901989E-6</v>
      </c>
      <c r="F22" s="3">
        <f t="shared" si="2"/>
        <v>15.811207629731975</v>
      </c>
      <c r="G22" s="3">
        <f t="shared" si="3"/>
        <v>-36.075013703657632</v>
      </c>
      <c r="H22" s="3">
        <f t="shared" si="4"/>
        <v>4.9079349184746448</v>
      </c>
      <c r="I22" s="3">
        <f t="shared" si="5"/>
        <v>-14.430404065274871</v>
      </c>
      <c r="J22" s="3">
        <f t="shared" si="6"/>
        <v>28.001327493758552</v>
      </c>
      <c r="K22" s="3">
        <f t="shared" si="7"/>
        <v>28.001327493758552</v>
      </c>
      <c r="L22">
        <f t="shared" si="8"/>
        <v>7</v>
      </c>
      <c r="M22">
        <f t="shared" si="9"/>
        <v>69.998672506241448</v>
      </c>
      <c r="O22" t="s">
        <v>58</v>
      </c>
      <c r="P22">
        <f>F4-H4</f>
        <v>-31.90327271125733</v>
      </c>
      <c r="Q22">
        <f t="shared" si="11"/>
        <v>0</v>
      </c>
    </row>
    <row r="23" spans="1:17" x14ac:dyDescent="0.3">
      <c r="A23" s="2">
        <v>20.650000000000002</v>
      </c>
      <c r="B23" s="2">
        <v>34.65</v>
      </c>
      <c r="C23" s="2">
        <v>34.65</v>
      </c>
      <c r="D23" s="3">
        <f t="shared" si="0"/>
        <v>-66.584882356822348</v>
      </c>
      <c r="E23" s="3">
        <f t="shared" si="1"/>
        <v>-0.34999129280654273</v>
      </c>
      <c r="F23" s="3">
        <f t="shared" si="2"/>
        <v>8.4612076297319732</v>
      </c>
      <c r="G23" s="3">
        <f t="shared" si="3"/>
        <v>-36.775013703657635</v>
      </c>
      <c r="H23" s="3">
        <f t="shared" si="4"/>
        <v>-2.792065081525358</v>
      </c>
      <c r="I23" s="3">
        <f t="shared" si="5"/>
        <v>-22.130404065274874</v>
      </c>
      <c r="J23" s="3">
        <f t="shared" si="6"/>
        <v>19.951327493758541</v>
      </c>
      <c r="K23" s="3">
        <f t="shared" si="7"/>
        <v>19.951327493758541</v>
      </c>
      <c r="L23">
        <f t="shared" si="8"/>
        <v>7</v>
      </c>
      <c r="M23">
        <f t="shared" si="9"/>
        <v>69.998672506241448</v>
      </c>
      <c r="O23" t="s">
        <v>59</v>
      </c>
      <c r="P23">
        <f>E4-I4</f>
        <v>-56.43041277246833</v>
      </c>
      <c r="Q23">
        <f t="shared" si="11"/>
        <v>0</v>
      </c>
    </row>
    <row r="24" spans="1:17" x14ac:dyDescent="0.3">
      <c r="A24" s="2">
        <v>1.75</v>
      </c>
      <c r="B24" s="2">
        <v>21</v>
      </c>
      <c r="C24" s="2">
        <v>0</v>
      </c>
      <c r="D24" s="3">
        <f t="shared" si="0"/>
        <v>-85.484882356822354</v>
      </c>
      <c r="E24" s="3">
        <f t="shared" si="1"/>
        <v>-13.999991292806541</v>
      </c>
      <c r="F24" s="3">
        <f t="shared" si="2"/>
        <v>-26.188792370268025</v>
      </c>
      <c r="G24" s="3">
        <f t="shared" si="3"/>
        <v>-69.325013703657632</v>
      </c>
      <c r="H24" s="3">
        <f t="shared" si="4"/>
        <v>-56.342065081525355</v>
      </c>
      <c r="I24" s="3">
        <f t="shared" si="5"/>
        <v>-70.430404065274871</v>
      </c>
      <c r="J24" s="3">
        <f t="shared" si="6"/>
        <v>-47.248672506241448</v>
      </c>
      <c r="K24" s="3">
        <f t="shared" si="7"/>
        <v>-13.999991292806541</v>
      </c>
      <c r="L24">
        <f t="shared" si="8"/>
        <v>0</v>
      </c>
      <c r="M24">
        <f t="shared" si="9"/>
        <v>0</v>
      </c>
      <c r="O24" t="s">
        <v>60</v>
      </c>
      <c r="P24">
        <f>F4-I4</f>
        <v>-65.241611695006839</v>
      </c>
      <c r="Q24">
        <f t="shared" si="11"/>
        <v>0</v>
      </c>
    </row>
    <row r="25" spans="1:17" x14ac:dyDescent="0.3">
      <c r="A25" s="2">
        <v>21</v>
      </c>
      <c r="B25" s="2">
        <v>17.5</v>
      </c>
      <c r="C25" s="2">
        <v>21</v>
      </c>
      <c r="D25" s="3">
        <f t="shared" si="0"/>
        <v>-66.234882356822354</v>
      </c>
      <c r="E25" s="3">
        <f t="shared" si="1"/>
        <v>-17.499991292806541</v>
      </c>
      <c r="F25" s="3">
        <f t="shared" si="2"/>
        <v>-5.1887923702680254</v>
      </c>
      <c r="G25" s="3">
        <f t="shared" si="3"/>
        <v>-53.575013703657632</v>
      </c>
      <c r="H25" s="3">
        <f t="shared" si="4"/>
        <v>-16.092065081525355</v>
      </c>
      <c r="I25" s="3">
        <f t="shared" si="5"/>
        <v>-52.930404065274871</v>
      </c>
      <c r="J25" s="3">
        <f t="shared" si="6"/>
        <v>-10.498672506241448</v>
      </c>
      <c r="K25" s="3">
        <f t="shared" si="7"/>
        <v>-5.1887923702680254</v>
      </c>
      <c r="L25">
        <f t="shared" si="8"/>
        <v>0</v>
      </c>
      <c r="M25">
        <f t="shared" si="9"/>
        <v>0</v>
      </c>
      <c r="O25" t="s">
        <v>61</v>
      </c>
      <c r="P25">
        <f>G4-J4</f>
        <v>22.076341197416184</v>
      </c>
      <c r="Q25">
        <f t="shared" si="11"/>
        <v>22.076341197416184</v>
      </c>
    </row>
    <row r="26" spans="1:17" x14ac:dyDescent="0.3">
      <c r="A26" s="2">
        <v>27.650000000000002</v>
      </c>
      <c r="B26" s="2">
        <v>34.65</v>
      </c>
      <c r="C26" s="2">
        <v>41.65</v>
      </c>
      <c r="D26" s="3">
        <f t="shared" si="0"/>
        <v>-59.584882356822348</v>
      </c>
      <c r="E26" s="3">
        <f t="shared" si="1"/>
        <v>-0.34999129280654273</v>
      </c>
      <c r="F26" s="3">
        <f t="shared" si="2"/>
        <v>15.461207629731973</v>
      </c>
      <c r="G26" s="3">
        <f t="shared" si="3"/>
        <v>-29.775013703657635</v>
      </c>
      <c r="H26" s="3">
        <f t="shared" si="4"/>
        <v>11.207934918474642</v>
      </c>
      <c r="I26" s="3">
        <f t="shared" si="5"/>
        <v>-15.130404065274874</v>
      </c>
      <c r="J26" s="3">
        <f t="shared" si="6"/>
        <v>33.951327493758541</v>
      </c>
      <c r="K26" s="3">
        <f t="shared" si="7"/>
        <v>33.951327493758541</v>
      </c>
      <c r="L26">
        <f t="shared" si="8"/>
        <v>7</v>
      </c>
      <c r="M26">
        <f t="shared" si="9"/>
        <v>69.998672506241448</v>
      </c>
      <c r="O26" t="s">
        <v>62</v>
      </c>
      <c r="P26">
        <f>H4-J4</f>
        <v>-11.906607424716093</v>
      </c>
      <c r="Q26">
        <f t="shared" si="11"/>
        <v>0</v>
      </c>
    </row>
    <row r="27" spans="1:17" x14ac:dyDescent="0.3">
      <c r="A27" s="2">
        <v>7</v>
      </c>
      <c r="B27" s="2">
        <v>0</v>
      </c>
      <c r="C27" s="2">
        <v>28</v>
      </c>
      <c r="D27" s="3">
        <f t="shared" si="0"/>
        <v>-80.234882356822354</v>
      </c>
      <c r="E27" s="3">
        <f t="shared" si="1"/>
        <v>-34.999991292806541</v>
      </c>
      <c r="F27" s="3">
        <f t="shared" si="2"/>
        <v>1.8112076297319746</v>
      </c>
      <c r="G27" s="3">
        <f t="shared" si="3"/>
        <v>-85.075013703657632</v>
      </c>
      <c r="H27" s="3">
        <f t="shared" si="4"/>
        <v>-23.092065081525355</v>
      </c>
      <c r="I27" s="3">
        <f t="shared" si="5"/>
        <v>-63.430404065274871</v>
      </c>
      <c r="J27" s="3">
        <f t="shared" si="6"/>
        <v>-34.998672506241448</v>
      </c>
      <c r="K27" s="3">
        <f t="shared" si="7"/>
        <v>1.8112076297319746</v>
      </c>
      <c r="L27">
        <f t="shared" si="8"/>
        <v>3</v>
      </c>
      <c r="M27">
        <f t="shared" si="9"/>
        <v>26.188792370268025</v>
      </c>
      <c r="O27" t="s">
        <v>63</v>
      </c>
      <c r="P27">
        <f>I4-J4</f>
        <v>21.431731559033423</v>
      </c>
      <c r="Q27">
        <f t="shared" si="11"/>
        <v>21.431731559033423</v>
      </c>
    </row>
    <row r="28" spans="1:17" x14ac:dyDescent="0.3">
      <c r="A28" s="2">
        <v>21</v>
      </c>
      <c r="B28" s="2">
        <v>35</v>
      </c>
      <c r="C28" s="2">
        <v>10.5</v>
      </c>
      <c r="D28" s="3">
        <f t="shared" si="0"/>
        <v>-66.234882356822354</v>
      </c>
      <c r="E28" s="3">
        <f t="shared" si="1"/>
        <v>8.7071934586901989E-6</v>
      </c>
      <c r="F28" s="3">
        <f t="shared" si="2"/>
        <v>-15.688792370268025</v>
      </c>
      <c r="G28" s="3">
        <f t="shared" si="3"/>
        <v>-36.075013703657632</v>
      </c>
      <c r="H28" s="3">
        <f t="shared" si="4"/>
        <v>-26.592065081525355</v>
      </c>
      <c r="I28" s="3">
        <f t="shared" si="5"/>
        <v>-45.930404065274871</v>
      </c>
      <c r="J28" s="3">
        <f t="shared" si="6"/>
        <v>-3.4986725062414479</v>
      </c>
      <c r="K28" s="3">
        <f t="shared" si="7"/>
        <v>8.7071934586901989E-6</v>
      </c>
      <c r="L28">
        <f t="shared" si="8"/>
        <v>2</v>
      </c>
      <c r="M28">
        <f t="shared" si="9"/>
        <v>34.999991292806541</v>
      </c>
      <c r="O28" t="s">
        <v>64</v>
      </c>
      <c r="P28">
        <f>D4-J4</f>
        <v>17.236209850580906</v>
      </c>
      <c r="Q28">
        <f t="shared" si="11"/>
        <v>17.236209850580906</v>
      </c>
    </row>
    <row r="29" spans="1:17" x14ac:dyDescent="0.3">
      <c r="A29" s="2">
        <v>27.650000000000002</v>
      </c>
      <c r="B29" s="2">
        <v>69.649999999999991</v>
      </c>
      <c r="C29" s="2">
        <v>27.650000000000002</v>
      </c>
      <c r="D29" s="3">
        <f t="shared" si="0"/>
        <v>-59.584882356822348</v>
      </c>
      <c r="E29" s="3">
        <f t="shared" si="1"/>
        <v>34.65000870719345</v>
      </c>
      <c r="F29" s="3">
        <f t="shared" si="2"/>
        <v>1.4612076297319767</v>
      </c>
      <c r="G29" s="3">
        <f t="shared" si="3"/>
        <v>5.2249862963423652</v>
      </c>
      <c r="H29" s="3">
        <f t="shared" si="4"/>
        <v>-2.7920650815253509</v>
      </c>
      <c r="I29" s="3">
        <f t="shared" si="5"/>
        <v>5.8695959347251261</v>
      </c>
      <c r="J29" s="3">
        <f t="shared" si="6"/>
        <v>54.951327493758555</v>
      </c>
      <c r="K29" s="3">
        <f t="shared" si="7"/>
        <v>54.951327493758555</v>
      </c>
      <c r="L29">
        <f t="shared" si="8"/>
        <v>7</v>
      </c>
      <c r="M29">
        <f t="shared" si="9"/>
        <v>69.998672506241448</v>
      </c>
      <c r="O29" t="s">
        <v>65</v>
      </c>
      <c r="P29" s="3">
        <f>E9-J9</f>
        <v>-35.001318786565093</v>
      </c>
      <c r="Q29">
        <f t="shared" si="11"/>
        <v>0</v>
      </c>
    </row>
    <row r="30" spans="1:17" x14ac:dyDescent="0.3">
      <c r="A30" s="2">
        <v>35</v>
      </c>
      <c r="B30" s="2">
        <v>70</v>
      </c>
      <c r="C30" s="2">
        <v>35</v>
      </c>
      <c r="D30" s="3">
        <f t="shared" si="0"/>
        <v>-52.234882356822354</v>
      </c>
      <c r="E30" s="3">
        <f t="shared" si="1"/>
        <v>35.000008707193459</v>
      </c>
      <c r="F30" s="3">
        <f t="shared" si="2"/>
        <v>8.8112076297319746</v>
      </c>
      <c r="G30" s="3">
        <f t="shared" si="3"/>
        <v>12.924986296342368</v>
      </c>
      <c r="H30" s="3">
        <f t="shared" si="4"/>
        <v>11.907934918474645</v>
      </c>
      <c r="I30" s="3">
        <f t="shared" si="5"/>
        <v>13.569595934725129</v>
      </c>
      <c r="J30" s="3">
        <f t="shared" si="6"/>
        <v>70.001327493758552</v>
      </c>
      <c r="K30" s="3">
        <f t="shared" si="7"/>
        <v>70.001327493758552</v>
      </c>
      <c r="L30">
        <f t="shared" si="8"/>
        <v>7</v>
      </c>
      <c r="M30">
        <f t="shared" si="9"/>
        <v>69.998672506241448</v>
      </c>
      <c r="O30" t="s">
        <v>66</v>
      </c>
      <c r="P30">
        <f>F4-J4</f>
        <v>-43.809880135973422</v>
      </c>
      <c r="Q30">
        <f t="shared" si="11"/>
        <v>0</v>
      </c>
    </row>
    <row r="31" spans="1:17" x14ac:dyDescent="0.3">
      <c r="A31" s="2">
        <v>14</v>
      </c>
      <c r="B31" s="2">
        <v>35</v>
      </c>
      <c r="C31" s="2">
        <v>7</v>
      </c>
      <c r="D31" s="3">
        <f t="shared" si="0"/>
        <v>-73.234882356822354</v>
      </c>
      <c r="E31" s="3">
        <f t="shared" si="1"/>
        <v>8.7071934586901989E-6</v>
      </c>
      <c r="F31" s="3">
        <f t="shared" si="2"/>
        <v>-19.188792370268025</v>
      </c>
      <c r="G31" s="3">
        <f t="shared" si="3"/>
        <v>-43.075013703657632</v>
      </c>
      <c r="H31" s="3">
        <f t="shared" si="4"/>
        <v>-37.092065081525355</v>
      </c>
      <c r="I31" s="3">
        <f t="shared" si="5"/>
        <v>-49.430404065274871</v>
      </c>
      <c r="J31" s="3">
        <f t="shared" si="6"/>
        <v>-13.998672506241448</v>
      </c>
      <c r="K31" s="3">
        <f t="shared" si="7"/>
        <v>8.7071934586901989E-6</v>
      </c>
      <c r="L31">
        <f t="shared" si="8"/>
        <v>2</v>
      </c>
      <c r="M31">
        <f t="shared" si="9"/>
        <v>34.999991292806541</v>
      </c>
      <c r="O31" t="s">
        <v>12</v>
      </c>
      <c r="Q31">
        <f>SUM(Q19:Q30)</f>
        <v>89.887099882327504</v>
      </c>
    </row>
    <row r="32" spans="1:17" x14ac:dyDescent="0.3">
      <c r="A32" s="2">
        <v>21</v>
      </c>
      <c r="B32" s="2">
        <v>35</v>
      </c>
      <c r="C32" s="2">
        <v>28</v>
      </c>
      <c r="D32" s="3">
        <f t="shared" si="0"/>
        <v>-66.234882356822354</v>
      </c>
      <c r="E32" s="3">
        <f t="shared" si="1"/>
        <v>8.7071934586901989E-6</v>
      </c>
      <c r="F32" s="3">
        <f t="shared" si="2"/>
        <v>1.8112076297319746</v>
      </c>
      <c r="G32" s="3">
        <f t="shared" si="3"/>
        <v>-36.075013703657632</v>
      </c>
      <c r="H32" s="3">
        <f t="shared" si="4"/>
        <v>-9.0920650815253552</v>
      </c>
      <c r="I32" s="3">
        <f t="shared" si="5"/>
        <v>-28.430404065274871</v>
      </c>
      <c r="J32" s="3">
        <f t="shared" si="6"/>
        <v>14.001327493758552</v>
      </c>
      <c r="K32" s="3">
        <f t="shared" si="7"/>
        <v>14.001327493758552</v>
      </c>
      <c r="L32">
        <f t="shared" si="8"/>
        <v>7</v>
      </c>
      <c r="M32">
        <f t="shared" si="9"/>
        <v>69.998672506241448</v>
      </c>
    </row>
    <row r="33" spans="1:13" x14ac:dyDescent="0.3">
      <c r="A33" s="2">
        <v>7</v>
      </c>
      <c r="B33" s="2">
        <v>70</v>
      </c>
      <c r="C33" s="2">
        <v>0</v>
      </c>
      <c r="D33" s="3">
        <f t="shared" si="0"/>
        <v>-80.234882356822354</v>
      </c>
      <c r="E33" s="3">
        <f t="shared" si="1"/>
        <v>35.000008707193459</v>
      </c>
      <c r="F33" s="3">
        <f t="shared" si="2"/>
        <v>-26.188792370268025</v>
      </c>
      <c r="G33" s="3">
        <f t="shared" si="3"/>
        <v>-15.075013703657632</v>
      </c>
      <c r="H33" s="3">
        <f t="shared" si="4"/>
        <v>-51.092065081525355</v>
      </c>
      <c r="I33" s="3">
        <f t="shared" si="5"/>
        <v>-21.430404065274871</v>
      </c>
      <c r="J33" s="3">
        <f t="shared" si="6"/>
        <v>7.0013274937585521</v>
      </c>
      <c r="K33" s="3">
        <f t="shared" si="7"/>
        <v>35.000008707193459</v>
      </c>
      <c r="L33">
        <f t="shared" si="8"/>
        <v>2</v>
      </c>
      <c r="M33">
        <f t="shared" si="9"/>
        <v>34.999991292806541</v>
      </c>
    </row>
    <row r="34" spans="1:13" x14ac:dyDescent="0.3">
      <c r="A34" s="2">
        <v>3.5</v>
      </c>
      <c r="B34" s="2">
        <v>7</v>
      </c>
      <c r="C34" s="2">
        <v>10.5</v>
      </c>
      <c r="D34" s="3">
        <f t="shared" si="0"/>
        <v>-83.734882356822354</v>
      </c>
      <c r="E34" s="3">
        <f t="shared" si="1"/>
        <v>-27.999991292806541</v>
      </c>
      <c r="F34" s="3">
        <f t="shared" si="2"/>
        <v>-15.688792370268025</v>
      </c>
      <c r="G34" s="3">
        <f t="shared" si="3"/>
        <v>-81.575013703657632</v>
      </c>
      <c r="H34" s="3">
        <f t="shared" si="4"/>
        <v>-44.092065081525355</v>
      </c>
      <c r="I34" s="3">
        <f t="shared" si="5"/>
        <v>-73.930404065274871</v>
      </c>
      <c r="J34" s="3">
        <f t="shared" si="6"/>
        <v>-48.998672506241448</v>
      </c>
      <c r="K34" s="3">
        <f t="shared" si="7"/>
        <v>-15.688792370268025</v>
      </c>
      <c r="L34">
        <f t="shared" si="8"/>
        <v>0</v>
      </c>
      <c r="M34">
        <f t="shared" si="9"/>
        <v>0</v>
      </c>
    </row>
    <row r="35" spans="1:13" x14ac:dyDescent="0.3">
      <c r="A35" s="2">
        <v>0</v>
      </c>
      <c r="B35" s="2">
        <v>21</v>
      </c>
      <c r="C35" s="2">
        <v>14</v>
      </c>
      <c r="D35" s="3">
        <f t="shared" si="0"/>
        <v>-87.234882356822354</v>
      </c>
      <c r="E35" s="3">
        <f t="shared" si="1"/>
        <v>-13.999991292806541</v>
      </c>
      <c r="F35" s="3">
        <f t="shared" si="2"/>
        <v>-12.188792370268025</v>
      </c>
      <c r="G35" s="3">
        <f t="shared" si="3"/>
        <v>-71.075013703657632</v>
      </c>
      <c r="H35" s="3">
        <f t="shared" si="4"/>
        <v>-44.092065081525355</v>
      </c>
      <c r="I35" s="3">
        <f t="shared" si="5"/>
        <v>-56.430404065274871</v>
      </c>
      <c r="J35" s="3">
        <f t="shared" si="6"/>
        <v>-34.998672506241448</v>
      </c>
      <c r="K35" s="3">
        <f t="shared" si="7"/>
        <v>-12.188792370268025</v>
      </c>
      <c r="L35">
        <f t="shared" si="8"/>
        <v>0</v>
      </c>
      <c r="M35">
        <f t="shared" si="9"/>
        <v>0</v>
      </c>
    </row>
    <row r="36" spans="1:13" x14ac:dyDescent="0.3">
      <c r="A36" s="2">
        <v>21</v>
      </c>
      <c r="B36" s="2">
        <v>56</v>
      </c>
      <c r="C36" s="2">
        <v>35</v>
      </c>
      <c r="D36" s="3">
        <f t="shared" si="0"/>
        <v>-66.234882356822354</v>
      </c>
      <c r="E36" s="3">
        <f t="shared" si="1"/>
        <v>21.000008707193459</v>
      </c>
      <c r="F36" s="3">
        <f t="shared" si="2"/>
        <v>8.8112076297319746</v>
      </c>
      <c r="G36" s="3">
        <f t="shared" si="3"/>
        <v>-15.075013703657632</v>
      </c>
      <c r="H36" s="3">
        <f t="shared" si="4"/>
        <v>-2.0920650815253552</v>
      </c>
      <c r="I36" s="3">
        <f t="shared" si="5"/>
        <v>-0.43040406527487107</v>
      </c>
      <c r="J36" s="3">
        <f t="shared" si="6"/>
        <v>42.001327493758552</v>
      </c>
      <c r="K36" s="3">
        <f t="shared" si="7"/>
        <v>42.001327493758552</v>
      </c>
      <c r="L36">
        <f t="shared" si="8"/>
        <v>7</v>
      </c>
      <c r="M36">
        <f t="shared" si="9"/>
        <v>69.998672506241448</v>
      </c>
    </row>
    <row r="37" spans="1:13" x14ac:dyDescent="0.3">
      <c r="A37" s="2">
        <v>49</v>
      </c>
      <c r="B37" s="2">
        <v>105</v>
      </c>
      <c r="C37" s="2">
        <v>0</v>
      </c>
      <c r="D37" s="3">
        <f t="shared" si="0"/>
        <v>-38.234882356822354</v>
      </c>
      <c r="E37" s="3">
        <f t="shared" si="1"/>
        <v>70.000008707193459</v>
      </c>
      <c r="F37" s="3">
        <f t="shared" si="2"/>
        <v>-26.188792370268025</v>
      </c>
      <c r="G37" s="3">
        <f t="shared" si="3"/>
        <v>61.924986296342368</v>
      </c>
      <c r="H37" s="3">
        <f t="shared" si="4"/>
        <v>-9.0920650815253552</v>
      </c>
      <c r="I37" s="3">
        <f t="shared" si="5"/>
        <v>13.569595934725129</v>
      </c>
      <c r="J37" s="3">
        <f t="shared" si="6"/>
        <v>84.001327493758552</v>
      </c>
      <c r="K37" s="3">
        <f t="shared" si="7"/>
        <v>84.001327493758552</v>
      </c>
      <c r="L37">
        <f t="shared" si="8"/>
        <v>7</v>
      </c>
      <c r="M37">
        <f t="shared" si="9"/>
        <v>69.998672506241448</v>
      </c>
    </row>
    <row r="38" spans="1:13" x14ac:dyDescent="0.3">
      <c r="A38" s="2">
        <v>70</v>
      </c>
      <c r="B38" s="2">
        <v>70</v>
      </c>
      <c r="C38" s="2">
        <v>140</v>
      </c>
      <c r="D38" s="3">
        <f t="shared" si="0"/>
        <v>-17.234882356822354</v>
      </c>
      <c r="E38" s="3">
        <f t="shared" si="1"/>
        <v>35.000008707193459</v>
      </c>
      <c r="F38" s="3">
        <f t="shared" si="2"/>
        <v>113.81120762973197</v>
      </c>
      <c r="G38" s="3">
        <f t="shared" si="3"/>
        <v>47.924986296342368</v>
      </c>
      <c r="H38" s="3">
        <f t="shared" si="4"/>
        <v>151.90793491847464</v>
      </c>
      <c r="I38" s="3">
        <f t="shared" si="5"/>
        <v>118.56959593472513</v>
      </c>
      <c r="J38" s="3">
        <f t="shared" si="6"/>
        <v>210.00132749375854</v>
      </c>
      <c r="K38" s="3">
        <f t="shared" si="7"/>
        <v>210.00132749375854</v>
      </c>
      <c r="L38">
        <f t="shared" si="8"/>
        <v>7</v>
      </c>
      <c r="M38">
        <f t="shared" si="9"/>
        <v>69.998672506241448</v>
      </c>
    </row>
    <row r="39" spans="1:13" x14ac:dyDescent="0.3">
      <c r="A39" s="2">
        <v>21</v>
      </c>
      <c r="B39" s="2">
        <v>105</v>
      </c>
      <c r="C39" s="2">
        <v>14</v>
      </c>
      <c r="D39" s="3">
        <f t="shared" si="0"/>
        <v>-66.234882356822354</v>
      </c>
      <c r="E39" s="3">
        <f t="shared" si="1"/>
        <v>70.000008707193459</v>
      </c>
      <c r="F39" s="3">
        <f t="shared" si="2"/>
        <v>-12.188792370268025</v>
      </c>
      <c r="G39" s="3">
        <f t="shared" si="3"/>
        <v>33.924986296342368</v>
      </c>
      <c r="H39" s="3">
        <f t="shared" si="4"/>
        <v>-23.092065081525355</v>
      </c>
      <c r="I39" s="3">
        <f t="shared" si="5"/>
        <v>27.569595934725129</v>
      </c>
      <c r="J39" s="3">
        <f t="shared" si="6"/>
        <v>70.001327493758552</v>
      </c>
      <c r="K39" s="3">
        <f t="shared" si="7"/>
        <v>70.001327493758552</v>
      </c>
      <c r="L39">
        <f t="shared" si="8"/>
        <v>7</v>
      </c>
      <c r="M39">
        <f t="shared" si="9"/>
        <v>69.998672506241448</v>
      </c>
    </row>
    <row r="40" spans="1:13" x14ac:dyDescent="0.3">
      <c r="A40" s="2">
        <v>21</v>
      </c>
      <c r="B40" s="2">
        <v>35</v>
      </c>
      <c r="C40" s="2">
        <v>14</v>
      </c>
      <c r="D40" s="3">
        <f t="shared" si="0"/>
        <v>-66.234882356822354</v>
      </c>
      <c r="E40" s="3">
        <f t="shared" si="1"/>
        <v>8.7071934586901989E-6</v>
      </c>
      <c r="F40" s="3">
        <f t="shared" si="2"/>
        <v>-12.188792370268025</v>
      </c>
      <c r="G40" s="3">
        <f t="shared" si="3"/>
        <v>-36.075013703657632</v>
      </c>
      <c r="H40" s="3">
        <f t="shared" si="4"/>
        <v>-23.092065081525355</v>
      </c>
      <c r="I40" s="3">
        <f t="shared" si="5"/>
        <v>-42.430404065274871</v>
      </c>
      <c r="J40" s="3">
        <f t="shared" si="6"/>
        <v>1.3274937585521229E-3</v>
      </c>
      <c r="K40" s="3">
        <f t="shared" si="7"/>
        <v>1.3274937585521229E-3</v>
      </c>
      <c r="L40">
        <f t="shared" si="8"/>
        <v>7</v>
      </c>
      <c r="M40">
        <f t="shared" si="9"/>
        <v>69.998672506241448</v>
      </c>
    </row>
    <row r="41" spans="1:13" x14ac:dyDescent="0.3">
      <c r="A41" s="2">
        <v>0</v>
      </c>
      <c r="B41" s="2">
        <v>140</v>
      </c>
      <c r="C41" s="2">
        <v>0</v>
      </c>
      <c r="D41" s="3">
        <f t="shared" si="0"/>
        <v>-87.234882356822354</v>
      </c>
      <c r="E41" s="3">
        <f t="shared" si="1"/>
        <v>105.00000870719346</v>
      </c>
      <c r="F41" s="3">
        <f t="shared" si="2"/>
        <v>-26.188792370268025</v>
      </c>
      <c r="G41" s="3">
        <f t="shared" si="3"/>
        <v>47.924986296342368</v>
      </c>
      <c r="H41" s="3">
        <f t="shared" si="4"/>
        <v>-58.092065081525355</v>
      </c>
      <c r="I41" s="3">
        <f t="shared" si="5"/>
        <v>48.569595934725129</v>
      </c>
      <c r="J41" s="3">
        <f t="shared" si="6"/>
        <v>70.001327493758552</v>
      </c>
      <c r="K41" s="3">
        <f t="shared" si="7"/>
        <v>105.00000870719346</v>
      </c>
      <c r="L41">
        <f t="shared" si="8"/>
        <v>2</v>
      </c>
      <c r="M41">
        <f t="shared" si="9"/>
        <v>34.999991292806541</v>
      </c>
    </row>
    <row r="42" spans="1:13" x14ac:dyDescent="0.3">
      <c r="A42" s="2">
        <v>0</v>
      </c>
      <c r="B42" s="2">
        <v>35</v>
      </c>
      <c r="C42" s="2">
        <v>0</v>
      </c>
      <c r="D42" s="3">
        <f t="shared" si="0"/>
        <v>-87.234882356822354</v>
      </c>
      <c r="E42" s="3">
        <f t="shared" si="1"/>
        <v>8.7071934586901989E-6</v>
      </c>
      <c r="F42" s="3">
        <f t="shared" si="2"/>
        <v>-26.188792370268025</v>
      </c>
      <c r="G42" s="3">
        <f t="shared" si="3"/>
        <v>-57.075013703657632</v>
      </c>
      <c r="H42" s="3">
        <f t="shared" si="4"/>
        <v>-58.092065081525355</v>
      </c>
      <c r="I42" s="3">
        <f t="shared" si="5"/>
        <v>-56.430404065274871</v>
      </c>
      <c r="J42" s="3">
        <f t="shared" si="6"/>
        <v>-34.998672506241448</v>
      </c>
      <c r="K42" s="3">
        <f t="shared" si="7"/>
        <v>8.7071934586901989E-6</v>
      </c>
      <c r="L42">
        <f t="shared" si="8"/>
        <v>2</v>
      </c>
      <c r="M42">
        <f t="shared" si="9"/>
        <v>34.999991292806541</v>
      </c>
    </row>
    <row r="43" spans="1:13" x14ac:dyDescent="0.3">
      <c r="A43" s="2">
        <v>7</v>
      </c>
      <c r="B43" s="2">
        <v>35</v>
      </c>
      <c r="C43" s="2">
        <v>21</v>
      </c>
      <c r="D43" s="3">
        <f t="shared" si="0"/>
        <v>-80.234882356822354</v>
      </c>
      <c r="E43" s="3">
        <f t="shared" si="1"/>
        <v>8.7071934586901989E-6</v>
      </c>
      <c r="F43" s="3">
        <f t="shared" si="2"/>
        <v>-5.1887923702680254</v>
      </c>
      <c r="G43" s="3">
        <f t="shared" si="3"/>
        <v>-50.075013703657632</v>
      </c>
      <c r="H43" s="3">
        <f t="shared" si="4"/>
        <v>-30.092065081525355</v>
      </c>
      <c r="I43" s="3">
        <f t="shared" si="5"/>
        <v>-35.430404065274871</v>
      </c>
      <c r="J43" s="3">
        <f t="shared" si="6"/>
        <v>-6.9986725062414479</v>
      </c>
      <c r="K43" s="3">
        <f t="shared" si="7"/>
        <v>8.7071934586901989E-6</v>
      </c>
      <c r="L43">
        <f t="shared" si="8"/>
        <v>2</v>
      </c>
      <c r="M43">
        <f t="shared" si="9"/>
        <v>34.999991292806541</v>
      </c>
    </row>
    <row r="44" spans="1:13" x14ac:dyDescent="0.3">
      <c r="A44" s="2">
        <v>35</v>
      </c>
      <c r="B44" s="2">
        <v>35</v>
      </c>
      <c r="C44" s="2">
        <v>35</v>
      </c>
      <c r="D44" s="3">
        <f t="shared" si="0"/>
        <v>-52.234882356822354</v>
      </c>
      <c r="E44" s="3">
        <f t="shared" si="1"/>
        <v>8.7071934586901989E-6</v>
      </c>
      <c r="F44" s="3">
        <f t="shared" si="2"/>
        <v>8.8112076297319746</v>
      </c>
      <c r="G44" s="3">
        <f t="shared" si="3"/>
        <v>-22.075013703657632</v>
      </c>
      <c r="H44" s="3">
        <f t="shared" si="4"/>
        <v>11.907934918474645</v>
      </c>
      <c r="I44" s="3">
        <f t="shared" si="5"/>
        <v>-21.430404065274871</v>
      </c>
      <c r="J44" s="3">
        <f t="shared" si="6"/>
        <v>35.001327493758552</v>
      </c>
      <c r="K44" s="3">
        <f t="shared" si="7"/>
        <v>35.001327493758552</v>
      </c>
      <c r="L44">
        <f t="shared" si="8"/>
        <v>7</v>
      </c>
      <c r="M44">
        <f t="shared" si="9"/>
        <v>69.998672506241448</v>
      </c>
    </row>
    <row r="45" spans="1:13" x14ac:dyDescent="0.3">
      <c r="A45" s="2">
        <v>21</v>
      </c>
      <c r="B45" s="2">
        <v>31.5</v>
      </c>
      <c r="C45" s="2">
        <v>17.5</v>
      </c>
      <c r="D45" s="3">
        <f t="shared" si="0"/>
        <v>-66.234882356822354</v>
      </c>
      <c r="E45" s="3">
        <f t="shared" si="1"/>
        <v>-3.4999912928065413</v>
      </c>
      <c r="F45" s="3">
        <f t="shared" si="2"/>
        <v>-8.6887923702680254</v>
      </c>
      <c r="G45" s="3">
        <f t="shared" si="3"/>
        <v>-39.575013703657632</v>
      </c>
      <c r="H45" s="3">
        <f t="shared" si="4"/>
        <v>-19.592065081525355</v>
      </c>
      <c r="I45" s="3">
        <f t="shared" si="5"/>
        <v>-42.430404065274871</v>
      </c>
      <c r="J45" s="3">
        <f t="shared" si="6"/>
        <v>1.3274937585521229E-3</v>
      </c>
      <c r="K45" s="3">
        <f t="shared" si="7"/>
        <v>1.3274937585521229E-3</v>
      </c>
      <c r="L45">
        <f t="shared" si="8"/>
        <v>7</v>
      </c>
      <c r="M45">
        <f t="shared" si="9"/>
        <v>69.998672506241448</v>
      </c>
    </row>
    <row r="46" spans="1:13" x14ac:dyDescent="0.3">
      <c r="A46" s="2">
        <v>7</v>
      </c>
      <c r="B46" s="2">
        <v>21</v>
      </c>
      <c r="C46" s="2">
        <v>7</v>
      </c>
      <c r="D46" s="3">
        <f t="shared" si="0"/>
        <v>-80.234882356822354</v>
      </c>
      <c r="E46" s="3">
        <f t="shared" si="1"/>
        <v>-13.999991292806541</v>
      </c>
      <c r="F46" s="3">
        <f t="shared" si="2"/>
        <v>-19.188792370268025</v>
      </c>
      <c r="G46" s="3">
        <f t="shared" si="3"/>
        <v>-64.075013703657632</v>
      </c>
      <c r="H46" s="3">
        <f t="shared" si="4"/>
        <v>-44.092065081525355</v>
      </c>
      <c r="I46" s="3">
        <f t="shared" si="5"/>
        <v>-63.430404065274871</v>
      </c>
      <c r="J46" s="3">
        <f t="shared" si="6"/>
        <v>-34.998672506241448</v>
      </c>
      <c r="K46" s="3">
        <f t="shared" si="7"/>
        <v>-13.999991292806541</v>
      </c>
      <c r="L46">
        <f t="shared" si="8"/>
        <v>0</v>
      </c>
      <c r="M46">
        <f t="shared" si="9"/>
        <v>0</v>
      </c>
    </row>
    <row r="47" spans="1:13" x14ac:dyDescent="0.3">
      <c r="A47" s="2">
        <v>35</v>
      </c>
      <c r="B47" s="2">
        <v>35</v>
      </c>
      <c r="C47" s="2">
        <v>35</v>
      </c>
      <c r="D47" s="3">
        <f t="shared" si="0"/>
        <v>-52.234882356822354</v>
      </c>
      <c r="E47" s="3">
        <f t="shared" si="1"/>
        <v>8.7071934586901989E-6</v>
      </c>
      <c r="F47" s="3">
        <f t="shared" si="2"/>
        <v>8.8112076297319746</v>
      </c>
      <c r="G47" s="3">
        <f t="shared" si="3"/>
        <v>-22.075013703657632</v>
      </c>
      <c r="H47" s="3">
        <f t="shared" si="4"/>
        <v>11.907934918474645</v>
      </c>
      <c r="I47" s="3">
        <f t="shared" si="5"/>
        <v>-21.430404065274871</v>
      </c>
      <c r="J47" s="3">
        <f t="shared" si="6"/>
        <v>35.001327493758552</v>
      </c>
      <c r="K47" s="3">
        <f t="shared" si="7"/>
        <v>35.001327493758552</v>
      </c>
      <c r="L47">
        <f t="shared" si="8"/>
        <v>7</v>
      </c>
      <c r="M47">
        <f t="shared" si="9"/>
        <v>69.998672506241448</v>
      </c>
    </row>
    <row r="48" spans="1:13" x14ac:dyDescent="0.3">
      <c r="A48" s="2">
        <v>28</v>
      </c>
      <c r="B48" s="2">
        <v>70</v>
      </c>
      <c r="C48" s="2">
        <v>70</v>
      </c>
      <c r="D48" s="3">
        <f t="shared" si="0"/>
        <v>-59.234882356822354</v>
      </c>
      <c r="E48" s="3">
        <f t="shared" si="1"/>
        <v>35.000008707193459</v>
      </c>
      <c r="F48" s="3">
        <f t="shared" si="2"/>
        <v>43.811207629731975</v>
      </c>
      <c r="G48" s="3">
        <f t="shared" si="3"/>
        <v>5.9249862963423681</v>
      </c>
      <c r="H48" s="3">
        <f t="shared" si="4"/>
        <v>39.907934918474645</v>
      </c>
      <c r="I48" s="3">
        <f t="shared" si="5"/>
        <v>48.569595934725129</v>
      </c>
      <c r="J48" s="3">
        <f t="shared" si="6"/>
        <v>98.001327493758552</v>
      </c>
      <c r="K48" s="3">
        <f t="shared" si="7"/>
        <v>98.001327493758552</v>
      </c>
      <c r="L48">
        <f t="shared" si="8"/>
        <v>7</v>
      </c>
      <c r="M48">
        <f t="shared" si="9"/>
        <v>69.998672506241448</v>
      </c>
    </row>
    <row r="49" spans="1:13" x14ac:dyDescent="0.3">
      <c r="A49" s="2">
        <v>21</v>
      </c>
      <c r="B49" s="2">
        <v>0</v>
      </c>
      <c r="C49" s="2">
        <v>14</v>
      </c>
      <c r="D49" s="3">
        <f t="shared" si="0"/>
        <v>-66.234882356822354</v>
      </c>
      <c r="E49" s="3">
        <f t="shared" si="1"/>
        <v>-34.999991292806541</v>
      </c>
      <c r="F49" s="3">
        <f t="shared" si="2"/>
        <v>-12.188792370268025</v>
      </c>
      <c r="G49" s="3">
        <f t="shared" si="3"/>
        <v>-71.075013703657632</v>
      </c>
      <c r="H49" s="3">
        <f t="shared" si="4"/>
        <v>-23.092065081525355</v>
      </c>
      <c r="I49" s="3">
        <f t="shared" si="5"/>
        <v>-77.430404065274871</v>
      </c>
      <c r="J49" s="3">
        <f t="shared" si="6"/>
        <v>-34.998672506241448</v>
      </c>
      <c r="K49" s="3">
        <f t="shared" si="7"/>
        <v>-12.188792370268025</v>
      </c>
      <c r="L49">
        <f t="shared" si="8"/>
        <v>0</v>
      </c>
      <c r="M49">
        <f t="shared" si="9"/>
        <v>0</v>
      </c>
    </row>
    <row r="50" spans="1:13" x14ac:dyDescent="0.3">
      <c r="A50" s="2">
        <v>35</v>
      </c>
      <c r="B50" s="2">
        <v>35</v>
      </c>
      <c r="C50" s="2">
        <v>35</v>
      </c>
      <c r="D50" s="3">
        <f t="shared" si="0"/>
        <v>-52.234882356822354</v>
      </c>
      <c r="E50" s="3">
        <f t="shared" si="1"/>
        <v>8.7071934586901989E-6</v>
      </c>
      <c r="F50" s="3">
        <f t="shared" si="2"/>
        <v>8.8112076297319746</v>
      </c>
      <c r="G50" s="3">
        <f t="shared" si="3"/>
        <v>-22.075013703657632</v>
      </c>
      <c r="H50" s="3">
        <f t="shared" si="4"/>
        <v>11.907934918474645</v>
      </c>
      <c r="I50" s="3">
        <f t="shared" si="5"/>
        <v>-21.430404065274871</v>
      </c>
      <c r="J50" s="3">
        <f t="shared" si="6"/>
        <v>35.001327493758552</v>
      </c>
      <c r="K50" s="3">
        <f t="shared" si="7"/>
        <v>35.001327493758552</v>
      </c>
      <c r="L50">
        <f t="shared" si="8"/>
        <v>7</v>
      </c>
      <c r="M50">
        <f t="shared" si="9"/>
        <v>69.998672506241448</v>
      </c>
    </row>
    <row r="51" spans="1:13" x14ac:dyDescent="0.3">
      <c r="A51" s="2">
        <v>35</v>
      </c>
      <c r="B51" s="2">
        <v>49</v>
      </c>
      <c r="C51" s="2">
        <v>21</v>
      </c>
      <c r="D51" s="3">
        <f t="shared" si="0"/>
        <v>-52.234882356822354</v>
      </c>
      <c r="E51" s="3">
        <f t="shared" si="1"/>
        <v>14.000008707193459</v>
      </c>
      <c r="F51" s="3">
        <f t="shared" si="2"/>
        <v>-5.1887923702680254</v>
      </c>
      <c r="G51" s="3">
        <f t="shared" si="3"/>
        <v>-8.0750137036576319</v>
      </c>
      <c r="H51" s="3">
        <f t="shared" si="4"/>
        <v>-2.0920650815253552</v>
      </c>
      <c r="I51" s="3">
        <f t="shared" si="5"/>
        <v>-21.430404065274871</v>
      </c>
      <c r="J51" s="3">
        <f t="shared" si="6"/>
        <v>35.001327493758552</v>
      </c>
      <c r="K51" s="3">
        <f t="shared" si="7"/>
        <v>35.001327493758552</v>
      </c>
      <c r="L51">
        <f t="shared" si="8"/>
        <v>7</v>
      </c>
      <c r="M51">
        <f t="shared" si="9"/>
        <v>69.998672506241448</v>
      </c>
    </row>
    <row r="52" spans="1:13" x14ac:dyDescent="0.3">
      <c r="A52" s="2">
        <v>70</v>
      </c>
      <c r="B52" s="2">
        <v>70</v>
      </c>
      <c r="C52" s="2">
        <v>35</v>
      </c>
      <c r="D52" s="3">
        <f t="shared" si="0"/>
        <v>-17.234882356822354</v>
      </c>
      <c r="E52" s="3">
        <f t="shared" si="1"/>
        <v>35.000008707193459</v>
      </c>
      <c r="F52" s="3">
        <f t="shared" si="2"/>
        <v>8.8112076297319746</v>
      </c>
      <c r="G52" s="3">
        <f t="shared" si="3"/>
        <v>47.924986296342368</v>
      </c>
      <c r="H52" s="3">
        <f t="shared" si="4"/>
        <v>46.907934918474645</v>
      </c>
      <c r="I52" s="3">
        <f t="shared" si="5"/>
        <v>13.569595934725129</v>
      </c>
      <c r="J52" s="3">
        <f t="shared" si="6"/>
        <v>105.00132749375855</v>
      </c>
      <c r="K52" s="3">
        <f t="shared" si="7"/>
        <v>105.00132749375855</v>
      </c>
      <c r="L52">
        <f t="shared" si="8"/>
        <v>7</v>
      </c>
      <c r="M52">
        <f t="shared" si="9"/>
        <v>69.998672506241448</v>
      </c>
    </row>
    <row r="53" spans="1:13" x14ac:dyDescent="0.3">
      <c r="A53" s="2">
        <v>5.25</v>
      </c>
      <c r="B53" s="2">
        <v>17.5</v>
      </c>
      <c r="C53" s="2">
        <v>8.75</v>
      </c>
      <c r="D53" s="3">
        <f t="shared" si="0"/>
        <v>-81.984882356822354</v>
      </c>
      <c r="E53" s="3">
        <f t="shared" si="1"/>
        <v>-17.499991292806541</v>
      </c>
      <c r="F53" s="3">
        <f t="shared" si="2"/>
        <v>-17.438792370268025</v>
      </c>
      <c r="G53" s="3">
        <f t="shared" si="3"/>
        <v>-69.325013703657632</v>
      </c>
      <c r="H53" s="3">
        <f t="shared" si="4"/>
        <v>-44.092065081525355</v>
      </c>
      <c r="I53" s="3">
        <f t="shared" si="5"/>
        <v>-65.180404065274871</v>
      </c>
      <c r="J53" s="3">
        <f t="shared" si="6"/>
        <v>-38.498672506241448</v>
      </c>
      <c r="K53" s="3">
        <f t="shared" si="7"/>
        <v>-17.438792370268025</v>
      </c>
      <c r="L53">
        <f t="shared" si="8"/>
        <v>0</v>
      </c>
      <c r="M53">
        <f t="shared" si="9"/>
        <v>0</v>
      </c>
    </row>
    <row r="54" spans="1:13" x14ac:dyDescent="0.3">
      <c r="A54" s="2">
        <v>0</v>
      </c>
      <c r="B54" s="2">
        <v>35</v>
      </c>
      <c r="C54" s="2">
        <v>0</v>
      </c>
      <c r="D54" s="3">
        <f t="shared" si="0"/>
        <v>-87.234882356822354</v>
      </c>
      <c r="E54" s="3">
        <f t="shared" si="1"/>
        <v>8.7071934586901989E-6</v>
      </c>
      <c r="F54" s="3">
        <f t="shared" si="2"/>
        <v>-26.188792370268025</v>
      </c>
      <c r="G54" s="3">
        <f t="shared" si="3"/>
        <v>-57.075013703657632</v>
      </c>
      <c r="H54" s="3">
        <f t="shared" si="4"/>
        <v>-58.092065081525355</v>
      </c>
      <c r="I54" s="3">
        <f t="shared" si="5"/>
        <v>-56.430404065274871</v>
      </c>
      <c r="J54" s="3">
        <f t="shared" si="6"/>
        <v>-34.998672506241448</v>
      </c>
      <c r="K54" s="3">
        <f t="shared" si="7"/>
        <v>8.7071934586901989E-6</v>
      </c>
      <c r="L54">
        <f t="shared" si="8"/>
        <v>2</v>
      </c>
      <c r="M54">
        <f t="shared" si="9"/>
        <v>34.999991292806541</v>
      </c>
    </row>
    <row r="55" spans="1:13" x14ac:dyDescent="0.3">
      <c r="A55" s="2">
        <v>21</v>
      </c>
      <c r="B55" s="2">
        <v>35</v>
      </c>
      <c r="C55" s="2">
        <v>35</v>
      </c>
      <c r="D55" s="3">
        <f t="shared" si="0"/>
        <v>-66.234882356822354</v>
      </c>
      <c r="E55" s="3">
        <f t="shared" si="1"/>
        <v>8.7071934586901989E-6</v>
      </c>
      <c r="F55" s="3">
        <f t="shared" si="2"/>
        <v>8.8112076297319746</v>
      </c>
      <c r="G55" s="3">
        <f t="shared" si="3"/>
        <v>-36.075013703657632</v>
      </c>
      <c r="H55" s="3">
        <f t="shared" si="4"/>
        <v>-2.0920650815253552</v>
      </c>
      <c r="I55" s="3">
        <f t="shared" si="5"/>
        <v>-21.430404065274871</v>
      </c>
      <c r="J55" s="3">
        <f t="shared" si="6"/>
        <v>21.001327493758552</v>
      </c>
      <c r="K55" s="3">
        <f t="shared" si="7"/>
        <v>21.001327493758552</v>
      </c>
      <c r="L55">
        <f t="shared" si="8"/>
        <v>7</v>
      </c>
      <c r="M55">
        <f t="shared" si="9"/>
        <v>69.998672506241448</v>
      </c>
    </row>
    <row r="56" spans="1:13" x14ac:dyDescent="0.3">
      <c r="A56" s="2">
        <v>24.5</v>
      </c>
      <c r="B56" s="2">
        <v>14</v>
      </c>
      <c r="C56" s="2">
        <v>14</v>
      </c>
      <c r="D56" s="3">
        <f t="shared" si="0"/>
        <v>-62.734882356822354</v>
      </c>
      <c r="E56" s="3">
        <f t="shared" si="1"/>
        <v>-20.999991292806541</v>
      </c>
      <c r="F56" s="3">
        <f t="shared" si="2"/>
        <v>-12.188792370268025</v>
      </c>
      <c r="G56" s="3">
        <f t="shared" si="3"/>
        <v>-53.575013703657632</v>
      </c>
      <c r="H56" s="3">
        <f t="shared" si="4"/>
        <v>-19.592065081525355</v>
      </c>
      <c r="I56" s="3">
        <f t="shared" si="5"/>
        <v>-63.430404065274871</v>
      </c>
      <c r="J56" s="3">
        <f t="shared" si="6"/>
        <v>-17.498672506241448</v>
      </c>
      <c r="K56" s="3">
        <f t="shared" si="7"/>
        <v>-12.188792370268025</v>
      </c>
      <c r="L56">
        <f t="shared" si="8"/>
        <v>0</v>
      </c>
      <c r="M56">
        <f t="shared" si="9"/>
        <v>0</v>
      </c>
    </row>
    <row r="57" spans="1:13" x14ac:dyDescent="0.3">
      <c r="A57" s="2">
        <v>24.5</v>
      </c>
      <c r="B57" s="2">
        <v>35</v>
      </c>
      <c r="C57" s="2">
        <v>24.5</v>
      </c>
      <c r="D57" s="3">
        <f t="shared" si="0"/>
        <v>-62.734882356822354</v>
      </c>
      <c r="E57" s="3">
        <f t="shared" si="1"/>
        <v>8.7071934586901989E-6</v>
      </c>
      <c r="F57" s="3">
        <f t="shared" si="2"/>
        <v>-1.6887923702680254</v>
      </c>
      <c r="G57" s="3">
        <f t="shared" si="3"/>
        <v>-32.575013703657632</v>
      </c>
      <c r="H57" s="3">
        <f t="shared" si="4"/>
        <v>-9.0920650815253552</v>
      </c>
      <c r="I57" s="3">
        <f t="shared" si="5"/>
        <v>-31.930404065274871</v>
      </c>
      <c r="J57" s="3">
        <f t="shared" si="6"/>
        <v>14.001327493758552</v>
      </c>
      <c r="K57" s="3">
        <f t="shared" si="7"/>
        <v>14.001327493758552</v>
      </c>
      <c r="L57">
        <f t="shared" si="8"/>
        <v>7</v>
      </c>
      <c r="M57">
        <f t="shared" si="9"/>
        <v>69.998672506241448</v>
      </c>
    </row>
    <row r="58" spans="1:13" x14ac:dyDescent="0.3">
      <c r="A58" s="2">
        <v>21</v>
      </c>
      <c r="B58" s="2">
        <v>35</v>
      </c>
      <c r="C58" s="2">
        <v>52.5</v>
      </c>
      <c r="D58" s="3">
        <f t="shared" si="0"/>
        <v>-66.234882356822354</v>
      </c>
      <c r="E58" s="3">
        <f t="shared" si="1"/>
        <v>8.7071934586901989E-6</v>
      </c>
      <c r="F58" s="3">
        <f t="shared" si="2"/>
        <v>26.311207629731975</v>
      </c>
      <c r="G58" s="3">
        <f t="shared" si="3"/>
        <v>-36.075013703657632</v>
      </c>
      <c r="H58" s="3">
        <f t="shared" si="4"/>
        <v>15.407934918474645</v>
      </c>
      <c r="I58" s="3">
        <f t="shared" si="5"/>
        <v>-3.9304040652748711</v>
      </c>
      <c r="J58" s="3">
        <f t="shared" si="6"/>
        <v>38.501327493758552</v>
      </c>
      <c r="K58" s="3">
        <f t="shared" si="7"/>
        <v>38.501327493758552</v>
      </c>
      <c r="L58">
        <f t="shared" si="8"/>
        <v>7</v>
      </c>
      <c r="M58">
        <f t="shared" si="9"/>
        <v>69.998672506241448</v>
      </c>
    </row>
    <row r="59" spans="1:13" x14ac:dyDescent="0.3">
      <c r="A59" s="2">
        <v>35</v>
      </c>
      <c r="B59" s="2">
        <v>21</v>
      </c>
      <c r="C59" s="2">
        <v>70</v>
      </c>
      <c r="D59" s="3">
        <f t="shared" si="0"/>
        <v>-52.234882356822354</v>
      </c>
      <c r="E59" s="3">
        <f t="shared" si="1"/>
        <v>-13.999991292806541</v>
      </c>
      <c r="F59" s="3">
        <f t="shared" si="2"/>
        <v>43.811207629731975</v>
      </c>
      <c r="G59" s="3">
        <f t="shared" si="3"/>
        <v>-36.075013703657632</v>
      </c>
      <c r="H59" s="3">
        <f t="shared" si="4"/>
        <v>46.907934918474645</v>
      </c>
      <c r="I59" s="3">
        <f t="shared" si="5"/>
        <v>-0.43040406527487107</v>
      </c>
      <c r="J59" s="3">
        <f t="shared" si="6"/>
        <v>56.001327493758552</v>
      </c>
      <c r="K59" s="3">
        <f t="shared" si="7"/>
        <v>56.001327493758552</v>
      </c>
      <c r="L59">
        <f t="shared" si="8"/>
        <v>7</v>
      </c>
      <c r="M59">
        <f t="shared" si="9"/>
        <v>69.998672506241448</v>
      </c>
    </row>
    <row r="60" spans="1:13" x14ac:dyDescent="0.3">
      <c r="A60" s="2">
        <v>7</v>
      </c>
      <c r="B60" s="2">
        <v>7</v>
      </c>
      <c r="C60" s="2">
        <v>14</v>
      </c>
      <c r="D60" s="3">
        <f t="shared" si="0"/>
        <v>-80.234882356822354</v>
      </c>
      <c r="E60" s="3">
        <f t="shared" si="1"/>
        <v>-27.999991292806541</v>
      </c>
      <c r="F60" s="3">
        <f t="shared" si="2"/>
        <v>-12.188792370268025</v>
      </c>
      <c r="G60" s="3">
        <f t="shared" si="3"/>
        <v>-78.075013703657632</v>
      </c>
      <c r="H60" s="3">
        <f t="shared" si="4"/>
        <v>-37.092065081525355</v>
      </c>
      <c r="I60" s="3">
        <f t="shared" si="5"/>
        <v>-70.430404065274871</v>
      </c>
      <c r="J60" s="3">
        <f t="shared" si="6"/>
        <v>-41.998672506241448</v>
      </c>
      <c r="K60" s="3">
        <f t="shared" si="7"/>
        <v>-12.188792370268025</v>
      </c>
      <c r="L60">
        <f t="shared" si="8"/>
        <v>0</v>
      </c>
      <c r="M60">
        <f t="shared" si="9"/>
        <v>0</v>
      </c>
    </row>
    <row r="61" spans="1:13" x14ac:dyDescent="0.3">
      <c r="A61" s="2">
        <v>7</v>
      </c>
      <c r="B61" s="2">
        <v>7</v>
      </c>
      <c r="C61" s="2">
        <v>7</v>
      </c>
      <c r="D61" s="3">
        <f t="shared" si="0"/>
        <v>-80.234882356822354</v>
      </c>
      <c r="E61" s="3">
        <f t="shared" si="1"/>
        <v>-27.999991292806541</v>
      </c>
      <c r="F61" s="3">
        <f t="shared" si="2"/>
        <v>-19.188792370268025</v>
      </c>
      <c r="G61" s="3">
        <f t="shared" si="3"/>
        <v>-78.075013703657632</v>
      </c>
      <c r="H61" s="3">
        <f t="shared" si="4"/>
        <v>-44.092065081525355</v>
      </c>
      <c r="I61" s="3">
        <f t="shared" si="5"/>
        <v>-77.430404065274871</v>
      </c>
      <c r="J61" s="3">
        <f t="shared" si="6"/>
        <v>-48.998672506241448</v>
      </c>
      <c r="K61" s="3">
        <f t="shared" si="7"/>
        <v>-19.188792370268025</v>
      </c>
      <c r="L61">
        <f t="shared" si="8"/>
        <v>0</v>
      </c>
      <c r="M61">
        <f t="shared" si="9"/>
        <v>0</v>
      </c>
    </row>
    <row r="62" spans="1:13" x14ac:dyDescent="0.3">
      <c r="A62" s="2">
        <v>35</v>
      </c>
      <c r="B62" s="2">
        <v>0</v>
      </c>
      <c r="C62" s="2">
        <v>35</v>
      </c>
      <c r="D62" s="3">
        <f t="shared" si="0"/>
        <v>-52.234882356822354</v>
      </c>
      <c r="E62" s="3">
        <f t="shared" si="1"/>
        <v>-34.999991292806541</v>
      </c>
      <c r="F62" s="3">
        <f t="shared" si="2"/>
        <v>8.8112076297319746</v>
      </c>
      <c r="G62" s="3">
        <f t="shared" si="3"/>
        <v>-57.075013703657632</v>
      </c>
      <c r="H62" s="3">
        <f t="shared" si="4"/>
        <v>11.907934918474645</v>
      </c>
      <c r="I62" s="3">
        <f t="shared" si="5"/>
        <v>-56.430404065274871</v>
      </c>
      <c r="J62" s="3">
        <f t="shared" si="6"/>
        <v>1.3274937585521229E-3</v>
      </c>
      <c r="K62" s="3">
        <f t="shared" si="7"/>
        <v>11.907934918474645</v>
      </c>
      <c r="L62">
        <f t="shared" si="8"/>
        <v>5</v>
      </c>
      <c r="M62">
        <f t="shared" si="9"/>
        <v>58.092065081525355</v>
      </c>
    </row>
    <row r="63" spans="1:13" x14ac:dyDescent="0.3">
      <c r="A63" s="2">
        <v>175</v>
      </c>
      <c r="B63" s="2">
        <v>210</v>
      </c>
      <c r="C63" s="2">
        <v>0</v>
      </c>
      <c r="D63" s="3">
        <f t="shared" si="0"/>
        <v>87.765117643177646</v>
      </c>
      <c r="E63" s="3">
        <f t="shared" si="1"/>
        <v>175.00000870719344</v>
      </c>
      <c r="F63" s="3">
        <f t="shared" si="2"/>
        <v>-26.188792370268025</v>
      </c>
      <c r="G63" s="3">
        <f t="shared" si="3"/>
        <v>292.92498629634235</v>
      </c>
      <c r="H63" s="3">
        <f t="shared" si="4"/>
        <v>116.90793491847464</v>
      </c>
      <c r="I63" s="3">
        <f t="shared" si="5"/>
        <v>118.56959593472513</v>
      </c>
      <c r="J63" s="3">
        <f t="shared" si="6"/>
        <v>315.00132749375854</v>
      </c>
      <c r="K63" s="3">
        <f t="shared" si="7"/>
        <v>315.00132749375854</v>
      </c>
      <c r="L63">
        <f t="shared" si="8"/>
        <v>7</v>
      </c>
      <c r="M63">
        <f t="shared" si="9"/>
        <v>69.998672506241448</v>
      </c>
    </row>
    <row r="64" spans="1:13" x14ac:dyDescent="0.3">
      <c r="A64" s="2">
        <v>14</v>
      </c>
      <c r="B64" s="2">
        <v>0</v>
      </c>
      <c r="C64" s="2">
        <v>0</v>
      </c>
      <c r="D64" s="3">
        <f t="shared" si="0"/>
        <v>-73.234882356822354</v>
      </c>
      <c r="E64" s="3">
        <f t="shared" si="1"/>
        <v>-34.999991292806541</v>
      </c>
      <c r="F64" s="3">
        <f t="shared" si="2"/>
        <v>-26.188792370268025</v>
      </c>
      <c r="G64" s="3">
        <f t="shared" si="3"/>
        <v>-78.075013703657632</v>
      </c>
      <c r="H64" s="3">
        <f t="shared" si="4"/>
        <v>-44.092065081525355</v>
      </c>
      <c r="I64" s="3">
        <f t="shared" si="5"/>
        <v>-91.430404065274871</v>
      </c>
      <c r="J64" s="3">
        <f t="shared" si="6"/>
        <v>-55.998672506241448</v>
      </c>
      <c r="K64" s="3">
        <f t="shared" si="7"/>
        <v>-26.188792370268025</v>
      </c>
      <c r="L64">
        <f t="shared" si="8"/>
        <v>0</v>
      </c>
      <c r="M64">
        <f t="shared" si="9"/>
        <v>0</v>
      </c>
    </row>
    <row r="65" spans="1:17" x14ac:dyDescent="0.3">
      <c r="A65" s="2">
        <v>35</v>
      </c>
      <c r="B65" s="2">
        <v>49</v>
      </c>
      <c r="C65" s="2">
        <v>14</v>
      </c>
      <c r="D65" s="3">
        <f t="shared" si="0"/>
        <v>-52.234882356822354</v>
      </c>
      <c r="E65" s="3">
        <f t="shared" si="1"/>
        <v>14.000008707193459</v>
      </c>
      <c r="F65" s="3">
        <f t="shared" si="2"/>
        <v>-12.188792370268025</v>
      </c>
      <c r="G65" s="3">
        <f t="shared" si="3"/>
        <v>-8.0750137036576319</v>
      </c>
      <c r="H65" s="3">
        <f t="shared" si="4"/>
        <v>-9.0920650815253552</v>
      </c>
      <c r="I65" s="3">
        <f t="shared" si="5"/>
        <v>-28.430404065274871</v>
      </c>
      <c r="J65" s="3">
        <f t="shared" si="6"/>
        <v>28.001327493758552</v>
      </c>
      <c r="K65" s="3">
        <f t="shared" si="7"/>
        <v>28.001327493758552</v>
      </c>
      <c r="L65">
        <f t="shared" si="8"/>
        <v>7</v>
      </c>
      <c r="M65">
        <f t="shared" si="9"/>
        <v>69.998672506241448</v>
      </c>
    </row>
    <row r="66" spans="1:17" x14ac:dyDescent="0.3">
      <c r="A66" s="2">
        <v>10.5</v>
      </c>
      <c r="B66" s="2">
        <v>7</v>
      </c>
      <c r="C66" s="2">
        <v>7</v>
      </c>
      <c r="D66" s="3">
        <f t="shared" si="0"/>
        <v>-76.734882356822354</v>
      </c>
      <c r="E66" s="3">
        <f t="shared" si="1"/>
        <v>-27.999991292806541</v>
      </c>
      <c r="F66" s="3">
        <f t="shared" si="2"/>
        <v>-19.188792370268025</v>
      </c>
      <c r="G66" s="3">
        <f t="shared" si="3"/>
        <v>-74.575013703657632</v>
      </c>
      <c r="H66" s="3">
        <f t="shared" si="4"/>
        <v>-40.592065081525355</v>
      </c>
      <c r="I66" s="3">
        <f t="shared" si="5"/>
        <v>-77.430404065274871</v>
      </c>
      <c r="J66" s="3">
        <f t="shared" si="6"/>
        <v>-45.498672506241448</v>
      </c>
      <c r="K66" s="3">
        <f t="shared" si="7"/>
        <v>-19.188792370268025</v>
      </c>
      <c r="L66">
        <f t="shared" si="8"/>
        <v>0</v>
      </c>
      <c r="M66">
        <f t="shared" si="9"/>
        <v>0</v>
      </c>
    </row>
    <row r="67" spans="1:17" x14ac:dyDescent="0.3">
      <c r="A67" s="2">
        <v>7</v>
      </c>
      <c r="B67" s="2">
        <v>14</v>
      </c>
      <c r="C67" s="2">
        <v>3.5</v>
      </c>
      <c r="D67" s="3">
        <f t="shared" si="0"/>
        <v>-80.234882356822354</v>
      </c>
      <c r="E67" s="3">
        <f t="shared" si="1"/>
        <v>-20.999991292806541</v>
      </c>
      <c r="F67" s="3">
        <f t="shared" si="2"/>
        <v>-22.688792370268025</v>
      </c>
      <c r="G67" s="3">
        <f t="shared" si="3"/>
        <v>-71.075013703657632</v>
      </c>
      <c r="H67" s="3">
        <f t="shared" si="4"/>
        <v>-47.592065081525355</v>
      </c>
      <c r="I67" s="3">
        <f t="shared" si="5"/>
        <v>-73.930404065274871</v>
      </c>
      <c r="J67" s="3">
        <f t="shared" si="6"/>
        <v>-45.498672506241448</v>
      </c>
      <c r="K67" s="3">
        <f t="shared" si="7"/>
        <v>-20.999991292806541</v>
      </c>
      <c r="L67">
        <f t="shared" si="8"/>
        <v>0</v>
      </c>
      <c r="M67">
        <f t="shared" si="9"/>
        <v>0</v>
      </c>
    </row>
    <row r="68" spans="1:17" x14ac:dyDescent="0.3">
      <c r="A68" s="2">
        <v>175</v>
      </c>
      <c r="B68" s="2">
        <v>350</v>
      </c>
      <c r="C68" s="2">
        <v>70</v>
      </c>
      <c r="D68" s="3">
        <f t="shared" si="0"/>
        <v>87.765117643177646</v>
      </c>
      <c r="E68" s="3">
        <f t="shared" si="1"/>
        <v>315.00000870719344</v>
      </c>
      <c r="F68" s="3">
        <f t="shared" si="2"/>
        <v>43.811207629731975</v>
      </c>
      <c r="G68" s="3">
        <f t="shared" si="3"/>
        <v>432.92498629634235</v>
      </c>
      <c r="H68" s="3">
        <f t="shared" si="4"/>
        <v>186.90793491847464</v>
      </c>
      <c r="I68" s="3">
        <f t="shared" si="5"/>
        <v>328.56959593472516</v>
      </c>
      <c r="J68" s="3">
        <f t="shared" si="6"/>
        <v>525.00132749375859</v>
      </c>
      <c r="K68" s="3">
        <f t="shared" si="7"/>
        <v>525.00132749375859</v>
      </c>
      <c r="L68">
        <f t="shared" si="8"/>
        <v>7</v>
      </c>
      <c r="M68">
        <f t="shared" si="9"/>
        <v>69.998672506241448</v>
      </c>
    </row>
    <row r="69" spans="1:17" x14ac:dyDescent="0.3">
      <c r="A69" s="2">
        <v>0</v>
      </c>
      <c r="B69" s="2">
        <v>14</v>
      </c>
      <c r="C69" s="2">
        <v>14</v>
      </c>
      <c r="D69" s="3">
        <f t="shared" si="0"/>
        <v>-87.234882356822354</v>
      </c>
      <c r="E69" s="3">
        <f t="shared" si="1"/>
        <v>-20.999991292806541</v>
      </c>
      <c r="F69" s="3">
        <f t="shared" si="2"/>
        <v>-12.188792370268025</v>
      </c>
      <c r="G69" s="3">
        <f t="shared" si="3"/>
        <v>-78.075013703657632</v>
      </c>
      <c r="H69" s="3">
        <f t="shared" si="4"/>
        <v>-44.092065081525355</v>
      </c>
      <c r="I69" s="3">
        <f t="shared" si="5"/>
        <v>-63.430404065274871</v>
      </c>
      <c r="J69" s="3">
        <f t="shared" si="6"/>
        <v>-41.998672506241448</v>
      </c>
      <c r="K69" s="3">
        <f t="shared" si="7"/>
        <v>-12.188792370268025</v>
      </c>
      <c r="L69">
        <f t="shared" si="8"/>
        <v>0</v>
      </c>
      <c r="M69">
        <f t="shared" si="9"/>
        <v>0</v>
      </c>
    </row>
    <row r="70" spans="1:17" x14ac:dyDescent="0.3">
      <c r="A70" s="2">
        <v>12.25</v>
      </c>
      <c r="B70" s="2">
        <v>35</v>
      </c>
      <c r="C70" s="2">
        <v>0</v>
      </c>
      <c r="D70" s="3">
        <f t="shared" si="0"/>
        <v>-74.984882356822354</v>
      </c>
      <c r="E70" s="3">
        <f t="shared" si="1"/>
        <v>8.7071934586901989E-6</v>
      </c>
      <c r="F70" s="3">
        <f t="shared" si="2"/>
        <v>-26.188792370268025</v>
      </c>
      <c r="G70" s="3">
        <f t="shared" si="3"/>
        <v>-44.825013703657632</v>
      </c>
      <c r="H70" s="3">
        <f t="shared" si="4"/>
        <v>-45.842065081525355</v>
      </c>
      <c r="I70" s="3">
        <f t="shared" si="5"/>
        <v>-56.430404065274871</v>
      </c>
      <c r="J70" s="3">
        <f t="shared" si="6"/>
        <v>-22.748672506241448</v>
      </c>
      <c r="K70" s="3">
        <f t="shared" si="7"/>
        <v>8.7071934586901989E-6</v>
      </c>
      <c r="L70">
        <f t="shared" si="8"/>
        <v>2</v>
      </c>
      <c r="M70">
        <f t="shared" si="9"/>
        <v>34.999991292806541</v>
      </c>
    </row>
    <row r="71" spans="1:17" x14ac:dyDescent="0.3">
      <c r="A71" s="2">
        <v>35</v>
      </c>
      <c r="B71" s="2">
        <v>42</v>
      </c>
      <c r="C71" s="2">
        <v>42</v>
      </c>
      <c r="D71" s="3">
        <f t="shared" ref="D71:D82" si="12">A71-$D$4</f>
        <v>-52.234882356822354</v>
      </c>
      <c r="E71" s="3">
        <f t="shared" ref="E71:E82" si="13">B71-$E$4</f>
        <v>7.0000087071934587</v>
      </c>
      <c r="F71" s="3">
        <f t="shared" ref="F71:F82" si="14">C71-$F$4</f>
        <v>15.811207629731975</v>
      </c>
      <c r="G71" s="3">
        <f t="shared" ref="G71:G82" si="15">A71+B71-$G$4</f>
        <v>-15.075013703657632</v>
      </c>
      <c r="H71" s="3">
        <f t="shared" ref="H71:H82" si="16">A71+C71-$H$4</f>
        <v>18.907934918474645</v>
      </c>
      <c r="I71" s="3">
        <f t="shared" ref="I71:I82" si="17">B71+C71-$I$4</f>
        <v>-7.4304040652748711</v>
      </c>
      <c r="J71" s="3">
        <f t="shared" ref="J71:J82" si="18">A71+B71+C71-$J$4</f>
        <v>49.001327493758552</v>
      </c>
      <c r="K71" s="3">
        <f t="shared" ref="K71:K82" si="19">MAX(D71:J71)</f>
        <v>49.001327493758552</v>
      </c>
      <c r="L71">
        <f t="shared" ref="L71:L82" si="20">IF(K71&lt;0,0,MATCH(K71,D71:J71,0))</f>
        <v>7</v>
      </c>
      <c r="M71">
        <f t="shared" ref="M71:M82" si="21">IF(L71=0,0,HLOOKUP(L71,$D$3:$J$4,2))</f>
        <v>69.998672506241448</v>
      </c>
    </row>
    <row r="72" spans="1:17" x14ac:dyDescent="0.3">
      <c r="A72" s="2">
        <v>35</v>
      </c>
      <c r="B72" s="2">
        <v>56</v>
      </c>
      <c r="C72" s="2">
        <v>0</v>
      </c>
      <c r="D72" s="3">
        <f t="shared" si="12"/>
        <v>-52.234882356822354</v>
      </c>
      <c r="E72" s="3">
        <f t="shared" si="13"/>
        <v>21.000008707193459</v>
      </c>
      <c r="F72" s="3">
        <f t="shared" si="14"/>
        <v>-26.188792370268025</v>
      </c>
      <c r="G72" s="3">
        <f t="shared" si="15"/>
        <v>-1.0750137036576319</v>
      </c>
      <c r="H72" s="3">
        <f t="shared" si="16"/>
        <v>-23.092065081525355</v>
      </c>
      <c r="I72" s="3">
        <f t="shared" si="17"/>
        <v>-35.430404065274871</v>
      </c>
      <c r="J72" s="3">
        <f t="shared" si="18"/>
        <v>21.001327493758552</v>
      </c>
      <c r="K72" s="3">
        <f t="shared" si="19"/>
        <v>21.001327493758552</v>
      </c>
      <c r="L72">
        <f t="shared" si="20"/>
        <v>7</v>
      </c>
      <c r="M72">
        <f t="shared" si="21"/>
        <v>69.998672506241448</v>
      </c>
    </row>
    <row r="73" spans="1:17" x14ac:dyDescent="0.3">
      <c r="A73" s="2">
        <v>35</v>
      </c>
      <c r="B73" s="2">
        <v>42</v>
      </c>
      <c r="C73" s="2">
        <v>0</v>
      </c>
      <c r="D73" s="3">
        <f t="shared" si="12"/>
        <v>-52.234882356822354</v>
      </c>
      <c r="E73" s="3">
        <f t="shared" si="13"/>
        <v>7.0000087071934587</v>
      </c>
      <c r="F73" s="3">
        <f t="shared" si="14"/>
        <v>-26.188792370268025</v>
      </c>
      <c r="G73" s="3">
        <f t="shared" si="15"/>
        <v>-15.075013703657632</v>
      </c>
      <c r="H73" s="3">
        <f t="shared" si="16"/>
        <v>-23.092065081525355</v>
      </c>
      <c r="I73" s="3">
        <f t="shared" si="17"/>
        <v>-49.430404065274871</v>
      </c>
      <c r="J73" s="3">
        <f t="shared" si="18"/>
        <v>7.0013274937585521</v>
      </c>
      <c r="K73" s="3">
        <f t="shared" si="19"/>
        <v>7.0013274937585521</v>
      </c>
      <c r="L73">
        <f t="shared" si="20"/>
        <v>7</v>
      </c>
      <c r="M73">
        <f t="shared" si="21"/>
        <v>69.998672506241448</v>
      </c>
      <c r="O73" t="s">
        <v>16</v>
      </c>
      <c r="P73" t="s">
        <v>17</v>
      </c>
      <c r="Q73" t="s">
        <v>18</v>
      </c>
    </row>
    <row r="74" spans="1:17" x14ac:dyDescent="0.3">
      <c r="A74" s="2">
        <v>42</v>
      </c>
      <c r="B74" s="2">
        <v>52.5</v>
      </c>
      <c r="C74" s="2">
        <v>7</v>
      </c>
      <c r="D74" s="3">
        <f t="shared" si="12"/>
        <v>-45.234882356822354</v>
      </c>
      <c r="E74" s="3">
        <f t="shared" si="13"/>
        <v>17.500008707193459</v>
      </c>
      <c r="F74" s="3">
        <f t="shared" si="14"/>
        <v>-19.188792370268025</v>
      </c>
      <c r="G74" s="3">
        <f t="shared" si="15"/>
        <v>2.4249862963423681</v>
      </c>
      <c r="H74" s="3">
        <f t="shared" si="16"/>
        <v>-9.0920650815253552</v>
      </c>
      <c r="I74" s="3">
        <f t="shared" si="17"/>
        <v>-31.930404065274871</v>
      </c>
      <c r="J74" s="3">
        <f t="shared" si="18"/>
        <v>31.501327493758552</v>
      </c>
      <c r="K74" s="3">
        <f t="shared" si="19"/>
        <v>31.501327493758552</v>
      </c>
      <c r="L74">
        <f t="shared" si="20"/>
        <v>7</v>
      </c>
      <c r="M74">
        <f t="shared" si="21"/>
        <v>69.998672506241448</v>
      </c>
      <c r="O74" t="s">
        <v>19</v>
      </c>
      <c r="P74">
        <f>E4-G4</f>
        <v>-57.075022410851091</v>
      </c>
      <c r="Q74">
        <f>IF(P74&lt;0,0,P74)</f>
        <v>0</v>
      </c>
    </row>
    <row r="75" spans="1:17" x14ac:dyDescent="0.3">
      <c r="A75" s="2">
        <v>21</v>
      </c>
      <c r="B75" s="2">
        <v>21</v>
      </c>
      <c r="C75" s="2">
        <v>7</v>
      </c>
      <c r="D75" s="3">
        <f t="shared" si="12"/>
        <v>-66.234882356822354</v>
      </c>
      <c r="E75" s="3">
        <f t="shared" si="13"/>
        <v>-13.999991292806541</v>
      </c>
      <c r="F75" s="3">
        <f t="shared" si="14"/>
        <v>-19.188792370268025</v>
      </c>
      <c r="G75" s="3">
        <f t="shared" si="15"/>
        <v>-50.075013703657632</v>
      </c>
      <c r="H75" s="3">
        <f t="shared" si="16"/>
        <v>-30.092065081525355</v>
      </c>
      <c r="I75" s="3">
        <f t="shared" si="17"/>
        <v>-63.430404065274871</v>
      </c>
      <c r="J75" s="3">
        <f t="shared" si="18"/>
        <v>-20.998672506241448</v>
      </c>
      <c r="K75" s="3">
        <f t="shared" si="19"/>
        <v>-13.999991292806541</v>
      </c>
      <c r="L75">
        <f t="shared" si="20"/>
        <v>0</v>
      </c>
      <c r="M75">
        <f t="shared" si="21"/>
        <v>0</v>
      </c>
      <c r="O75" t="s">
        <v>20</v>
      </c>
      <c r="P75">
        <f>D4-G4</f>
        <v>-4.8401313468352782</v>
      </c>
      <c r="Q75">
        <f t="shared" ref="Q75:Q85" si="22">IF(P75&lt;0,0,P75)</f>
        <v>0</v>
      </c>
    </row>
    <row r="76" spans="1:17" x14ac:dyDescent="0.3">
      <c r="A76" s="2">
        <v>27.650000000000002</v>
      </c>
      <c r="B76" s="2">
        <v>48.65</v>
      </c>
      <c r="C76" s="2">
        <v>27.650000000000002</v>
      </c>
      <c r="D76" s="3">
        <f t="shared" si="12"/>
        <v>-59.584882356822348</v>
      </c>
      <c r="E76" s="3">
        <f t="shared" si="13"/>
        <v>13.650008707193457</v>
      </c>
      <c r="F76" s="3">
        <f t="shared" si="14"/>
        <v>1.4612076297319767</v>
      </c>
      <c r="G76" s="3">
        <f t="shared" si="15"/>
        <v>-15.775013703657635</v>
      </c>
      <c r="H76" s="3">
        <f t="shared" si="16"/>
        <v>-2.7920650815253509</v>
      </c>
      <c r="I76" s="3">
        <f t="shared" si="17"/>
        <v>-15.130404065274874</v>
      </c>
      <c r="J76" s="3">
        <f t="shared" si="18"/>
        <v>33.951327493758555</v>
      </c>
      <c r="K76" s="3">
        <f t="shared" si="19"/>
        <v>33.951327493758555</v>
      </c>
      <c r="L76">
        <f t="shared" si="20"/>
        <v>7</v>
      </c>
      <c r="M76">
        <f t="shared" si="21"/>
        <v>69.998672506241448</v>
      </c>
      <c r="O76" t="s">
        <v>22</v>
      </c>
      <c r="P76">
        <f>F4-H4</f>
        <v>-31.90327271125733</v>
      </c>
      <c r="Q76">
        <f t="shared" si="22"/>
        <v>0</v>
      </c>
    </row>
    <row r="77" spans="1:17" x14ac:dyDescent="0.3">
      <c r="A77" s="2">
        <v>0</v>
      </c>
      <c r="B77" s="2">
        <v>56</v>
      </c>
      <c r="C77" s="2">
        <v>35</v>
      </c>
      <c r="D77" s="3">
        <f t="shared" si="12"/>
        <v>-87.234882356822354</v>
      </c>
      <c r="E77" s="3">
        <f t="shared" si="13"/>
        <v>21.000008707193459</v>
      </c>
      <c r="F77" s="3">
        <f t="shared" si="14"/>
        <v>8.8112076297319746</v>
      </c>
      <c r="G77" s="3">
        <f t="shared" si="15"/>
        <v>-36.075013703657632</v>
      </c>
      <c r="H77" s="3">
        <f t="shared" si="16"/>
        <v>-23.092065081525355</v>
      </c>
      <c r="I77" s="3">
        <f t="shared" si="17"/>
        <v>-0.43040406527487107</v>
      </c>
      <c r="J77" s="3">
        <f t="shared" si="18"/>
        <v>21.001327493758552</v>
      </c>
      <c r="K77" s="3">
        <f t="shared" si="19"/>
        <v>21.001327493758552</v>
      </c>
      <c r="L77">
        <f t="shared" si="20"/>
        <v>7</v>
      </c>
      <c r="M77">
        <f t="shared" si="21"/>
        <v>69.998672506241448</v>
      </c>
      <c r="O77" t="s">
        <v>23</v>
      </c>
      <c r="P77">
        <f>D4-H4</f>
        <v>29.142817275296999</v>
      </c>
      <c r="Q77">
        <f t="shared" si="22"/>
        <v>29.142817275296999</v>
      </c>
    </row>
    <row r="78" spans="1:17" x14ac:dyDescent="0.3">
      <c r="A78" s="2">
        <v>0</v>
      </c>
      <c r="B78" s="2">
        <v>7</v>
      </c>
      <c r="C78" s="2">
        <v>0</v>
      </c>
      <c r="D78" s="3">
        <f t="shared" si="12"/>
        <v>-87.234882356822354</v>
      </c>
      <c r="E78" s="3">
        <f t="shared" si="13"/>
        <v>-27.999991292806541</v>
      </c>
      <c r="F78" s="3">
        <f t="shared" si="14"/>
        <v>-26.188792370268025</v>
      </c>
      <c r="G78" s="3">
        <f t="shared" si="15"/>
        <v>-85.075013703657632</v>
      </c>
      <c r="H78" s="3">
        <f t="shared" si="16"/>
        <v>-58.092065081525355</v>
      </c>
      <c r="I78" s="3">
        <f t="shared" si="17"/>
        <v>-84.430404065274871</v>
      </c>
      <c r="J78" s="3">
        <f t="shared" si="18"/>
        <v>-62.998672506241448</v>
      </c>
      <c r="K78" s="3">
        <f t="shared" si="19"/>
        <v>-26.188792370268025</v>
      </c>
      <c r="L78">
        <f t="shared" si="20"/>
        <v>0</v>
      </c>
      <c r="M78">
        <f t="shared" si="21"/>
        <v>0</v>
      </c>
      <c r="O78" t="s">
        <v>24</v>
      </c>
      <c r="P78">
        <f>E4-I4</f>
        <v>-56.43041277246833</v>
      </c>
      <c r="Q78">
        <f t="shared" si="22"/>
        <v>0</v>
      </c>
    </row>
    <row r="79" spans="1:17" x14ac:dyDescent="0.3">
      <c r="A79" s="2">
        <v>35</v>
      </c>
      <c r="B79" s="2">
        <v>35</v>
      </c>
      <c r="C79" s="2">
        <v>56</v>
      </c>
      <c r="D79" s="3">
        <f t="shared" si="12"/>
        <v>-52.234882356822354</v>
      </c>
      <c r="E79" s="3">
        <f t="shared" si="13"/>
        <v>8.7071934586901989E-6</v>
      </c>
      <c r="F79" s="3">
        <f t="shared" si="14"/>
        <v>29.811207629731975</v>
      </c>
      <c r="G79" s="3">
        <f t="shared" si="15"/>
        <v>-22.075013703657632</v>
      </c>
      <c r="H79" s="3">
        <f t="shared" si="16"/>
        <v>32.907934918474645</v>
      </c>
      <c r="I79" s="3">
        <f t="shared" si="17"/>
        <v>-0.43040406527487107</v>
      </c>
      <c r="J79" s="3">
        <f t="shared" si="18"/>
        <v>56.001327493758552</v>
      </c>
      <c r="K79" s="3">
        <f t="shared" si="19"/>
        <v>56.001327493758552</v>
      </c>
      <c r="L79">
        <f t="shared" si="20"/>
        <v>7</v>
      </c>
      <c r="M79">
        <f t="shared" si="21"/>
        <v>69.998672506241448</v>
      </c>
      <c r="O79" t="s">
        <v>21</v>
      </c>
      <c r="P79" s="3">
        <f>F4-I4</f>
        <v>-65.241611695006839</v>
      </c>
      <c r="Q79">
        <f t="shared" si="22"/>
        <v>0</v>
      </c>
    </row>
    <row r="80" spans="1:17" x14ac:dyDescent="0.3">
      <c r="A80" s="2">
        <v>21</v>
      </c>
      <c r="B80" s="2">
        <v>28</v>
      </c>
      <c r="C80" s="2">
        <v>28</v>
      </c>
      <c r="D80" s="3">
        <f t="shared" si="12"/>
        <v>-66.234882356822354</v>
      </c>
      <c r="E80" s="3">
        <f t="shared" si="13"/>
        <v>-6.9999912928065413</v>
      </c>
      <c r="F80" s="3">
        <f t="shared" si="14"/>
        <v>1.8112076297319746</v>
      </c>
      <c r="G80" s="3">
        <f t="shared" si="15"/>
        <v>-43.075013703657632</v>
      </c>
      <c r="H80" s="3">
        <f t="shared" si="16"/>
        <v>-9.0920650815253552</v>
      </c>
      <c r="I80" s="3">
        <f t="shared" si="17"/>
        <v>-35.430404065274871</v>
      </c>
      <c r="J80" s="3">
        <f t="shared" si="18"/>
        <v>7.0013274937585521</v>
      </c>
      <c r="K80" s="3">
        <f t="shared" si="19"/>
        <v>7.0013274937585521</v>
      </c>
      <c r="L80">
        <f t="shared" si="20"/>
        <v>7</v>
      </c>
      <c r="M80">
        <f t="shared" si="21"/>
        <v>69.998672506241448</v>
      </c>
      <c r="O80" t="s">
        <v>25</v>
      </c>
      <c r="P80">
        <f>G4-J4</f>
        <v>22.076341197416184</v>
      </c>
      <c r="Q80">
        <f t="shared" si="22"/>
        <v>22.076341197416184</v>
      </c>
    </row>
    <row r="81" spans="1:17" x14ac:dyDescent="0.3">
      <c r="A81" s="2">
        <v>0</v>
      </c>
      <c r="B81" s="2">
        <v>42</v>
      </c>
      <c r="C81" s="2">
        <v>7</v>
      </c>
      <c r="D81" s="3">
        <f t="shared" si="12"/>
        <v>-87.234882356822354</v>
      </c>
      <c r="E81" s="3">
        <f t="shared" si="13"/>
        <v>7.0000087071934587</v>
      </c>
      <c r="F81" s="3">
        <f t="shared" si="14"/>
        <v>-19.188792370268025</v>
      </c>
      <c r="G81" s="3">
        <f t="shared" si="15"/>
        <v>-50.075013703657632</v>
      </c>
      <c r="H81" s="3">
        <f t="shared" si="16"/>
        <v>-51.092065081525355</v>
      </c>
      <c r="I81" s="3">
        <f t="shared" si="17"/>
        <v>-42.430404065274871</v>
      </c>
      <c r="J81" s="3">
        <f t="shared" si="18"/>
        <v>-20.998672506241448</v>
      </c>
      <c r="K81" s="3">
        <f t="shared" si="19"/>
        <v>7.0000087071934587</v>
      </c>
      <c r="L81">
        <f t="shared" si="20"/>
        <v>2</v>
      </c>
      <c r="M81">
        <f t="shared" si="21"/>
        <v>34.999991292806541</v>
      </c>
      <c r="O81" t="s">
        <v>26</v>
      </c>
      <c r="P81">
        <f>H4-J4</f>
        <v>-11.906607424716093</v>
      </c>
      <c r="Q81">
        <f t="shared" si="22"/>
        <v>0</v>
      </c>
    </row>
    <row r="82" spans="1:17" x14ac:dyDescent="0.3">
      <c r="A82" s="2">
        <v>35</v>
      </c>
      <c r="B82" s="2">
        <v>35</v>
      </c>
      <c r="C82" s="2">
        <v>1.75</v>
      </c>
      <c r="D82" s="3">
        <f t="shared" si="12"/>
        <v>-52.234882356822354</v>
      </c>
      <c r="E82" s="3">
        <f t="shared" si="13"/>
        <v>8.7071934586901989E-6</v>
      </c>
      <c r="F82" s="3">
        <f t="shared" si="14"/>
        <v>-24.438792370268025</v>
      </c>
      <c r="G82" s="3">
        <f t="shared" si="15"/>
        <v>-22.075013703657632</v>
      </c>
      <c r="H82" s="3">
        <f t="shared" si="16"/>
        <v>-21.342065081525355</v>
      </c>
      <c r="I82" s="3">
        <f t="shared" si="17"/>
        <v>-54.680404065274871</v>
      </c>
      <c r="J82" s="3">
        <f t="shared" si="18"/>
        <v>1.7513274937585521</v>
      </c>
      <c r="K82" s="3">
        <f t="shared" si="19"/>
        <v>1.7513274937585521</v>
      </c>
      <c r="L82">
        <f t="shared" si="20"/>
        <v>7</v>
      </c>
      <c r="M82">
        <f t="shared" si="21"/>
        <v>69.998672506241448</v>
      </c>
      <c r="O82" t="s">
        <v>27</v>
      </c>
      <c r="P82">
        <f>I4-J4</f>
        <v>21.431731559033423</v>
      </c>
      <c r="Q82">
        <f t="shared" si="22"/>
        <v>21.431731559033423</v>
      </c>
    </row>
    <row r="83" spans="1:17" x14ac:dyDescent="0.3">
      <c r="O83" t="s">
        <v>28</v>
      </c>
      <c r="P83">
        <f>E4-J4</f>
        <v>-34.998681213434907</v>
      </c>
      <c r="Q83">
        <f t="shared" si="22"/>
        <v>0</v>
      </c>
    </row>
    <row r="84" spans="1:17" x14ac:dyDescent="0.3">
      <c r="O84" t="s">
        <v>29</v>
      </c>
      <c r="P84">
        <f>D4-J4</f>
        <v>17.236209850580906</v>
      </c>
      <c r="Q84">
        <f t="shared" si="22"/>
        <v>17.236209850580906</v>
      </c>
    </row>
    <row r="85" spans="1:17" x14ac:dyDescent="0.3">
      <c r="O85" t="s">
        <v>30</v>
      </c>
      <c r="P85">
        <f>F4-J4</f>
        <v>-43.809880135973422</v>
      </c>
      <c r="Q85">
        <f t="shared" si="22"/>
        <v>0</v>
      </c>
    </row>
    <row r="86" spans="1:17" x14ac:dyDescent="0.3">
      <c r="O86" t="s">
        <v>31</v>
      </c>
      <c r="Q86">
        <f>SUM(Q74:Q85)</f>
        <v>89.887099882327504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88A40-CA3A-49E0-A64A-33F0DA77D94B}">
  <dimension ref="A1:E11"/>
  <sheetViews>
    <sheetView workbookViewId="0">
      <selection activeCell="B12" sqref="B12"/>
    </sheetView>
  </sheetViews>
  <sheetFormatPr defaultRowHeight="14" x14ac:dyDescent="0.3"/>
  <sheetData>
    <row r="1" spans="1:5" x14ac:dyDescent="0.3">
      <c r="B1" t="s">
        <v>32</v>
      </c>
      <c r="C1" t="s">
        <v>33</v>
      </c>
      <c r="D1" t="s">
        <v>34</v>
      </c>
    </row>
    <row r="2" spans="1:5" x14ac:dyDescent="0.3">
      <c r="A2" t="s">
        <v>35</v>
      </c>
      <c r="B2">
        <v>12</v>
      </c>
      <c r="C2">
        <v>7</v>
      </c>
      <c r="D2">
        <v>11</v>
      </c>
    </row>
    <row r="3" spans="1:5" x14ac:dyDescent="0.3">
      <c r="A3" t="s">
        <v>36</v>
      </c>
      <c r="B3">
        <v>7</v>
      </c>
      <c r="C3">
        <v>13</v>
      </c>
      <c r="D3">
        <v>11</v>
      </c>
    </row>
    <row r="5" spans="1:5" x14ac:dyDescent="0.3">
      <c r="A5" t="s">
        <v>37</v>
      </c>
      <c r="B5" t="s">
        <v>41</v>
      </c>
      <c r="C5" t="s">
        <v>32</v>
      </c>
      <c r="D5" t="s">
        <v>33</v>
      </c>
      <c r="E5" t="s">
        <v>34</v>
      </c>
    </row>
    <row r="6" spans="1:5" x14ac:dyDescent="0.3">
      <c r="A6" t="s">
        <v>38</v>
      </c>
      <c r="C6">
        <v>2</v>
      </c>
      <c r="D6">
        <v>-3</v>
      </c>
      <c r="E6">
        <v>1</v>
      </c>
    </row>
    <row r="7" spans="1:5" x14ac:dyDescent="0.3">
      <c r="A7" t="s">
        <v>39</v>
      </c>
      <c r="C7">
        <v>-3</v>
      </c>
      <c r="D7">
        <v>3</v>
      </c>
      <c r="E7">
        <v>1</v>
      </c>
    </row>
    <row r="8" spans="1:5" x14ac:dyDescent="0.3">
      <c r="A8" t="s">
        <v>40</v>
      </c>
      <c r="C8">
        <v>3</v>
      </c>
      <c r="D8">
        <v>4</v>
      </c>
      <c r="E8">
        <v>6</v>
      </c>
    </row>
    <row r="10" spans="1:5" x14ac:dyDescent="0.3">
      <c r="A10" t="s">
        <v>42</v>
      </c>
      <c r="B10">
        <f>10+10+10+10</f>
        <v>40</v>
      </c>
    </row>
    <row r="11" spans="1:5" x14ac:dyDescent="0.3">
      <c r="A11" t="s">
        <v>43</v>
      </c>
      <c r="B11">
        <f>16*3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DB93-20F6-405B-A1CB-262FD2FAF240}">
  <dimension ref="B1:N8"/>
  <sheetViews>
    <sheetView workbookViewId="0">
      <selection activeCell="N8" sqref="N8"/>
    </sheetView>
  </sheetViews>
  <sheetFormatPr defaultRowHeight="14" x14ac:dyDescent="0.3"/>
  <sheetData>
    <row r="1" spans="2:14" x14ac:dyDescent="0.3">
      <c r="B1" t="s">
        <v>67</v>
      </c>
      <c r="C1">
        <v>1</v>
      </c>
      <c r="D1">
        <v>2</v>
      </c>
      <c r="E1">
        <v>3</v>
      </c>
      <c r="F1" s="7"/>
      <c r="G1" s="7">
        <v>1</v>
      </c>
      <c r="H1" s="7">
        <v>2</v>
      </c>
      <c r="I1" s="7">
        <v>3</v>
      </c>
    </row>
    <row r="2" spans="2:14" x14ac:dyDescent="0.3">
      <c r="B2" t="s">
        <v>68</v>
      </c>
      <c r="C2">
        <v>550</v>
      </c>
      <c r="D2">
        <v>470</v>
      </c>
      <c r="E2">
        <v>1020</v>
      </c>
      <c r="F2" s="7" t="s">
        <v>4</v>
      </c>
      <c r="G2" s="7">
        <v>1449.9737936222618</v>
      </c>
      <c r="H2" s="7">
        <v>2519.2926762056854</v>
      </c>
      <c r="I2" s="7">
        <v>2089.8829721597886</v>
      </c>
    </row>
    <row r="3" spans="2:14" x14ac:dyDescent="0.3">
      <c r="B3" t="s">
        <v>69</v>
      </c>
      <c r="C3" t="s">
        <v>70</v>
      </c>
      <c r="D3" t="s">
        <v>71</v>
      </c>
      <c r="E3" t="s">
        <v>72</v>
      </c>
      <c r="G3" t="s">
        <v>73</v>
      </c>
      <c r="H3" t="s">
        <v>74</v>
      </c>
      <c r="I3" t="s">
        <v>75</v>
      </c>
      <c r="J3" t="s">
        <v>76</v>
      </c>
      <c r="K3" t="s">
        <v>14</v>
      </c>
      <c r="L3" t="s">
        <v>15</v>
      </c>
      <c r="M3" t="s">
        <v>78</v>
      </c>
      <c r="N3" s="5" t="s">
        <v>77</v>
      </c>
    </row>
    <row r="4" spans="2:14" x14ac:dyDescent="0.3">
      <c r="B4">
        <v>12</v>
      </c>
      <c r="C4">
        <v>1250</v>
      </c>
      <c r="D4">
        <v>1500</v>
      </c>
      <c r="E4">
        <v>2600</v>
      </c>
      <c r="G4">
        <f>C4-$G$2</f>
        <v>-199.97379362226184</v>
      </c>
      <c r="H4">
        <f>D4-$H$2</f>
        <v>-1019.2926762056854</v>
      </c>
      <c r="I4">
        <f>E4-$I$2</f>
        <v>510.11702784021145</v>
      </c>
      <c r="J4">
        <f>MAX(G4:I4)</f>
        <v>510.11702784021145</v>
      </c>
      <c r="K4">
        <f>IF(J4&lt;0,0,MATCH(J4,$G4:$I4,0))</f>
        <v>3</v>
      </c>
      <c r="L4">
        <f>IF(K4=0,0,HLOOKUP(K4,$G$1:$I$2,2))</f>
        <v>2089.8829721597886</v>
      </c>
      <c r="M4">
        <f>IF(K4=0,0,HLOOKUP(K4,$C$1:$E$2,2))</f>
        <v>1020</v>
      </c>
      <c r="N4" s="5">
        <f>L4-M4</f>
        <v>1069.8829721597886</v>
      </c>
    </row>
    <row r="5" spans="2:14" x14ac:dyDescent="0.3">
      <c r="B5">
        <v>23</v>
      </c>
      <c r="C5">
        <v>1450</v>
      </c>
      <c r="D5">
        <v>540</v>
      </c>
      <c r="E5">
        <v>1750</v>
      </c>
      <c r="G5">
        <f>C5-$G$2</f>
        <v>2.6206377738162701E-2</v>
      </c>
      <c r="H5">
        <f>D5-$H$2</f>
        <v>-1979.2926762056854</v>
      </c>
      <c r="I5">
        <f>E5-$I$2</f>
        <v>-339.88297215978855</v>
      </c>
      <c r="J5">
        <f t="shared" ref="J5:J7" si="0">MAX(G5:I5)</f>
        <v>2.6206377738162701E-2</v>
      </c>
      <c r="K5">
        <f t="shared" ref="K5:K7" si="1">IF(J5&lt;0,0,MATCH(J5,$G5:$I5,0))</f>
        <v>1</v>
      </c>
      <c r="L5">
        <f t="shared" ref="L5:L7" si="2">IF(K5=0,0,HLOOKUP(K5,$G$1:$I$2,2))</f>
        <v>1449.9737936222618</v>
      </c>
      <c r="M5">
        <f t="shared" ref="M5:M7" si="3">IF(K5=0,0,HLOOKUP(K5,$C$1:$E$2,2))</f>
        <v>550</v>
      </c>
      <c r="N5" s="5">
        <f t="shared" ref="N5:N7" si="4">L5-M5</f>
        <v>899.97379362226184</v>
      </c>
    </row>
    <row r="6" spans="2:14" x14ac:dyDescent="0.3">
      <c r="B6">
        <v>22</v>
      </c>
      <c r="C6">
        <v>1080</v>
      </c>
      <c r="D6">
        <v>1200</v>
      </c>
      <c r="E6">
        <v>2090</v>
      </c>
      <c r="G6">
        <f>C6-$G$2</f>
        <v>-369.97379362226184</v>
      </c>
      <c r="H6">
        <f>D6-$H$2</f>
        <v>-1319.2926762056854</v>
      </c>
      <c r="I6">
        <f>E6-$I$2</f>
        <v>0.11702784021144907</v>
      </c>
      <c r="J6">
        <f t="shared" si="0"/>
        <v>0.11702784021144907</v>
      </c>
      <c r="K6">
        <f t="shared" si="1"/>
        <v>3</v>
      </c>
      <c r="L6">
        <f t="shared" si="2"/>
        <v>2089.8829721597886</v>
      </c>
      <c r="M6">
        <f t="shared" si="3"/>
        <v>1020</v>
      </c>
      <c r="N6" s="5">
        <f t="shared" si="4"/>
        <v>1069.8829721597886</v>
      </c>
    </row>
    <row r="7" spans="2:14" x14ac:dyDescent="0.3">
      <c r="B7">
        <v>43</v>
      </c>
      <c r="C7">
        <v>1390</v>
      </c>
      <c r="D7">
        <v>1100</v>
      </c>
      <c r="E7">
        <v>2350</v>
      </c>
      <c r="G7">
        <f>C7-$G$2</f>
        <v>-59.973793622261837</v>
      </c>
      <c r="H7">
        <f>D7-$H$2</f>
        <v>-1419.2926762056854</v>
      </c>
      <c r="I7">
        <f>E7-$I$2</f>
        <v>260.11702784021145</v>
      </c>
      <c r="J7">
        <f t="shared" si="0"/>
        <v>260.11702784021145</v>
      </c>
      <c r="K7">
        <f t="shared" si="1"/>
        <v>3</v>
      </c>
      <c r="L7">
        <f t="shared" si="2"/>
        <v>2089.8829721597886</v>
      </c>
      <c r="M7">
        <f t="shared" si="3"/>
        <v>1020</v>
      </c>
      <c r="N7" s="5">
        <f t="shared" si="4"/>
        <v>1069.8829721597886</v>
      </c>
    </row>
    <row r="8" spans="2:14" x14ac:dyDescent="0.3">
      <c r="M8" s="6" t="s">
        <v>12</v>
      </c>
      <c r="N8" s="6">
        <f>SUM(N4:N7)</f>
        <v>4109.6227101016275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1876-D380-48CC-B311-07CF2B5ABD02}">
  <dimension ref="A1:H16"/>
  <sheetViews>
    <sheetView tabSelected="1" workbookViewId="0">
      <selection activeCell="B2" sqref="B2"/>
    </sheetView>
  </sheetViews>
  <sheetFormatPr defaultRowHeight="14" x14ac:dyDescent="0.3"/>
  <sheetData>
    <row r="1" spans="1:8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">
      <c r="A2">
        <v>1</v>
      </c>
    </row>
    <row r="3" spans="1:8" x14ac:dyDescent="0.3">
      <c r="A3">
        <v>2</v>
      </c>
    </row>
    <row r="4" spans="1:8" x14ac:dyDescent="0.3">
      <c r="A4">
        <v>3</v>
      </c>
    </row>
    <row r="5" spans="1:8" x14ac:dyDescent="0.3">
      <c r="A5">
        <v>4</v>
      </c>
    </row>
    <row r="6" spans="1:8" x14ac:dyDescent="0.3">
      <c r="A6">
        <v>5</v>
      </c>
    </row>
    <row r="7" spans="1:8" x14ac:dyDescent="0.3">
      <c r="A7">
        <v>6</v>
      </c>
    </row>
    <row r="8" spans="1:8" x14ac:dyDescent="0.3">
      <c r="A8">
        <v>7</v>
      </c>
    </row>
    <row r="9" spans="1:8" x14ac:dyDescent="0.3">
      <c r="A9">
        <v>8</v>
      </c>
    </row>
    <row r="10" spans="1:8" x14ac:dyDescent="0.3">
      <c r="A10">
        <v>9</v>
      </c>
    </row>
    <row r="11" spans="1:8" x14ac:dyDescent="0.3">
      <c r="A11">
        <v>10</v>
      </c>
    </row>
    <row r="12" spans="1:8" x14ac:dyDescent="0.3">
      <c r="A12">
        <v>11</v>
      </c>
    </row>
    <row r="13" spans="1:8" x14ac:dyDescent="0.3">
      <c r="A13">
        <v>12</v>
      </c>
    </row>
    <row r="14" spans="1:8" x14ac:dyDescent="0.3">
      <c r="A14">
        <v>13</v>
      </c>
    </row>
    <row r="15" spans="1:8" x14ac:dyDescent="0.3">
      <c r="A15">
        <v>14</v>
      </c>
    </row>
    <row r="16" spans="1:8" x14ac:dyDescent="0.3">
      <c r="A16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1560-DE47-4AAF-8751-353993B25557}">
  <dimension ref="A1:M21"/>
  <sheetViews>
    <sheetView workbookViewId="0">
      <selection activeCell="J4" sqref="J4"/>
    </sheetView>
  </sheetViews>
  <sheetFormatPr defaultRowHeight="14" x14ac:dyDescent="0.3"/>
  <sheetData>
    <row r="1" spans="1:13" x14ac:dyDescent="0.3">
      <c r="C1">
        <v>1</v>
      </c>
      <c r="D1">
        <v>2</v>
      </c>
      <c r="E1">
        <v>3</v>
      </c>
      <c r="F1">
        <v>4</v>
      </c>
    </row>
    <row r="2" spans="1:13" x14ac:dyDescent="0.3">
      <c r="B2" t="s">
        <v>78</v>
      </c>
      <c r="C2">
        <v>1.5</v>
      </c>
      <c r="D2">
        <v>2</v>
      </c>
      <c r="E2">
        <v>0.9</v>
      </c>
      <c r="F2">
        <v>1.25</v>
      </c>
    </row>
    <row r="3" spans="1:13" x14ac:dyDescent="0.3">
      <c r="B3" s="8" t="s">
        <v>83</v>
      </c>
      <c r="C3" s="12">
        <v>1.9957091596638066</v>
      </c>
      <c r="D3" s="8">
        <v>2.0533337203135194</v>
      </c>
      <c r="E3" s="8">
        <v>1.7220348918114905</v>
      </c>
      <c r="F3" s="8">
        <v>1.5864430024433656</v>
      </c>
    </row>
    <row r="4" spans="1:13" x14ac:dyDescent="0.3">
      <c r="B4" t="s">
        <v>77</v>
      </c>
      <c r="C4" s="11">
        <f>C3-C2</f>
        <v>0.49570915966380658</v>
      </c>
      <c r="D4" s="11">
        <f t="shared" ref="D4:F4" si="0">D3-D2</f>
        <v>5.333372031351935E-2</v>
      </c>
      <c r="E4" s="11">
        <f t="shared" si="0"/>
        <v>0.82203489181149048</v>
      </c>
      <c r="F4" s="11">
        <f t="shared" si="0"/>
        <v>0.33644300244336556</v>
      </c>
      <c r="L4" s="9" t="s">
        <v>12</v>
      </c>
      <c r="M4" s="9">
        <f>SUM(M6:M21)</f>
        <v>0.4266697625081548</v>
      </c>
    </row>
    <row r="5" spans="1:13" x14ac:dyDescent="0.3">
      <c r="A5" t="s">
        <v>101</v>
      </c>
      <c r="B5" t="s">
        <v>102</v>
      </c>
      <c r="G5" t="s">
        <v>103</v>
      </c>
      <c r="H5" t="s">
        <v>104</v>
      </c>
      <c r="I5" t="s">
        <v>105</v>
      </c>
      <c r="J5" t="s">
        <v>106</v>
      </c>
      <c r="K5" t="s">
        <v>99</v>
      </c>
      <c r="L5" t="s">
        <v>100</v>
      </c>
      <c r="M5" t="s">
        <v>77</v>
      </c>
    </row>
    <row r="6" spans="1:13" x14ac:dyDescent="0.3">
      <c r="A6">
        <v>1</v>
      </c>
      <c r="B6">
        <v>1</v>
      </c>
      <c r="C6">
        <f>B6*$C$2</f>
        <v>1.5</v>
      </c>
      <c r="D6">
        <f>B6*$D$2</f>
        <v>2</v>
      </c>
      <c r="E6">
        <f>B6*$E$2</f>
        <v>0.9</v>
      </c>
      <c r="F6">
        <f>B6*$F$2</f>
        <v>1.25</v>
      </c>
      <c r="G6">
        <f>C6-$C$3</f>
        <v>-0.49570915966380658</v>
      </c>
      <c r="H6">
        <f>D6-$D$3</f>
        <v>-5.333372031351935E-2</v>
      </c>
      <c r="I6">
        <f>E6-$E$3</f>
        <v>-0.82203489181149048</v>
      </c>
      <c r="J6">
        <f>F6-$F$3</f>
        <v>-0.33644300244336556</v>
      </c>
      <c r="K6">
        <f>MAX(G6:J6)</f>
        <v>-5.333372031351935E-2</v>
      </c>
      <c r="L6">
        <f>IF(K6&lt;0,0,MATCH(K6,G6:J6,0))</f>
        <v>0</v>
      </c>
      <c r="M6">
        <f>IF(L6=0,0,HLOOKUP(L6,$C$1:$F$4,4))</f>
        <v>0</v>
      </c>
    </row>
    <row r="7" spans="1:13" x14ac:dyDescent="0.3">
      <c r="A7">
        <v>2</v>
      </c>
      <c r="B7">
        <v>1.003333</v>
      </c>
      <c r="C7">
        <f t="shared" ref="C7:C21" si="1">B7*$C$2</f>
        <v>1.5049995</v>
      </c>
      <c r="D7">
        <f t="shared" ref="D7:D21" si="2">B7*$D$2</f>
        <v>2.0066660000000001</v>
      </c>
      <c r="E7">
        <f t="shared" ref="E7:E21" si="3">B7*$E$2</f>
        <v>0.90299970000000007</v>
      </c>
      <c r="F7">
        <f t="shared" ref="F7:F21" si="4">B7*$F$2</f>
        <v>1.2541662499999999</v>
      </c>
      <c r="G7">
        <f t="shared" ref="G7:G21" si="5">C7-$C$3</f>
        <v>-0.49070965966380653</v>
      </c>
      <c r="H7">
        <f t="shared" ref="H7:H21" si="6">D7-$D$3</f>
        <v>-4.666772031351929E-2</v>
      </c>
      <c r="I7">
        <f t="shared" ref="I7:I21" si="7">E7-$E$3</f>
        <v>-0.81903519181149043</v>
      </c>
      <c r="J7">
        <f t="shared" ref="J7:J21" si="8">F7-$F$3</f>
        <v>-0.33227675244336563</v>
      </c>
      <c r="K7">
        <f t="shared" ref="K7:K21" si="9">MAX(G7:J7)</f>
        <v>-4.666772031351929E-2</v>
      </c>
      <c r="L7">
        <f t="shared" ref="L7:L21" si="10">IF(K7&lt;0,0,MATCH(K7,G7:J7,0))</f>
        <v>0</v>
      </c>
      <c r="M7">
        <f t="shared" ref="M7:M21" si="11">IF(L7=0,0,HLOOKUP(L7,$C$1:$F$4,4))</f>
        <v>0</v>
      </c>
    </row>
    <row r="8" spans="1:13" x14ac:dyDescent="0.3">
      <c r="A8">
        <v>3</v>
      </c>
      <c r="B8">
        <v>1.006667</v>
      </c>
      <c r="C8">
        <f t="shared" si="1"/>
        <v>1.5100004999999999</v>
      </c>
      <c r="D8">
        <f t="shared" si="2"/>
        <v>2.013334</v>
      </c>
      <c r="E8">
        <f t="shared" si="3"/>
        <v>0.90600029999999998</v>
      </c>
      <c r="F8">
        <f t="shared" si="4"/>
        <v>1.25833375</v>
      </c>
      <c r="G8">
        <f t="shared" si="5"/>
        <v>-0.48570865966380672</v>
      </c>
      <c r="H8">
        <f t="shared" si="6"/>
        <v>-3.9999720313519393E-2</v>
      </c>
      <c r="I8">
        <f t="shared" si="7"/>
        <v>-0.81603459181149052</v>
      </c>
      <c r="J8">
        <f t="shared" si="8"/>
        <v>-0.32810925244336553</v>
      </c>
      <c r="K8">
        <f t="shared" si="9"/>
        <v>-3.9999720313519393E-2</v>
      </c>
      <c r="L8">
        <f t="shared" si="10"/>
        <v>0</v>
      </c>
      <c r="M8">
        <f t="shared" si="11"/>
        <v>0</v>
      </c>
    </row>
    <row r="9" spans="1:13" x14ac:dyDescent="0.3">
      <c r="A9">
        <v>4</v>
      </c>
      <c r="B9">
        <v>1.01</v>
      </c>
      <c r="C9">
        <f t="shared" si="1"/>
        <v>1.5150000000000001</v>
      </c>
      <c r="D9">
        <f t="shared" si="2"/>
        <v>2.02</v>
      </c>
      <c r="E9">
        <f t="shared" si="3"/>
        <v>0.90900000000000003</v>
      </c>
      <c r="F9">
        <f t="shared" si="4"/>
        <v>1.2625</v>
      </c>
      <c r="G9">
        <f t="shared" si="5"/>
        <v>-0.48070915966380645</v>
      </c>
      <c r="H9">
        <f t="shared" si="6"/>
        <v>-3.3333720313519333E-2</v>
      </c>
      <c r="I9">
        <f t="shared" si="7"/>
        <v>-0.81303489181149047</v>
      </c>
      <c r="J9">
        <f t="shared" si="8"/>
        <v>-0.3239430024433656</v>
      </c>
      <c r="K9">
        <f t="shared" si="9"/>
        <v>-3.3333720313519333E-2</v>
      </c>
      <c r="L9">
        <f t="shared" si="10"/>
        <v>0</v>
      </c>
      <c r="M9">
        <f t="shared" si="11"/>
        <v>0</v>
      </c>
    </row>
    <row r="10" spans="1:13" x14ac:dyDescent="0.3">
      <c r="A10">
        <v>5</v>
      </c>
      <c r="B10">
        <v>1.013333</v>
      </c>
      <c r="C10">
        <f t="shared" si="1"/>
        <v>1.5199994999999999</v>
      </c>
      <c r="D10">
        <f t="shared" si="2"/>
        <v>2.0266660000000001</v>
      </c>
      <c r="E10">
        <f t="shared" si="3"/>
        <v>0.91199970000000008</v>
      </c>
      <c r="F10">
        <f t="shared" si="4"/>
        <v>1.2666662500000001</v>
      </c>
      <c r="G10">
        <f t="shared" si="5"/>
        <v>-0.47570965966380663</v>
      </c>
      <c r="H10">
        <f t="shared" si="6"/>
        <v>-2.6667720313519272E-2</v>
      </c>
      <c r="I10">
        <f t="shared" si="7"/>
        <v>-0.81003519181149042</v>
      </c>
      <c r="J10">
        <f t="shared" si="8"/>
        <v>-0.31977675244336545</v>
      </c>
      <c r="K10">
        <f t="shared" si="9"/>
        <v>-2.6667720313519272E-2</v>
      </c>
      <c r="L10">
        <f t="shared" si="10"/>
        <v>0</v>
      </c>
      <c r="M10">
        <f t="shared" si="11"/>
        <v>0</v>
      </c>
    </row>
    <row r="11" spans="1:13" x14ac:dyDescent="0.3">
      <c r="A11">
        <v>6</v>
      </c>
      <c r="B11">
        <v>1.006667</v>
      </c>
      <c r="C11">
        <f t="shared" si="1"/>
        <v>1.5100004999999999</v>
      </c>
      <c r="D11">
        <f t="shared" si="2"/>
        <v>2.013334</v>
      </c>
      <c r="E11">
        <f t="shared" si="3"/>
        <v>0.90600029999999998</v>
      </c>
      <c r="F11">
        <f t="shared" si="4"/>
        <v>1.25833375</v>
      </c>
      <c r="G11">
        <f t="shared" si="5"/>
        <v>-0.48570865966380672</v>
      </c>
      <c r="H11">
        <f t="shared" si="6"/>
        <v>-3.9999720313519393E-2</v>
      </c>
      <c r="I11">
        <f t="shared" si="7"/>
        <v>-0.81603459181149052</v>
      </c>
      <c r="J11">
        <f t="shared" si="8"/>
        <v>-0.32810925244336553</v>
      </c>
      <c r="K11">
        <f t="shared" si="9"/>
        <v>-3.9999720313519393E-2</v>
      </c>
      <c r="L11">
        <f t="shared" si="10"/>
        <v>0</v>
      </c>
      <c r="M11">
        <f t="shared" si="11"/>
        <v>0</v>
      </c>
    </row>
    <row r="12" spans="1:13" x14ac:dyDescent="0.3">
      <c r="A12">
        <v>7</v>
      </c>
      <c r="B12">
        <v>1.02</v>
      </c>
      <c r="C12">
        <f t="shared" si="1"/>
        <v>1.53</v>
      </c>
      <c r="D12">
        <f t="shared" si="2"/>
        <v>2.04</v>
      </c>
      <c r="E12">
        <f t="shared" si="3"/>
        <v>0.91800000000000004</v>
      </c>
      <c r="F12">
        <f t="shared" si="4"/>
        <v>1.2749999999999999</v>
      </c>
      <c r="G12">
        <f t="shared" si="5"/>
        <v>-0.46570915966380655</v>
      </c>
      <c r="H12">
        <f t="shared" si="6"/>
        <v>-1.3333720313519315E-2</v>
      </c>
      <c r="I12">
        <f t="shared" si="7"/>
        <v>-0.80403489181149046</v>
      </c>
      <c r="J12">
        <f t="shared" si="8"/>
        <v>-0.31144300244336565</v>
      </c>
      <c r="K12">
        <f t="shared" si="9"/>
        <v>-1.3333720313519315E-2</v>
      </c>
      <c r="L12">
        <f t="shared" si="10"/>
        <v>0</v>
      </c>
      <c r="M12">
        <f t="shared" si="11"/>
        <v>0</v>
      </c>
    </row>
    <row r="13" spans="1:13" x14ac:dyDescent="0.3">
      <c r="A13">
        <v>8</v>
      </c>
      <c r="B13">
        <v>1.023333</v>
      </c>
      <c r="C13">
        <f t="shared" si="1"/>
        <v>1.5349995000000001</v>
      </c>
      <c r="D13">
        <f t="shared" si="2"/>
        <v>2.0466660000000001</v>
      </c>
      <c r="E13">
        <f t="shared" si="3"/>
        <v>0.92099970000000009</v>
      </c>
      <c r="F13">
        <f t="shared" si="4"/>
        <v>1.2791662500000001</v>
      </c>
      <c r="G13">
        <f t="shared" si="5"/>
        <v>-0.4607096596638065</v>
      </c>
      <c r="H13">
        <f t="shared" si="6"/>
        <v>-6.6677203135192542E-3</v>
      </c>
      <c r="I13">
        <f t="shared" si="7"/>
        <v>-0.80103519181149041</v>
      </c>
      <c r="J13">
        <f t="shared" si="8"/>
        <v>-0.3072767524433655</v>
      </c>
      <c r="K13">
        <f t="shared" si="9"/>
        <v>-6.6677203135192542E-3</v>
      </c>
      <c r="L13">
        <f t="shared" si="10"/>
        <v>0</v>
      </c>
      <c r="M13">
        <f t="shared" si="11"/>
        <v>0</v>
      </c>
    </row>
    <row r="14" spans="1:13" x14ac:dyDescent="0.3">
      <c r="A14">
        <v>9</v>
      </c>
      <c r="B14">
        <v>1.026667</v>
      </c>
      <c r="C14">
        <f t="shared" si="1"/>
        <v>1.5400005000000001</v>
      </c>
      <c r="D14">
        <f t="shared" si="2"/>
        <v>2.053334</v>
      </c>
      <c r="E14">
        <f t="shared" si="3"/>
        <v>0.9240003</v>
      </c>
      <c r="F14">
        <f t="shared" si="4"/>
        <v>1.2833337499999999</v>
      </c>
      <c r="G14">
        <f t="shared" si="5"/>
        <v>-0.45570865966380647</v>
      </c>
      <c r="H14">
        <f t="shared" si="6"/>
        <v>2.7968648064202739E-7</v>
      </c>
      <c r="I14">
        <f t="shared" si="7"/>
        <v>-0.7980345918114905</v>
      </c>
      <c r="J14">
        <f t="shared" si="8"/>
        <v>-0.30310925244336562</v>
      </c>
      <c r="K14">
        <f t="shared" si="9"/>
        <v>2.7968648064202739E-7</v>
      </c>
      <c r="L14">
        <f t="shared" si="10"/>
        <v>2</v>
      </c>
      <c r="M14">
        <f t="shared" si="11"/>
        <v>5.333372031351935E-2</v>
      </c>
    </row>
    <row r="15" spans="1:13" x14ac:dyDescent="0.3">
      <c r="A15">
        <v>10</v>
      </c>
      <c r="B15">
        <v>1.03</v>
      </c>
      <c r="C15">
        <f t="shared" si="1"/>
        <v>1.5449999999999999</v>
      </c>
      <c r="D15">
        <f t="shared" si="2"/>
        <v>2.06</v>
      </c>
      <c r="E15">
        <f t="shared" si="3"/>
        <v>0.92700000000000005</v>
      </c>
      <c r="F15">
        <f t="shared" si="4"/>
        <v>1.2875000000000001</v>
      </c>
      <c r="G15">
        <f t="shared" si="5"/>
        <v>-0.45070915966380665</v>
      </c>
      <c r="H15">
        <f t="shared" si="6"/>
        <v>6.6662796864807028E-3</v>
      </c>
      <c r="I15">
        <f t="shared" si="7"/>
        <v>-0.79503489181149045</v>
      </c>
      <c r="J15">
        <f t="shared" si="8"/>
        <v>-0.29894300244336547</v>
      </c>
      <c r="K15">
        <f t="shared" si="9"/>
        <v>6.6662796864807028E-3</v>
      </c>
      <c r="L15">
        <f t="shared" si="10"/>
        <v>2</v>
      </c>
      <c r="M15">
        <f t="shared" si="11"/>
        <v>5.333372031351935E-2</v>
      </c>
    </row>
    <row r="16" spans="1:13" x14ac:dyDescent="0.3">
      <c r="A16">
        <v>11</v>
      </c>
      <c r="B16">
        <v>1.0333330000000001</v>
      </c>
      <c r="C16">
        <f t="shared" si="1"/>
        <v>1.5499995000000002</v>
      </c>
      <c r="D16">
        <f t="shared" si="2"/>
        <v>2.0666660000000001</v>
      </c>
      <c r="E16">
        <f t="shared" si="3"/>
        <v>0.9299997000000001</v>
      </c>
      <c r="F16">
        <f t="shared" si="4"/>
        <v>1.29166625</v>
      </c>
      <c r="G16">
        <f t="shared" si="5"/>
        <v>-0.44570965966380638</v>
      </c>
      <c r="H16">
        <f t="shared" si="6"/>
        <v>1.3332279686480764E-2</v>
      </c>
      <c r="I16">
        <f t="shared" si="7"/>
        <v>-0.7920351918114904</v>
      </c>
      <c r="J16">
        <f t="shared" si="8"/>
        <v>-0.29477675244336554</v>
      </c>
      <c r="K16">
        <f t="shared" si="9"/>
        <v>1.3332279686480764E-2</v>
      </c>
      <c r="L16">
        <f t="shared" si="10"/>
        <v>2</v>
      </c>
      <c r="M16">
        <f t="shared" si="11"/>
        <v>5.333372031351935E-2</v>
      </c>
    </row>
    <row r="17" spans="1:13" x14ac:dyDescent="0.3">
      <c r="A17">
        <v>12</v>
      </c>
      <c r="B17">
        <v>1.036667</v>
      </c>
      <c r="C17">
        <f t="shared" si="1"/>
        <v>1.5550005</v>
      </c>
      <c r="D17">
        <f t="shared" si="2"/>
        <v>2.073334</v>
      </c>
      <c r="E17">
        <f t="shared" si="3"/>
        <v>0.9330003</v>
      </c>
      <c r="F17">
        <f t="shared" si="4"/>
        <v>1.2958337499999999</v>
      </c>
      <c r="G17">
        <f t="shared" si="5"/>
        <v>-0.44070865966380657</v>
      </c>
      <c r="H17">
        <f t="shared" si="6"/>
        <v>2.000027968648066E-2</v>
      </c>
      <c r="I17">
        <f t="shared" si="7"/>
        <v>-0.78903459181149049</v>
      </c>
      <c r="J17">
        <f t="shared" si="8"/>
        <v>-0.29060925244336566</v>
      </c>
      <c r="K17">
        <f t="shared" si="9"/>
        <v>2.000027968648066E-2</v>
      </c>
      <c r="L17">
        <f t="shared" si="10"/>
        <v>2</v>
      </c>
      <c r="M17">
        <f t="shared" si="11"/>
        <v>5.333372031351935E-2</v>
      </c>
    </row>
    <row r="18" spans="1:13" x14ac:dyDescent="0.3">
      <c r="A18">
        <v>13</v>
      </c>
      <c r="B18">
        <v>1.04</v>
      </c>
      <c r="C18">
        <f t="shared" si="1"/>
        <v>1.56</v>
      </c>
      <c r="D18">
        <f t="shared" si="2"/>
        <v>2.08</v>
      </c>
      <c r="E18">
        <f t="shared" si="3"/>
        <v>0.93600000000000005</v>
      </c>
      <c r="F18">
        <f t="shared" si="4"/>
        <v>1.3</v>
      </c>
      <c r="G18">
        <f t="shared" si="5"/>
        <v>-0.43570915966380652</v>
      </c>
      <c r="H18">
        <f t="shared" si="6"/>
        <v>2.6666279686480721E-2</v>
      </c>
      <c r="I18">
        <f t="shared" si="7"/>
        <v>-0.78603489181149044</v>
      </c>
      <c r="J18">
        <f t="shared" si="8"/>
        <v>-0.28644300244336551</v>
      </c>
      <c r="K18">
        <f t="shared" si="9"/>
        <v>2.6666279686480721E-2</v>
      </c>
      <c r="L18">
        <f t="shared" si="10"/>
        <v>2</v>
      </c>
      <c r="M18">
        <f t="shared" si="11"/>
        <v>5.333372031351935E-2</v>
      </c>
    </row>
    <row r="19" spans="1:13" x14ac:dyDescent="0.3">
      <c r="A19">
        <v>14</v>
      </c>
      <c r="B19">
        <v>1.0433330000000001</v>
      </c>
      <c r="C19">
        <f t="shared" si="1"/>
        <v>1.5649995000000001</v>
      </c>
      <c r="D19">
        <f t="shared" si="2"/>
        <v>2.0866660000000001</v>
      </c>
      <c r="E19">
        <f t="shared" si="3"/>
        <v>0.9389997000000001</v>
      </c>
      <c r="F19">
        <f t="shared" si="4"/>
        <v>1.3041662500000002</v>
      </c>
      <c r="G19">
        <f t="shared" si="5"/>
        <v>-0.43070965966380648</v>
      </c>
      <c r="H19">
        <f t="shared" si="6"/>
        <v>3.3332279686480781E-2</v>
      </c>
      <c r="I19">
        <f t="shared" si="7"/>
        <v>-0.78303519181149039</v>
      </c>
      <c r="J19">
        <f t="shared" si="8"/>
        <v>-0.28227675244336536</v>
      </c>
      <c r="K19">
        <f t="shared" si="9"/>
        <v>3.3332279686480781E-2</v>
      </c>
      <c r="L19">
        <f t="shared" si="10"/>
        <v>2</v>
      </c>
      <c r="M19">
        <f t="shared" si="11"/>
        <v>5.333372031351935E-2</v>
      </c>
    </row>
    <row r="20" spans="1:13" x14ac:dyDescent="0.3">
      <c r="A20">
        <v>15</v>
      </c>
      <c r="B20">
        <v>1.046667</v>
      </c>
      <c r="C20">
        <f t="shared" si="1"/>
        <v>1.5700004999999999</v>
      </c>
      <c r="D20">
        <f t="shared" si="2"/>
        <v>2.093334</v>
      </c>
      <c r="E20">
        <f t="shared" si="3"/>
        <v>0.94200030000000001</v>
      </c>
      <c r="F20">
        <f t="shared" si="4"/>
        <v>1.3083337500000001</v>
      </c>
      <c r="G20">
        <f t="shared" si="5"/>
        <v>-0.42570865966380667</v>
      </c>
      <c r="H20">
        <f t="shared" si="6"/>
        <v>4.0000279686480678E-2</v>
      </c>
      <c r="I20">
        <f t="shared" si="7"/>
        <v>-0.78003459181149049</v>
      </c>
      <c r="J20">
        <f t="shared" si="8"/>
        <v>-0.27810925244336548</v>
      </c>
      <c r="K20">
        <f t="shared" si="9"/>
        <v>4.0000279686480678E-2</v>
      </c>
      <c r="L20">
        <f t="shared" si="10"/>
        <v>2</v>
      </c>
      <c r="M20">
        <f t="shared" si="11"/>
        <v>5.333372031351935E-2</v>
      </c>
    </row>
    <row r="21" spans="1:13" x14ac:dyDescent="0.3">
      <c r="A21">
        <v>16</v>
      </c>
      <c r="B21">
        <v>1.05</v>
      </c>
      <c r="C21">
        <f t="shared" si="1"/>
        <v>1.5750000000000002</v>
      </c>
      <c r="D21">
        <f t="shared" si="2"/>
        <v>2.1</v>
      </c>
      <c r="E21">
        <f t="shared" si="3"/>
        <v>0.94500000000000006</v>
      </c>
      <c r="F21">
        <f t="shared" si="4"/>
        <v>1.3125</v>
      </c>
      <c r="G21">
        <f t="shared" si="5"/>
        <v>-0.4207091596638064</v>
      </c>
      <c r="H21">
        <f t="shared" si="6"/>
        <v>4.6666279686480738E-2</v>
      </c>
      <c r="I21">
        <f t="shared" si="7"/>
        <v>-0.77703489181149044</v>
      </c>
      <c r="J21">
        <f t="shared" si="8"/>
        <v>-0.27394300244336556</v>
      </c>
      <c r="K21">
        <f t="shared" si="9"/>
        <v>4.6666279686480738E-2</v>
      </c>
      <c r="L21">
        <f t="shared" si="10"/>
        <v>2</v>
      </c>
      <c r="M21">
        <f t="shared" si="11"/>
        <v>5.333372031351935E-2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389F-5430-4AF2-89F1-4DBE5F599EEE}">
  <dimension ref="A1:I9"/>
  <sheetViews>
    <sheetView workbookViewId="0">
      <selection activeCell="I12" sqref="I12"/>
    </sheetView>
  </sheetViews>
  <sheetFormatPr defaultRowHeight="14" x14ac:dyDescent="0.3"/>
  <sheetData>
    <row r="1" spans="1:9" x14ac:dyDescent="0.3">
      <c r="B1">
        <v>1</v>
      </c>
      <c r="C1">
        <v>2</v>
      </c>
    </row>
    <row r="2" spans="1:9" x14ac:dyDescent="0.3">
      <c r="A2" s="10" t="s">
        <v>83</v>
      </c>
      <c r="B2" s="10">
        <v>250</v>
      </c>
      <c r="C2" s="10">
        <v>300</v>
      </c>
    </row>
    <row r="5" spans="1:9" x14ac:dyDescent="0.3">
      <c r="A5" t="s">
        <v>79</v>
      </c>
      <c r="B5" t="s">
        <v>95</v>
      </c>
      <c r="C5" t="s">
        <v>96</v>
      </c>
      <c r="D5" t="s">
        <v>69</v>
      </c>
      <c r="E5" t="s">
        <v>97</v>
      </c>
      <c r="F5" t="s">
        <v>98</v>
      </c>
      <c r="G5" t="s">
        <v>99</v>
      </c>
      <c r="H5" t="s">
        <v>100</v>
      </c>
      <c r="I5" t="s">
        <v>15</v>
      </c>
    </row>
    <row r="6" spans="1:9" x14ac:dyDescent="0.3">
      <c r="A6" t="s">
        <v>92</v>
      </c>
      <c r="B6">
        <v>110</v>
      </c>
      <c r="C6">
        <v>160</v>
      </c>
      <c r="D6">
        <v>20</v>
      </c>
      <c r="E6">
        <f>B6-$B$2</f>
        <v>-140</v>
      </c>
      <c r="F6">
        <f>C6-$C$2</f>
        <v>-140</v>
      </c>
      <c r="G6">
        <f>MAX(E6:F6)</f>
        <v>-140</v>
      </c>
      <c r="H6">
        <f>IF(G6&lt;0,0,MATCH(G6,E6:F6,0))</f>
        <v>0</v>
      </c>
      <c r="I6">
        <f>IF(H6=0,0,HLOOKUP(H6,$B$1:$C$2,2)*D6)</f>
        <v>0</v>
      </c>
    </row>
    <row r="7" spans="1:9" x14ac:dyDescent="0.3">
      <c r="A7" t="s">
        <v>93</v>
      </c>
      <c r="B7">
        <v>170</v>
      </c>
      <c r="C7">
        <v>300</v>
      </c>
      <c r="D7">
        <v>40</v>
      </c>
      <c r="E7">
        <f t="shared" ref="E7:E8" si="0">B7-$B$2</f>
        <v>-80</v>
      </c>
      <c r="F7">
        <f t="shared" ref="F7:F8" si="1">C7-$C$2</f>
        <v>0</v>
      </c>
      <c r="G7">
        <f t="shared" ref="G7:G8" si="2">MAX(E7:F7)</f>
        <v>0</v>
      </c>
      <c r="H7">
        <f t="shared" ref="H7:H8" si="3">IF(G7&lt;0,0,MATCH(G7,E7:F7,0))</f>
        <v>2</v>
      </c>
      <c r="I7">
        <f>IF(H7=0,0,HLOOKUP(H7,$B$1:$C$2,2)*D7)</f>
        <v>12000</v>
      </c>
    </row>
    <row r="8" spans="1:9" x14ac:dyDescent="0.3">
      <c r="A8" t="s">
        <v>94</v>
      </c>
      <c r="B8">
        <v>240</v>
      </c>
      <c r="C8">
        <v>500</v>
      </c>
      <c r="D8">
        <v>40</v>
      </c>
      <c r="E8">
        <f t="shared" si="0"/>
        <v>-10</v>
      </c>
      <c r="F8">
        <f t="shared" si="1"/>
        <v>200</v>
      </c>
      <c r="G8">
        <f t="shared" si="2"/>
        <v>200</v>
      </c>
      <c r="H8">
        <f t="shared" si="3"/>
        <v>2</v>
      </c>
      <c r="I8">
        <f>IF(H8=0,0,HLOOKUP(H8,$B$1:$C$2,2)*D8)</f>
        <v>12000</v>
      </c>
    </row>
    <row r="9" spans="1:9" x14ac:dyDescent="0.3">
      <c r="H9" s="9" t="s">
        <v>12</v>
      </c>
      <c r="I9" s="9">
        <f>SUM(I6:I8)</f>
        <v>24000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0E6B-2102-450D-902A-108045248AE9}">
  <dimension ref="A1:K8"/>
  <sheetViews>
    <sheetView workbookViewId="0">
      <selection activeCell="J7" sqref="J7"/>
    </sheetView>
  </sheetViews>
  <sheetFormatPr defaultRowHeight="14" x14ac:dyDescent="0.3"/>
  <sheetData>
    <row r="1" spans="1:11" x14ac:dyDescent="0.3">
      <c r="B1">
        <v>1</v>
      </c>
      <c r="C1">
        <v>2</v>
      </c>
      <c r="D1">
        <v>3</v>
      </c>
    </row>
    <row r="2" spans="1:11" x14ac:dyDescent="0.3">
      <c r="A2" t="s">
        <v>78</v>
      </c>
      <c r="B2">
        <v>15</v>
      </c>
      <c r="C2">
        <v>1</v>
      </c>
      <c r="D2">
        <v>16</v>
      </c>
      <c r="J2" s="8" t="s">
        <v>91</v>
      </c>
      <c r="K2" s="8">
        <f>SUM(K6:K8)</f>
        <v>2099.9421482256603</v>
      </c>
    </row>
    <row r="3" spans="1:11" x14ac:dyDescent="0.3">
      <c r="A3" s="9" t="s">
        <v>83</v>
      </c>
      <c r="B3" s="9">
        <v>48.556992769923951</v>
      </c>
      <c r="C3" s="9">
        <v>19.999981105226706</v>
      </c>
      <c r="D3" s="9">
        <v>39.998582047801456</v>
      </c>
    </row>
    <row r="4" spans="1:11" x14ac:dyDescent="0.3">
      <c r="A4" t="s">
        <v>84</v>
      </c>
      <c r="B4">
        <f>B3-B2</f>
        <v>33.556992769923951</v>
      </c>
      <c r="C4">
        <f t="shared" ref="C4:D4" si="0">C3-C2</f>
        <v>18.999981105226706</v>
      </c>
      <c r="D4">
        <f t="shared" si="0"/>
        <v>23.998582047801456</v>
      </c>
    </row>
    <row r="5" spans="1:11" x14ac:dyDescent="0.3">
      <c r="A5" t="s">
        <v>79</v>
      </c>
      <c r="B5" t="s">
        <v>80</v>
      </c>
      <c r="C5" t="s">
        <v>81</v>
      </c>
      <c r="D5" t="s">
        <v>82</v>
      </c>
      <c r="E5" t="s">
        <v>69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</row>
    <row r="6" spans="1:11" x14ac:dyDescent="0.3">
      <c r="A6">
        <v>1</v>
      </c>
      <c r="B6">
        <v>30</v>
      </c>
      <c r="C6">
        <v>35</v>
      </c>
      <c r="D6">
        <v>50</v>
      </c>
      <c r="E6">
        <v>25</v>
      </c>
      <c r="F6">
        <f>B6-$B$3</f>
        <v>-18.556992769923951</v>
      </c>
      <c r="G6">
        <f>C6-$C$3</f>
        <v>15.000018894773294</v>
      </c>
      <c r="H6">
        <f>D6-$D$3</f>
        <v>10.001417952198544</v>
      </c>
      <c r="I6">
        <f>MAX(F6:H6)</f>
        <v>15.000018894773294</v>
      </c>
      <c r="J6">
        <f>IF(I6&lt;0,0,MATCH(I6,F6:H6,0))</f>
        <v>2</v>
      </c>
      <c r="K6">
        <f>IF(J6=0,0,HLOOKUP(J6,$B$1:$D$4,4)*E6)</f>
        <v>474.99952763066761</v>
      </c>
    </row>
    <row r="7" spans="1:11" x14ac:dyDescent="0.3">
      <c r="A7">
        <v>2</v>
      </c>
      <c r="B7">
        <v>35</v>
      </c>
      <c r="C7">
        <v>15</v>
      </c>
      <c r="D7">
        <v>40</v>
      </c>
      <c r="E7">
        <v>40</v>
      </c>
      <c r="F7">
        <f t="shared" ref="F7:F8" si="1">B7-$B$3</f>
        <v>-13.556992769923951</v>
      </c>
      <c r="G7">
        <f t="shared" ref="G7:G8" si="2">C7-$C$3</f>
        <v>-4.9999811052267056</v>
      </c>
      <c r="H7">
        <f t="shared" ref="H7:H8" si="3">D7-$D$3</f>
        <v>1.4179521985440147E-3</v>
      </c>
      <c r="I7">
        <f t="shared" ref="I7:I8" si="4">MAX(F7:H7)</f>
        <v>1.4179521985440147E-3</v>
      </c>
      <c r="J7">
        <f t="shared" ref="J7:J8" si="5">IF(I7&lt;0,0,MATCH(I7,F7:H7,0))</f>
        <v>3</v>
      </c>
      <c r="K7">
        <f t="shared" ref="K7:K8" si="6">IF(J7=0,0,HLOOKUP(J7,$B$1:$D$4,4)*E7)</f>
        <v>959.94328191205818</v>
      </c>
    </row>
    <row r="8" spans="1:11" x14ac:dyDescent="0.3">
      <c r="A8">
        <v>3</v>
      </c>
      <c r="B8">
        <v>20</v>
      </c>
      <c r="C8">
        <v>20</v>
      </c>
      <c r="D8">
        <v>25</v>
      </c>
      <c r="E8">
        <v>35</v>
      </c>
      <c r="F8">
        <f t="shared" si="1"/>
        <v>-28.556992769923951</v>
      </c>
      <c r="G8">
        <f t="shared" si="2"/>
        <v>1.889477329442002E-5</v>
      </c>
      <c r="H8">
        <f t="shared" si="3"/>
        <v>-14.998582047801456</v>
      </c>
      <c r="I8">
        <f t="shared" si="4"/>
        <v>1.889477329442002E-5</v>
      </c>
      <c r="J8">
        <f t="shared" si="5"/>
        <v>2</v>
      </c>
      <c r="K8">
        <f t="shared" si="6"/>
        <v>664.99933868293465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26D13099C46C4EA156DC3B918667ED" ma:contentTypeVersion="4" ma:contentTypeDescription="Create a new document." ma:contentTypeScope="" ma:versionID="4ae6e61f14df18a2a4999999c873072e">
  <xsd:schema xmlns:xsd="http://www.w3.org/2001/XMLSchema" xmlns:xs="http://www.w3.org/2001/XMLSchema" xmlns:p="http://schemas.microsoft.com/office/2006/metadata/properties" xmlns:ns2="acff9335-f7db-4949-b027-f86f049508b6" targetNamespace="http://schemas.microsoft.com/office/2006/metadata/properties" ma:root="true" ma:fieldsID="aa0d7f6b23d7f110848e31e1d81ca2a6" ns2:_="">
    <xsd:import namespace="acff9335-f7db-4949-b027-f86f049508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f9335-f7db-4949-b027-f86f04950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BDAA6B-5905-4502-8B31-9A6D69ABFF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ff9335-f7db-4949-b027-f86f049508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3300AB-582A-458E-9035-DD8F3EDA2A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DBDF5D-F5FB-4406-BB52-764AAD8174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Mixed bundling</vt:lpstr>
      <vt:lpstr>Pure bundling</vt:lpstr>
      <vt:lpstr>Bai 1</vt:lpstr>
      <vt:lpstr>Bai 2</vt:lpstr>
      <vt:lpstr>Bai 3</vt:lpstr>
      <vt:lpstr>Bai 4</vt:lpstr>
      <vt:lpstr>Bai 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Truong Ngoc Thuy Trang</cp:lastModifiedBy>
  <dcterms:created xsi:type="dcterms:W3CDTF">2024-01-24T08:50:36Z</dcterms:created>
  <dcterms:modified xsi:type="dcterms:W3CDTF">2024-05-10T08:26:41Z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0x0101004726D13099C46C4EA156DC3B918667ED</vt:lpwstr>
  </property>
</Properties>
</file>