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HDL trong Marketing\"/>
    </mc:Choice>
  </mc:AlternateContent>
  <xr:revisionPtr revIDLastSave="0" documentId="13_ncr:1_{77F741DD-70EC-43B0-B920-380D5F4322A6}" xr6:coauthVersionLast="47" xr6:coauthVersionMax="47" xr10:uidLastSave="{00000000-0000-0000-0000-000000000000}"/>
  <bookViews>
    <workbookView xWindow="-110" yWindow="-110" windowWidth="19420" windowHeight="11020" activeTab="1" xr2:uid="{AD467FAE-E900-4CFF-B420-9BC70102D081}"/>
  </bookViews>
  <sheets>
    <sheet name="Skimming" sheetId="1" r:id="rId1"/>
    <sheet name="Sales" sheetId="2" r:id="rId2"/>
  </sheets>
  <definedNames>
    <definedName name="lookup2">Sales!$D$4:$E$6</definedName>
    <definedName name="solver_adj" localSheetId="1" hidden="1">Sales!$B$8:$B$27</definedName>
    <definedName name="solver_adj" localSheetId="0" hidden="1">Skimming!$C$5:$C$14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Sales!$B$8:$B$27</definedName>
    <definedName name="solver_lhs1" localSheetId="0" hidden="1">Skimming!$C$5:$C$14</definedName>
    <definedName name="solver_lhs2" localSheetId="1" hidden="1">Sales!$B$8:$B$27</definedName>
    <definedName name="solver_lhs2" localSheetId="0" hidden="1">Skimming!$C$5:$C$14</definedName>
    <definedName name="solver_lhs3" localSheetId="1" hidden="1">Sales!$B$8:$B$27</definedName>
    <definedName name="solver_lhs3" localSheetId="0" hidden="1">Skimming!$C$5:$C$14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Sales!$M$4</definedName>
    <definedName name="solver_opt" localSheetId="0" hidden="1">Skimming!$F$15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hs1" localSheetId="1" hidden="1">3</definedName>
    <definedName name="solver_rhs1" localSheetId="0" hidden="1">100</definedName>
    <definedName name="solver_rhs2" localSheetId="1" hidden="1">"integer"</definedName>
    <definedName name="solver_rhs2" localSheetId="0" hidden="1">"integer"</definedName>
    <definedName name="solver_rhs3" localSheetId="1" hidden="1">1</definedName>
    <definedName name="solver_rhs3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J12" i="2"/>
  <c r="E11" i="2"/>
  <c r="J11" i="2"/>
  <c r="E10" i="2"/>
  <c r="J10" i="2"/>
  <c r="E9" i="2"/>
  <c r="J9" i="2"/>
  <c r="D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K8" i="2" s="1"/>
  <c r="D6" i="1"/>
  <c r="D7" i="1"/>
  <c r="D8" i="1"/>
  <c r="D9" i="1"/>
  <c r="D10" i="1"/>
  <c r="D11" i="1"/>
  <c r="D12" i="1"/>
  <c r="D13" i="1"/>
  <c r="D14" i="1"/>
  <c r="D5" i="1"/>
  <c r="L8" i="2" l="1"/>
  <c r="H9" i="2" s="1"/>
  <c r="I9" i="2" s="1"/>
  <c r="F9" i="2"/>
  <c r="D10" i="2"/>
  <c r="D11" i="2" s="1"/>
  <c r="D12" i="2" s="1"/>
  <c r="D13" i="2" s="1"/>
  <c r="E6" i="1"/>
  <c r="F6" i="1" s="1"/>
  <c r="E12" i="1"/>
  <c r="F12" i="1" s="1"/>
  <c r="E5" i="1"/>
  <c r="F5" i="1" s="1"/>
  <c r="E11" i="1"/>
  <c r="F11" i="1" s="1"/>
  <c r="E9" i="1"/>
  <c r="F9" i="1" s="1"/>
  <c r="E14" i="1"/>
  <c r="F14" i="1" s="1"/>
  <c r="E8" i="1"/>
  <c r="F8" i="1" s="1"/>
  <c r="E13" i="1"/>
  <c r="F13" i="1" s="1"/>
  <c r="E7" i="1"/>
  <c r="F7" i="1" s="1"/>
  <c r="E10" i="1"/>
  <c r="F10" i="1" s="1"/>
  <c r="L9" i="2" l="1"/>
  <c r="H10" i="2" s="1"/>
  <c r="L10" i="2" s="1"/>
  <c r="M8" i="2"/>
  <c r="G9" i="2"/>
  <c r="K9" i="2"/>
  <c r="J13" i="2"/>
  <c r="E13" i="2"/>
  <c r="D14" i="2" s="1"/>
  <c r="F15" i="1"/>
  <c r="M9" i="2" l="1"/>
  <c r="I10" i="2"/>
  <c r="H11" i="2" s="1"/>
  <c r="L11" i="2" s="1"/>
  <c r="F10" i="2"/>
  <c r="K10" i="2" s="1"/>
  <c r="M10" i="2" s="1"/>
  <c r="J14" i="2"/>
  <c r="E14" i="2"/>
  <c r="I11" i="2" l="1"/>
  <c r="H12" i="2" s="1"/>
  <c r="L12" i="2" s="1"/>
  <c r="G10" i="2"/>
  <c r="F11" i="2" s="1"/>
  <c r="D15" i="2"/>
  <c r="I12" i="2" l="1"/>
  <c r="H13" i="2" s="1"/>
  <c r="G11" i="2"/>
  <c r="K11" i="2"/>
  <c r="M11" i="2" s="1"/>
  <c r="J15" i="2"/>
  <c r="E15" i="2"/>
  <c r="L13" i="2" l="1"/>
  <c r="I13" i="2"/>
  <c r="F12" i="2"/>
  <c r="D16" i="2"/>
  <c r="H14" i="2" l="1"/>
  <c r="I14" i="2" s="1"/>
  <c r="G12" i="2"/>
  <c r="K12" i="2"/>
  <c r="M12" i="2" s="1"/>
  <c r="J16" i="2"/>
  <c r="E16" i="2"/>
  <c r="D17" i="2" s="1"/>
  <c r="L14" i="2" l="1"/>
  <c r="H15" i="2" s="1"/>
  <c r="L15" i="2" s="1"/>
  <c r="F13" i="2"/>
  <c r="G13" i="2" s="1"/>
  <c r="J17" i="2"/>
  <c r="E17" i="2"/>
  <c r="I15" i="2" l="1"/>
  <c r="H16" i="2" s="1"/>
  <c r="K13" i="2"/>
  <c r="M13" i="2" s="1"/>
  <c r="D18" i="2"/>
  <c r="L16" i="2" l="1"/>
  <c r="I16" i="2"/>
  <c r="F14" i="2"/>
  <c r="J18" i="2"/>
  <c r="E18" i="2"/>
  <c r="H17" i="2" l="1"/>
  <c r="L17" i="2" s="1"/>
  <c r="K14" i="2"/>
  <c r="M14" i="2" s="1"/>
  <c r="G14" i="2"/>
  <c r="E19" i="2"/>
  <c r="D19" i="2"/>
  <c r="I17" i="2" l="1"/>
  <c r="H18" i="2" s="1"/>
  <c r="L18" i="2" s="1"/>
  <c r="F15" i="2"/>
  <c r="E20" i="2"/>
  <c r="J19" i="2"/>
  <c r="D20" i="2" s="1"/>
  <c r="I18" i="2" l="1"/>
  <c r="H19" i="2" s="1"/>
  <c r="L19" i="2" s="1"/>
  <c r="G15" i="2"/>
  <c r="K15" i="2"/>
  <c r="M15" i="2" s="1"/>
  <c r="E21" i="2"/>
  <c r="J20" i="2"/>
  <c r="D21" i="2" s="1"/>
  <c r="I19" i="2" l="1"/>
  <c r="H20" i="2" s="1"/>
  <c r="L20" i="2" s="1"/>
  <c r="F16" i="2"/>
  <c r="D22" i="2"/>
  <c r="E22" i="2" s="1"/>
  <c r="J21" i="2"/>
  <c r="I20" i="2" l="1"/>
  <c r="H21" i="2" s="1"/>
  <c r="I21" i="2" s="1"/>
  <c r="K16" i="2"/>
  <c r="M16" i="2" s="1"/>
  <c r="G16" i="2"/>
  <c r="D23" i="2"/>
  <c r="J22" i="2"/>
  <c r="L21" i="2" l="1"/>
  <c r="H22" i="2" s="1"/>
  <c r="I22" i="2" s="1"/>
  <c r="F17" i="2"/>
  <c r="G17" i="2" s="1"/>
  <c r="E24" i="2"/>
  <c r="J23" i="2"/>
  <c r="E23" i="2"/>
  <c r="D24" i="2" s="1"/>
  <c r="L22" i="2" l="1"/>
  <c r="H23" i="2" s="1"/>
  <c r="I23" i="2" s="1"/>
  <c r="K17" i="2"/>
  <c r="M17" i="2" s="1"/>
  <c r="D25" i="2"/>
  <c r="J24" i="2"/>
  <c r="L23" i="2" l="1"/>
  <c r="H24" i="2" s="1"/>
  <c r="L24" i="2" s="1"/>
  <c r="F18" i="2"/>
  <c r="J25" i="2"/>
  <c r="E25" i="2"/>
  <c r="K18" i="2" l="1"/>
  <c r="M18" i="2" s="1"/>
  <c r="G18" i="2"/>
  <c r="I24" i="2"/>
  <c r="D26" i="2"/>
  <c r="F19" i="2" l="1"/>
  <c r="G19" i="2" s="1"/>
  <c r="H25" i="2"/>
  <c r="J26" i="2"/>
  <c r="E26" i="2"/>
  <c r="K19" i="2" l="1"/>
  <c r="M19" i="2" s="1"/>
  <c r="L25" i="2"/>
  <c r="I25" i="2"/>
  <c r="D27" i="2"/>
  <c r="F20" i="2" l="1"/>
  <c r="K20" i="2" s="1"/>
  <c r="M20" i="2" s="1"/>
  <c r="H26" i="2"/>
  <c r="J27" i="2"/>
  <c r="E27" i="2"/>
  <c r="G20" i="2" l="1"/>
  <c r="F21" i="2" s="1"/>
  <c r="G21" i="2" s="1"/>
  <c r="I26" i="2"/>
  <c r="L26" i="2"/>
  <c r="H27" i="2" l="1"/>
  <c r="L27" i="2" s="1"/>
  <c r="K21" i="2"/>
  <c r="M21" i="2" s="1"/>
  <c r="I27" i="2" l="1"/>
  <c r="F22" i="2"/>
  <c r="K22" i="2" s="1"/>
  <c r="M22" i="2" s="1"/>
  <c r="G22" i="2" l="1"/>
  <c r="F23" i="2" s="1"/>
  <c r="K23" i="2" s="1"/>
  <c r="M23" i="2" s="1"/>
  <c r="G23" i="2" l="1"/>
  <c r="F24" i="2" s="1"/>
  <c r="G24" i="2" s="1"/>
  <c r="K24" i="2" l="1"/>
  <c r="M24" i="2" s="1"/>
  <c r="F25" i="2" l="1"/>
  <c r="K25" i="2" s="1"/>
  <c r="M25" i="2" s="1"/>
  <c r="G25" i="2" l="1"/>
  <c r="F26" i="2" s="1"/>
  <c r="K26" i="2" s="1"/>
  <c r="M26" i="2" s="1"/>
  <c r="G26" i="2" l="1"/>
  <c r="F27" i="2" s="1"/>
  <c r="K27" i="2" s="1"/>
  <c r="M27" i="2" s="1"/>
  <c r="M4" i="2" l="1"/>
  <c r="G27" i="2"/>
</calcChain>
</file>

<file path=xl/sharedStrings.xml><?xml version="1.0" encoding="utf-8"?>
<sst xmlns="http://schemas.openxmlformats.org/spreadsheetml/2006/main" count="26" uniqueCount="23">
  <si>
    <t>Skimming</t>
  </si>
  <si>
    <t>Year</t>
  </si>
  <si>
    <t>Price</t>
  </si>
  <si>
    <t>Left&lt;=</t>
  </si>
  <si>
    <t>Unit sales</t>
  </si>
  <si>
    <t>Revenue</t>
  </si>
  <si>
    <t>Total</t>
  </si>
  <si>
    <t>Code</t>
  </si>
  <si>
    <t>Preiod</t>
  </si>
  <si>
    <t>New</t>
  </si>
  <si>
    <t>Nonbuyers(t+1)=0.5*Sales(t)+0.5*New</t>
  </si>
  <si>
    <t>High buyers</t>
  </si>
  <si>
    <t>High nonbuyers</t>
  </si>
  <si>
    <t>High sales</t>
  </si>
  <si>
    <t>Medium sales</t>
  </si>
  <si>
    <t>Low sales</t>
  </si>
  <si>
    <t>Medium buyers</t>
  </si>
  <si>
    <t>Medium nonbuyer</t>
  </si>
  <si>
    <t>Low buyers</t>
  </si>
  <si>
    <t>Low nonbuyers</t>
  </si>
  <si>
    <t>Buyers(t+1)=Nonbuyers(t)+Buyers(t)-Sales(t)+0.5*Sales(t)+0.5*New</t>
  </si>
  <si>
    <t>totalrevenue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</si>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</sst>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67E-ACA3-4B69-88CE-07C81DCF763D}">
  <dimension ref="B1:F15"/>
  <sheetViews>
    <sheetView workbookViewId="0">
      <selection activeCell="F5" sqref="F5"/>
    </sheetView>
  </sheetViews>
  <sheetFormatPr defaultRowHeight="14" x14ac:dyDescent="0.3"/>
  <sheetData>
    <row r="1" spans="2:6" x14ac:dyDescent="0.3">
      <c r="B1" t="s">
        <v>0</v>
      </c>
    </row>
    <row r="3" spans="2:6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3">
      <c r="B4">
        <v>0</v>
      </c>
      <c r="D4">
        <v>100</v>
      </c>
    </row>
    <row r="5" spans="2:6" x14ac:dyDescent="0.3">
      <c r="B5">
        <v>1</v>
      </c>
      <c r="C5">
        <v>92</v>
      </c>
      <c r="D5">
        <f>C5-1</f>
        <v>91</v>
      </c>
      <c r="E5">
        <f>D4-D5</f>
        <v>9</v>
      </c>
      <c r="F5">
        <f>C5*E5</f>
        <v>828</v>
      </c>
    </row>
    <row r="6" spans="2:6" x14ac:dyDescent="0.3">
      <c r="B6">
        <v>2</v>
      </c>
      <c r="C6">
        <v>83</v>
      </c>
      <c r="D6">
        <f t="shared" ref="D6:D14" si="0">C6-1</f>
        <v>82</v>
      </c>
      <c r="E6">
        <f t="shared" ref="E6:E14" si="1">D5-D6</f>
        <v>9</v>
      </c>
      <c r="F6">
        <f t="shared" ref="F6:F14" si="2">C6*E6</f>
        <v>747</v>
      </c>
    </row>
    <row r="7" spans="2:6" x14ac:dyDescent="0.3">
      <c r="B7">
        <v>3</v>
      </c>
      <c r="C7">
        <v>74</v>
      </c>
      <c r="D7">
        <f t="shared" si="0"/>
        <v>73</v>
      </c>
      <c r="E7">
        <f t="shared" si="1"/>
        <v>9</v>
      </c>
      <c r="F7">
        <f t="shared" si="2"/>
        <v>666</v>
      </c>
    </row>
    <row r="8" spans="2:6" x14ac:dyDescent="0.3">
      <c r="B8">
        <v>4</v>
      </c>
      <c r="C8">
        <v>65</v>
      </c>
      <c r="D8">
        <f t="shared" si="0"/>
        <v>64</v>
      </c>
      <c r="E8">
        <f t="shared" si="1"/>
        <v>9</v>
      </c>
      <c r="F8">
        <f t="shared" si="2"/>
        <v>585</v>
      </c>
    </row>
    <row r="9" spans="2:6" x14ac:dyDescent="0.3">
      <c r="B9">
        <v>5</v>
      </c>
      <c r="C9">
        <v>55</v>
      </c>
      <c r="D9">
        <f t="shared" si="0"/>
        <v>54</v>
      </c>
      <c r="E9">
        <f t="shared" si="1"/>
        <v>10</v>
      </c>
      <c r="F9">
        <f t="shared" si="2"/>
        <v>550</v>
      </c>
    </row>
    <row r="10" spans="2:6" x14ac:dyDescent="0.3">
      <c r="B10">
        <v>6</v>
      </c>
      <c r="C10">
        <v>46</v>
      </c>
      <c r="D10">
        <f t="shared" si="0"/>
        <v>45</v>
      </c>
      <c r="E10">
        <f t="shared" si="1"/>
        <v>9</v>
      </c>
      <c r="F10">
        <f t="shared" si="2"/>
        <v>414</v>
      </c>
    </row>
    <row r="11" spans="2:6" x14ac:dyDescent="0.3">
      <c r="B11">
        <v>7</v>
      </c>
      <c r="C11">
        <v>37</v>
      </c>
      <c r="D11">
        <f t="shared" si="0"/>
        <v>36</v>
      </c>
      <c r="E11">
        <f t="shared" si="1"/>
        <v>9</v>
      </c>
      <c r="F11">
        <f t="shared" si="2"/>
        <v>333</v>
      </c>
    </row>
    <row r="12" spans="2:6" x14ac:dyDescent="0.3">
      <c r="B12">
        <v>8</v>
      </c>
      <c r="C12">
        <v>28</v>
      </c>
      <c r="D12">
        <f t="shared" si="0"/>
        <v>27</v>
      </c>
      <c r="E12">
        <f t="shared" si="1"/>
        <v>9</v>
      </c>
      <c r="F12">
        <f t="shared" si="2"/>
        <v>252</v>
      </c>
    </row>
    <row r="13" spans="2:6" x14ac:dyDescent="0.3">
      <c r="B13">
        <v>9</v>
      </c>
      <c r="C13">
        <v>19</v>
      </c>
      <c r="D13">
        <f t="shared" si="0"/>
        <v>18</v>
      </c>
      <c r="E13">
        <f t="shared" si="1"/>
        <v>9</v>
      </c>
      <c r="F13">
        <f t="shared" si="2"/>
        <v>171</v>
      </c>
    </row>
    <row r="14" spans="2:6" x14ac:dyDescent="0.3">
      <c r="B14">
        <v>10</v>
      </c>
      <c r="C14">
        <v>10</v>
      </c>
      <c r="D14">
        <f t="shared" si="0"/>
        <v>9</v>
      </c>
      <c r="E14">
        <f t="shared" si="1"/>
        <v>9</v>
      </c>
      <c r="F14">
        <f t="shared" si="2"/>
        <v>90</v>
      </c>
    </row>
    <row r="15" spans="2:6" x14ac:dyDescent="0.3">
      <c r="E15" t="s">
        <v>6</v>
      </c>
      <c r="F15">
        <f>SUM(F5:F14)</f>
        <v>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5935-9A04-4683-A79F-42911DEA12B3}">
  <dimension ref="A1:M27"/>
  <sheetViews>
    <sheetView tabSelected="1" workbookViewId="0">
      <selection activeCell="O8" sqref="O8"/>
    </sheetView>
  </sheetViews>
  <sheetFormatPr defaultRowHeight="14" x14ac:dyDescent="0.3"/>
  <cols>
    <col min="13" max="13" width="12.25" bestFit="1" customWidth="1"/>
  </cols>
  <sheetData>
    <row r="1" spans="1:13" x14ac:dyDescent="0.3">
      <c r="D1" t="s">
        <v>9</v>
      </c>
      <c r="E1">
        <v>20</v>
      </c>
    </row>
    <row r="2" spans="1:13" x14ac:dyDescent="0.3">
      <c r="G2" t="s">
        <v>20</v>
      </c>
    </row>
    <row r="3" spans="1:13" x14ac:dyDescent="0.3">
      <c r="D3" t="s">
        <v>7</v>
      </c>
      <c r="E3" t="s">
        <v>2</v>
      </c>
      <c r="G3" t="s">
        <v>10</v>
      </c>
      <c r="M3" t="s">
        <v>21</v>
      </c>
    </row>
    <row r="4" spans="1:13" x14ac:dyDescent="0.3">
      <c r="D4">
        <v>1</v>
      </c>
      <c r="E4">
        <v>30</v>
      </c>
      <c r="M4" s="2">
        <f>SUM(M8:M27)</f>
        <v>401662.96434402466</v>
      </c>
    </row>
    <row r="5" spans="1:13" x14ac:dyDescent="0.3">
      <c r="D5">
        <v>2</v>
      </c>
      <c r="E5">
        <v>40</v>
      </c>
    </row>
    <row r="6" spans="1:13" x14ac:dyDescent="0.3">
      <c r="D6">
        <v>3</v>
      </c>
      <c r="E6">
        <v>100</v>
      </c>
      <c r="J6">
        <v>100</v>
      </c>
      <c r="K6">
        <v>40</v>
      </c>
      <c r="L6">
        <v>30</v>
      </c>
    </row>
    <row r="7" spans="1:13" ht="42" x14ac:dyDescent="0.3">
      <c r="A7" t="s">
        <v>8</v>
      </c>
      <c r="B7" t="s">
        <v>7</v>
      </c>
      <c r="C7" t="s">
        <v>2</v>
      </c>
      <c r="D7" s="1" t="s">
        <v>11</v>
      </c>
      <c r="E7" s="1" t="s">
        <v>12</v>
      </c>
      <c r="F7" t="s">
        <v>16</v>
      </c>
      <c r="G7" t="s">
        <v>17</v>
      </c>
      <c r="H7" t="s">
        <v>18</v>
      </c>
      <c r="I7" t="s">
        <v>19</v>
      </c>
      <c r="J7" t="s">
        <v>13</v>
      </c>
      <c r="K7" t="s">
        <v>14</v>
      </c>
      <c r="L7" t="s">
        <v>15</v>
      </c>
      <c r="M7" t="s">
        <v>22</v>
      </c>
    </row>
    <row r="8" spans="1:13" x14ac:dyDescent="0.3">
      <c r="A8">
        <v>1</v>
      </c>
      <c r="B8">
        <v>3</v>
      </c>
      <c r="C8">
        <f>VLOOKUP(B8,$D$3:$E$6,2,0)</f>
        <v>100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f>IF(C8&lt;=$E$5,F8,0)</f>
        <v>0</v>
      </c>
      <c r="L8">
        <f>IF(C8&lt;=$E$4,H8,0)</f>
        <v>0</v>
      </c>
      <c r="M8">
        <f>SUM(J8:L8)*C8</f>
        <v>4500</v>
      </c>
    </row>
    <row r="9" spans="1:13" x14ac:dyDescent="0.3">
      <c r="A9">
        <v>2</v>
      </c>
      <c r="B9">
        <v>1</v>
      </c>
      <c r="C9">
        <f t="shared" ref="C9:C27" si="0">VLOOKUP(B9,$D$3:$E$6,2,0)</f>
        <v>30</v>
      </c>
      <c r="D9">
        <f>E8+D8-J8+0.5*J8+0.5*$E$1</f>
        <v>77.5</v>
      </c>
      <c r="E9">
        <f>D8+E8+20-D9</f>
        <v>32.5</v>
      </c>
      <c r="F9">
        <f>G8+F8-K8+0.5*K8+0.5*$E$1</f>
        <v>100</v>
      </c>
      <c r="G9">
        <f>F8+G8+20-F9</f>
        <v>10</v>
      </c>
      <c r="H9">
        <f>I8+H8-L8+0.5*L8+0.5*$E$1</f>
        <v>100</v>
      </c>
      <c r="I9">
        <f>H8+I8+20-H9</f>
        <v>10</v>
      </c>
      <c r="J9">
        <f>D9</f>
        <v>77.5</v>
      </c>
      <c r="K9">
        <f>IF(C9&lt;=$E$5,F9,0)</f>
        <v>100</v>
      </c>
      <c r="L9">
        <f>IF(C9&lt;=$E$4,H9,0)</f>
        <v>100</v>
      </c>
      <c r="M9">
        <f t="shared" ref="M9:M27" si="1">SUM(J9:L9)*C9</f>
        <v>8325</v>
      </c>
    </row>
    <row r="10" spans="1:13" x14ac:dyDescent="0.3">
      <c r="A10">
        <v>3</v>
      </c>
      <c r="B10">
        <v>3</v>
      </c>
      <c r="C10">
        <f t="shared" si="0"/>
        <v>100</v>
      </c>
      <c r="D10">
        <f t="shared" ref="D10:D27" si="2">E9+D9-J9+0.5*J9+0.5*$E$1</f>
        <v>81.25</v>
      </c>
      <c r="E10">
        <f>D9+E9+20-D10</f>
        <v>48.75</v>
      </c>
      <c r="F10">
        <f>G9+F9-K9+0.5*K9+0.5*$E$1</f>
        <v>70</v>
      </c>
      <c r="G10">
        <f>F9+G9+20-F10</f>
        <v>60</v>
      </c>
      <c r="H10">
        <f t="shared" ref="H10:H26" si="3">I9+H9-L9+0.5*L9+0.5*$E$1</f>
        <v>70</v>
      </c>
      <c r="I10">
        <f>H9+I9+20-H10</f>
        <v>60</v>
      </c>
      <c r="J10">
        <f>D10</f>
        <v>81.25</v>
      </c>
      <c r="K10">
        <f>IF(C10&lt;=$E$5,F10,0)</f>
        <v>0</v>
      </c>
      <c r="L10">
        <f t="shared" ref="L10:L27" si="4">IF(C10&lt;=$E$4,H10,0)</f>
        <v>0</v>
      </c>
      <c r="M10">
        <f t="shared" si="1"/>
        <v>8125</v>
      </c>
    </row>
    <row r="11" spans="1:13" x14ac:dyDescent="0.3">
      <c r="A11">
        <v>4</v>
      </c>
      <c r="B11">
        <v>1</v>
      </c>
      <c r="C11">
        <f t="shared" si="0"/>
        <v>30</v>
      </c>
      <c r="D11">
        <f t="shared" si="2"/>
        <v>99.375</v>
      </c>
      <c r="E11">
        <f>D10+E10+20-D11</f>
        <v>50.625</v>
      </c>
      <c r="F11">
        <f>G10+F10-K10+0.5*K10+0.5*$E$1</f>
        <v>140</v>
      </c>
      <c r="G11">
        <f>F10+G10+20-F11</f>
        <v>10</v>
      </c>
      <c r="H11">
        <f t="shared" si="3"/>
        <v>140</v>
      </c>
      <c r="I11">
        <f t="shared" ref="I11:I27" si="5">H10+I10+20-H11</f>
        <v>10</v>
      </c>
      <c r="J11">
        <f>D11</f>
        <v>99.375</v>
      </c>
      <c r="K11">
        <f>IF(C11&lt;=$E$5,F11,0)</f>
        <v>140</v>
      </c>
      <c r="L11">
        <f t="shared" si="4"/>
        <v>140</v>
      </c>
      <c r="M11">
        <f t="shared" si="1"/>
        <v>11381.25</v>
      </c>
    </row>
    <row r="12" spans="1:13" x14ac:dyDescent="0.3">
      <c r="A12">
        <v>5</v>
      </c>
      <c r="B12">
        <v>3</v>
      </c>
      <c r="C12">
        <f t="shared" si="0"/>
        <v>100</v>
      </c>
      <c r="D12">
        <f t="shared" si="2"/>
        <v>110.3125</v>
      </c>
      <c r="E12">
        <f t="shared" ref="E12:E27" si="6">D11+E11+20-D12</f>
        <v>59.6875</v>
      </c>
      <c r="F12">
        <f t="shared" ref="F12:F27" si="7">G11+F11-K11+0.5*K11+0.5*$E$1</f>
        <v>90</v>
      </c>
      <c r="G12">
        <f t="shared" ref="G12:G27" si="8">F11+G11+20-F12</f>
        <v>80</v>
      </c>
      <c r="H12">
        <f t="shared" si="3"/>
        <v>90</v>
      </c>
      <c r="I12">
        <f t="shared" si="5"/>
        <v>80</v>
      </c>
      <c r="J12">
        <f>D12</f>
        <v>110.3125</v>
      </c>
      <c r="K12">
        <f t="shared" ref="K12:K27" si="9">IF(C12&lt;=$E$5,F12,0)</f>
        <v>0</v>
      </c>
      <c r="L12">
        <f t="shared" si="4"/>
        <v>0</v>
      </c>
      <c r="M12">
        <f t="shared" si="1"/>
        <v>11031.25</v>
      </c>
    </row>
    <row r="13" spans="1:13" x14ac:dyDescent="0.3">
      <c r="A13">
        <v>6</v>
      </c>
      <c r="B13">
        <v>1</v>
      </c>
      <c r="C13">
        <f t="shared" si="0"/>
        <v>30</v>
      </c>
      <c r="D13">
        <f t="shared" si="2"/>
        <v>124.84375</v>
      </c>
      <c r="E13">
        <f t="shared" si="6"/>
        <v>65.15625</v>
      </c>
      <c r="F13">
        <f t="shared" si="7"/>
        <v>180</v>
      </c>
      <c r="G13">
        <f t="shared" si="8"/>
        <v>10</v>
      </c>
      <c r="H13">
        <f t="shared" si="3"/>
        <v>180</v>
      </c>
      <c r="I13">
        <f t="shared" si="5"/>
        <v>10</v>
      </c>
      <c r="J13">
        <f t="shared" ref="J13:J27" si="10">D13</f>
        <v>124.84375</v>
      </c>
      <c r="K13">
        <f t="shared" si="9"/>
        <v>180</v>
      </c>
      <c r="L13">
        <f t="shared" si="4"/>
        <v>180</v>
      </c>
      <c r="M13">
        <f t="shared" si="1"/>
        <v>14545.3125</v>
      </c>
    </row>
    <row r="14" spans="1:13" x14ac:dyDescent="0.3">
      <c r="A14">
        <v>7</v>
      </c>
      <c r="B14">
        <v>3</v>
      </c>
      <c r="C14">
        <f t="shared" si="0"/>
        <v>100</v>
      </c>
      <c r="D14">
        <f t="shared" si="2"/>
        <v>137.578125</v>
      </c>
      <c r="E14">
        <f t="shared" si="6"/>
        <v>72.421875</v>
      </c>
      <c r="F14">
        <f t="shared" si="7"/>
        <v>110</v>
      </c>
      <c r="G14">
        <f t="shared" si="8"/>
        <v>100</v>
      </c>
      <c r="H14">
        <f t="shared" si="3"/>
        <v>110</v>
      </c>
      <c r="I14">
        <f t="shared" si="5"/>
        <v>100</v>
      </c>
      <c r="J14">
        <f t="shared" si="10"/>
        <v>137.578125</v>
      </c>
      <c r="K14">
        <f t="shared" si="9"/>
        <v>0</v>
      </c>
      <c r="L14">
        <f t="shared" si="4"/>
        <v>0</v>
      </c>
      <c r="M14">
        <f t="shared" si="1"/>
        <v>13757.8125</v>
      </c>
    </row>
    <row r="15" spans="1:13" x14ac:dyDescent="0.3">
      <c r="A15">
        <v>8</v>
      </c>
      <c r="B15">
        <v>1</v>
      </c>
      <c r="C15">
        <f t="shared" si="0"/>
        <v>30</v>
      </c>
      <c r="D15">
        <f t="shared" si="2"/>
        <v>151.2109375</v>
      </c>
      <c r="E15">
        <f t="shared" si="6"/>
        <v>78.7890625</v>
      </c>
      <c r="F15">
        <f t="shared" si="7"/>
        <v>220</v>
      </c>
      <c r="G15">
        <f t="shared" si="8"/>
        <v>10</v>
      </c>
      <c r="H15">
        <f t="shared" si="3"/>
        <v>220</v>
      </c>
      <c r="I15">
        <f t="shared" si="5"/>
        <v>10</v>
      </c>
      <c r="J15">
        <f t="shared" si="10"/>
        <v>151.2109375</v>
      </c>
      <c r="K15">
        <f t="shared" si="9"/>
        <v>220</v>
      </c>
      <c r="L15">
        <f t="shared" si="4"/>
        <v>220</v>
      </c>
      <c r="M15">
        <f t="shared" si="1"/>
        <v>17736.328125</v>
      </c>
    </row>
    <row r="16" spans="1:13" x14ac:dyDescent="0.3">
      <c r="A16">
        <v>9</v>
      </c>
      <c r="B16">
        <v>3</v>
      </c>
      <c r="C16">
        <f t="shared" si="0"/>
        <v>100</v>
      </c>
      <c r="D16">
        <f t="shared" si="2"/>
        <v>164.39453125</v>
      </c>
      <c r="E16">
        <f t="shared" si="6"/>
        <v>85.60546875</v>
      </c>
      <c r="F16">
        <f t="shared" si="7"/>
        <v>130</v>
      </c>
      <c r="G16">
        <f t="shared" si="8"/>
        <v>120</v>
      </c>
      <c r="H16">
        <f t="shared" si="3"/>
        <v>130</v>
      </c>
      <c r="I16">
        <f t="shared" si="5"/>
        <v>120</v>
      </c>
      <c r="J16">
        <f t="shared" si="10"/>
        <v>164.39453125</v>
      </c>
      <c r="K16">
        <f t="shared" si="9"/>
        <v>0</v>
      </c>
      <c r="L16">
        <f t="shared" si="4"/>
        <v>0</v>
      </c>
      <c r="M16">
        <f t="shared" si="1"/>
        <v>16439.453125</v>
      </c>
    </row>
    <row r="17" spans="1:13" x14ac:dyDescent="0.3">
      <c r="A17">
        <v>10</v>
      </c>
      <c r="B17">
        <v>1</v>
      </c>
      <c r="C17">
        <f t="shared" si="0"/>
        <v>30</v>
      </c>
      <c r="D17">
        <f t="shared" si="2"/>
        <v>177.802734375</v>
      </c>
      <c r="E17">
        <f t="shared" si="6"/>
        <v>92.197265625</v>
      </c>
      <c r="F17">
        <f t="shared" si="7"/>
        <v>260</v>
      </c>
      <c r="G17">
        <f t="shared" si="8"/>
        <v>10</v>
      </c>
      <c r="H17">
        <f t="shared" si="3"/>
        <v>260</v>
      </c>
      <c r="I17">
        <f t="shared" si="5"/>
        <v>10</v>
      </c>
      <c r="J17">
        <f t="shared" si="10"/>
        <v>177.802734375</v>
      </c>
      <c r="K17">
        <f t="shared" si="9"/>
        <v>260</v>
      </c>
      <c r="L17">
        <f t="shared" si="4"/>
        <v>260</v>
      </c>
      <c r="M17">
        <f t="shared" si="1"/>
        <v>20934.08203125</v>
      </c>
    </row>
    <row r="18" spans="1:13" x14ac:dyDescent="0.3">
      <c r="A18">
        <v>11</v>
      </c>
      <c r="B18">
        <v>3</v>
      </c>
      <c r="C18">
        <f t="shared" si="0"/>
        <v>100</v>
      </c>
      <c r="D18">
        <f t="shared" si="2"/>
        <v>191.0986328125</v>
      </c>
      <c r="E18">
        <f t="shared" si="6"/>
        <v>98.9013671875</v>
      </c>
      <c r="F18">
        <f t="shared" si="7"/>
        <v>150</v>
      </c>
      <c r="G18">
        <f t="shared" si="8"/>
        <v>140</v>
      </c>
      <c r="H18">
        <f t="shared" si="3"/>
        <v>150</v>
      </c>
      <c r="I18">
        <f t="shared" si="5"/>
        <v>140</v>
      </c>
      <c r="J18">
        <f t="shared" si="10"/>
        <v>191.0986328125</v>
      </c>
      <c r="K18">
        <f t="shared" si="9"/>
        <v>0</v>
      </c>
      <c r="L18">
        <f t="shared" si="4"/>
        <v>0</v>
      </c>
      <c r="M18">
        <f t="shared" si="1"/>
        <v>19109.86328125</v>
      </c>
    </row>
    <row r="19" spans="1:13" x14ac:dyDescent="0.3">
      <c r="A19">
        <v>12</v>
      </c>
      <c r="B19">
        <v>1</v>
      </c>
      <c r="C19">
        <f t="shared" si="0"/>
        <v>30</v>
      </c>
      <c r="D19">
        <f t="shared" si="2"/>
        <v>204.45068359375</v>
      </c>
      <c r="E19">
        <f t="shared" si="6"/>
        <v>105.54931640625</v>
      </c>
      <c r="F19">
        <f t="shared" si="7"/>
        <v>300</v>
      </c>
      <c r="G19">
        <f t="shared" si="8"/>
        <v>10</v>
      </c>
      <c r="H19">
        <f t="shared" si="3"/>
        <v>300</v>
      </c>
      <c r="I19">
        <f t="shared" si="5"/>
        <v>10</v>
      </c>
      <c r="J19">
        <f t="shared" si="10"/>
        <v>204.45068359375</v>
      </c>
      <c r="K19">
        <f t="shared" si="9"/>
        <v>300</v>
      </c>
      <c r="L19">
        <f t="shared" si="4"/>
        <v>300</v>
      </c>
      <c r="M19">
        <f t="shared" si="1"/>
        <v>24133.5205078125</v>
      </c>
    </row>
    <row r="20" spans="1:13" x14ac:dyDescent="0.3">
      <c r="A20">
        <v>13</v>
      </c>
      <c r="B20">
        <v>3</v>
      </c>
      <c r="C20">
        <f t="shared" si="0"/>
        <v>100</v>
      </c>
      <c r="D20">
        <f t="shared" si="2"/>
        <v>217.774658203125</v>
      </c>
      <c r="E20">
        <f t="shared" si="6"/>
        <v>112.225341796875</v>
      </c>
      <c r="F20">
        <f t="shared" si="7"/>
        <v>170</v>
      </c>
      <c r="G20">
        <f t="shared" si="8"/>
        <v>160</v>
      </c>
      <c r="H20">
        <f t="shared" si="3"/>
        <v>170</v>
      </c>
      <c r="I20">
        <f t="shared" si="5"/>
        <v>160</v>
      </c>
      <c r="J20">
        <f t="shared" si="10"/>
        <v>217.774658203125</v>
      </c>
      <c r="K20">
        <f t="shared" si="9"/>
        <v>0</v>
      </c>
      <c r="L20">
        <f t="shared" si="4"/>
        <v>0</v>
      </c>
      <c r="M20">
        <f t="shared" si="1"/>
        <v>21777.4658203125</v>
      </c>
    </row>
    <row r="21" spans="1:13" x14ac:dyDescent="0.3">
      <c r="A21">
        <v>14</v>
      </c>
      <c r="B21">
        <v>1</v>
      </c>
      <c r="C21">
        <f t="shared" si="0"/>
        <v>30</v>
      </c>
      <c r="D21">
        <f t="shared" si="2"/>
        <v>231.1126708984375</v>
      </c>
      <c r="E21">
        <f t="shared" si="6"/>
        <v>118.8873291015625</v>
      </c>
      <c r="F21">
        <f t="shared" si="7"/>
        <v>340</v>
      </c>
      <c r="G21">
        <f t="shared" si="8"/>
        <v>10</v>
      </c>
      <c r="H21">
        <f t="shared" si="3"/>
        <v>340</v>
      </c>
      <c r="I21">
        <f t="shared" si="5"/>
        <v>10</v>
      </c>
      <c r="J21">
        <f t="shared" si="10"/>
        <v>231.1126708984375</v>
      </c>
      <c r="K21">
        <f t="shared" si="9"/>
        <v>340</v>
      </c>
      <c r="L21">
        <f t="shared" si="4"/>
        <v>340</v>
      </c>
      <c r="M21">
        <f t="shared" si="1"/>
        <v>27333.380126953125</v>
      </c>
    </row>
    <row r="22" spans="1:13" x14ac:dyDescent="0.3">
      <c r="A22">
        <v>15</v>
      </c>
      <c r="B22">
        <v>3</v>
      </c>
      <c r="C22">
        <f t="shared" si="0"/>
        <v>100</v>
      </c>
      <c r="D22">
        <f t="shared" si="2"/>
        <v>244.44366455078125</v>
      </c>
      <c r="E22">
        <f t="shared" si="6"/>
        <v>125.55633544921875</v>
      </c>
      <c r="F22">
        <f t="shared" si="7"/>
        <v>190</v>
      </c>
      <c r="G22">
        <f t="shared" si="8"/>
        <v>180</v>
      </c>
      <c r="H22">
        <f t="shared" si="3"/>
        <v>190</v>
      </c>
      <c r="I22">
        <f t="shared" si="5"/>
        <v>180</v>
      </c>
      <c r="J22">
        <f t="shared" si="10"/>
        <v>244.44366455078125</v>
      </c>
      <c r="K22">
        <f t="shared" si="9"/>
        <v>0</v>
      </c>
      <c r="L22">
        <f t="shared" si="4"/>
        <v>0</v>
      </c>
      <c r="M22">
        <f t="shared" si="1"/>
        <v>24444.366455078125</v>
      </c>
    </row>
    <row r="23" spans="1:13" x14ac:dyDescent="0.3">
      <c r="A23">
        <v>16</v>
      </c>
      <c r="B23">
        <v>1</v>
      </c>
      <c r="C23">
        <f t="shared" si="0"/>
        <v>30</v>
      </c>
      <c r="D23">
        <f t="shared" si="2"/>
        <v>257.77816772460938</v>
      </c>
      <c r="E23">
        <f t="shared" si="6"/>
        <v>132.22183227539063</v>
      </c>
      <c r="F23">
        <f t="shared" si="7"/>
        <v>380</v>
      </c>
      <c r="G23">
        <f t="shared" si="8"/>
        <v>10</v>
      </c>
      <c r="H23">
        <f t="shared" si="3"/>
        <v>380</v>
      </c>
      <c r="I23">
        <f t="shared" si="5"/>
        <v>10</v>
      </c>
      <c r="J23">
        <f t="shared" si="10"/>
        <v>257.77816772460938</v>
      </c>
      <c r="K23">
        <f t="shared" si="9"/>
        <v>380</v>
      </c>
      <c r="L23">
        <f t="shared" si="4"/>
        <v>380</v>
      </c>
      <c r="M23">
        <f t="shared" si="1"/>
        <v>30533.345031738281</v>
      </c>
    </row>
    <row r="24" spans="1:13" x14ac:dyDescent="0.3">
      <c r="A24">
        <v>17</v>
      </c>
      <c r="B24">
        <v>3</v>
      </c>
      <c r="C24">
        <f t="shared" si="0"/>
        <v>100</v>
      </c>
      <c r="D24">
        <f t="shared" si="2"/>
        <v>271.11091613769531</v>
      </c>
      <c r="E24">
        <f t="shared" si="6"/>
        <v>138.88908386230469</v>
      </c>
      <c r="F24">
        <f t="shared" si="7"/>
        <v>210</v>
      </c>
      <c r="G24">
        <f t="shared" si="8"/>
        <v>200</v>
      </c>
      <c r="H24">
        <f t="shared" si="3"/>
        <v>210</v>
      </c>
      <c r="I24">
        <f t="shared" si="5"/>
        <v>200</v>
      </c>
      <c r="J24">
        <f t="shared" si="10"/>
        <v>271.11091613769531</v>
      </c>
      <c r="K24">
        <f t="shared" si="9"/>
        <v>0</v>
      </c>
      <c r="L24">
        <f t="shared" si="4"/>
        <v>0</v>
      </c>
      <c r="M24">
        <f t="shared" si="1"/>
        <v>27111.091613769531</v>
      </c>
    </row>
    <row r="25" spans="1:13" x14ac:dyDescent="0.3">
      <c r="A25">
        <v>18</v>
      </c>
      <c r="B25">
        <v>1</v>
      </c>
      <c r="C25">
        <f t="shared" si="0"/>
        <v>30</v>
      </c>
      <c r="D25">
        <f t="shared" si="2"/>
        <v>284.44454193115234</v>
      </c>
      <c r="E25">
        <f t="shared" si="6"/>
        <v>145.55545806884766</v>
      </c>
      <c r="F25">
        <f t="shared" si="7"/>
        <v>420</v>
      </c>
      <c r="G25">
        <f t="shared" si="8"/>
        <v>10</v>
      </c>
      <c r="H25">
        <f t="shared" si="3"/>
        <v>420</v>
      </c>
      <c r="I25">
        <f t="shared" si="5"/>
        <v>10</v>
      </c>
      <c r="J25">
        <f t="shared" si="10"/>
        <v>284.44454193115234</v>
      </c>
      <c r="K25">
        <f t="shared" si="9"/>
        <v>420</v>
      </c>
      <c r="L25">
        <f t="shared" si="4"/>
        <v>420</v>
      </c>
      <c r="M25">
        <f t="shared" si="1"/>
        <v>33733.33625793457</v>
      </c>
    </row>
    <row r="26" spans="1:13" x14ac:dyDescent="0.3">
      <c r="A26">
        <v>19</v>
      </c>
      <c r="B26">
        <v>3</v>
      </c>
      <c r="C26">
        <f t="shared" si="0"/>
        <v>100</v>
      </c>
      <c r="D26">
        <f t="shared" si="2"/>
        <v>297.77772903442383</v>
      </c>
      <c r="E26">
        <f t="shared" si="6"/>
        <v>152.22227096557617</v>
      </c>
      <c r="F26">
        <f t="shared" si="7"/>
        <v>230</v>
      </c>
      <c r="G26">
        <f t="shared" si="8"/>
        <v>220</v>
      </c>
      <c r="H26">
        <f t="shared" si="3"/>
        <v>230</v>
      </c>
      <c r="I26">
        <f t="shared" si="5"/>
        <v>220</v>
      </c>
      <c r="J26">
        <f t="shared" si="10"/>
        <v>297.77772903442383</v>
      </c>
      <c r="K26">
        <f t="shared" si="9"/>
        <v>0</v>
      </c>
      <c r="L26">
        <f t="shared" si="4"/>
        <v>0</v>
      </c>
      <c r="M26">
        <f t="shared" si="1"/>
        <v>29777.772903442383</v>
      </c>
    </row>
    <row r="27" spans="1:13" x14ac:dyDescent="0.3">
      <c r="A27">
        <v>20</v>
      </c>
      <c r="B27">
        <v>1</v>
      </c>
      <c r="C27">
        <f t="shared" si="0"/>
        <v>30</v>
      </c>
      <c r="D27">
        <f t="shared" si="2"/>
        <v>311.11113548278809</v>
      </c>
      <c r="E27">
        <f t="shared" si="6"/>
        <v>158.88886451721191</v>
      </c>
      <c r="F27">
        <f t="shared" si="7"/>
        <v>460</v>
      </c>
      <c r="G27">
        <f t="shared" si="8"/>
        <v>10</v>
      </c>
      <c r="H27">
        <f>I26+H26-L26+0.5*L26+0.5*$E$1</f>
        <v>460</v>
      </c>
      <c r="I27">
        <f t="shared" si="5"/>
        <v>10</v>
      </c>
      <c r="J27">
        <f t="shared" si="10"/>
        <v>311.11113548278809</v>
      </c>
      <c r="K27">
        <f t="shared" si="9"/>
        <v>460</v>
      </c>
      <c r="L27">
        <f t="shared" si="4"/>
        <v>460</v>
      </c>
      <c r="M27">
        <f t="shared" si="1"/>
        <v>36933.334064483643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Skimming</vt:lpstr>
      <vt:lpstr>Sales</vt:lpstr>
      <vt:lpstr>lookup2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2024-03-03T07:21:29Z</dcterms:created>
  <dcterms:modified xsi:type="dcterms:W3CDTF">2024-05-10T11:58:58Z</dcterms:modified>
</cp:coreProperties>
</file>