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HDL trong Marketing\"/>
    </mc:Choice>
  </mc:AlternateContent>
  <xr:revisionPtr revIDLastSave="0" documentId="13_ncr:1_{F5780612-A1CE-4CA1-9952-9AD7E9D00A2E}" xr6:coauthVersionLast="47" xr6:coauthVersionMax="47" xr10:uidLastSave="{00000000-0000-0000-0000-000000000000}"/>
  <bookViews>
    <workbookView xWindow="-110" yWindow="-110" windowWidth="19420" windowHeight="11020" activeTab="3" xr2:uid="{593A0767-3926-4B89-8080-BBA2EF50ADAF}"/>
  </bookViews>
  <sheets>
    <sheet name="BastelMotel" sheetId="1" r:id="rId1"/>
    <sheet name="giá đơn tối ưu(B4)" sheetId="2" r:id="rId2"/>
    <sheet name="áp dụng 2 mức giá" sheetId="3" r:id="rId3"/>
    <sheet name="Handling Uncertainly" sheetId="4" r:id="rId4"/>
    <sheet name="Markdown pricing" sheetId="5" r:id="rId5"/>
  </sheets>
  <definedNames>
    <definedName name="solver_adj" localSheetId="2" hidden="1">'áp dụng 2 mức giá'!$B$5:$B$6</definedName>
    <definedName name="solver_adj" localSheetId="0" hidden="1">BastelMotel!$R$10</definedName>
    <definedName name="solver_adj" localSheetId="1" hidden="1">'giá đơn tối ưu(B4)'!$B$4</definedName>
    <definedName name="solver_adj" localSheetId="4" hidden="1">'Markdown pricing'!$K$8:$M$8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lhs1" localSheetId="4" hidden="1">'Markdown pricing'!$O$8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um" localSheetId="4" hidden="1">1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2" hidden="1">'áp dụng 2 mức giá'!$B$11</definedName>
    <definedName name="solver_opt" localSheetId="0" hidden="1">BastelMotel!$R$12</definedName>
    <definedName name="solver_opt" localSheetId="1" hidden="1">'giá đơn tối ưu(B4)'!$B$6</definedName>
    <definedName name="solver_opt" localSheetId="4" hidden="1">'Markdown pricing'!$K$13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el1" localSheetId="4" hidden="1">2</definedName>
    <definedName name="solver_rhs1" localSheetId="4" hidden="1">245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typ" localSheetId="4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2" hidden="1">3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4" l="1"/>
  <c r="J17" i="4"/>
  <c r="I15" i="4"/>
  <c r="I14" i="4"/>
  <c r="I13" i="4"/>
  <c r="R11" i="1"/>
  <c r="R12" i="1" s="1"/>
  <c r="L9" i="5"/>
  <c r="L10" i="5" s="1"/>
  <c r="K9" i="5"/>
  <c r="F9" i="5"/>
  <c r="F10" i="5" s="1"/>
  <c r="G9" i="5"/>
  <c r="G10" i="5" s="1"/>
  <c r="E9" i="5"/>
  <c r="E10" i="5" s="1"/>
  <c r="B12" i="4"/>
  <c r="B12" i="3"/>
  <c r="B8" i="3"/>
  <c r="B10" i="3" s="1"/>
  <c r="B7" i="3"/>
  <c r="B9" i="3" s="1"/>
  <c r="B5" i="2"/>
  <c r="B6" i="2" s="1"/>
  <c r="F19" i="1"/>
  <c r="F20" i="1"/>
  <c r="F21" i="1"/>
  <c r="F22" i="1"/>
  <c r="F23" i="1"/>
  <c r="F24" i="1"/>
  <c r="F25" i="1"/>
  <c r="F26" i="1"/>
  <c r="F18" i="1"/>
  <c r="H9" i="5" l="1"/>
  <c r="E13" i="5"/>
  <c r="M9" i="5"/>
  <c r="M10" i="5" s="1"/>
  <c r="K10" i="5"/>
  <c r="B11" i="3"/>
  <c r="O8" i="5" l="1"/>
  <c r="K13" i="5"/>
</calcChain>
</file>

<file path=xl/sharedStrings.xml><?xml version="1.0" encoding="utf-8"?>
<sst xmlns="http://schemas.openxmlformats.org/spreadsheetml/2006/main" count="61" uniqueCount="46">
  <si>
    <t>2% of market</t>
  </si>
  <si>
    <t>Customer</t>
  </si>
  <si>
    <t xml:space="preserve"> Value</t>
  </si>
  <si>
    <t>Price</t>
  </si>
  <si>
    <t>Demand</t>
  </si>
  <si>
    <t>price=-50,485x+564,87</t>
  </si>
  <si>
    <t>p=-50q+565</t>
  </si>
  <si>
    <t>q=(565-p)/50</t>
  </si>
  <si>
    <t>q=565-p</t>
  </si>
  <si>
    <t>price</t>
  </si>
  <si>
    <t>demand</t>
  </si>
  <si>
    <t>revenue</t>
  </si>
  <si>
    <t>For</t>
  </si>
  <si>
    <t>all customers&gt;=high charge high</t>
  </si>
  <si>
    <t>rest charge low</t>
  </si>
  <si>
    <t>high</t>
  </si>
  <si>
    <t>low</t>
  </si>
  <si>
    <t>highdemand</t>
  </si>
  <si>
    <t>lowdemand</t>
  </si>
  <si>
    <t>highrevenue</t>
  </si>
  <si>
    <t>lowrevenue</t>
  </si>
  <si>
    <t>totalrevenue</t>
  </si>
  <si>
    <t>tăng 33,33% so với sử dụng giá đơn</t>
  </si>
  <si>
    <t>price reserve</t>
  </si>
  <si>
    <t>price last-minute</t>
  </si>
  <si>
    <t>Q: lượng phòng giữ lại</t>
  </si>
  <si>
    <t>Khách sạn nên giảm số phòng giữ lại từ Q+1 xuống Q khi</t>
  </si>
  <si>
    <t>105&gt;=(1-F(Q))*159</t>
  </si>
  <si>
    <t>hay F(Q)&gt;=0.339</t>
  </si>
  <si>
    <t>Q=</t>
  </si>
  <si>
    <t>Q pp chuẩn tb 100, sd20</t>
  </si>
  <si>
    <t>Month</t>
  </si>
  <si>
    <t>intercept</t>
  </si>
  <si>
    <t>slope</t>
  </si>
  <si>
    <t>total rvn</t>
  </si>
  <si>
    <t>profit</t>
  </si>
  <si>
    <t>cost</t>
  </si>
  <si>
    <t>total</t>
  </si>
  <si>
    <t>sold</t>
  </si>
  <si>
    <t>Bai 3</t>
  </si>
  <si>
    <t>đặt trc</t>
  </si>
  <si>
    <t>đặt phút chót</t>
  </si>
  <si>
    <t>74&gt;=(1-F(Q))*114</t>
  </si>
  <si>
    <t>F(Q)&gt;=0.351</t>
  </si>
  <si>
    <t>do đó lượng ghế giữ lại là 81</t>
  </si>
  <si>
    <t>lượng ghế cho đặt trc 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</si>
</sst>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8471128608924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7.1734033245844264E-2"/>
          <c:y val="0.19027777777777777"/>
          <c:w val="0.88782152230971123"/>
          <c:h val="0.6749154272382619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3006273126304714E-2"/>
                  <c:y val="5.4082371521579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BastelMotel!$F$17:$F$26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</c:numCache>
            </c:numRef>
          </c:xVal>
          <c:yVal>
            <c:numRef>
              <c:f>BastelMotel!$G$17:$G$26</c:f>
              <c:numCache>
                <c:formatCode>General</c:formatCode>
                <c:ptCount val="10"/>
                <c:pt idx="0">
                  <c:v>323</c:v>
                </c:pt>
                <c:pt idx="1">
                  <c:v>151</c:v>
                </c:pt>
                <c:pt idx="2">
                  <c:v>534</c:v>
                </c:pt>
                <c:pt idx="3">
                  <c:v>378</c:v>
                </c:pt>
                <c:pt idx="4">
                  <c:v>358</c:v>
                </c:pt>
                <c:pt idx="5">
                  <c:v>284</c:v>
                </c:pt>
                <c:pt idx="6">
                  <c:v>50</c:v>
                </c:pt>
                <c:pt idx="7">
                  <c:v>113</c:v>
                </c:pt>
                <c:pt idx="8">
                  <c:v>225</c:v>
                </c:pt>
                <c:pt idx="9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A-4B92-82BC-38102D76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45720"/>
        <c:axId val="856742120"/>
      </c:scatterChart>
      <c:valAx>
        <c:axId val="85674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56742120"/>
        <c:crosses val="autoZero"/>
        <c:crossBetween val="midCat"/>
      </c:valAx>
      <c:valAx>
        <c:axId val="8567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5674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BastelMotel!$F$16</c:f>
              <c:strCache>
                <c:ptCount val="1"/>
                <c:pt idx="0">
                  <c:v>Demand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5890567667467318E-2"/>
                  <c:y val="5.5881052053129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BastelMotel!$E$17:$E$26</c:f>
              <c:numCache>
                <c:formatCode>General</c:formatCode>
                <c:ptCount val="10"/>
                <c:pt idx="0">
                  <c:v>323</c:v>
                </c:pt>
                <c:pt idx="1">
                  <c:v>151</c:v>
                </c:pt>
                <c:pt idx="2">
                  <c:v>534</c:v>
                </c:pt>
                <c:pt idx="3">
                  <c:v>378</c:v>
                </c:pt>
                <c:pt idx="4">
                  <c:v>358</c:v>
                </c:pt>
                <c:pt idx="5">
                  <c:v>284</c:v>
                </c:pt>
                <c:pt idx="6">
                  <c:v>50</c:v>
                </c:pt>
                <c:pt idx="7">
                  <c:v>113</c:v>
                </c:pt>
                <c:pt idx="8">
                  <c:v>225</c:v>
                </c:pt>
                <c:pt idx="9">
                  <c:v>456</c:v>
                </c:pt>
              </c:numCache>
            </c:numRef>
          </c:xVal>
          <c:yVal>
            <c:numRef>
              <c:f>BastelMotel!$F$17:$F$26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C-4D65-BA4B-FFC4F9F0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58712"/>
        <c:axId val="932756552"/>
      </c:scatterChart>
      <c:valAx>
        <c:axId val="93275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32756552"/>
        <c:crosses val="autoZero"/>
        <c:crossBetween val="midCat"/>
      </c:valAx>
      <c:valAx>
        <c:axId val="9327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3275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82550</xdr:rowOff>
    </xdr:from>
    <xdr:to>
      <xdr:col>14</xdr:col>
      <xdr:colOff>368300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8279D-B142-CF98-CFCB-4A18AD05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577221</xdr:colOff>
      <xdr:row>18</xdr:row>
      <xdr:rowOff>165901</xdr:rowOff>
    </xdr:from>
    <xdr:to>
      <xdr:col>13</xdr:col>
      <xdr:colOff>480541</xdr:colOff>
      <xdr:row>31</xdr:row>
      <xdr:rowOff>98740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437EA-630C-CEDA-5D43-DA57B19C0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2242-46FF-453A-A971-445D81A2DCEA}">
  <dimension ref="D3:R31"/>
  <sheetViews>
    <sheetView topLeftCell="C13" zoomScale="111" workbookViewId="0">
      <selection activeCell="Q23" sqref="Q23"/>
    </sheetView>
  </sheetViews>
  <sheetFormatPr defaultRowHeight="14" x14ac:dyDescent="0.3"/>
  <sheetData>
    <row r="3" spans="4:18" x14ac:dyDescent="0.3">
      <c r="F3" t="s">
        <v>0</v>
      </c>
    </row>
    <row r="4" spans="4:18" x14ac:dyDescent="0.3">
      <c r="D4" t="s">
        <v>1</v>
      </c>
      <c r="E4" t="s">
        <v>2</v>
      </c>
    </row>
    <row r="5" spans="4:18" x14ac:dyDescent="0.3">
      <c r="D5">
        <v>1</v>
      </c>
      <c r="E5">
        <v>323</v>
      </c>
    </row>
    <row r="6" spans="4:18" x14ac:dyDescent="0.3">
      <c r="D6">
        <v>2</v>
      </c>
      <c r="E6">
        <v>151</v>
      </c>
    </row>
    <row r="7" spans="4:18" x14ac:dyDescent="0.3">
      <c r="D7">
        <v>3</v>
      </c>
      <c r="E7">
        <v>534</v>
      </c>
    </row>
    <row r="8" spans="4:18" x14ac:dyDescent="0.3">
      <c r="D8">
        <v>4</v>
      </c>
      <c r="E8">
        <v>378</v>
      </c>
    </row>
    <row r="9" spans="4:18" x14ac:dyDescent="0.3">
      <c r="D9">
        <v>5</v>
      </c>
      <c r="E9">
        <v>358</v>
      </c>
    </row>
    <row r="10" spans="4:18" x14ac:dyDescent="0.3">
      <c r="D10">
        <v>6</v>
      </c>
      <c r="E10">
        <v>284</v>
      </c>
      <c r="Q10" t="s">
        <v>9</v>
      </c>
      <c r="R10">
        <v>10737418440</v>
      </c>
    </row>
    <row r="11" spans="4:18" x14ac:dyDescent="0.3">
      <c r="D11">
        <v>7</v>
      </c>
      <c r="E11">
        <v>50</v>
      </c>
      <c r="Q11" t="s">
        <v>10</v>
      </c>
      <c r="R11">
        <f>815.41*R10^(-0.816)</f>
        <v>5.3230645514189516E-6</v>
      </c>
    </row>
    <row r="12" spans="4:18" x14ac:dyDescent="0.3">
      <c r="D12">
        <v>8</v>
      </c>
      <c r="E12">
        <v>113</v>
      </c>
      <c r="Q12" t="s">
        <v>11</v>
      </c>
      <c r="R12">
        <f>R11*R10</f>
        <v>57155.971471716177</v>
      </c>
    </row>
    <row r="13" spans="4:18" x14ac:dyDescent="0.3">
      <c r="D13">
        <v>9</v>
      </c>
      <c r="E13">
        <v>225</v>
      </c>
    </row>
    <row r="14" spans="4:18" x14ac:dyDescent="0.3">
      <c r="D14">
        <v>10</v>
      </c>
      <c r="E14">
        <v>456</v>
      </c>
    </row>
    <row r="16" spans="4:18" x14ac:dyDescent="0.3">
      <c r="E16" t="s">
        <v>3</v>
      </c>
      <c r="F16" t="s">
        <v>4</v>
      </c>
      <c r="G16" t="s">
        <v>3</v>
      </c>
    </row>
    <row r="17" spans="5:9" x14ac:dyDescent="0.3">
      <c r="E17">
        <v>323</v>
      </c>
      <c r="F17">
        <v>5</v>
      </c>
      <c r="G17">
        <v>323</v>
      </c>
    </row>
    <row r="18" spans="5:9" x14ac:dyDescent="0.3">
      <c r="E18">
        <v>151</v>
      </c>
      <c r="F18">
        <f>COUNTIF($E$5:$E$14,"&gt;="&amp;E18)</f>
        <v>8</v>
      </c>
      <c r="G18">
        <v>151</v>
      </c>
    </row>
    <row r="19" spans="5:9" x14ac:dyDescent="0.3">
      <c r="E19">
        <v>534</v>
      </c>
      <c r="F19">
        <f t="shared" ref="F19:F26" si="0">COUNTIF($E$5:$E$14,"&gt;="&amp;E19)</f>
        <v>1</v>
      </c>
      <c r="G19">
        <v>534</v>
      </c>
    </row>
    <row r="20" spans="5:9" x14ac:dyDescent="0.3">
      <c r="E20">
        <v>378</v>
      </c>
      <c r="F20">
        <f t="shared" si="0"/>
        <v>3</v>
      </c>
      <c r="G20">
        <v>378</v>
      </c>
    </row>
    <row r="21" spans="5:9" x14ac:dyDescent="0.3">
      <c r="E21">
        <v>358</v>
      </c>
      <c r="F21">
        <f t="shared" si="0"/>
        <v>4</v>
      </c>
      <c r="G21">
        <v>358</v>
      </c>
    </row>
    <row r="22" spans="5:9" x14ac:dyDescent="0.3">
      <c r="E22">
        <v>284</v>
      </c>
      <c r="F22">
        <f t="shared" si="0"/>
        <v>6</v>
      </c>
      <c r="G22">
        <v>284</v>
      </c>
    </row>
    <row r="23" spans="5:9" x14ac:dyDescent="0.3">
      <c r="E23">
        <v>50</v>
      </c>
      <c r="F23">
        <f t="shared" si="0"/>
        <v>10</v>
      </c>
      <c r="G23">
        <v>50</v>
      </c>
    </row>
    <row r="24" spans="5:9" x14ac:dyDescent="0.3">
      <c r="E24">
        <v>113</v>
      </c>
      <c r="F24">
        <f t="shared" si="0"/>
        <v>9</v>
      </c>
      <c r="G24">
        <v>113</v>
      </c>
    </row>
    <row r="25" spans="5:9" x14ac:dyDescent="0.3">
      <c r="E25">
        <v>225</v>
      </c>
      <c r="F25">
        <f t="shared" si="0"/>
        <v>7</v>
      </c>
      <c r="G25">
        <v>225</v>
      </c>
    </row>
    <row r="26" spans="5:9" x14ac:dyDescent="0.3">
      <c r="E26">
        <v>456</v>
      </c>
      <c r="F26">
        <f t="shared" si="0"/>
        <v>2</v>
      </c>
      <c r="G26">
        <v>456</v>
      </c>
    </row>
    <row r="28" spans="5:9" x14ac:dyDescent="0.3">
      <c r="I28" t="s">
        <v>5</v>
      </c>
    </row>
    <row r="29" spans="5:9" x14ac:dyDescent="0.3">
      <c r="I29" t="s">
        <v>6</v>
      </c>
    </row>
    <row r="31" spans="5:9" x14ac:dyDescent="0.3">
      <c r="I3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5655-6EE2-4602-A62F-50841F3FBBF7}">
  <dimension ref="A1:B6"/>
  <sheetViews>
    <sheetView workbookViewId="0">
      <selection activeCell="B6" sqref="B6"/>
    </sheetView>
  </sheetViews>
  <sheetFormatPr defaultRowHeight="14" x14ac:dyDescent="0.3"/>
  <sheetData>
    <row r="1" spans="1:2" x14ac:dyDescent="0.3">
      <c r="A1" t="s">
        <v>8</v>
      </c>
    </row>
    <row r="4" spans="1:2" x14ac:dyDescent="0.3">
      <c r="A4" t="s">
        <v>9</v>
      </c>
      <c r="B4">
        <v>282.49999999999989</v>
      </c>
    </row>
    <row r="5" spans="1:2" x14ac:dyDescent="0.3">
      <c r="A5" t="s">
        <v>10</v>
      </c>
      <c r="B5">
        <f>565-B4</f>
        <v>282.50000000000011</v>
      </c>
    </row>
    <row r="6" spans="1:2" x14ac:dyDescent="0.3">
      <c r="A6" t="s">
        <v>11</v>
      </c>
      <c r="B6">
        <f>B4*B5</f>
        <v>79806.25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09EE-C18D-4994-9CC4-5C08F566B017}">
  <dimension ref="A1:E12"/>
  <sheetViews>
    <sheetView workbookViewId="0">
      <selection activeCell="B7" sqref="B7"/>
    </sheetView>
  </sheetViews>
  <sheetFormatPr defaultRowHeight="14" x14ac:dyDescent="0.3"/>
  <cols>
    <col min="1" max="1" width="11.9140625" customWidth="1"/>
  </cols>
  <sheetData>
    <row r="1" spans="1:5" x14ac:dyDescent="0.3">
      <c r="A1" t="s">
        <v>8</v>
      </c>
      <c r="E1" t="s">
        <v>12</v>
      </c>
    </row>
    <row r="2" spans="1:5" x14ac:dyDescent="0.3">
      <c r="E2" t="s">
        <v>13</v>
      </c>
    </row>
    <row r="3" spans="1:5" x14ac:dyDescent="0.3">
      <c r="E3" t="s">
        <v>14</v>
      </c>
    </row>
    <row r="5" spans="1:5" x14ac:dyDescent="0.3">
      <c r="A5" t="s">
        <v>15</v>
      </c>
      <c r="B5">
        <v>376.66616041436112</v>
      </c>
    </row>
    <row r="6" spans="1:5" x14ac:dyDescent="0.3">
      <c r="A6" t="s">
        <v>16</v>
      </c>
      <c r="B6">
        <v>188.33279052009917</v>
      </c>
    </row>
    <row r="7" spans="1:5" x14ac:dyDescent="0.3">
      <c r="A7" t="s">
        <v>17</v>
      </c>
      <c r="B7">
        <f>565-B5</f>
        <v>188.33383958563888</v>
      </c>
    </row>
    <row r="8" spans="1:5" x14ac:dyDescent="0.3">
      <c r="A8" t="s">
        <v>18</v>
      </c>
      <c r="B8">
        <f>565-B6-(565-B5)</f>
        <v>188.33336989426198</v>
      </c>
    </row>
    <row r="9" spans="1:5" x14ac:dyDescent="0.3">
      <c r="A9" t="s">
        <v>19</v>
      </c>
      <c r="B9">
        <f>B5*B7</f>
        <v>70938.984232816816</v>
      </c>
    </row>
    <row r="10" spans="1:5" x14ac:dyDescent="0.3">
      <c r="A10" t="s">
        <v>20</v>
      </c>
      <c r="B10">
        <f>B8*B6</f>
        <v>35469.34910024039</v>
      </c>
    </row>
    <row r="11" spans="1:5" x14ac:dyDescent="0.3">
      <c r="A11" t="s">
        <v>21</v>
      </c>
      <c r="B11">
        <f>SUM(B9:B10)</f>
        <v>106408.33333305721</v>
      </c>
    </row>
    <row r="12" spans="1:5" x14ac:dyDescent="0.3">
      <c r="B12">
        <f>(B11-'giá đơn tối ưu(B4)'!B6)/'giá đơn tối ưu(B4)'!B6</f>
        <v>0.33333333332987336</v>
      </c>
      <c r="C1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4394-9563-4DEA-9906-60A2AC1E6CC7}">
  <dimension ref="A2:N17"/>
  <sheetViews>
    <sheetView tabSelected="1" workbookViewId="0">
      <selection activeCell="N12" sqref="N12"/>
    </sheetView>
  </sheetViews>
  <sheetFormatPr defaultRowHeight="14" x14ac:dyDescent="0.3"/>
  <sheetData>
    <row r="2" spans="1:14" x14ac:dyDescent="0.3">
      <c r="A2" t="s">
        <v>23</v>
      </c>
      <c r="B2">
        <v>105</v>
      </c>
    </row>
    <row r="3" spans="1:14" x14ac:dyDescent="0.3">
      <c r="A3" t="s">
        <v>24</v>
      </c>
      <c r="B3">
        <v>159</v>
      </c>
    </row>
    <row r="5" spans="1:14" x14ac:dyDescent="0.3">
      <c r="A5" t="s">
        <v>25</v>
      </c>
    </row>
    <row r="6" spans="1:14" x14ac:dyDescent="0.3">
      <c r="A6" t="s">
        <v>30</v>
      </c>
      <c r="H6" t="s">
        <v>39</v>
      </c>
    </row>
    <row r="7" spans="1:14" x14ac:dyDescent="0.3">
      <c r="H7" t="s">
        <v>40</v>
      </c>
      <c r="I7">
        <v>74</v>
      </c>
    </row>
    <row r="8" spans="1:14" x14ac:dyDescent="0.3">
      <c r="A8" t="s">
        <v>26</v>
      </c>
      <c r="H8" t="s">
        <v>41</v>
      </c>
      <c r="I8">
        <v>114</v>
      </c>
    </row>
    <row r="9" spans="1:14" x14ac:dyDescent="0.3">
      <c r="A9" t="s">
        <v>27</v>
      </c>
    </row>
    <row r="10" spans="1:14" x14ac:dyDescent="0.3">
      <c r="A10" t="s">
        <v>28</v>
      </c>
      <c r="H10" t="s">
        <v>42</v>
      </c>
    </row>
    <row r="11" spans="1:14" x14ac:dyDescent="0.3">
      <c r="H11" t="s">
        <v>43</v>
      </c>
      <c r="N11">
        <f>_xlfn.NORM.INV(0.293,27.3,6)</f>
        <v>24.032150071200007</v>
      </c>
    </row>
    <row r="12" spans="1:14" x14ac:dyDescent="0.3">
      <c r="A12" t="s">
        <v>29</v>
      </c>
      <c r="B12">
        <f>NORMINV(0.339,100,20)</f>
        <v>91.696122984431469</v>
      </c>
    </row>
    <row r="13" spans="1:14" x14ac:dyDescent="0.3">
      <c r="H13" t="s">
        <v>29</v>
      </c>
      <c r="I13">
        <f>_xlfn.NORM.INV(0.351,92,30)</f>
        <v>80.521337745123972</v>
      </c>
    </row>
    <row r="14" spans="1:14" x14ac:dyDescent="0.3">
      <c r="I14">
        <f>_xlfn.NORM.DIST(80,92,30,TRUE)</f>
        <v>0.34457825838967576</v>
      </c>
    </row>
    <row r="15" spans="1:14" x14ac:dyDescent="0.3">
      <c r="I15">
        <f>_xlfn.NORM.DIST(81,92,30,TRUE)</f>
        <v>0.35693383673749857</v>
      </c>
    </row>
    <row r="16" spans="1:14" x14ac:dyDescent="0.3">
      <c r="H16" t="s">
        <v>44</v>
      </c>
    </row>
    <row r="17" spans="8:10" x14ac:dyDescent="0.3">
      <c r="H17" t="s">
        <v>45</v>
      </c>
      <c r="J17">
        <f>146-81</f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56DD-06F1-4CA9-9B5F-7D09DEDDE522}">
  <dimension ref="D3:O13"/>
  <sheetViews>
    <sheetView workbookViewId="0">
      <selection activeCell="O8" sqref="O8"/>
    </sheetView>
  </sheetViews>
  <sheetFormatPr defaultRowHeight="14" x14ac:dyDescent="0.3"/>
  <sheetData>
    <row r="3" spans="4:15" x14ac:dyDescent="0.3">
      <c r="J3" t="s">
        <v>36</v>
      </c>
      <c r="K3">
        <v>100</v>
      </c>
    </row>
    <row r="5" spans="4:15" x14ac:dyDescent="0.3">
      <c r="D5" t="s">
        <v>31</v>
      </c>
      <c r="E5">
        <v>1</v>
      </c>
      <c r="F5">
        <v>2</v>
      </c>
      <c r="G5">
        <v>3</v>
      </c>
      <c r="J5" t="s">
        <v>31</v>
      </c>
      <c r="K5">
        <v>1</v>
      </c>
      <c r="L5">
        <v>2</v>
      </c>
      <c r="M5">
        <v>3</v>
      </c>
    </row>
    <row r="6" spans="4:15" x14ac:dyDescent="0.3">
      <c r="D6" t="s">
        <v>32</v>
      </c>
      <c r="E6">
        <v>300</v>
      </c>
      <c r="F6">
        <v>300</v>
      </c>
      <c r="G6">
        <v>300</v>
      </c>
      <c r="J6" t="s">
        <v>32</v>
      </c>
      <c r="K6">
        <v>300</v>
      </c>
      <c r="L6">
        <v>300</v>
      </c>
      <c r="M6">
        <v>300</v>
      </c>
    </row>
    <row r="7" spans="4:15" x14ac:dyDescent="0.3">
      <c r="D7" t="s">
        <v>33</v>
      </c>
      <c r="E7">
        <v>-1</v>
      </c>
      <c r="F7">
        <v>-1.3</v>
      </c>
      <c r="G7">
        <v>-1.8</v>
      </c>
      <c r="J7" t="s">
        <v>33</v>
      </c>
      <c r="K7">
        <v>-1</v>
      </c>
      <c r="L7">
        <v>-1.3</v>
      </c>
      <c r="M7">
        <v>-1.8</v>
      </c>
      <c r="O7" t="s">
        <v>38</v>
      </c>
    </row>
    <row r="8" spans="4:15" x14ac:dyDescent="0.3">
      <c r="D8" t="s">
        <v>9</v>
      </c>
      <c r="E8">
        <v>162.19511227852303</v>
      </c>
      <c r="F8">
        <v>127.57974765758765</v>
      </c>
      <c r="G8">
        <v>95.528453251694387</v>
      </c>
      <c r="H8" t="s">
        <v>37</v>
      </c>
      <c r="J8" t="s">
        <v>9</v>
      </c>
      <c r="K8">
        <v>1.5619587929136838E+17</v>
      </c>
      <c r="L8">
        <v>2.4082400468842832E+17</v>
      </c>
      <c r="M8">
        <v>1.6382077536361592E+18</v>
      </c>
      <c r="O8">
        <f>SUM(K9:M9)</f>
        <v>0</v>
      </c>
    </row>
    <row r="9" spans="4:15" x14ac:dyDescent="0.3">
      <c r="D9" t="s">
        <v>10</v>
      </c>
      <c r="E9">
        <f>E6+E8*E7</f>
        <v>137.80488772147697</v>
      </c>
      <c r="F9">
        <f t="shared" ref="F9:G9" si="0">F6+F8*F7</f>
        <v>134.14632804513604</v>
      </c>
      <c r="G9">
        <f t="shared" si="0"/>
        <v>128.04878414695011</v>
      </c>
      <c r="H9">
        <f>SUM(E9:G9)</f>
        <v>399.9999999135631</v>
      </c>
      <c r="J9" t="s">
        <v>10</v>
      </c>
      <c r="K9">
        <f>K6+K8*K7</f>
        <v>-1.561958792913681E+17</v>
      </c>
      <c r="L9">
        <f t="shared" ref="L9" si="1">L6+L8*L7</f>
        <v>-3.1307120609495648E+17</v>
      </c>
      <c r="M9">
        <f>400-K9-L9</f>
        <v>4.6926708538632499E+17</v>
      </c>
    </row>
    <row r="10" spans="4:15" x14ac:dyDescent="0.3">
      <c r="D10" t="s">
        <v>11</v>
      </c>
      <c r="E10">
        <f>E8*E9</f>
        <v>22351.279236514216</v>
      </c>
      <c r="F10">
        <f t="shared" ref="F10:G10" si="2">F8*F9</f>
        <v>17114.354681190431</v>
      </c>
      <c r="G10">
        <f t="shared" si="2"/>
        <v>12232.302290318228</v>
      </c>
      <c r="J10" t="s">
        <v>35</v>
      </c>
      <c r="K10">
        <f>K9*(K8-$K$3)</f>
        <v>-2.4397152707603665E+34</v>
      </c>
      <c r="L10">
        <f t="shared" ref="L10:M10" si="3">L9*(L8-$K$3)</f>
        <v>-7.5395061604423675E+34</v>
      </c>
      <c r="M10">
        <f t="shared" si="3"/>
        <v>7.6875697780611917E+35</v>
      </c>
    </row>
    <row r="12" spans="4:15" x14ac:dyDescent="0.3">
      <c r="E12" t="s">
        <v>34</v>
      </c>
      <c r="K12" t="s">
        <v>37</v>
      </c>
    </row>
    <row r="13" spans="4:15" x14ac:dyDescent="0.3">
      <c r="E13">
        <f>SUM(E10:G10)</f>
        <v>51697.936208022875</v>
      </c>
      <c r="K13">
        <f>SUM(K10:M10)</f>
        <v>6.6896476349409188E+35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BastelMotel</vt:lpstr>
      <vt:lpstr>giá đơn tối ưu(B4)</vt:lpstr>
      <vt:lpstr>áp dụng 2 mức giá</vt:lpstr>
      <vt:lpstr>Handling Uncertainly</vt:lpstr>
      <vt:lpstr>Markdown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Ngoc Thuy Trang</dc:creator>
  <cp:lastModifiedBy>Truong Ngoc Thuy Trang</cp:lastModifiedBy>
  <dcterms:created xsi:type="dcterms:W3CDTF">2024-03-03T08:59:06Z</dcterms:created>
  <dcterms:modified xsi:type="dcterms:W3CDTF">2024-05-10T11:58:52Z</dcterms:modified>
</cp:coreProperties>
</file>