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tobi/git/hack/hackzurich2023/assets/"/>
    </mc:Choice>
  </mc:AlternateContent>
  <xr:revisionPtr revIDLastSave="0" documentId="13_ncr:1_{7A9877EC-8A5F-1D4F-BBAB-F7D95DDC8875}" xr6:coauthVersionLast="47" xr6:coauthVersionMax="47" xr10:uidLastSave="{00000000-0000-0000-0000-000000000000}"/>
  <bookViews>
    <workbookView xWindow="1180" yWindow="880" windowWidth="39940" windowHeight="25700" activeTab="2" xr2:uid="{00000000-000D-0000-FFFF-FFFF00000000}"/>
  </bookViews>
  <sheets>
    <sheet name="Group Overview" sheetId="5" r:id="rId1"/>
    <sheet name="Litigation Report Group_2023.06" sheetId="3" r:id="rId2"/>
    <sheet name="Ltigation Report Group_2023.04" sheetId="7" r:id="rId3"/>
  </sheets>
  <definedNames>
    <definedName name="_xlnm._FilterDatabase" localSheetId="0" hidden="1">'Group Overview'!$B$9:$M$9</definedName>
    <definedName name="_xlnm._FilterDatabase" localSheetId="1" hidden="1">'Litigation Report Group_2023.06'!$A$9:$AG$40</definedName>
    <definedName name="_xlnm._FilterDatabase" localSheetId="2" hidden="1">'Ltigation Report Group_2023.04'!$B$9:$AH$40</definedName>
    <definedName name="BU" localSheetId="0">'Group Overview'!#REF!</definedName>
    <definedName name="BU" localSheetId="2">'Ltigation Report Group_2023.04'!#REF!</definedName>
    <definedName name="BU">'Litigation Report Group_2023.06'!#REF!</definedName>
    <definedName name="Buildings_Austria" localSheetId="0">'Group Overview'!#REF!</definedName>
    <definedName name="Buildings_Austria" localSheetId="2">'Ltigation Report Group_2023.04'!#REF!</definedName>
    <definedName name="Buildings_Austria">'Litigation Report Group_2023.06'!#REF!</definedName>
    <definedName name="Buildings_Germany" localSheetId="0">'Group Overview'!#REF!</definedName>
    <definedName name="Buildings_Germany" localSheetId="2">'Ltigation Report Group_2023.04'!#REF!</definedName>
    <definedName name="Buildings_Germany">'Litigation Report Group_2023.06'!#REF!</definedName>
    <definedName name="Buildings_Switzerland" localSheetId="0">'Group Overview'!#REF!</definedName>
    <definedName name="Buildings_Switzerland" localSheetId="2">'Ltigation Report Group_2023.04'!#REF!</definedName>
    <definedName name="Buildings_Switzerland">'Litigation Report Group_2023.06'!#REF!</definedName>
    <definedName name="BUs" localSheetId="0">'Group Overview'!#REF!</definedName>
    <definedName name="BUs" localSheetId="2">'Ltigation Report Group_2023.04'!$D$5</definedName>
    <definedName name="BUs">'Litigation Report Group_2023.06'!$C$5</definedName>
    <definedName name="Civil_Austria" localSheetId="0">'Group Overview'!#REF!</definedName>
    <definedName name="Civil_Austria" localSheetId="2">'Ltigation Report Group_2023.04'!#REF!</definedName>
    <definedName name="Civil_Austria">'Litigation Report Group_2023.06'!#REF!</definedName>
    <definedName name="Civil_France" localSheetId="0">'Group Overview'!#REF!</definedName>
    <definedName name="Civil_France" localSheetId="2">'Ltigation Report Group_2023.04'!#REF!</definedName>
    <definedName name="Civil_France">'Litigation Report Group_2023.06'!#REF!</definedName>
    <definedName name="Civil_Germany" localSheetId="0">'Group Overview'!#REF!</definedName>
    <definedName name="Civil_Germany" localSheetId="2">'Ltigation Report Group_2023.04'!#REF!</definedName>
    <definedName name="Civil_Germany">'Litigation Report Group_2023.06'!#REF!</definedName>
    <definedName name="Civil_Norway" localSheetId="0">'Group Overview'!#REF!</definedName>
    <definedName name="Civil_Norway" localSheetId="2">'Ltigation Report Group_2023.04'!#REF!</definedName>
    <definedName name="Civil_Norway">'Litigation Report Group_2023.06'!#REF!</definedName>
    <definedName name="Civil_Sweden" localSheetId="0">'Group Overview'!#REF!</definedName>
    <definedName name="Civil_Sweden" localSheetId="2">'Ltigation Report Group_2023.04'!#REF!</definedName>
    <definedName name="Civil_Sweden">'Litigation Report Group_2023.06'!#REF!</definedName>
    <definedName name="Civil_Switzerland" localSheetId="0">'Group Overview'!#REF!</definedName>
    <definedName name="Civil_Switzerland" localSheetId="2">'Ltigation Report Group_2023.04'!#REF!</definedName>
    <definedName name="Civil_Switzerland">'Litigation Report Group_2023.06'!#REF!</definedName>
    <definedName name="Country" localSheetId="0">'Group Overview'!#REF!</definedName>
    <definedName name="Country" localSheetId="2">'Ltigation Report Group_2023.04'!#REF!</definedName>
    <definedName name="Country">'Litigation Report Group_2023.06'!#REF!</definedName>
    <definedName name="Development_Switzerland" localSheetId="0">'Group Overview'!#REF!</definedName>
    <definedName name="Development_Switzerland" localSheetId="2">'Ltigation Report Group_2023.04'!#REF!</definedName>
    <definedName name="Development_Switzerland">'Litigation Report Group_2023.06'!#REF!</definedName>
    <definedName name="Name">#REF!</definedName>
    <definedName name="Nature" localSheetId="0">'Group Overview'!#REF!</definedName>
    <definedName name="Nature" localSheetId="2">'Ltigation Report Group_2023.04'!#REF!</definedName>
    <definedName name="Nature">'Litigation Report Group_2023.06'!#REF!</definedName>
    <definedName name="_xlnm.Print_Area" localSheetId="0">'Group Overview'!$B$1:$X$32</definedName>
    <definedName name="_xlnm.Print_Area" localSheetId="1">'Litigation Report Group_2023.06'!$A$1:$AG$15</definedName>
    <definedName name="_xlnm.Print_Area" localSheetId="2">'Ltigation Report Group_2023.04'!$B$1:$AH$15</definedName>
    <definedName name="_xlnm.Print_Titles" localSheetId="0">'Group Overview'!$8:$9</definedName>
    <definedName name="_xlnm.Print_Titles" localSheetId="1">'Litigation Report Group_2023.06'!$8:$9</definedName>
    <definedName name="_xlnm.Print_Titles" localSheetId="2">'Ltigation Report Group_2023.04'!$8:$9</definedName>
    <definedName name="SAPBEXhrIndnt" hidden="1">1</definedName>
    <definedName name="SAPBEXrevision" hidden="1">4</definedName>
    <definedName name="SAPBEXsysID" hidden="1">"BWU"</definedName>
    <definedName name="SAPBEXwbID" hidden="1">"ELMH3O9YKRK6FW2BCAZ5EAAA1"</definedName>
    <definedName name="SPEC" localSheetId="0">'Group Overview'!#REF!</definedName>
    <definedName name="SPEC" localSheetId="2">'Ltigation Report Group_2023.04'!#REF!</definedName>
    <definedName name="SPEC">'Litigation Report Group_2023.06'!#REF!</definedName>
    <definedName name="Special_Foundations_Austria" localSheetId="0">'Group Overview'!#REF!</definedName>
    <definedName name="Special_Foundations_Austria" localSheetId="2">'Ltigation Report Group_2023.04'!#REF!</definedName>
    <definedName name="Special_Foundations_Austria">'Litigation Report Group_2023.06'!#REF!</definedName>
    <definedName name="Special_Foundations_Germany" localSheetId="0">'Group Overview'!#REF!</definedName>
    <definedName name="Special_Foundations_Germany" localSheetId="2">'Ltigation Report Group_2023.04'!#REF!</definedName>
    <definedName name="Special_Foundations_Germany">'Litigation Report Group_2023.06'!#REF!</definedName>
    <definedName name="Special_Foundations_Norway" localSheetId="0">'Group Overview'!#REF!</definedName>
    <definedName name="Special_Foundations_Norway" localSheetId="2">'Ltigation Report Group_2023.04'!#REF!</definedName>
    <definedName name="Special_Foundations_Norway">'Litigation Report Group_2023.06'!#REF!</definedName>
    <definedName name="Special_Foundations_Sweden" localSheetId="0">'Group Overview'!#REF!</definedName>
    <definedName name="Special_Foundations_Sweden" localSheetId="2">'Ltigation Report Group_2023.04'!#REF!</definedName>
    <definedName name="Special_Foundations_Sweden">'Litigation Report Group_2023.06'!#REF!</definedName>
    <definedName name="Special_Foundations_Switzerland" localSheetId="0">'Group Overview'!#REF!</definedName>
    <definedName name="Special_Foundations_Switzerland" localSheetId="2">'Ltigation Report Group_2023.04'!#REF!</definedName>
    <definedName name="Special_Foundations_Switzerland">'Litigation Report Group_2023.06'!#REF!</definedName>
    <definedName name="Specialties_BBV_Germany" localSheetId="0">'Group Overview'!#REF!</definedName>
    <definedName name="Specialties_BBV_Germany" localSheetId="2">'Ltigation Report Group_2023.04'!#REF!</definedName>
    <definedName name="Specialties_BBV_Germany">'Litigation Report Group_2023.06'!#REF!</definedName>
    <definedName name="Specialties_BBV_Switzerland" localSheetId="0">'Group Overview'!#REF!</definedName>
    <definedName name="Specialties_BBV_Switzerland" localSheetId="2">'Ltigation Report Group_2023.04'!#REF!</definedName>
    <definedName name="Specialties_BBV_Switzerland">'Litigation Report Group_2023.06'!#REF!</definedName>
    <definedName name="Specialties_Building_Construction_Logistics" localSheetId="0">'Group Overview'!#REF!</definedName>
    <definedName name="Specialties_Building_Construction_Logistics" localSheetId="2">'Ltigation Report Group_2023.04'!#REF!</definedName>
    <definedName name="Specialties_Building_Construction_Logistics">'Litigation Report Group_2023.06'!#REF!</definedName>
    <definedName name="Specialties_Fassadentechnik" localSheetId="0">'Group Overview'!#REF!</definedName>
    <definedName name="Specialties_Fassadentechnik" localSheetId="2">'Ltigation Report Group_2023.04'!#REF!</definedName>
    <definedName name="Specialties_Fassadentechnik">'Litigation Report Group_2023.06'!#REF!</definedName>
    <definedName name="Specialties_Holzbau" localSheetId="0">'Group Overview'!#REF!</definedName>
    <definedName name="Specialties_Holzbau" localSheetId="2">'Ltigation Report Group_2023.04'!#REF!</definedName>
    <definedName name="Specialties_Holzbau">'Litigation Report Group_2023.06'!#REF!</definedName>
    <definedName name="Specialties_Modernbau" localSheetId="0">'Group Overview'!#REF!</definedName>
    <definedName name="Specialties_Modernbau" localSheetId="2">'Ltigation Report Group_2023.04'!#REF!</definedName>
    <definedName name="Specialties_Modernbau">'Litigation Report Group_2023.06'!#REF!</definedName>
    <definedName name="Specialties_Schalungsbau" localSheetId="0">'Group Overview'!#REF!</definedName>
    <definedName name="Specialties_Schalungsbau" localSheetId="2">'Ltigation Report Group_2023.04'!#REF!</definedName>
    <definedName name="Specialties_Schalungsbau">'Litigation Report Group_2023.06'!#REF!</definedName>
    <definedName name="Specialties_Tetrag" localSheetId="0">'Group Overview'!#REF!</definedName>
    <definedName name="Specialties_Tetrag" localSheetId="2">'Ltigation Report Group_2023.04'!#REF!</definedName>
    <definedName name="Specialties_Tetrag">'Litigation Report Group_2023.06'!#REF!</definedName>
    <definedName name="Specialties_Tüchler" localSheetId="0">'Group Overview'!#REF!</definedName>
    <definedName name="Specialties_Tüchler" localSheetId="2">'Ltigation Report Group_2023.04'!#REF!</definedName>
    <definedName name="Specialties_Tüchler">'Litigation Report Group_2023.06'!#REF!</definedName>
    <definedName name="Tunnelling_Austria" localSheetId="0">'Group Overview'!#REF!</definedName>
    <definedName name="Tunnelling_Austria" localSheetId="2">'Ltigation Report Group_2023.04'!#REF!</definedName>
    <definedName name="Tunnelling_Austria">'Litigation Report Group_2023.06'!#REF!</definedName>
    <definedName name="Tunnelling_France" localSheetId="0">'Group Overview'!#REF!</definedName>
    <definedName name="Tunnelling_France" localSheetId="2">'Ltigation Report Group_2023.04'!#REF!</definedName>
    <definedName name="Tunnelling_France">'Litigation Report Group_2023.06'!#REF!</definedName>
    <definedName name="Tunnelling_Germany" localSheetId="0">'Group Overview'!#REF!</definedName>
    <definedName name="Tunnelling_Germany" localSheetId="2">'Ltigation Report Group_2023.04'!#REF!</definedName>
    <definedName name="Tunnelling_Germany">'Litigation Report Group_2023.06'!#REF!</definedName>
    <definedName name="Tunnelling_Norway" localSheetId="0">'Group Overview'!#REF!</definedName>
    <definedName name="Tunnelling_Norway" localSheetId="2">'Ltigation Report Group_2023.04'!#REF!</definedName>
    <definedName name="Tunnelling_Norway">'Litigation Report Group_2023.06'!#REF!</definedName>
    <definedName name="Tunnelling_Sweden" localSheetId="0">'Group Overview'!#REF!</definedName>
    <definedName name="Tunnelling_Sweden" localSheetId="2">'Ltigation Report Group_2023.04'!#REF!</definedName>
    <definedName name="Tunnelling_Sweden">'Litigation Report Group_2023.06'!#REF!</definedName>
    <definedName name="Tunnelling_Switzerland" localSheetId="0">'Group Overview'!#REF!</definedName>
    <definedName name="Tunnelling_Switzerland" localSheetId="2">'Ltigation Report Group_2023.04'!#REF!</definedName>
    <definedName name="Tunnelling_Switzerland">'Litigation Report Group_2023.06'!#REF!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10" i="7"/>
  <c r="AG4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10" i="3"/>
  <c r="T6" i="7" l="1"/>
  <c r="X31" i="5" l="1"/>
  <c r="W31" i="5"/>
  <c r="V31" i="5"/>
  <c r="U31" i="5"/>
  <c r="X24" i="5"/>
  <c r="X25" i="5"/>
  <c r="X26" i="5"/>
  <c r="X27" i="5"/>
  <c r="X28" i="5"/>
  <c r="X23" i="5"/>
  <c r="X20" i="5"/>
  <c r="X21" i="5"/>
  <c r="X19" i="5"/>
  <c r="X16" i="5"/>
  <c r="X17" i="5"/>
  <c r="X15" i="5"/>
  <c r="X11" i="5"/>
  <c r="X12" i="5"/>
  <c r="X13" i="5"/>
  <c r="X10" i="5"/>
  <c r="W24" i="5"/>
  <c r="W25" i="5"/>
  <c r="W26" i="5"/>
  <c r="W27" i="5"/>
  <c r="W28" i="5"/>
  <c r="W23" i="5"/>
  <c r="W20" i="5"/>
  <c r="W21" i="5"/>
  <c r="W19" i="5"/>
  <c r="W16" i="5"/>
  <c r="W17" i="5"/>
  <c r="W15" i="5"/>
  <c r="W11" i="5"/>
  <c r="W12" i="5"/>
  <c r="W13" i="5"/>
  <c r="W10" i="5"/>
  <c r="V24" i="5"/>
  <c r="V25" i="5"/>
  <c r="V26" i="5"/>
  <c r="V27" i="5"/>
  <c r="V28" i="5"/>
  <c r="V23" i="5"/>
  <c r="V20" i="5"/>
  <c r="V21" i="5"/>
  <c r="V19" i="5"/>
  <c r="V16" i="5"/>
  <c r="V17" i="5"/>
  <c r="V15" i="5"/>
  <c r="V12" i="5"/>
  <c r="V13" i="5"/>
  <c r="V10" i="5"/>
  <c r="V11" i="5"/>
  <c r="U24" i="5"/>
  <c r="U25" i="5"/>
  <c r="U26" i="5"/>
  <c r="U27" i="5"/>
  <c r="U28" i="5"/>
  <c r="U23" i="5"/>
  <c r="U21" i="5"/>
  <c r="U20" i="5"/>
  <c r="U19" i="5"/>
  <c r="U17" i="5"/>
  <c r="U16" i="5"/>
  <c r="U15" i="5"/>
  <c r="U13" i="5"/>
  <c r="U12" i="5"/>
  <c r="U11" i="5"/>
  <c r="U10" i="5"/>
  <c r="V6" i="7" l="1"/>
  <c r="W6" i="7"/>
  <c r="X6" i="7"/>
  <c r="Y6" i="7"/>
  <c r="Z6" i="7"/>
  <c r="AA6" i="7"/>
  <c r="AB6" i="7"/>
  <c r="AC6" i="7"/>
  <c r="AH6" i="7"/>
  <c r="T31" i="5" l="1"/>
  <c r="T24" i="5"/>
  <c r="T25" i="5"/>
  <c r="T26" i="5"/>
  <c r="T27" i="5"/>
  <c r="T28" i="5"/>
  <c r="T23" i="5"/>
  <c r="T20" i="5"/>
  <c r="T21" i="5"/>
  <c r="T19" i="5"/>
  <c r="T16" i="5"/>
  <c r="T17" i="5"/>
  <c r="T15" i="5"/>
  <c r="T11" i="5"/>
  <c r="T12" i="5"/>
  <c r="T13" i="5"/>
  <c r="T10" i="5"/>
  <c r="R31" i="5"/>
  <c r="R24" i="5"/>
  <c r="R25" i="5"/>
  <c r="R26" i="5"/>
  <c r="R27" i="5"/>
  <c r="R28" i="5"/>
  <c r="R23" i="5"/>
  <c r="R20" i="5"/>
  <c r="R21" i="5"/>
  <c r="R19" i="5"/>
  <c r="R16" i="5"/>
  <c r="R17" i="5"/>
  <c r="R15" i="5"/>
  <c r="R11" i="5"/>
  <c r="R12" i="5"/>
  <c r="R13" i="5"/>
  <c r="R10" i="5"/>
  <c r="Q31" i="5"/>
  <c r="Q24" i="5"/>
  <c r="Q25" i="5"/>
  <c r="Q26" i="5"/>
  <c r="Q27" i="5"/>
  <c r="Q28" i="5"/>
  <c r="Q23" i="5"/>
  <c r="Q20" i="5"/>
  <c r="Q21" i="5"/>
  <c r="Q19" i="5"/>
  <c r="Q16" i="5"/>
  <c r="Q17" i="5"/>
  <c r="Q15" i="5"/>
  <c r="Q11" i="5"/>
  <c r="Q12" i="5"/>
  <c r="Q13" i="5"/>
  <c r="Q10" i="5"/>
  <c r="O31" i="5"/>
  <c r="O24" i="5"/>
  <c r="O25" i="5"/>
  <c r="O26" i="5"/>
  <c r="O27" i="5"/>
  <c r="O28" i="5"/>
  <c r="O23" i="5"/>
  <c r="O20" i="5"/>
  <c r="O21" i="5"/>
  <c r="O19" i="5"/>
  <c r="O16" i="5"/>
  <c r="O17" i="5"/>
  <c r="O15" i="5"/>
  <c r="O11" i="5"/>
  <c r="O12" i="5"/>
  <c r="O13" i="5"/>
  <c r="O10" i="5"/>
  <c r="C9" i="7"/>
  <c r="O22" i="5" l="1"/>
  <c r="O18" i="5"/>
  <c r="T18" i="5"/>
  <c r="Q18" i="5"/>
  <c r="O14" i="5"/>
  <c r="Q14" i="5"/>
  <c r="R14" i="5"/>
  <c r="R22" i="5"/>
  <c r="T14" i="5"/>
  <c r="T29" i="5"/>
  <c r="T22" i="5"/>
  <c r="R29" i="5"/>
  <c r="R18" i="5"/>
  <c r="Q29" i="5"/>
  <c r="Q22" i="5"/>
  <c r="O29" i="5"/>
  <c r="S12" i="5"/>
  <c r="S13" i="5"/>
  <c r="S16" i="5"/>
  <c r="S17" i="5"/>
  <c r="S20" i="5"/>
  <c r="S21" i="5"/>
  <c r="S24" i="5"/>
  <c r="S25" i="5"/>
  <c r="S26" i="5"/>
  <c r="S27" i="5"/>
  <c r="S28" i="5"/>
  <c r="S31" i="5"/>
  <c r="S11" i="5"/>
  <c r="S15" i="5"/>
  <c r="S19" i="5"/>
  <c r="S23" i="5"/>
  <c r="S18" i="5" l="1"/>
  <c r="S29" i="5"/>
  <c r="S14" i="5"/>
  <c r="Q30" i="5"/>
  <c r="R30" i="5"/>
  <c r="T30" i="5"/>
  <c r="S22" i="5"/>
  <c r="O30" i="5"/>
  <c r="S30" i="5" l="1"/>
  <c r="L28" i="5" l="1"/>
  <c r="L12" i="5"/>
  <c r="K27" i="5"/>
  <c r="K15" i="5"/>
  <c r="J26" i="5"/>
  <c r="J17" i="5"/>
  <c r="I25" i="5"/>
  <c r="I16" i="5"/>
  <c r="H24" i="5"/>
  <c r="H19" i="5"/>
  <c r="F31" i="5"/>
  <c r="F21" i="5"/>
  <c r="F10" i="5"/>
  <c r="E21" i="5"/>
  <c r="E11" i="5"/>
  <c r="C23" i="5"/>
  <c r="C11" i="5"/>
  <c r="L23" i="5"/>
  <c r="K28" i="5"/>
  <c r="K12" i="5"/>
  <c r="J27" i="5"/>
  <c r="J15" i="5"/>
  <c r="I26" i="5"/>
  <c r="I17" i="5"/>
  <c r="H25" i="5"/>
  <c r="H16" i="5"/>
  <c r="F24" i="5"/>
  <c r="F19" i="5"/>
  <c r="E31" i="5"/>
  <c r="E20" i="5"/>
  <c r="C21" i="5"/>
  <c r="C10" i="5"/>
  <c r="L20" i="5"/>
  <c r="L11" i="5"/>
  <c r="K23" i="5"/>
  <c r="J28" i="5"/>
  <c r="J12" i="5"/>
  <c r="I27" i="5"/>
  <c r="I15" i="5"/>
  <c r="H26" i="5"/>
  <c r="H17" i="5"/>
  <c r="F25" i="5"/>
  <c r="F16" i="5"/>
  <c r="E28" i="5"/>
  <c r="E19" i="5"/>
  <c r="C31" i="5"/>
  <c r="C20" i="5"/>
  <c r="L31" i="5"/>
  <c r="L21" i="5"/>
  <c r="L10" i="5"/>
  <c r="K20" i="5"/>
  <c r="K11" i="5"/>
  <c r="J23" i="5"/>
  <c r="I28" i="5"/>
  <c r="I12" i="5"/>
  <c r="H27" i="5"/>
  <c r="H15" i="5"/>
  <c r="F26" i="5"/>
  <c r="F17" i="5"/>
  <c r="E27" i="5"/>
  <c r="E17" i="5"/>
  <c r="C28" i="5"/>
  <c r="C19" i="5"/>
  <c r="L24" i="5"/>
  <c r="L19" i="5"/>
  <c r="K31" i="5"/>
  <c r="K21" i="5"/>
  <c r="K10" i="5"/>
  <c r="J20" i="5"/>
  <c r="J11" i="5"/>
  <c r="I23" i="5"/>
  <c r="H28" i="5"/>
  <c r="H12" i="5"/>
  <c r="F27" i="5"/>
  <c r="F15" i="5"/>
  <c r="E26" i="5"/>
  <c r="E16" i="5"/>
  <c r="C27" i="5"/>
  <c r="C17" i="5"/>
  <c r="L25" i="5"/>
  <c r="L16" i="5"/>
  <c r="K24" i="5"/>
  <c r="K19" i="5"/>
  <c r="J31" i="5"/>
  <c r="J21" i="5"/>
  <c r="J10" i="5"/>
  <c r="I20" i="5"/>
  <c r="I11" i="5"/>
  <c r="H23" i="5"/>
  <c r="F28" i="5"/>
  <c r="F12" i="5"/>
  <c r="E25" i="5"/>
  <c r="E15" i="5"/>
  <c r="C26" i="5"/>
  <c r="C16" i="5"/>
  <c r="L26" i="5"/>
  <c r="L17" i="5"/>
  <c r="K25" i="5"/>
  <c r="K16" i="5"/>
  <c r="J24" i="5"/>
  <c r="J19" i="5"/>
  <c r="I31" i="5"/>
  <c r="I21" i="5"/>
  <c r="I10" i="5"/>
  <c r="H20" i="5"/>
  <c r="H11" i="5"/>
  <c r="F23" i="5"/>
  <c r="E24" i="5"/>
  <c r="C25" i="5"/>
  <c r="C15" i="5"/>
  <c r="L27" i="5"/>
  <c r="L15" i="5"/>
  <c r="K26" i="5"/>
  <c r="K17" i="5"/>
  <c r="J25" i="5"/>
  <c r="J16" i="5"/>
  <c r="I24" i="5"/>
  <c r="I19" i="5"/>
  <c r="H31" i="5"/>
  <c r="H21" i="5"/>
  <c r="H10" i="5"/>
  <c r="F20" i="5"/>
  <c r="F11" i="5"/>
  <c r="E23" i="5"/>
  <c r="E12" i="5"/>
  <c r="C24" i="5"/>
  <c r="T32" i="5"/>
  <c r="R32" i="5"/>
  <c r="O32" i="5"/>
  <c r="G16" i="5" l="1"/>
  <c r="S10" i="5"/>
  <c r="Q32" i="5"/>
  <c r="S32" i="5" s="1"/>
  <c r="S6" i="3"/>
  <c r="B9" i="3"/>
  <c r="Y6" i="3" l="1"/>
  <c r="H13" i="5"/>
  <c r="Z6" i="3"/>
  <c r="I13" i="5"/>
  <c r="AB6" i="3"/>
  <c r="K13" i="5"/>
  <c r="AA6" i="3"/>
  <c r="J13" i="5"/>
  <c r="V6" i="3"/>
  <c r="E13" i="5"/>
  <c r="W6" i="3"/>
  <c r="F13" i="5"/>
  <c r="G27" i="5"/>
  <c r="X6" i="3" l="1"/>
  <c r="U6" i="3"/>
  <c r="C13" i="5"/>
  <c r="AG6" i="3"/>
  <c r="L13" i="5"/>
  <c r="G23" i="5"/>
  <c r="G21" i="5"/>
  <c r="G15" i="5"/>
  <c r="G10" i="5"/>
  <c r="C12" i="5"/>
  <c r="F22" i="5"/>
  <c r="G19" i="5"/>
  <c r="G26" i="5"/>
  <c r="H22" i="5" l="1"/>
  <c r="V14" i="5"/>
  <c r="G17" i="5"/>
  <c r="E22" i="5"/>
  <c r="G22" i="5" s="1"/>
  <c r="W22" i="5"/>
  <c r="W29" i="5"/>
  <c r="V29" i="5"/>
  <c r="U29" i="5"/>
  <c r="J22" i="5"/>
  <c r="G13" i="5"/>
  <c r="I22" i="5"/>
  <c r="G12" i="5"/>
  <c r="K22" i="5"/>
  <c r="G11" i="5"/>
  <c r="C22" i="5"/>
  <c r="G31" i="5"/>
  <c r="G25" i="5"/>
  <c r="C14" i="5"/>
  <c r="H29" i="5"/>
  <c r="G28" i="5"/>
  <c r="F29" i="5"/>
  <c r="V22" i="5"/>
  <c r="U22" i="5"/>
  <c r="V18" i="5"/>
  <c r="U14" i="5"/>
  <c r="X14" i="5"/>
  <c r="W18" i="5"/>
  <c r="U18" i="5"/>
  <c r="W14" i="5"/>
  <c r="G24" i="5"/>
  <c r="E29" i="5"/>
  <c r="K29" i="5"/>
  <c r="J29" i="5"/>
  <c r="I29" i="5"/>
  <c r="H18" i="5"/>
  <c r="C29" i="5"/>
  <c r="C18" i="5"/>
  <c r="K18" i="5"/>
  <c r="I18" i="5"/>
  <c r="E18" i="5"/>
  <c r="J18" i="5"/>
  <c r="F18" i="5"/>
  <c r="J14" i="5"/>
  <c r="E14" i="5"/>
  <c r="K14" i="5"/>
  <c r="I14" i="5"/>
  <c r="H14" i="5"/>
  <c r="F14" i="5"/>
  <c r="G20" i="5"/>
  <c r="C30" i="5" l="1"/>
  <c r="C32" i="5" s="1"/>
  <c r="U30" i="5"/>
  <c r="U32" i="5" s="1"/>
  <c r="W30" i="5"/>
  <c r="W32" i="5" s="1"/>
  <c r="G29" i="5"/>
  <c r="X22" i="5"/>
  <c r="K30" i="5"/>
  <c r="K32" i="5" s="1"/>
  <c r="H30" i="5"/>
  <c r="H32" i="5" s="1"/>
  <c r="V30" i="5"/>
  <c r="V32" i="5" s="1"/>
  <c r="F30" i="5"/>
  <c r="F32" i="5" s="1"/>
  <c r="L29" i="5"/>
  <c r="E30" i="5"/>
  <c r="G14" i="5"/>
  <c r="L22" i="5"/>
  <c r="X29" i="5"/>
  <c r="X18" i="5"/>
  <c r="I30" i="5"/>
  <c r="I32" i="5" s="1"/>
  <c r="J30" i="5"/>
  <c r="J32" i="5" s="1"/>
  <c r="L18" i="5"/>
  <c r="G18" i="5"/>
  <c r="L14" i="5"/>
  <c r="G30" i="5" l="1"/>
  <c r="L30" i="5"/>
  <c r="L32" i="5" s="1"/>
  <c r="E32" i="5"/>
  <c r="G32" i="5" s="1"/>
  <c r="X30" i="5"/>
  <c r="X32" i="5" s="1"/>
</calcChain>
</file>

<file path=xl/sharedStrings.xml><?xml version="1.0" encoding="utf-8"?>
<sst xmlns="http://schemas.openxmlformats.org/spreadsheetml/2006/main" count="1194" uniqueCount="251">
  <si>
    <t>Litigation report Overview 2023.06</t>
  </si>
  <si>
    <t>Litigation report Overview 2023.04</t>
  </si>
  <si>
    <t>Date:</t>
  </si>
  <si>
    <t>In CHF</t>
  </si>
  <si>
    <t>All values in thousands</t>
  </si>
  <si>
    <t>Situation</t>
  </si>
  <si>
    <t>Legal case</t>
  </si>
  <si>
    <t>Division</t>
  </si>
  <si>
    <t>Value in dispute / 
Claim volume based on our share</t>
  </si>
  <si>
    <r>
      <t xml:space="preserve">Real Case: 
Expected enforceable right to payment (+) / </t>
    </r>
    <r>
      <rPr>
        <sz val="11"/>
        <color rgb="FFFF0000"/>
        <rFont val="Implenia Frutiger"/>
        <family val="2"/>
      </rPr>
      <t>enforceable obligation to pay (-)</t>
    </r>
  </si>
  <si>
    <t>Considered amount in our accounting</t>
  </si>
  <si>
    <r>
      <t xml:space="preserve">Opportunities (+) / 
</t>
    </r>
    <r>
      <rPr>
        <sz val="11"/>
        <color rgb="FFFF0000"/>
        <rFont val="Implenia Frutiger"/>
        <family val="2"/>
      </rPr>
      <t>Risks (-)</t>
    </r>
  </si>
  <si>
    <t>Accumulated legal costs (expensed)</t>
  </si>
  <si>
    <t>Expected legal costs (not yet expensed)</t>
  </si>
  <si>
    <t>Accumulated court costs (expensed)</t>
  </si>
  <si>
    <t>Expected court costs (not yet expensed)</t>
  </si>
  <si>
    <t>Interests</t>
  </si>
  <si>
    <t>Real Estate</t>
  </si>
  <si>
    <t>Buildings CH</t>
  </si>
  <si>
    <t>Buildings DE</t>
  </si>
  <si>
    <t>Buildings AT</t>
  </si>
  <si>
    <t>Buildings</t>
  </si>
  <si>
    <t>Civil CH</t>
  </si>
  <si>
    <t>Civil DE</t>
  </si>
  <si>
    <t>Civil RO</t>
  </si>
  <si>
    <t>Civil</t>
  </si>
  <si>
    <t>SF CH</t>
  </si>
  <si>
    <t>SF DE</t>
  </si>
  <si>
    <t>SF AT</t>
  </si>
  <si>
    <t>Special Foundations</t>
  </si>
  <si>
    <t>TUN CH</t>
  </si>
  <si>
    <t>TUN DE</t>
  </si>
  <si>
    <t>TUN AT</t>
  </si>
  <si>
    <t>TUN NO</t>
  </si>
  <si>
    <t>TUN SE</t>
  </si>
  <si>
    <t>TUN FR</t>
  </si>
  <si>
    <t>Tunnelling</t>
  </si>
  <si>
    <t>Civil Engineering</t>
  </si>
  <si>
    <t>Specialties</t>
  </si>
  <si>
    <t>Gruppe</t>
  </si>
  <si>
    <t>Litigation report 2023.06</t>
  </si>
  <si>
    <t>Active complaint</t>
  </si>
  <si>
    <t>Claim</t>
  </si>
  <si>
    <t>Group</t>
  </si>
  <si>
    <t xml:space="preserve">IC # </t>
  </si>
  <si>
    <t>IC Name / Name of Investment Center</t>
  </si>
  <si>
    <t>PSP</t>
  </si>
  <si>
    <t>Project Description</t>
  </si>
  <si>
    <t>Project on RDA Yes / No</t>
  </si>
  <si>
    <t>Type/Nature</t>
  </si>
  <si>
    <t>Business Responsible</t>
  </si>
  <si>
    <t>Legal Responsible</t>
  </si>
  <si>
    <t>Finance Responsible</t>
  </si>
  <si>
    <t>Case number</t>
  </si>
  <si>
    <t>Claimant</t>
  </si>
  <si>
    <t>Respondent of Claim</t>
  </si>
  <si>
    <t>Counter Party's Relation to Implenia</t>
  </si>
  <si>
    <t>Status of the Proceeding</t>
  </si>
  <si>
    <t>Subject matter</t>
  </si>
  <si>
    <t>Currency</t>
  </si>
  <si>
    <r>
      <t xml:space="preserve">Value in dispute / 
Claim volume       Claim by Implenia (+) / </t>
    </r>
    <r>
      <rPr>
        <sz val="11"/>
        <color rgb="FFFF0000"/>
        <rFont val="Implenia Frutiger"/>
        <family val="2"/>
      </rPr>
      <t>aganist Implenia (-)</t>
    </r>
  </si>
  <si>
    <t>Our share %</t>
  </si>
  <si>
    <t>Date start of proceeding</t>
  </si>
  <si>
    <t>Date end of proceeding</t>
  </si>
  <si>
    <t>Date relevant for interest</t>
  </si>
  <si>
    <t>Interest rate</t>
  </si>
  <si>
    <t>Austria</t>
  </si>
  <si>
    <t>Name 1</t>
  </si>
  <si>
    <t>Case 2112</t>
  </si>
  <si>
    <t>No</t>
  </si>
  <si>
    <t>Legal case against Implenia</t>
  </si>
  <si>
    <t>Peter</t>
  </si>
  <si>
    <t>Jack</t>
  </si>
  <si>
    <t>Mathias</t>
  </si>
  <si>
    <t>Company A</t>
  </si>
  <si>
    <t>Name 111</t>
  </si>
  <si>
    <t>Client</t>
  </si>
  <si>
    <t>First Instance - Exchange of briefs</t>
  </si>
  <si>
    <t>Text</t>
  </si>
  <si>
    <t>CHF</t>
  </si>
  <si>
    <t/>
  </si>
  <si>
    <t>Name 2</t>
  </si>
  <si>
    <t>Case 2113</t>
  </si>
  <si>
    <t>Legal case by Implenia</t>
  </si>
  <si>
    <t>Max</t>
  </si>
  <si>
    <t>Nick</t>
  </si>
  <si>
    <t>Heinz</t>
  </si>
  <si>
    <t>Company B</t>
  </si>
  <si>
    <t>Name 112</t>
  </si>
  <si>
    <t>Switzerland</t>
  </si>
  <si>
    <t>Name 3</t>
  </si>
  <si>
    <t>Case 2114</t>
  </si>
  <si>
    <t>Expected legal case against Implenia</t>
  </si>
  <si>
    <t>Heidi</t>
  </si>
  <si>
    <t>Stella</t>
  </si>
  <si>
    <t>Rene</t>
  </si>
  <si>
    <t>Company C</t>
  </si>
  <si>
    <t>Name 113</t>
  </si>
  <si>
    <t>Name 4</t>
  </si>
  <si>
    <t>Case 2115</t>
  </si>
  <si>
    <t>Frack</t>
  </si>
  <si>
    <t>Luna</t>
  </si>
  <si>
    <t>Simon</t>
  </si>
  <si>
    <t>Company D</t>
  </si>
  <si>
    <t>Name 114</t>
  </si>
  <si>
    <t>Germany</t>
  </si>
  <si>
    <t>Name 5</t>
  </si>
  <si>
    <t>Case 2116</t>
  </si>
  <si>
    <t>Hans</t>
  </si>
  <si>
    <t>Meike</t>
  </si>
  <si>
    <t>Marcel</t>
  </si>
  <si>
    <t>Company E</t>
  </si>
  <si>
    <t>Name 115</t>
  </si>
  <si>
    <t>First Instance - Court deliberation</t>
  </si>
  <si>
    <t>Name 6</t>
  </si>
  <si>
    <t>Case 2117</t>
  </si>
  <si>
    <t>Werner</t>
  </si>
  <si>
    <t>Kerstin</t>
  </si>
  <si>
    <t>Christian</t>
  </si>
  <si>
    <t>Company F</t>
  </si>
  <si>
    <t>Name 116</t>
  </si>
  <si>
    <t>Name 7</t>
  </si>
  <si>
    <t>Case 2118</t>
  </si>
  <si>
    <t>Alexander</t>
  </si>
  <si>
    <t>Ludwig</t>
  </si>
  <si>
    <t>Company G</t>
  </si>
  <si>
    <t>Name 117</t>
  </si>
  <si>
    <t>Name 8</t>
  </si>
  <si>
    <t>Case 2119</t>
  </si>
  <si>
    <t>Expected legal case by Implenia</t>
  </si>
  <si>
    <t>Luisa</t>
  </si>
  <si>
    <t>Hannes</t>
  </si>
  <si>
    <t>Company H</t>
  </si>
  <si>
    <t>Name 118</t>
  </si>
  <si>
    <t>France</t>
  </si>
  <si>
    <t>Name 9</t>
  </si>
  <si>
    <t>Case 2345</t>
  </si>
  <si>
    <t>Anne</t>
  </si>
  <si>
    <t>Julien</t>
  </si>
  <si>
    <t>Helwig</t>
  </si>
  <si>
    <t>Company I</t>
  </si>
  <si>
    <t>Name 119</t>
  </si>
  <si>
    <t>Evidence preservation proceedings (if not already otherwise pending)</t>
  </si>
  <si>
    <t>Name 10</t>
  </si>
  <si>
    <t>Case 2346</t>
  </si>
  <si>
    <t>Gabriella</t>
  </si>
  <si>
    <t>Michael</t>
  </si>
  <si>
    <t>John</t>
  </si>
  <si>
    <t>Company J</t>
  </si>
  <si>
    <t>Name 120</t>
  </si>
  <si>
    <t>Second Instance - Exchange of briefs</t>
  </si>
  <si>
    <t>Romania</t>
  </si>
  <si>
    <t>Name 11</t>
  </si>
  <si>
    <t>Case 2347</t>
  </si>
  <si>
    <t>no</t>
  </si>
  <si>
    <t>Company K</t>
  </si>
  <si>
    <t>Name 121</t>
  </si>
  <si>
    <t>Subcontractor</t>
  </si>
  <si>
    <t>Bankruptcy proceedings</t>
  </si>
  <si>
    <t>Name 12</t>
  </si>
  <si>
    <t>Case 2348</t>
  </si>
  <si>
    <t>Company L</t>
  </si>
  <si>
    <t>Name 122</t>
  </si>
  <si>
    <t>Second Instance - Court deliberation</t>
  </si>
  <si>
    <t>Name 13</t>
  </si>
  <si>
    <t>Case 2349</t>
  </si>
  <si>
    <t>Company M</t>
  </si>
  <si>
    <t>Name 123</t>
  </si>
  <si>
    <t>Name 14</t>
  </si>
  <si>
    <t>Case 2350</t>
  </si>
  <si>
    <t>Company N</t>
  </si>
  <si>
    <t>Name 124</t>
  </si>
  <si>
    <t>Authorities</t>
  </si>
  <si>
    <t>Conciliation / ADR proceedings</t>
  </si>
  <si>
    <t>Name 15</t>
  </si>
  <si>
    <t>Case 2351</t>
  </si>
  <si>
    <t>Company O</t>
  </si>
  <si>
    <t>Name 125</t>
  </si>
  <si>
    <t>Name 16</t>
  </si>
  <si>
    <t>Case 2352</t>
  </si>
  <si>
    <t>Company P</t>
  </si>
  <si>
    <t>Name 126</t>
  </si>
  <si>
    <t>Name 17</t>
  </si>
  <si>
    <t>Case 2353</t>
  </si>
  <si>
    <t>Company Q</t>
  </si>
  <si>
    <t>Name 127</t>
  </si>
  <si>
    <t>Name 18</t>
  </si>
  <si>
    <t>Case 2354</t>
  </si>
  <si>
    <t>Company R</t>
  </si>
  <si>
    <t>Name 128</t>
  </si>
  <si>
    <t>Name 19</t>
  </si>
  <si>
    <t>Case 2355</t>
  </si>
  <si>
    <t>Company S</t>
  </si>
  <si>
    <t>Name 129</t>
  </si>
  <si>
    <t>Supplier</t>
  </si>
  <si>
    <t>Name 20</t>
  </si>
  <si>
    <t>Case 2356</t>
  </si>
  <si>
    <t xml:space="preserve"> No </t>
  </si>
  <si>
    <t>Company T</t>
  </si>
  <si>
    <t>Name 130</t>
  </si>
  <si>
    <t>Name 21</t>
  </si>
  <si>
    <t>Case 2357</t>
  </si>
  <si>
    <t>Yes</t>
  </si>
  <si>
    <t>Legal Case against Implenia</t>
  </si>
  <si>
    <t>Company U</t>
  </si>
  <si>
    <t>Name 131</t>
  </si>
  <si>
    <t>Name 22</t>
  </si>
  <si>
    <t>Case 2358</t>
  </si>
  <si>
    <t>Company V</t>
  </si>
  <si>
    <t>Name 132</t>
  </si>
  <si>
    <t>Name 23</t>
  </si>
  <si>
    <t>Case 2158</t>
  </si>
  <si>
    <t>Company W</t>
  </si>
  <si>
    <t>Name 133</t>
  </si>
  <si>
    <t>Name 24</t>
  </si>
  <si>
    <t>Case 2159</t>
  </si>
  <si>
    <t>Company X</t>
  </si>
  <si>
    <t>Name 134</t>
  </si>
  <si>
    <t>Name 25</t>
  </si>
  <si>
    <t>Case 2160</t>
  </si>
  <si>
    <t>Company Y</t>
  </si>
  <si>
    <t>Name 135</t>
  </si>
  <si>
    <t>Name 26</t>
  </si>
  <si>
    <t>Case 2161</t>
  </si>
  <si>
    <t>Company Z</t>
  </si>
  <si>
    <t>Name 136</t>
  </si>
  <si>
    <t>Name 27</t>
  </si>
  <si>
    <t>Case 2162</t>
  </si>
  <si>
    <t>Company AA</t>
  </si>
  <si>
    <t>Name 137</t>
  </si>
  <si>
    <t>Norway</t>
  </si>
  <si>
    <t>Name 28</t>
  </si>
  <si>
    <t>Case 2163</t>
  </si>
  <si>
    <t>Company AB</t>
  </si>
  <si>
    <t>Name 138</t>
  </si>
  <si>
    <t>Name 29</t>
  </si>
  <si>
    <t>Case 2164</t>
  </si>
  <si>
    <t>Company AC</t>
  </si>
  <si>
    <t>Name 139</t>
  </si>
  <si>
    <t>Sweden</t>
  </si>
  <si>
    <t>Name 30</t>
  </si>
  <si>
    <t>Case 2165</t>
  </si>
  <si>
    <t>Company AD</t>
  </si>
  <si>
    <t>Name 140</t>
  </si>
  <si>
    <t>Name 31</t>
  </si>
  <si>
    <t>Case 2166</t>
  </si>
  <si>
    <t>Company AE</t>
  </si>
  <si>
    <t>Name 141</t>
  </si>
  <si>
    <t>Litigation report 2023.04</t>
  </si>
  <si>
    <t>Enforcement proceedings</t>
  </si>
  <si>
    <t xml:space="preserve">Real Case: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</si>
</sst>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#,##0_ ;\-#,##0\ "/>
    <numFmt numFmtId="167" formatCode="0.0%"/>
  </numFmts>
  <fonts count="79">
    <font>
      <sz val="11"/>
      <color theme="1"/>
      <name val="Calibri"/>
      <family val="2"/>
      <scheme val="minor"/>
    </font>
    <font>
      <b/>
      <sz val="11"/>
      <name val="Implenia Frutiger"/>
      <family val="2"/>
    </font>
    <font>
      <sz val="11"/>
      <name val="Implenia Frutiger"/>
      <family val="2"/>
    </font>
    <font>
      <b/>
      <sz val="20"/>
      <name val="Implenia Frutiger"/>
      <family val="2"/>
    </font>
    <font>
      <sz val="11"/>
      <color theme="0"/>
      <name val="Implenia Frutiger"/>
      <family val="2"/>
    </font>
    <font>
      <sz val="11"/>
      <color theme="1"/>
      <name val="Calibri"/>
      <family val="2"/>
    </font>
    <font>
      <sz val="11"/>
      <color rgb="FFFF0000"/>
      <name val="Implenia Frutiger"/>
      <family val="2"/>
    </font>
    <font>
      <b/>
      <sz val="14"/>
      <name val="Implenia Frutiger"/>
      <family val="2"/>
    </font>
    <font>
      <sz val="16"/>
      <name val="Implenia Frutiger"/>
      <family val="2"/>
    </font>
    <font>
      <b/>
      <sz val="16"/>
      <name val="Implenia Frutiger"/>
      <family val="2"/>
    </font>
    <font>
      <sz val="10"/>
      <color theme="1"/>
      <name val="Arial"/>
      <family val="2"/>
    </font>
    <font>
      <sz val="11"/>
      <color theme="1"/>
      <name val="Implenia Frutiger"/>
      <family val="2"/>
    </font>
    <font>
      <b/>
      <sz val="15"/>
      <color theme="3"/>
      <name val="Implenia Frutiger"/>
      <family val="2"/>
    </font>
    <font>
      <b/>
      <sz val="13"/>
      <color theme="3"/>
      <name val="Implenia Frutiger"/>
      <family val="2"/>
    </font>
    <font>
      <b/>
      <sz val="11"/>
      <color theme="3"/>
      <name val="Implenia Frutiger"/>
      <family val="2"/>
    </font>
    <font>
      <sz val="11"/>
      <color rgb="FF006100"/>
      <name val="Implenia Frutiger"/>
      <family val="2"/>
    </font>
    <font>
      <sz val="11"/>
      <color rgb="FF9C0006"/>
      <name val="Implenia Frutiger"/>
      <family val="2"/>
    </font>
    <font>
      <sz val="11"/>
      <color rgb="FF9C6500"/>
      <name val="Implenia Frutiger"/>
      <family val="2"/>
    </font>
    <font>
      <sz val="11"/>
      <color rgb="FF3F3F76"/>
      <name val="Implenia Frutiger"/>
      <family val="2"/>
    </font>
    <font>
      <b/>
      <sz val="11"/>
      <color rgb="FF3F3F3F"/>
      <name val="Implenia Frutiger"/>
      <family val="2"/>
    </font>
    <font>
      <b/>
      <sz val="11"/>
      <color rgb="FFFA7D00"/>
      <name val="Implenia Frutiger"/>
      <family val="2"/>
    </font>
    <font>
      <sz val="11"/>
      <color rgb="FFFA7D00"/>
      <name val="Implenia Frutiger"/>
      <family val="2"/>
    </font>
    <font>
      <b/>
      <sz val="11"/>
      <color theme="0"/>
      <name val="Implenia Frutiger"/>
      <family val="2"/>
    </font>
    <font>
      <i/>
      <sz val="11"/>
      <color rgb="FF7F7F7F"/>
      <name val="Implenia Frutiger"/>
      <family val="2"/>
    </font>
    <font>
      <b/>
      <sz val="11"/>
      <color theme="1"/>
      <name val="Implenia Frutiger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9"/>
      <name val="Helvetica LT Std"/>
      <family val="2"/>
    </font>
    <font>
      <b/>
      <sz val="10"/>
      <color indexed="63"/>
      <name val="Helvetica LT Std"/>
      <family val="2"/>
    </font>
    <font>
      <sz val="11"/>
      <color rgb="FF9C0006"/>
      <name val="Calibri"/>
      <family val="2"/>
    </font>
    <font>
      <sz val="11"/>
      <color indexed="20"/>
      <name val="Calibri"/>
      <family val="2"/>
    </font>
    <font>
      <b/>
      <sz val="10"/>
      <color indexed="52"/>
      <name val="Helvetica LT Std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62"/>
      <name val="Helvetica LT Std"/>
      <family val="2"/>
    </font>
    <font>
      <b/>
      <sz val="10"/>
      <color indexed="8"/>
      <name val="Helvetica LT Std"/>
      <family val="2"/>
    </font>
    <font>
      <i/>
      <sz val="10"/>
      <color indexed="23"/>
      <name val="Helvetica LT Std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7"/>
      <name val="Helvetica LT Std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Helvetica LT Std"/>
      <family val="2"/>
    </font>
    <font>
      <sz val="11"/>
      <color indexed="8"/>
      <name val="Implenia Frutiger"/>
      <family val="2"/>
    </font>
    <font>
      <sz val="11"/>
      <color indexed="52"/>
      <name val="Calibri"/>
      <family val="2"/>
    </font>
    <font>
      <sz val="11"/>
      <color indexed="25"/>
      <name val="Calibri"/>
      <family val="2"/>
    </font>
    <font>
      <sz val="10"/>
      <color indexed="60"/>
      <name val="Helvetica LT Std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b/>
      <sz val="14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Helvetica LT Std"/>
      <family val="2"/>
    </font>
    <font>
      <sz val="11"/>
      <color theme="1"/>
      <name val="Helvetica LT Std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b/>
      <sz val="15"/>
      <color indexed="53"/>
      <name val="Helvetica LT Std"/>
      <family val="2"/>
    </font>
    <font>
      <b/>
      <sz val="13"/>
      <color indexed="53"/>
      <name val="Helvetica LT Std"/>
      <family val="2"/>
    </font>
    <font>
      <b/>
      <sz val="11"/>
      <color indexed="53"/>
      <name val="Helvetica LT Std"/>
      <family val="2"/>
    </font>
    <font>
      <b/>
      <sz val="18"/>
      <color indexed="53"/>
      <name val="Helvetica LT Std"/>
      <family val="2"/>
    </font>
    <font>
      <sz val="10"/>
      <color indexed="52"/>
      <name val="Helvetica LT Std"/>
      <family val="2"/>
    </font>
    <font>
      <sz val="10"/>
      <color indexed="10"/>
      <name val="Helvetica LT Std"/>
      <family val="2"/>
    </font>
    <font>
      <sz val="11"/>
      <color indexed="10"/>
      <name val="Calibri"/>
      <family val="2"/>
    </font>
    <font>
      <b/>
      <sz val="10"/>
      <color indexed="19"/>
      <name val="Helvetica LT Std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16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2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</borders>
  <cellStyleXfs count="930">
    <xf numFmtId="0" fontId="0" fillId="0" borderId="0"/>
    <xf numFmtId="0" fontId="2" fillId="0" borderId="0"/>
    <xf numFmtId="0" fontId="5" fillId="0" borderId="0"/>
    <xf numFmtId="0" fontId="5" fillId="0" borderId="0"/>
    <xf numFmtId="0" fontId="1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/>
    <xf numFmtId="43" fontId="2" fillId="0" borderId="0" applyFont="0" applyFill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27" fillId="39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27" fillId="4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7" fillId="4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27" fillId="42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27" fillId="43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27" fillId="44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27" fillId="45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27" fillId="46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27" fillId="47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27" fillId="42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27" fillId="45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27" fillId="48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28" fillId="49" borderId="0" applyNumberFormat="0" applyBorder="0" applyAlignment="0" applyProtection="0"/>
    <xf numFmtId="0" fontId="4" fillId="18" borderId="0" applyNumberFormat="0" applyBorder="0" applyAlignment="0" applyProtection="0"/>
    <xf numFmtId="0" fontId="28" fillId="46" borderId="0" applyNumberFormat="0" applyBorder="0" applyAlignment="0" applyProtection="0"/>
    <xf numFmtId="0" fontId="4" fillId="22" borderId="0" applyNumberFormat="0" applyBorder="0" applyAlignment="0" applyProtection="0"/>
    <xf numFmtId="0" fontId="28" fillId="47" borderId="0" applyNumberFormat="0" applyBorder="0" applyAlignment="0" applyProtection="0"/>
    <xf numFmtId="0" fontId="4" fillId="26" borderId="0" applyNumberFormat="0" applyBorder="0" applyAlignment="0" applyProtection="0"/>
    <xf numFmtId="0" fontId="28" fillId="50" borderId="0" applyNumberFormat="0" applyBorder="0" applyAlignment="0" applyProtection="0"/>
    <xf numFmtId="0" fontId="4" fillId="30" borderId="0" applyNumberFormat="0" applyBorder="0" applyAlignment="0" applyProtection="0"/>
    <xf numFmtId="0" fontId="28" fillId="51" borderId="0" applyNumberFormat="0" applyBorder="0" applyAlignment="0" applyProtection="0"/>
    <xf numFmtId="0" fontId="4" fillId="34" borderId="0" applyNumberFormat="0" applyBorder="0" applyAlignment="0" applyProtection="0"/>
    <xf numFmtId="0" fontId="28" fillId="52" borderId="0" applyNumberFormat="0" applyBorder="0" applyAlignment="0" applyProtection="0"/>
    <xf numFmtId="0" fontId="4" fillId="38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4" fillId="1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4" fillId="19" borderId="0" applyNumberFormat="0" applyBorder="0" applyAlignment="0" applyProtection="0"/>
    <xf numFmtId="0" fontId="28" fillId="57" borderId="0" applyNumberFormat="0" applyBorder="0" applyAlignment="0" applyProtection="0"/>
    <xf numFmtId="0" fontId="28" fillId="48" borderId="0" applyNumberFormat="0" applyBorder="0" applyAlignment="0" applyProtection="0"/>
    <xf numFmtId="0" fontId="4" fillId="23" borderId="0" applyNumberFormat="0" applyBorder="0" applyAlignment="0" applyProtection="0"/>
    <xf numFmtId="0" fontId="28" fillId="50" borderId="0" applyNumberFormat="0" applyBorder="0" applyAlignment="0" applyProtection="0"/>
    <xf numFmtId="0" fontId="28" fillId="58" borderId="0" applyNumberFormat="0" applyBorder="0" applyAlignment="0" applyProtection="0"/>
    <xf numFmtId="0" fontId="4" fillId="27" borderId="0" applyNumberFormat="0" applyBorder="0" applyAlignment="0" applyProtection="0"/>
    <xf numFmtId="0" fontId="28" fillId="51" borderId="0" applyNumberFormat="0" applyBorder="0" applyAlignment="0" applyProtection="0"/>
    <xf numFmtId="0" fontId="4" fillId="31" borderId="0" applyNumberFormat="0" applyBorder="0" applyAlignment="0" applyProtection="0"/>
    <xf numFmtId="0" fontId="28" fillId="56" borderId="0" applyNumberFormat="0" applyBorder="0" applyAlignment="0" applyProtection="0"/>
    <xf numFmtId="0" fontId="28" fillId="59" borderId="0" applyNumberFormat="0" applyBorder="0" applyAlignment="0" applyProtection="0"/>
    <xf numFmtId="0" fontId="4" fillId="35" borderId="0" applyNumberFormat="0" applyBorder="0" applyAlignment="0" applyProtection="0"/>
    <xf numFmtId="0" fontId="29" fillId="53" borderId="0" applyNumberFormat="0" applyBorder="0" applyAlignment="0" applyProtection="0"/>
    <xf numFmtId="0" fontId="29" fillId="60" borderId="0" applyNumberFormat="0" applyBorder="0" applyAlignment="0" applyProtection="0"/>
    <xf numFmtId="0" fontId="29" fillId="48" borderId="0" applyNumberFormat="0" applyBorder="0" applyAlignment="0" applyProtection="0"/>
    <xf numFmtId="0" fontId="29" fillId="61" borderId="0" applyNumberFormat="0" applyBorder="0" applyAlignment="0" applyProtection="0"/>
    <xf numFmtId="0" fontId="29" fillId="60" borderId="0" applyNumberFormat="0" applyBorder="0" applyAlignment="0" applyProtection="0"/>
    <xf numFmtId="0" fontId="29" fillId="62" borderId="0" applyNumberFormat="0" applyBorder="0" applyAlignment="0" applyProtection="0"/>
    <xf numFmtId="0" fontId="30" fillId="60" borderId="39" applyNumberFormat="0" applyAlignment="0" applyProtection="0"/>
    <xf numFmtId="0" fontId="30" fillId="60" borderId="39" applyNumberFormat="0" applyAlignment="0" applyProtection="0"/>
    <xf numFmtId="0" fontId="30" fillId="60" borderId="39" applyNumberFormat="0" applyAlignment="0" applyProtection="0"/>
    <xf numFmtId="0" fontId="30" fillId="60" borderId="39" applyNumberFormat="0" applyAlignment="0" applyProtection="0"/>
    <xf numFmtId="0" fontId="30" fillId="60" borderId="39" applyNumberFormat="0" applyAlignment="0" applyProtection="0"/>
    <xf numFmtId="0" fontId="30" fillId="60" borderId="39" applyNumberFormat="0" applyAlignment="0" applyProtection="0"/>
    <xf numFmtId="0" fontId="30" fillId="60" borderId="39" applyNumberFormat="0" applyAlignment="0" applyProtection="0"/>
    <xf numFmtId="0" fontId="31" fillId="9" borderId="0" applyNumberFormat="0" applyBorder="0" applyAlignment="0" applyProtection="0"/>
    <xf numFmtId="0" fontId="32" fillId="42" borderId="0" applyNumberFormat="0" applyBorder="0" applyAlignment="0" applyProtection="0"/>
    <xf numFmtId="0" fontId="16" fillId="9" borderId="0" applyNumberFormat="0" applyBorder="0" applyAlignment="0" applyProtection="0"/>
    <xf numFmtId="0" fontId="33" fillId="60" borderId="40" applyNumberFormat="0" applyAlignment="0" applyProtection="0"/>
    <xf numFmtId="0" fontId="33" fillId="60" borderId="40" applyNumberFormat="0" applyAlignment="0" applyProtection="0"/>
    <xf numFmtId="0" fontId="33" fillId="60" borderId="40" applyNumberFormat="0" applyAlignment="0" applyProtection="0"/>
    <xf numFmtId="0" fontId="33" fillId="60" borderId="40" applyNumberFormat="0" applyAlignment="0" applyProtection="0"/>
    <xf numFmtId="0" fontId="33" fillId="60" borderId="40" applyNumberFormat="0" applyAlignment="0" applyProtection="0"/>
    <xf numFmtId="0" fontId="33" fillId="60" borderId="40" applyNumberFormat="0" applyAlignment="0" applyProtection="0"/>
    <xf numFmtId="0" fontId="33" fillId="60" borderId="40" applyNumberFormat="0" applyAlignment="0" applyProtection="0"/>
    <xf numFmtId="0" fontId="34" fillId="60" borderId="40" applyNumberFormat="0" applyAlignment="0" applyProtection="0"/>
    <xf numFmtId="0" fontId="34" fillId="60" borderId="40" applyNumberFormat="0" applyAlignment="0" applyProtection="0"/>
    <xf numFmtId="0" fontId="34" fillId="60" borderId="40" applyNumberFormat="0" applyAlignment="0" applyProtection="0"/>
    <xf numFmtId="0" fontId="34" fillId="60" borderId="40" applyNumberFormat="0" applyAlignment="0" applyProtection="0"/>
    <xf numFmtId="0" fontId="34" fillId="60" borderId="40" applyNumberFormat="0" applyAlignment="0" applyProtection="0"/>
    <xf numFmtId="0" fontId="34" fillId="60" borderId="40" applyNumberFormat="0" applyAlignment="0" applyProtection="0"/>
    <xf numFmtId="0" fontId="34" fillId="60" borderId="40" applyNumberFormat="0" applyAlignment="0" applyProtection="0"/>
    <xf numFmtId="0" fontId="20" fillId="12" borderId="33" applyNumberFormat="0" applyAlignment="0" applyProtection="0"/>
    <xf numFmtId="0" fontId="35" fillId="63" borderId="41" applyNumberFormat="0" applyAlignment="0" applyProtection="0"/>
    <xf numFmtId="0" fontId="22" fillId="13" borderId="3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6" fillId="44" borderId="40" applyNumberFormat="0" applyAlignment="0" applyProtection="0"/>
    <xf numFmtId="0" fontId="36" fillId="44" borderId="40" applyNumberFormat="0" applyAlignment="0" applyProtection="0"/>
    <xf numFmtId="0" fontId="36" fillId="44" borderId="40" applyNumberFormat="0" applyAlignment="0" applyProtection="0"/>
    <xf numFmtId="0" fontId="36" fillId="44" borderId="40" applyNumberFormat="0" applyAlignment="0" applyProtection="0"/>
    <xf numFmtId="0" fontId="36" fillId="44" borderId="40" applyNumberFormat="0" applyAlignment="0" applyProtection="0"/>
    <xf numFmtId="0" fontId="36" fillId="44" borderId="40" applyNumberFormat="0" applyAlignment="0" applyProtection="0"/>
    <xf numFmtId="0" fontId="36" fillId="44" borderId="40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15" fillId="8" borderId="0" applyNumberFormat="0" applyBorder="0" applyAlignment="0" applyProtection="0"/>
    <xf numFmtId="0" fontId="41" fillId="41" borderId="0" applyNumberFormat="0" applyBorder="0" applyAlignment="0" applyProtection="0"/>
    <xf numFmtId="0" fontId="42" fillId="0" borderId="43" applyNumberFormat="0" applyFill="0" applyAlignment="0" applyProtection="0"/>
    <xf numFmtId="0" fontId="43" fillId="0" borderId="44" applyNumberFormat="0" applyFill="0" applyAlignment="0" applyProtection="0"/>
    <xf numFmtId="0" fontId="12" fillId="0" borderId="30" applyNumberFormat="0" applyFill="0" applyAlignment="0" applyProtection="0"/>
    <xf numFmtId="0" fontId="44" fillId="0" borderId="45" applyNumberFormat="0" applyFill="0" applyAlignment="0" applyProtection="0"/>
    <xf numFmtId="0" fontId="45" fillId="0" borderId="46" applyNumberFormat="0" applyFill="0" applyAlignment="0" applyProtection="0"/>
    <xf numFmtId="0" fontId="13" fillId="0" borderId="31" applyNumberFormat="0" applyFill="0" applyAlignment="0" applyProtection="0"/>
    <xf numFmtId="0" fontId="46" fillId="0" borderId="47" applyNumberFormat="0" applyFill="0" applyAlignment="0" applyProtection="0"/>
    <xf numFmtId="0" fontId="47" fillId="0" borderId="48" applyNumberFormat="0" applyFill="0" applyAlignment="0" applyProtection="0"/>
    <xf numFmtId="0" fontId="14" fillId="0" borderId="32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8" fillId="44" borderId="40" applyNumberFormat="0" applyAlignment="0" applyProtection="0"/>
    <xf numFmtId="0" fontId="48" fillId="44" borderId="40" applyNumberFormat="0" applyAlignment="0" applyProtection="0"/>
    <xf numFmtId="0" fontId="48" fillId="44" borderId="40" applyNumberFormat="0" applyAlignment="0" applyProtection="0"/>
    <xf numFmtId="0" fontId="48" fillId="44" borderId="40" applyNumberFormat="0" applyAlignment="0" applyProtection="0"/>
    <xf numFmtId="0" fontId="48" fillId="44" borderId="40" applyNumberFormat="0" applyAlignment="0" applyProtection="0"/>
    <xf numFmtId="0" fontId="48" fillId="44" borderId="40" applyNumberFormat="0" applyAlignment="0" applyProtection="0"/>
    <xf numFmtId="0" fontId="48" fillId="44" borderId="40" applyNumberFormat="0" applyAlignment="0" applyProtection="0"/>
    <xf numFmtId="0" fontId="18" fillId="11" borderId="33" applyNumberFormat="0" applyAlignment="0" applyProtection="0"/>
    <xf numFmtId="43" fontId="2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1" fillId="0" borderId="49" applyNumberFormat="0" applyFill="0" applyAlignment="0" applyProtection="0"/>
    <xf numFmtId="0" fontId="52" fillId="0" borderId="50" applyNumberFormat="0" applyFill="0" applyAlignment="0" applyProtection="0"/>
    <xf numFmtId="0" fontId="21" fillId="0" borderId="35" applyNumberFormat="0" applyFill="0" applyAlignment="0" applyProtection="0"/>
    <xf numFmtId="43" fontId="26" fillId="0" borderId="0" applyFont="0" applyFill="0" applyBorder="0" applyAlignment="0" applyProtection="0"/>
    <xf numFmtId="0" fontId="53" fillId="64" borderId="0" applyNumberFormat="0" applyBorder="0" applyAlignment="0" applyProtection="0"/>
    <xf numFmtId="0" fontId="54" fillId="64" borderId="0" applyNumberFormat="0" applyBorder="0" applyAlignment="0" applyProtection="0"/>
    <xf numFmtId="0" fontId="17" fillId="10" borderId="0" applyNumberFormat="0" applyBorder="0" applyAlignment="0" applyProtection="0"/>
    <xf numFmtId="0" fontId="5" fillId="0" borderId="0"/>
    <xf numFmtId="0" fontId="26" fillId="0" borderId="0"/>
    <xf numFmtId="0" fontId="25" fillId="0" borderId="0"/>
    <xf numFmtId="0" fontId="25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26" fillId="61" borderId="51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11" fillId="14" borderId="37" applyNumberFormat="0" applyFont="0" applyAlignment="0" applyProtection="0"/>
    <xf numFmtId="0" fontId="55" fillId="60" borderId="39" applyNumberFormat="0" applyAlignment="0" applyProtection="0"/>
    <xf numFmtId="0" fontId="55" fillId="60" borderId="39" applyNumberFormat="0" applyAlignment="0" applyProtection="0"/>
    <xf numFmtId="0" fontId="55" fillId="60" borderId="39" applyNumberFormat="0" applyAlignment="0" applyProtection="0"/>
    <xf numFmtId="0" fontId="55" fillId="60" borderId="39" applyNumberFormat="0" applyAlignment="0" applyProtection="0"/>
    <xf numFmtId="0" fontId="55" fillId="60" borderId="39" applyNumberFormat="0" applyAlignment="0" applyProtection="0"/>
    <xf numFmtId="0" fontId="55" fillId="60" borderId="39" applyNumberFormat="0" applyAlignment="0" applyProtection="0"/>
    <xf numFmtId="0" fontId="55" fillId="60" borderId="39" applyNumberFormat="0" applyAlignment="0" applyProtection="0"/>
    <xf numFmtId="0" fontId="19" fillId="12" borderId="34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56" fillId="64" borderId="52" applyNumberFormat="0" applyProtection="0">
      <alignment vertical="center"/>
    </xf>
    <xf numFmtId="4" fontId="56" fillId="64" borderId="52" applyNumberFormat="0" applyProtection="0">
      <alignment vertical="center"/>
    </xf>
    <xf numFmtId="4" fontId="56" fillId="64" borderId="52" applyNumberFormat="0" applyProtection="0">
      <alignment vertical="center"/>
    </xf>
    <xf numFmtId="4" fontId="56" fillId="64" borderId="52" applyNumberFormat="0" applyProtection="0">
      <alignment vertical="center"/>
    </xf>
    <xf numFmtId="4" fontId="56" fillId="64" borderId="52" applyNumberFormat="0" applyProtection="0">
      <alignment vertical="center"/>
    </xf>
    <xf numFmtId="4" fontId="56" fillId="64" borderId="52" applyNumberFormat="0" applyProtection="0">
      <alignment vertical="center"/>
    </xf>
    <xf numFmtId="4" fontId="56" fillId="64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6" fillId="65" borderId="52" applyNumberFormat="0" applyProtection="0">
      <alignment horizontal="left" vertical="center" indent="1"/>
    </xf>
    <xf numFmtId="4" fontId="56" fillId="65" borderId="52" applyNumberFormat="0" applyProtection="0">
      <alignment horizontal="left" vertical="center" indent="1"/>
    </xf>
    <xf numFmtId="4" fontId="56" fillId="65" borderId="52" applyNumberFormat="0" applyProtection="0">
      <alignment horizontal="left" vertical="center" indent="1"/>
    </xf>
    <xf numFmtId="4" fontId="56" fillId="65" borderId="52" applyNumberFormat="0" applyProtection="0">
      <alignment horizontal="left" vertical="center" indent="1"/>
    </xf>
    <xf numFmtId="4" fontId="56" fillId="65" borderId="52" applyNumberFormat="0" applyProtection="0">
      <alignment horizontal="left" vertical="center" indent="1"/>
    </xf>
    <xf numFmtId="4" fontId="56" fillId="65" borderId="52" applyNumberFormat="0" applyProtection="0">
      <alignment horizontal="left" vertical="center" indent="1"/>
    </xf>
    <xf numFmtId="4" fontId="56" fillId="65" borderId="52" applyNumberFormat="0" applyProtection="0">
      <alignment horizontal="left" vertical="center" indent="1"/>
    </xf>
    <xf numFmtId="0" fontId="56" fillId="65" borderId="52" applyNumberFormat="0" applyProtection="0">
      <alignment horizontal="left" vertical="top" indent="1"/>
    </xf>
    <xf numFmtId="0" fontId="56" fillId="65" borderId="52" applyNumberFormat="0" applyProtection="0">
      <alignment horizontal="left" vertical="top" indent="1"/>
    </xf>
    <xf numFmtId="0" fontId="56" fillId="65" borderId="52" applyNumberFormat="0" applyProtection="0">
      <alignment horizontal="left" vertical="top" indent="1"/>
    </xf>
    <xf numFmtId="0" fontId="56" fillId="65" borderId="52" applyNumberFormat="0" applyProtection="0">
      <alignment horizontal="left" vertical="top" indent="1"/>
    </xf>
    <xf numFmtId="0" fontId="56" fillId="65" borderId="52" applyNumberFormat="0" applyProtection="0">
      <alignment horizontal="left" vertical="top" indent="1"/>
    </xf>
    <xf numFmtId="0" fontId="56" fillId="65" borderId="52" applyNumberFormat="0" applyProtection="0">
      <alignment horizontal="left" vertical="top" indent="1"/>
    </xf>
    <xf numFmtId="0" fontId="56" fillId="65" borderId="52" applyNumberFormat="0" applyProtection="0">
      <alignment horizontal="left" vertical="top" indent="1"/>
    </xf>
    <xf numFmtId="4" fontId="56" fillId="66" borderId="0" applyNumberFormat="0" applyProtection="0">
      <alignment horizontal="left" vertical="center" indent="1"/>
    </xf>
    <xf numFmtId="4" fontId="58" fillId="40" borderId="52" applyNumberFormat="0" applyProtection="0">
      <alignment horizontal="right" vertical="center"/>
    </xf>
    <xf numFmtId="4" fontId="58" fillId="40" borderId="52" applyNumberFormat="0" applyProtection="0">
      <alignment horizontal="right" vertical="center"/>
    </xf>
    <xf numFmtId="4" fontId="58" fillId="40" borderId="52" applyNumberFormat="0" applyProtection="0">
      <alignment horizontal="right" vertical="center"/>
    </xf>
    <xf numFmtId="4" fontId="58" fillId="40" borderId="52" applyNumberFormat="0" applyProtection="0">
      <alignment horizontal="right" vertical="center"/>
    </xf>
    <xf numFmtId="4" fontId="58" fillId="40" borderId="52" applyNumberFormat="0" applyProtection="0">
      <alignment horizontal="right" vertical="center"/>
    </xf>
    <xf numFmtId="4" fontId="58" fillId="40" borderId="52" applyNumberFormat="0" applyProtection="0">
      <alignment horizontal="right" vertical="center"/>
    </xf>
    <xf numFmtId="4" fontId="58" fillId="40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6" fillId="68" borderId="53" applyNumberFormat="0" applyProtection="0">
      <alignment horizontal="left" vertical="center" indent="1"/>
    </xf>
    <xf numFmtId="4" fontId="58" fillId="69" borderId="0" applyNumberFormat="0" applyProtection="0">
      <alignment horizontal="left" vertical="center" indent="1"/>
    </xf>
    <xf numFmtId="4" fontId="59" fillId="70" borderId="0" applyNumberFormat="0" applyProtection="0">
      <alignment horizontal="left" vertical="center" indent="1"/>
    </xf>
    <xf numFmtId="4" fontId="58" fillId="71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4" fontId="58" fillId="69" borderId="0" applyNumberFormat="0" applyProtection="0">
      <alignment horizontal="left" vertical="center" indent="1"/>
    </xf>
    <xf numFmtId="4" fontId="58" fillId="66" borderId="0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top" indent="1"/>
    </xf>
    <xf numFmtId="0" fontId="26" fillId="70" borderId="52" applyNumberFormat="0" applyProtection="0">
      <alignment horizontal="left" vertical="top" indent="1"/>
    </xf>
    <xf numFmtId="0" fontId="26" fillId="70" borderId="52" applyNumberFormat="0" applyProtection="0">
      <alignment horizontal="left" vertical="top" indent="1"/>
    </xf>
    <xf numFmtId="0" fontId="26" fillId="70" borderId="52" applyNumberFormat="0" applyProtection="0">
      <alignment horizontal="left" vertical="top" indent="1"/>
    </xf>
    <xf numFmtId="0" fontId="26" fillId="70" borderId="52" applyNumberFormat="0" applyProtection="0">
      <alignment horizontal="left" vertical="top" indent="1"/>
    </xf>
    <xf numFmtId="0" fontId="26" fillId="70" borderId="52" applyNumberFormat="0" applyProtection="0">
      <alignment horizontal="left" vertical="top" indent="1"/>
    </xf>
    <xf numFmtId="0" fontId="26" fillId="70" borderId="52" applyNumberFormat="0" applyProtection="0">
      <alignment horizontal="left" vertical="top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top" indent="1"/>
    </xf>
    <xf numFmtId="0" fontId="26" fillId="66" borderId="52" applyNumberFormat="0" applyProtection="0">
      <alignment horizontal="left" vertical="top" indent="1"/>
    </xf>
    <xf numFmtId="0" fontId="26" fillId="66" borderId="52" applyNumberFormat="0" applyProtection="0">
      <alignment horizontal="left" vertical="top" indent="1"/>
    </xf>
    <xf numFmtId="0" fontId="26" fillId="66" borderId="52" applyNumberFormat="0" applyProtection="0">
      <alignment horizontal="left" vertical="top" indent="1"/>
    </xf>
    <xf numFmtId="0" fontId="26" fillId="66" borderId="52" applyNumberFormat="0" applyProtection="0">
      <alignment horizontal="left" vertical="top" indent="1"/>
    </xf>
    <xf numFmtId="0" fontId="26" fillId="66" borderId="52" applyNumberFormat="0" applyProtection="0">
      <alignment horizontal="left" vertical="top" indent="1"/>
    </xf>
    <xf numFmtId="0" fontId="26" fillId="66" borderId="52" applyNumberFormat="0" applyProtection="0">
      <alignment horizontal="left" vertical="top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top" indent="1"/>
    </xf>
    <xf numFmtId="0" fontId="26" fillId="72" borderId="52" applyNumberFormat="0" applyProtection="0">
      <alignment horizontal="left" vertical="top" indent="1"/>
    </xf>
    <xf numFmtId="0" fontId="26" fillId="72" borderId="52" applyNumberFormat="0" applyProtection="0">
      <alignment horizontal="left" vertical="top" indent="1"/>
    </xf>
    <xf numFmtId="0" fontId="26" fillId="72" borderId="52" applyNumberFormat="0" applyProtection="0">
      <alignment horizontal="left" vertical="top" indent="1"/>
    </xf>
    <xf numFmtId="0" fontId="26" fillId="72" borderId="52" applyNumberFormat="0" applyProtection="0">
      <alignment horizontal="left" vertical="top" indent="1"/>
    </xf>
    <xf numFmtId="0" fontId="26" fillId="72" borderId="52" applyNumberFormat="0" applyProtection="0">
      <alignment horizontal="left" vertical="top" indent="1"/>
    </xf>
    <xf numFmtId="0" fontId="26" fillId="72" borderId="52" applyNumberFormat="0" applyProtection="0">
      <alignment horizontal="left" vertical="top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top" indent="1"/>
    </xf>
    <xf numFmtId="0" fontId="26" fillId="73" borderId="52" applyNumberFormat="0" applyProtection="0">
      <alignment horizontal="left" vertical="top" indent="1"/>
    </xf>
    <xf numFmtId="0" fontId="26" fillId="73" borderId="52" applyNumberFormat="0" applyProtection="0">
      <alignment horizontal="left" vertical="top" indent="1"/>
    </xf>
    <xf numFmtId="0" fontId="26" fillId="73" borderId="52" applyNumberFormat="0" applyProtection="0">
      <alignment horizontal="left" vertical="top" indent="1"/>
    </xf>
    <xf numFmtId="0" fontId="26" fillId="73" borderId="52" applyNumberFormat="0" applyProtection="0">
      <alignment horizontal="left" vertical="top" indent="1"/>
    </xf>
    <xf numFmtId="0" fontId="26" fillId="73" borderId="52" applyNumberFormat="0" applyProtection="0">
      <alignment horizontal="left" vertical="top" indent="1"/>
    </xf>
    <xf numFmtId="0" fontId="26" fillId="73" borderId="52" applyNumberFormat="0" applyProtection="0">
      <alignment horizontal="left" vertical="top" indent="1"/>
    </xf>
    <xf numFmtId="0" fontId="26" fillId="0" borderId="0"/>
    <xf numFmtId="4" fontId="58" fillId="74" borderId="52" applyNumberFormat="0" applyProtection="0">
      <alignment vertical="center"/>
    </xf>
    <xf numFmtId="4" fontId="58" fillId="74" borderId="52" applyNumberFormat="0" applyProtection="0">
      <alignment vertical="center"/>
    </xf>
    <xf numFmtId="4" fontId="58" fillId="74" borderId="52" applyNumberFormat="0" applyProtection="0">
      <alignment vertical="center"/>
    </xf>
    <xf numFmtId="4" fontId="58" fillId="74" borderId="52" applyNumberFormat="0" applyProtection="0">
      <alignment vertical="center"/>
    </xf>
    <xf numFmtId="4" fontId="58" fillId="74" borderId="52" applyNumberFormat="0" applyProtection="0">
      <alignment vertical="center"/>
    </xf>
    <xf numFmtId="4" fontId="58" fillId="74" borderId="52" applyNumberFormat="0" applyProtection="0">
      <alignment vertical="center"/>
    </xf>
    <xf numFmtId="4" fontId="58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58" fillId="74" borderId="52" applyNumberFormat="0" applyProtection="0">
      <alignment horizontal="left" vertical="center" indent="1"/>
    </xf>
    <xf numFmtId="4" fontId="58" fillId="74" borderId="52" applyNumberFormat="0" applyProtection="0">
      <alignment horizontal="left" vertical="center" indent="1"/>
    </xf>
    <xf numFmtId="4" fontId="58" fillId="74" borderId="52" applyNumberFormat="0" applyProtection="0">
      <alignment horizontal="left" vertical="center" indent="1"/>
    </xf>
    <xf numFmtId="4" fontId="58" fillId="74" borderId="52" applyNumberFormat="0" applyProtection="0">
      <alignment horizontal="left" vertical="center" indent="1"/>
    </xf>
    <xf numFmtId="4" fontId="58" fillId="74" borderId="52" applyNumberFormat="0" applyProtection="0">
      <alignment horizontal="left" vertical="center" indent="1"/>
    </xf>
    <xf numFmtId="4" fontId="58" fillId="74" borderId="52" applyNumberFormat="0" applyProtection="0">
      <alignment horizontal="left" vertical="center" indent="1"/>
    </xf>
    <xf numFmtId="4" fontId="58" fillId="74" borderId="52" applyNumberFormat="0" applyProtection="0">
      <alignment horizontal="left" vertical="center" indent="1"/>
    </xf>
    <xf numFmtId="0" fontId="58" fillId="74" borderId="52" applyNumberFormat="0" applyProtection="0">
      <alignment horizontal="left" vertical="top" indent="1"/>
    </xf>
    <xf numFmtId="0" fontId="58" fillId="74" borderId="52" applyNumberFormat="0" applyProtection="0">
      <alignment horizontal="left" vertical="top" indent="1"/>
    </xf>
    <xf numFmtId="0" fontId="58" fillId="74" borderId="52" applyNumberFormat="0" applyProtection="0">
      <alignment horizontal="left" vertical="top" indent="1"/>
    </xf>
    <xf numFmtId="0" fontId="58" fillId="74" borderId="52" applyNumberFormat="0" applyProtection="0">
      <alignment horizontal="left" vertical="top" indent="1"/>
    </xf>
    <xf numFmtId="0" fontId="58" fillId="74" borderId="52" applyNumberFormat="0" applyProtection="0">
      <alignment horizontal="left" vertical="top" indent="1"/>
    </xf>
    <xf numFmtId="0" fontId="58" fillId="74" borderId="52" applyNumberFormat="0" applyProtection="0">
      <alignment horizontal="left" vertical="top" indent="1"/>
    </xf>
    <xf numFmtId="0" fontId="58" fillId="74" borderId="52" applyNumberFormat="0" applyProtection="0">
      <alignment horizontal="left" vertical="top" indent="1"/>
    </xf>
    <xf numFmtId="4" fontId="58" fillId="69" borderId="52" applyNumberFormat="0" applyProtection="0">
      <alignment horizontal="right" vertical="center"/>
    </xf>
    <xf numFmtId="4" fontId="58" fillId="69" borderId="52" applyNumberFormat="0" applyProtection="0">
      <alignment horizontal="right" vertical="center"/>
    </xf>
    <xf numFmtId="4" fontId="58" fillId="69" borderId="52" applyNumberFormat="0" applyProtection="0">
      <alignment horizontal="right" vertical="center"/>
    </xf>
    <xf numFmtId="4" fontId="58" fillId="69" borderId="52" applyNumberFormat="0" applyProtection="0">
      <alignment horizontal="right" vertical="center"/>
    </xf>
    <xf numFmtId="4" fontId="58" fillId="69" borderId="52" applyNumberFormat="0" applyProtection="0">
      <alignment horizontal="right" vertical="center"/>
    </xf>
    <xf numFmtId="4" fontId="58" fillId="69" borderId="52" applyNumberFormat="0" applyProtection="0">
      <alignment horizontal="right" vertical="center"/>
    </xf>
    <xf numFmtId="4" fontId="58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58" fillId="71" borderId="52" applyNumberFormat="0" applyProtection="0">
      <alignment horizontal="left" vertical="center" indent="1"/>
    </xf>
    <xf numFmtId="4" fontId="58" fillId="71" borderId="52" applyNumberFormat="0" applyProtection="0">
      <alignment horizontal="left" vertical="center" indent="1"/>
    </xf>
    <xf numFmtId="4" fontId="58" fillId="71" borderId="52" applyNumberFormat="0" applyProtection="0">
      <alignment horizontal="left" vertical="center" indent="1"/>
    </xf>
    <xf numFmtId="4" fontId="58" fillId="71" borderId="52" applyNumberFormat="0" applyProtection="0">
      <alignment horizontal="left" vertical="center" indent="1"/>
    </xf>
    <xf numFmtId="4" fontId="58" fillId="71" borderId="52" applyNumberFormat="0" applyProtection="0">
      <alignment horizontal="left" vertical="center" indent="1"/>
    </xf>
    <xf numFmtId="4" fontId="58" fillId="71" borderId="52" applyNumberFormat="0" applyProtection="0">
      <alignment horizontal="left" vertical="center" indent="1"/>
    </xf>
    <xf numFmtId="4" fontId="58" fillId="71" borderId="52" applyNumberFormat="0" applyProtection="0">
      <alignment horizontal="left" vertical="center" indent="1"/>
    </xf>
    <xf numFmtId="0" fontId="58" fillId="66" borderId="52" applyNumberFormat="0" applyProtection="0">
      <alignment horizontal="left" vertical="top" indent="1"/>
    </xf>
    <xf numFmtId="0" fontId="58" fillId="66" borderId="52" applyNumberFormat="0" applyProtection="0">
      <alignment horizontal="left" vertical="top" indent="1"/>
    </xf>
    <xf numFmtId="0" fontId="58" fillId="66" borderId="52" applyNumberFormat="0" applyProtection="0">
      <alignment horizontal="left" vertical="top" indent="1"/>
    </xf>
    <xf numFmtId="0" fontId="58" fillId="66" borderId="52" applyNumberFormat="0" applyProtection="0">
      <alignment horizontal="left" vertical="top" indent="1"/>
    </xf>
    <xf numFmtId="0" fontId="58" fillId="66" borderId="52" applyNumberFormat="0" applyProtection="0">
      <alignment horizontal="left" vertical="top" indent="1"/>
    </xf>
    <xf numFmtId="0" fontId="58" fillId="66" borderId="52" applyNumberFormat="0" applyProtection="0">
      <alignment horizontal="left" vertical="top" indent="1"/>
    </xf>
    <xf numFmtId="0" fontId="58" fillId="66" borderId="52" applyNumberFormat="0" applyProtection="0">
      <alignment horizontal="left" vertical="top" indent="1"/>
    </xf>
    <xf numFmtId="4" fontId="61" fillId="0" borderId="0" applyNumberFormat="0" applyProtection="0">
      <alignment horizontal="left" vertical="center" indent="1"/>
    </xf>
    <xf numFmtId="4" fontId="62" fillId="69" borderId="52" applyNumberFormat="0" applyProtection="0">
      <alignment horizontal="right" vertical="center"/>
    </xf>
    <xf numFmtId="4" fontId="62" fillId="69" borderId="52" applyNumberFormat="0" applyProtection="0">
      <alignment horizontal="right" vertical="center"/>
    </xf>
    <xf numFmtId="4" fontId="62" fillId="69" borderId="52" applyNumberFormat="0" applyProtection="0">
      <alignment horizontal="right" vertical="center"/>
    </xf>
    <xf numFmtId="4" fontId="62" fillId="69" borderId="52" applyNumberFormat="0" applyProtection="0">
      <alignment horizontal="right" vertical="center"/>
    </xf>
    <xf numFmtId="4" fontId="62" fillId="69" borderId="52" applyNumberFormat="0" applyProtection="0">
      <alignment horizontal="right" vertical="center"/>
    </xf>
    <xf numFmtId="4" fontId="62" fillId="69" borderId="52" applyNumberFormat="0" applyProtection="0">
      <alignment horizontal="right" vertical="center"/>
    </xf>
    <xf numFmtId="4" fontId="62" fillId="69" borderId="52" applyNumberFormat="0" applyProtection="0">
      <alignment horizontal="right" vertical="center"/>
    </xf>
    <xf numFmtId="0" fontId="63" fillId="40" borderId="0" applyNumberFormat="0" applyBorder="0" applyAlignment="0" applyProtection="0"/>
    <xf numFmtId="0" fontId="31" fillId="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5" fillId="0" borderId="0"/>
    <xf numFmtId="0" fontId="5" fillId="0" borderId="0"/>
    <xf numFmtId="0" fontId="11" fillId="0" borderId="0"/>
    <xf numFmtId="0" fontId="6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26" fillId="0" borderId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42" applyNumberFormat="0" applyFill="0" applyAlignment="0" applyProtection="0"/>
    <xf numFmtId="0" fontId="68" fillId="0" borderId="42" applyNumberFormat="0" applyFill="0" applyAlignment="0" applyProtection="0"/>
    <xf numFmtId="0" fontId="68" fillId="0" borderId="42" applyNumberFormat="0" applyFill="0" applyAlignment="0" applyProtection="0"/>
    <xf numFmtId="0" fontId="68" fillId="0" borderId="42" applyNumberFormat="0" applyFill="0" applyAlignment="0" applyProtection="0"/>
    <xf numFmtId="0" fontId="68" fillId="0" borderId="42" applyNumberFormat="0" applyFill="0" applyAlignment="0" applyProtection="0"/>
    <xf numFmtId="0" fontId="68" fillId="0" borderId="42" applyNumberFormat="0" applyFill="0" applyAlignment="0" applyProtection="0"/>
    <xf numFmtId="0" fontId="68" fillId="0" borderId="42" applyNumberFormat="0" applyFill="0" applyAlignment="0" applyProtection="0"/>
    <xf numFmtId="0" fontId="24" fillId="0" borderId="38" applyNumberFormat="0" applyFill="0" applyAlignment="0" applyProtection="0"/>
    <xf numFmtId="0" fontId="69" fillId="0" borderId="43" applyNumberFormat="0" applyFill="0" applyAlignment="0" applyProtection="0"/>
    <xf numFmtId="0" fontId="70" fillId="0" borderId="54" applyNumberFormat="0" applyFill="0" applyAlignment="0" applyProtection="0"/>
    <xf numFmtId="0" fontId="71" fillId="0" borderId="55" applyNumberFormat="0" applyFill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49" applyNumberFormat="0" applyFill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6" fillId="63" borderId="41" applyNumberFormat="0" applyAlignment="0" applyProtection="0"/>
    <xf numFmtId="0" fontId="12" fillId="0" borderId="30" applyNumberFormat="0" applyFill="0" applyAlignment="0" applyProtection="0"/>
    <xf numFmtId="0" fontId="13" fillId="0" borderId="31" applyNumberFormat="0" applyFill="0" applyAlignment="0" applyProtection="0"/>
    <xf numFmtId="0" fontId="14" fillId="0" borderId="32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33" applyNumberFormat="0" applyAlignment="0" applyProtection="0"/>
    <xf numFmtId="0" fontId="19" fillId="12" borderId="34" applyNumberFormat="0" applyAlignment="0" applyProtection="0"/>
    <xf numFmtId="0" fontId="20" fillId="12" borderId="33" applyNumberFormat="0" applyAlignment="0" applyProtection="0"/>
    <xf numFmtId="0" fontId="21" fillId="0" borderId="35" applyNumberFormat="0" applyFill="0" applyAlignment="0" applyProtection="0"/>
    <xf numFmtId="0" fontId="22" fillId="13" borderId="36" applyNumberFormat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38" applyNumberFormat="0" applyFill="0" applyAlignment="0" applyProtection="0"/>
    <xf numFmtId="0" fontId="4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4" fillId="38" borderId="0" applyNumberFormat="0" applyBorder="0" applyAlignment="0" applyProtection="0"/>
    <xf numFmtId="0" fontId="30" fillId="60" borderId="39" applyNumberFormat="0" applyAlignment="0" applyProtection="0"/>
    <xf numFmtId="0" fontId="33" fillId="60" borderId="40" applyNumberFormat="0" applyAlignment="0" applyProtection="0"/>
    <xf numFmtId="0" fontId="34" fillId="60" borderId="40" applyNumberFormat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6" fillId="44" borderId="40" applyNumberFormat="0" applyAlignment="0" applyProtection="0"/>
    <xf numFmtId="0" fontId="37" fillId="0" borderId="42" applyNumberFormat="0" applyFill="0" applyAlignment="0" applyProtection="0"/>
    <xf numFmtId="0" fontId="48" fillId="44" borderId="40" applyNumberFormat="0" applyAlignment="0" applyProtection="0"/>
    <xf numFmtId="43" fontId="2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61" borderId="51" applyNumberFormat="0" applyFont="0" applyAlignment="0" applyProtection="0"/>
    <xf numFmtId="0" fontId="55" fillId="60" borderId="39" applyNumberFormat="0" applyAlignment="0" applyProtection="0"/>
    <xf numFmtId="4" fontId="56" fillId="64" borderId="52" applyNumberFormat="0" applyProtection="0">
      <alignment vertical="center"/>
    </xf>
    <xf numFmtId="4" fontId="57" fillId="65" borderId="52" applyNumberFormat="0" applyProtection="0">
      <alignment vertical="center"/>
    </xf>
    <xf numFmtId="4" fontId="56" fillId="65" borderId="52" applyNumberFormat="0" applyProtection="0">
      <alignment horizontal="left" vertical="center" indent="1"/>
    </xf>
    <xf numFmtId="0" fontId="56" fillId="65" borderId="52" applyNumberFormat="0" applyProtection="0">
      <alignment horizontal="left" vertical="top" indent="1"/>
    </xf>
    <xf numFmtId="4" fontId="58" fillId="40" borderId="52" applyNumberFormat="0" applyProtection="0">
      <alignment horizontal="right" vertical="center"/>
    </xf>
    <xf numFmtId="4" fontId="58" fillId="46" borderId="52" applyNumberFormat="0" applyProtection="0">
      <alignment horizontal="right" vertical="center"/>
    </xf>
    <xf numFmtId="4" fontId="58" fillId="55" borderId="52" applyNumberFormat="0" applyProtection="0">
      <alignment horizontal="right" vertical="center"/>
    </xf>
    <xf numFmtId="4" fontId="58" fillId="48" borderId="52" applyNumberFormat="0" applyProtection="0">
      <alignment horizontal="right" vertical="center"/>
    </xf>
    <xf numFmtId="4" fontId="58" fillId="52" borderId="52" applyNumberFormat="0" applyProtection="0">
      <alignment horizontal="right" vertical="center"/>
    </xf>
    <xf numFmtId="4" fontId="58" fillId="56" borderId="52" applyNumberFormat="0" applyProtection="0">
      <alignment horizontal="right" vertical="center"/>
    </xf>
    <xf numFmtId="4" fontId="58" fillId="57" borderId="52" applyNumberFormat="0" applyProtection="0">
      <alignment horizontal="right" vertical="center"/>
    </xf>
    <xf numFmtId="4" fontId="58" fillId="67" borderId="52" applyNumberFormat="0" applyProtection="0">
      <alignment horizontal="right" vertical="center"/>
    </xf>
    <xf numFmtId="4" fontId="58" fillId="47" borderId="52" applyNumberFormat="0" applyProtection="0">
      <alignment horizontal="right" vertical="center"/>
    </xf>
    <xf numFmtId="4" fontId="58" fillId="71" borderId="52" applyNumberFormat="0" applyProtection="0">
      <alignment horizontal="right" vertical="center"/>
    </xf>
    <xf numFmtId="0" fontId="26" fillId="70" borderId="52" applyNumberFormat="0" applyProtection="0">
      <alignment horizontal="left" vertical="center" indent="1"/>
    </xf>
    <xf numFmtId="0" fontId="26" fillId="70" borderId="52" applyNumberFormat="0" applyProtection="0">
      <alignment horizontal="left" vertical="top" indent="1"/>
    </xf>
    <xf numFmtId="0" fontId="26" fillId="66" borderId="52" applyNumberFormat="0" applyProtection="0">
      <alignment horizontal="left" vertical="center" indent="1"/>
    </xf>
    <xf numFmtId="0" fontId="26" fillId="66" borderId="52" applyNumberFormat="0" applyProtection="0">
      <alignment horizontal="left" vertical="top" indent="1"/>
    </xf>
    <xf numFmtId="0" fontId="26" fillId="72" borderId="52" applyNumberFormat="0" applyProtection="0">
      <alignment horizontal="left" vertical="center" indent="1"/>
    </xf>
    <xf numFmtId="0" fontId="26" fillId="72" borderId="52" applyNumberFormat="0" applyProtection="0">
      <alignment horizontal="left" vertical="top" indent="1"/>
    </xf>
    <xf numFmtId="0" fontId="26" fillId="73" borderId="52" applyNumberFormat="0" applyProtection="0">
      <alignment horizontal="left" vertical="center" indent="1"/>
    </xf>
    <xf numFmtId="0" fontId="26" fillId="73" borderId="52" applyNumberFormat="0" applyProtection="0">
      <alignment horizontal="left" vertical="top" indent="1"/>
    </xf>
    <xf numFmtId="4" fontId="58" fillId="74" borderId="52" applyNumberFormat="0" applyProtection="0">
      <alignment vertical="center"/>
    </xf>
    <xf numFmtId="4" fontId="60" fillId="74" borderId="52" applyNumberFormat="0" applyProtection="0">
      <alignment vertical="center"/>
    </xf>
    <xf numFmtId="4" fontId="58" fillId="74" borderId="52" applyNumberFormat="0" applyProtection="0">
      <alignment horizontal="left" vertical="center" indent="1"/>
    </xf>
    <xf numFmtId="0" fontId="58" fillId="74" borderId="52" applyNumberFormat="0" applyProtection="0">
      <alignment horizontal="left" vertical="top" indent="1"/>
    </xf>
    <xf numFmtId="4" fontId="58" fillId="69" borderId="52" applyNumberFormat="0" applyProtection="0">
      <alignment horizontal="right" vertical="center"/>
    </xf>
    <xf numFmtId="4" fontId="60" fillId="69" borderId="52" applyNumberFormat="0" applyProtection="0">
      <alignment horizontal="right" vertical="center"/>
    </xf>
    <xf numFmtId="4" fontId="58" fillId="71" borderId="52" applyNumberFormat="0" applyProtection="0">
      <alignment horizontal="left" vertical="center" indent="1"/>
    </xf>
    <xf numFmtId="0" fontId="58" fillId="66" borderId="52" applyNumberFormat="0" applyProtection="0">
      <alignment horizontal="left" vertical="top" indent="1"/>
    </xf>
    <xf numFmtId="4" fontId="62" fillId="69" borderId="52" applyNumberFormat="0" applyProtection="0">
      <alignment horizontal="right" vertical="center"/>
    </xf>
    <xf numFmtId="0" fontId="68" fillId="0" borderId="42" applyNumberFormat="0" applyFill="0" applyAlignment="0" applyProtection="0"/>
    <xf numFmtId="0" fontId="6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61" borderId="51" applyNumberFormat="0" applyFont="0" applyAlignment="0" applyProtection="0"/>
    <xf numFmtId="43" fontId="11" fillId="0" borderId="0" applyFont="0" applyFill="0" applyBorder="0" applyAlignment="0" applyProtection="0"/>
    <xf numFmtId="0" fontId="11" fillId="0" borderId="0"/>
  </cellStyleXfs>
  <cellXfs count="107">
    <xf numFmtId="0" fontId="0" fillId="0" borderId="0" xfId="0"/>
    <xf numFmtId="0" fontId="3" fillId="0" borderId="0" xfId="1" applyFont="1" applyAlignment="1" applyProtection="1">
      <alignment vertical="center"/>
      <protection locked="0"/>
    </xf>
    <xf numFmtId="0" fontId="2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/>
    <xf numFmtId="0" fontId="6" fillId="0" borderId="0" xfId="1" applyFont="1" applyAlignment="1">
      <alignment vertical="center"/>
    </xf>
    <xf numFmtId="14" fontId="2" fillId="0" borderId="0" xfId="1" applyNumberFormat="1" applyAlignment="1" applyProtection="1">
      <alignment horizontal="left" vertical="center"/>
      <protection locked="0"/>
    </xf>
    <xf numFmtId="0" fontId="1" fillId="0" borderId="0" xfId="1" applyFont="1" applyAlignment="1">
      <alignment horizontal="left" vertical="center"/>
    </xf>
    <xf numFmtId="4" fontId="2" fillId="0" borderId="0" xfId="1" applyNumberFormat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2" fillId="0" borderId="0" xfId="1" applyAlignment="1" applyProtection="1">
      <alignment vertical="center"/>
      <protection locked="0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4" fillId="2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49" fontId="4" fillId="2" borderId="10" xfId="4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0" fillId="3" borderId="13" xfId="4" applyFont="1" applyFill="1" applyBorder="1" applyAlignment="1">
      <alignment horizontal="center" vertical="center" wrapText="1"/>
    </xf>
    <xf numFmtId="0" fontId="2" fillId="3" borderId="14" xfId="4" applyFont="1" applyFill="1" applyBorder="1" applyAlignment="1">
      <alignment horizontal="center" vertical="center" wrapText="1"/>
    </xf>
    <xf numFmtId="0" fontId="0" fillId="3" borderId="14" xfId="4" applyFont="1" applyFill="1" applyBorder="1" applyAlignment="1">
      <alignment horizontal="center" vertical="center" wrapText="1"/>
    </xf>
    <xf numFmtId="0" fontId="0" fillId="3" borderId="15" xfId="4" applyFont="1" applyFill="1" applyBorder="1" applyAlignment="1">
      <alignment horizontal="center" vertical="center" wrapText="1"/>
    </xf>
    <xf numFmtId="0" fontId="2" fillId="0" borderId="8" xfId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/>
      <protection locked="0"/>
    </xf>
    <xf numFmtId="165" fontId="2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5" applyNumberFormat="1" applyFont="1" applyFill="1" applyBorder="1" applyAlignment="1" applyProtection="1">
      <alignment vertical="center" wrapText="1"/>
      <protection locked="0"/>
    </xf>
    <xf numFmtId="165" fontId="2" fillId="0" borderId="1" xfId="5" applyNumberFormat="1" applyFont="1" applyFill="1" applyBorder="1" applyAlignment="1" applyProtection="1">
      <alignment horizontal="center" vertical="center"/>
      <protection locked="0"/>
    </xf>
    <xf numFmtId="165" fontId="2" fillId="0" borderId="1" xfId="5" applyNumberFormat="1" applyFont="1" applyFill="1" applyBorder="1" applyAlignment="1" applyProtection="1">
      <alignment horizontal="left" vertical="center"/>
      <protection locked="0"/>
    </xf>
    <xf numFmtId="9" fontId="2" fillId="0" borderId="16" xfId="6" applyFont="1" applyFill="1" applyBorder="1" applyAlignment="1" applyProtection="1">
      <alignment horizontal="right" vertical="center"/>
      <protection locked="0"/>
    </xf>
    <xf numFmtId="165" fontId="2" fillId="0" borderId="17" xfId="5" applyNumberFormat="1" applyFont="1" applyFill="1" applyBorder="1" applyAlignment="1" applyProtection="1">
      <alignment horizontal="left" vertical="center"/>
    </xf>
    <xf numFmtId="165" fontId="2" fillId="0" borderId="0" xfId="5" applyNumberFormat="1" applyFont="1" applyFill="1" applyBorder="1" applyAlignment="1" applyProtection="1">
      <alignment horizontal="right" vertical="center"/>
    </xf>
    <xf numFmtId="165" fontId="2" fillId="0" borderId="1" xfId="5" applyNumberFormat="1" applyFont="1" applyFill="1" applyBorder="1" applyAlignment="1" applyProtection="1">
      <alignment horizontal="left" vertical="center"/>
    </xf>
    <xf numFmtId="166" fontId="2" fillId="0" borderId="1" xfId="5" applyNumberFormat="1" applyFont="1" applyFill="1" applyBorder="1" applyAlignment="1" applyProtection="1">
      <alignment vertical="center"/>
      <protection locked="0"/>
    </xf>
    <xf numFmtId="14" fontId="2" fillId="0" borderId="9" xfId="5" applyNumberFormat="1" applyFont="1" applyFill="1" applyBorder="1" applyAlignment="1" applyProtection="1">
      <alignment horizontal="center" vertical="center"/>
      <protection locked="0"/>
    </xf>
    <xf numFmtId="166" fontId="2" fillId="0" borderId="19" xfId="5" applyNumberFormat="1" applyFont="1" applyFill="1" applyBorder="1" applyAlignment="1" applyProtection="1">
      <alignment vertical="center"/>
      <protection locked="0"/>
    </xf>
    <xf numFmtId="14" fontId="2" fillId="0" borderId="1" xfId="5" applyNumberFormat="1" applyFont="1" applyFill="1" applyBorder="1" applyAlignment="1" applyProtection="1">
      <alignment horizontal="center" vertical="center"/>
      <protection locked="0"/>
    </xf>
    <xf numFmtId="167" fontId="2" fillId="0" borderId="1" xfId="5" applyNumberFormat="1" applyFont="1" applyFill="1" applyBorder="1" applyAlignment="1" applyProtection="1">
      <alignment horizontal="center" vertical="center"/>
      <protection locked="0"/>
    </xf>
    <xf numFmtId="0" fontId="2" fillId="4" borderId="0" xfId="1" applyFill="1"/>
    <xf numFmtId="165" fontId="0" fillId="0" borderId="0" xfId="5" applyNumberFormat="1" applyFont="1" applyBorder="1" applyAlignment="1" applyProtection="1">
      <alignment vertical="center"/>
    </xf>
    <xf numFmtId="165" fontId="0" fillId="0" borderId="0" xfId="5" applyNumberFormat="1" applyFont="1" applyBorder="1" applyAlignment="1" applyProtection="1">
      <alignment horizontal="center" vertical="center"/>
    </xf>
    <xf numFmtId="166" fontId="2" fillId="0" borderId="20" xfId="5" applyNumberFormat="1" applyFont="1" applyFill="1" applyBorder="1" applyAlignment="1" applyProtection="1">
      <alignment vertical="center"/>
      <protection locked="0"/>
    </xf>
    <xf numFmtId="49" fontId="2" fillId="0" borderId="0" xfId="1" applyNumberFormat="1" applyAlignment="1">
      <alignment vertical="center"/>
    </xf>
    <xf numFmtId="167" fontId="2" fillId="0" borderId="9" xfId="5" applyNumberFormat="1" applyFont="1" applyFill="1" applyBorder="1" applyAlignment="1" applyProtection="1">
      <alignment horizontal="center" vertical="center"/>
      <protection locked="0"/>
    </xf>
    <xf numFmtId="14" fontId="2" fillId="0" borderId="0" xfId="1" applyNumberFormat="1" applyAlignment="1">
      <alignment vertical="center"/>
    </xf>
    <xf numFmtId="3" fontId="2" fillId="0" borderId="1" xfId="5" applyNumberFormat="1" applyFont="1" applyFill="1" applyBorder="1" applyAlignment="1" applyProtection="1">
      <alignment vertical="center"/>
      <protection locked="0"/>
    </xf>
    <xf numFmtId="166" fontId="2" fillId="0" borderId="18" xfId="5" applyNumberFormat="1" applyFont="1" applyFill="1" applyBorder="1" applyAlignment="1" applyProtection="1">
      <alignment vertical="center"/>
      <protection locked="0"/>
    </xf>
    <xf numFmtId="165" fontId="1" fillId="6" borderId="17" xfId="5" applyNumberFormat="1" applyFont="1" applyFill="1" applyBorder="1" applyAlignment="1" applyProtection="1">
      <alignment horizontal="left" vertical="center"/>
    </xf>
    <xf numFmtId="166" fontId="1" fillId="6" borderId="20" xfId="5" applyNumberFormat="1" applyFont="1" applyFill="1" applyBorder="1" applyAlignment="1" applyProtection="1">
      <alignment vertical="center"/>
      <protection locked="0"/>
    </xf>
    <xf numFmtId="166" fontId="1" fillId="6" borderId="9" xfId="5" applyNumberFormat="1" applyFont="1" applyFill="1" applyBorder="1" applyAlignment="1" applyProtection="1">
      <alignment vertical="center"/>
      <protection locked="0"/>
    </xf>
    <xf numFmtId="165" fontId="1" fillId="6" borderId="9" xfId="5" applyNumberFormat="1" applyFont="1" applyFill="1" applyBorder="1" applyAlignment="1" applyProtection="1">
      <alignment horizontal="left" vertical="center"/>
    </xf>
    <xf numFmtId="3" fontId="1" fillId="6" borderId="9" xfId="5" applyNumberFormat="1" applyFont="1" applyFill="1" applyBorder="1" applyAlignment="1" applyProtection="1">
      <alignment vertical="center"/>
      <protection locked="0"/>
    </xf>
    <xf numFmtId="166" fontId="1" fillId="6" borderId="12" xfId="5" applyNumberFormat="1" applyFont="1" applyFill="1" applyBorder="1" applyAlignment="1" applyProtection="1">
      <alignment vertical="center"/>
      <protection locked="0"/>
    </xf>
    <xf numFmtId="165" fontId="1" fillId="6" borderId="19" xfId="5" applyNumberFormat="1" applyFont="1" applyFill="1" applyBorder="1" applyAlignment="1" applyProtection="1">
      <alignment horizontal="left" vertical="center"/>
    </xf>
    <xf numFmtId="165" fontId="1" fillId="6" borderId="1" xfId="5" applyNumberFormat="1" applyFont="1" applyFill="1" applyBorder="1" applyAlignment="1" applyProtection="1">
      <alignment horizontal="left" vertical="center"/>
    </xf>
    <xf numFmtId="165" fontId="1" fillId="6" borderId="1" xfId="5" applyNumberFormat="1" applyFont="1" applyFill="1" applyBorder="1" applyAlignment="1" applyProtection="1">
      <alignment horizontal="left" vertical="center"/>
      <protection locked="0"/>
    </xf>
    <xf numFmtId="166" fontId="1" fillId="6" borderId="19" xfId="5" applyNumberFormat="1" applyFont="1" applyFill="1" applyBorder="1" applyAlignment="1" applyProtection="1">
      <alignment vertical="center"/>
      <protection locked="0"/>
    </xf>
    <xf numFmtId="166" fontId="1" fillId="6" borderId="1" xfId="5" applyNumberFormat="1" applyFont="1" applyFill="1" applyBorder="1" applyAlignment="1" applyProtection="1">
      <alignment vertical="center"/>
      <protection locked="0"/>
    </xf>
    <xf numFmtId="3" fontId="1" fillId="6" borderId="1" xfId="5" applyNumberFormat="1" applyFont="1" applyFill="1" applyBorder="1" applyAlignment="1" applyProtection="1">
      <alignment vertical="center"/>
      <protection locked="0"/>
    </xf>
    <xf numFmtId="166" fontId="1" fillId="6" borderId="18" xfId="5" applyNumberFormat="1" applyFont="1" applyFill="1" applyBorder="1" applyAlignment="1" applyProtection="1">
      <alignment vertical="center"/>
      <protection locked="0"/>
    </xf>
    <xf numFmtId="165" fontId="1" fillId="7" borderId="17" xfId="5" applyNumberFormat="1" applyFont="1" applyFill="1" applyBorder="1" applyAlignment="1" applyProtection="1">
      <alignment horizontal="left" vertical="center"/>
    </xf>
    <xf numFmtId="165" fontId="1" fillId="7" borderId="19" xfId="5" applyNumberFormat="1" applyFont="1" applyFill="1" applyBorder="1" applyAlignment="1" applyProtection="1">
      <alignment horizontal="left" vertical="center"/>
    </xf>
    <xf numFmtId="165" fontId="1" fillId="7" borderId="1" xfId="5" applyNumberFormat="1" applyFont="1" applyFill="1" applyBorder="1" applyAlignment="1" applyProtection="1">
      <alignment horizontal="left" vertical="center"/>
    </xf>
    <xf numFmtId="165" fontId="1" fillId="7" borderId="1" xfId="5" applyNumberFormat="1" applyFont="1" applyFill="1" applyBorder="1" applyAlignment="1" applyProtection="1">
      <alignment horizontal="left" vertical="center"/>
      <protection locked="0"/>
    </xf>
    <xf numFmtId="0" fontId="1" fillId="6" borderId="8" xfId="1" applyFont="1" applyFill="1" applyBorder="1" applyAlignment="1" applyProtection="1">
      <alignment horizontal="left" vertical="center"/>
      <protection locked="0"/>
    </xf>
    <xf numFmtId="0" fontId="2" fillId="0" borderId="8" xfId="1" applyBorder="1" applyAlignment="1" applyProtection="1">
      <alignment horizontal="left" vertical="center"/>
      <protection locked="0"/>
    </xf>
    <xf numFmtId="0" fontId="1" fillId="7" borderId="8" xfId="1" applyFont="1" applyFill="1" applyBorder="1" applyAlignment="1" applyProtection="1">
      <alignment horizontal="left" vertical="center"/>
      <protection locked="0"/>
    </xf>
    <xf numFmtId="165" fontId="1" fillId="0" borderId="0" xfId="5" applyNumberFormat="1" applyFont="1" applyFill="1" applyBorder="1" applyAlignment="1" applyProtection="1">
      <alignment horizontal="right" vertical="center"/>
    </xf>
    <xf numFmtId="166" fontId="1" fillId="6" borderId="18" xfId="5" applyNumberFormat="1" applyFont="1" applyFill="1" applyBorder="1" applyAlignment="1" applyProtection="1">
      <alignment horizontal="right" vertical="center"/>
      <protection locked="0"/>
    </xf>
    <xf numFmtId="165" fontId="1" fillId="5" borderId="13" xfId="5" applyNumberFormat="1" applyFont="1" applyFill="1" applyBorder="1" applyAlignment="1" applyProtection="1">
      <alignment horizontal="left" vertical="center"/>
    </xf>
    <xf numFmtId="165" fontId="1" fillId="5" borderId="14" xfId="5" applyNumberFormat="1" applyFont="1" applyFill="1" applyBorder="1" applyAlignment="1" applyProtection="1">
      <alignment horizontal="left" vertical="center"/>
    </xf>
    <xf numFmtId="165" fontId="1" fillId="5" borderId="14" xfId="5" applyNumberFormat="1" applyFont="1" applyFill="1" applyBorder="1" applyAlignment="1" applyProtection="1">
      <alignment horizontal="left" vertical="center"/>
      <protection locked="0"/>
    </xf>
    <xf numFmtId="166" fontId="1" fillId="5" borderId="15" xfId="5" applyNumberFormat="1" applyFont="1" applyFill="1" applyBorder="1" applyAlignment="1" applyProtection="1">
      <alignment horizontal="right" vertical="center"/>
      <protection locked="0"/>
    </xf>
    <xf numFmtId="0" fontId="4" fillId="2" borderId="21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 applyProtection="1">
      <alignment horizontal="left" vertical="center"/>
      <protection locked="0"/>
    </xf>
    <xf numFmtId="165" fontId="1" fillId="6" borderId="12" xfId="5" applyNumberFormat="1" applyFont="1" applyFill="1" applyBorder="1" applyAlignment="1" applyProtection="1">
      <alignment horizontal="left" vertical="center"/>
    </xf>
    <xf numFmtId="0" fontId="1" fillId="5" borderId="23" xfId="1" applyFont="1" applyFill="1" applyBorder="1" applyAlignment="1" applyProtection="1">
      <alignment horizontal="left" vertical="center"/>
      <protection locked="0"/>
    </xf>
    <xf numFmtId="165" fontId="1" fillId="5" borderId="24" xfId="5" applyNumberFormat="1" applyFont="1" applyFill="1" applyBorder="1" applyAlignment="1" applyProtection="1">
      <alignment horizontal="left" vertical="center"/>
    </xf>
    <xf numFmtId="0" fontId="0" fillId="3" borderId="28" xfId="4" applyFont="1" applyFill="1" applyBorder="1" applyAlignment="1">
      <alignment horizontal="center" vertical="center" wrapText="1"/>
    </xf>
    <xf numFmtId="0" fontId="2" fillId="3" borderId="10" xfId="4" applyFont="1" applyFill="1" applyBorder="1" applyAlignment="1">
      <alignment horizontal="center" vertical="center" wrapText="1"/>
    </xf>
    <xf numFmtId="0" fontId="0" fillId="3" borderId="10" xfId="4" applyFont="1" applyFill="1" applyBorder="1" applyAlignment="1">
      <alignment horizontal="center" vertical="center" wrapText="1"/>
    </xf>
    <xf numFmtId="0" fontId="0" fillId="3" borderId="29" xfId="4" applyFont="1" applyFill="1" applyBorder="1" applyAlignment="1">
      <alignment horizontal="center" vertical="center" wrapText="1"/>
    </xf>
    <xf numFmtId="3" fontId="9" fillId="0" borderId="0" xfId="1" applyNumberFormat="1" applyFont="1" applyAlignment="1">
      <alignment vertical="center"/>
    </xf>
    <xf numFmtId="166" fontId="2" fillId="0" borderId="9" xfId="5" applyNumberFormat="1" applyFont="1" applyFill="1" applyBorder="1" applyAlignment="1" applyProtection="1">
      <alignment vertical="center"/>
      <protection locked="0"/>
    </xf>
    <xf numFmtId="165" fontId="2" fillId="0" borderId="9" xfId="5" applyNumberFormat="1" applyFont="1" applyFill="1" applyBorder="1" applyAlignment="1" applyProtection="1">
      <alignment horizontal="left" vertical="center"/>
    </xf>
    <xf numFmtId="3" fontId="1" fillId="7" borderId="18" xfId="5" applyNumberFormat="1" applyFont="1" applyFill="1" applyBorder="1" applyAlignment="1" applyProtection="1">
      <alignment horizontal="right" vertical="center"/>
      <protection locked="0"/>
    </xf>
    <xf numFmtId="165" fontId="1" fillId="7" borderId="18" xfId="5" applyNumberFormat="1" applyFont="1" applyFill="1" applyBorder="1" applyAlignment="1" applyProtection="1">
      <alignment horizontal="left" vertical="center"/>
      <protection locked="0"/>
    </xf>
    <xf numFmtId="3" fontId="1" fillId="7" borderId="1" xfId="5" applyNumberFormat="1" applyFont="1" applyFill="1" applyBorder="1" applyAlignment="1" applyProtection="1">
      <alignment horizontal="right" vertical="center"/>
      <protection locked="0"/>
    </xf>
    <xf numFmtId="0" fontId="2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78" fillId="0" borderId="1" xfId="5" applyNumberFormat="1" applyFont="1" applyFill="1" applyBorder="1" applyAlignment="1" applyProtection="1">
      <alignment horizontal="center" vertical="center" wrapText="1"/>
      <protection locked="0"/>
    </xf>
    <xf numFmtId="165" fontId="78" fillId="0" borderId="1" xfId="5" applyNumberFormat="1" applyFont="1" applyFill="1" applyBorder="1" applyAlignment="1" applyProtection="1">
      <alignment horizontal="center" vertical="center" wrapText="1"/>
      <protection locked="0"/>
    </xf>
    <xf numFmtId="2" fontId="78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</cellXfs>
  <cellStyles count="930">
    <cellStyle name="20 % - Akzent1 2" xfId="9" xr:uid="{082EA5EE-B922-427E-A354-57A62F043C89}"/>
    <cellStyle name="20 % - Akzent1 2 2" xfId="10" xr:uid="{FE0D55D2-F6AB-4742-9A7B-B4EE38CE269D}"/>
    <cellStyle name="20 % - Akzent1 2 2 2" xfId="11" xr:uid="{6076DB5E-0834-4154-AA51-EE8CD8ED35BB}"/>
    <cellStyle name="20 % - Akzent1 2 2 3" xfId="12" xr:uid="{45F883FB-3BEF-4013-A7B7-0BB0F880B0DC}"/>
    <cellStyle name="20 % - Akzent1 2 3" xfId="13" xr:uid="{EE36D105-7688-4860-9483-3D0FA444FDC8}"/>
    <cellStyle name="20 % - Akzent1 2 4" xfId="14" xr:uid="{48D9D28A-8BAF-40ED-B0C4-D15903AE5B1F}"/>
    <cellStyle name="20 % - Akzent1 3" xfId="15" xr:uid="{8A4948A8-687E-405F-81AA-8855306FD106}"/>
    <cellStyle name="20 % - Akzent1 3 2" xfId="16" xr:uid="{00C52109-B970-4D49-963F-D09F955362AF}"/>
    <cellStyle name="20 % - Akzent1 3 2 2" xfId="17" xr:uid="{D2EB986C-6385-4DD9-8675-3FC4B0D10DF8}"/>
    <cellStyle name="20 % - Akzent1 3 2 3" xfId="18" xr:uid="{ABADD6B1-2BC9-4AC4-BF89-21E3E906D87B}"/>
    <cellStyle name="20 % - Akzent1 3 3" xfId="19" xr:uid="{5C69AB1E-A401-4A72-B81D-C6ECE80C3683}"/>
    <cellStyle name="20 % - Akzent1 3 4" xfId="20" xr:uid="{FA528E6D-CF10-49FB-A288-57C56C8662F9}"/>
    <cellStyle name="20 % - Akzent1 4" xfId="21" xr:uid="{3176A436-9ECF-4CAA-8092-120D56076132}"/>
    <cellStyle name="20 % - Akzent1 4 2" xfId="22" xr:uid="{D0374293-C597-4B7E-852B-D08FF04A8E78}"/>
    <cellStyle name="20 % - Akzent1 4 3" xfId="23" xr:uid="{7185DD1C-41DF-48EA-884B-ABDDC788F88A}"/>
    <cellStyle name="20 % - Akzent1 5" xfId="24" xr:uid="{94611000-FD3C-4717-AA7A-DE2238B87659}"/>
    <cellStyle name="20 % - Akzent1 6" xfId="25" xr:uid="{E2F0F46C-3110-431A-9E94-A4BD6D377A37}"/>
    <cellStyle name="20 % - Akzent1 7" xfId="849" xr:uid="{DDFC7326-50AD-48D6-A23A-E851116D00D8}"/>
    <cellStyle name="20 % - Akzent2 2" xfId="26" xr:uid="{0B0605E3-386B-481B-9DF4-AF46A14F90D2}"/>
    <cellStyle name="20 % - Akzent2 2 2" xfId="27" xr:uid="{AEB5588E-736D-49E3-A981-A06B02068B94}"/>
    <cellStyle name="20 % - Akzent2 2 2 2" xfId="28" xr:uid="{8C27A35A-6A21-4D0F-A9E1-77843286DDC3}"/>
    <cellStyle name="20 % - Akzent2 2 2 3" xfId="29" xr:uid="{C88631CE-BECF-4F86-A3AE-87AD7A4AF055}"/>
    <cellStyle name="20 % - Akzent2 2 3" xfId="30" xr:uid="{53F35F86-D45C-4F84-A574-C96C0ED88440}"/>
    <cellStyle name="20 % - Akzent2 2 4" xfId="31" xr:uid="{57A920D1-3B8E-4857-B6E0-3CA579080272}"/>
    <cellStyle name="20 % - Akzent2 3" xfId="32" xr:uid="{CAA529FE-C087-44E5-BEF4-87CA07A528FF}"/>
    <cellStyle name="20 % - Akzent2 3 2" xfId="33" xr:uid="{EE8BC418-3FBA-426D-B7FB-CF8C7520343B}"/>
    <cellStyle name="20 % - Akzent2 3 2 2" xfId="34" xr:uid="{9A4C92B9-FDE4-4E91-BB14-EEC4E7CD846C}"/>
    <cellStyle name="20 % - Akzent2 3 2 3" xfId="35" xr:uid="{6DE9C29C-7BA0-4CD4-BA54-CC386A811883}"/>
    <cellStyle name="20 % - Akzent2 3 3" xfId="36" xr:uid="{0F5063BE-C21B-4DDA-B27D-2AB12ABC080F}"/>
    <cellStyle name="20 % - Akzent2 3 4" xfId="37" xr:uid="{842F9B26-C051-4138-8775-800E0A1119E4}"/>
    <cellStyle name="20 % - Akzent2 4" xfId="38" xr:uid="{1762B89E-299D-4208-A9D7-59F92C436398}"/>
    <cellStyle name="20 % - Akzent2 4 2" xfId="39" xr:uid="{61A64773-C62A-4F36-96D4-04105024F87A}"/>
    <cellStyle name="20 % - Akzent2 4 3" xfId="40" xr:uid="{7CF4350C-8456-4F4B-A48D-261223FFB81A}"/>
    <cellStyle name="20 % - Akzent2 5" xfId="41" xr:uid="{4AF5CCF4-38FC-49BA-AA8C-9FBA8D49117B}"/>
    <cellStyle name="20 % - Akzent2 6" xfId="42" xr:uid="{153BC9B5-C5D7-489D-AE44-2B06EB354CD8}"/>
    <cellStyle name="20 % - Akzent2 7" xfId="853" xr:uid="{50BE573C-62C6-4D2F-8162-FDABF39469D0}"/>
    <cellStyle name="20 % - Akzent3 2" xfId="43" xr:uid="{252CCEA2-DFC7-443A-9CA1-816726F17C02}"/>
    <cellStyle name="20 % - Akzent3 2 2" xfId="44" xr:uid="{E57F99A0-8C9A-438D-AEA5-A4264F71C4C7}"/>
    <cellStyle name="20 % - Akzent3 2 2 2" xfId="45" xr:uid="{E65D3F5E-5FDB-4A36-80E2-4C095B69940A}"/>
    <cellStyle name="20 % - Akzent3 2 2 3" xfId="46" xr:uid="{8C7F83D5-75C7-4583-BD99-F19C38CB4280}"/>
    <cellStyle name="20 % - Akzent3 2 3" xfId="47" xr:uid="{CE56F69F-BBF6-45B5-B883-BFF031AF55D2}"/>
    <cellStyle name="20 % - Akzent3 2 4" xfId="48" xr:uid="{EA745FD5-4FAA-4A7A-B334-1A68486B866B}"/>
    <cellStyle name="20 % - Akzent3 3" xfId="49" xr:uid="{B254AA39-ADE2-4918-BE7E-D95B95E93B62}"/>
    <cellStyle name="20 % - Akzent3 3 2" xfId="50" xr:uid="{94242067-17C0-439D-9708-8955EE5B1EDB}"/>
    <cellStyle name="20 % - Akzent3 3 2 2" xfId="51" xr:uid="{B552995F-5754-49ED-BED4-433C22E81510}"/>
    <cellStyle name="20 % - Akzent3 3 2 3" xfId="52" xr:uid="{B75F770B-B322-4758-AB3F-DE954B536E2B}"/>
    <cellStyle name="20 % - Akzent3 3 3" xfId="53" xr:uid="{D06FCC58-752F-419D-9B18-BBA40905222A}"/>
    <cellStyle name="20 % - Akzent3 3 4" xfId="54" xr:uid="{9608095F-31CC-4497-9B1E-1C978F3DFA19}"/>
    <cellStyle name="20 % - Akzent3 4" xfId="55" xr:uid="{4FD808E8-595C-4F4C-A575-4ACC0D050841}"/>
    <cellStyle name="20 % - Akzent3 4 2" xfId="56" xr:uid="{69061E62-2181-4790-906C-A80EAE409F38}"/>
    <cellStyle name="20 % - Akzent3 4 3" xfId="57" xr:uid="{77641F8B-52C1-44F0-9D9A-DB9F66A180BF}"/>
    <cellStyle name="20 % - Akzent3 5" xfId="58" xr:uid="{C973151D-1D41-4599-B8DB-4F0C4B5D4DC6}"/>
    <cellStyle name="20 % - Akzent3 6" xfId="59" xr:uid="{4D4C7277-D04E-400C-96A4-AFA426EA48BB}"/>
    <cellStyle name="20 % - Akzent3 7" xfId="857" xr:uid="{66ACFC25-2B93-4359-8929-21A8561CD99A}"/>
    <cellStyle name="20 % - Akzent4 2" xfId="60" xr:uid="{E8A91B1C-7661-4C76-88BC-515DB8E30AC4}"/>
    <cellStyle name="20 % - Akzent4 2 2" xfId="61" xr:uid="{ED8E84FA-CBA7-4D80-B208-56353F8D5936}"/>
    <cellStyle name="20 % - Akzent4 2 2 2" xfId="62" xr:uid="{5F78C433-D971-4B66-82FF-B674BC8DB840}"/>
    <cellStyle name="20 % - Akzent4 2 2 3" xfId="63" xr:uid="{703F6F85-FE55-4216-94EC-42A407945D45}"/>
    <cellStyle name="20 % - Akzent4 2 3" xfId="64" xr:uid="{40AE87E0-D5F5-4731-BB41-EA1FE2A75DC8}"/>
    <cellStyle name="20 % - Akzent4 2 4" xfId="65" xr:uid="{BA615063-3CF0-4918-83D7-114C9D13F245}"/>
    <cellStyle name="20 % - Akzent4 3" xfId="66" xr:uid="{1C586671-2118-48DE-80C7-7DC3C7BE26AC}"/>
    <cellStyle name="20 % - Akzent4 3 2" xfId="67" xr:uid="{B3B06199-B7CD-4A3A-89F3-ECB8DEA64D4B}"/>
    <cellStyle name="20 % - Akzent4 3 2 2" xfId="68" xr:uid="{E9C5DD19-6EE6-467D-A730-8A3B97E4E68A}"/>
    <cellStyle name="20 % - Akzent4 3 2 3" xfId="69" xr:uid="{53F9019D-24B7-4025-B980-F0AC91CCEA45}"/>
    <cellStyle name="20 % - Akzent4 3 3" xfId="70" xr:uid="{D6991FE1-3483-48CB-9A1B-A25F908FB905}"/>
    <cellStyle name="20 % - Akzent4 3 4" xfId="71" xr:uid="{1DE93BA5-B3AB-4DF2-A601-B8B4A8B806B4}"/>
    <cellStyle name="20 % - Akzent4 4" xfId="72" xr:uid="{8A100ADF-E91C-4B56-8FB2-DFDEA030C8BD}"/>
    <cellStyle name="20 % - Akzent4 4 2" xfId="73" xr:uid="{6CFF3C19-43A2-4E0C-827C-9949B837A651}"/>
    <cellStyle name="20 % - Akzent4 4 3" xfId="74" xr:uid="{B4B42BD0-4F27-4BBA-899E-1EC113D5FE80}"/>
    <cellStyle name="20 % - Akzent4 5" xfId="75" xr:uid="{2E9B3115-4D3F-416A-9CD1-DBF68CC07A5C}"/>
    <cellStyle name="20 % - Akzent4 6" xfId="76" xr:uid="{02A5D00A-878F-4C02-AE14-026D56CA87D2}"/>
    <cellStyle name="20 % - Akzent4 7" xfId="861" xr:uid="{00BBEBBC-36F7-407D-A166-3C5252D46ED4}"/>
    <cellStyle name="20 % - Akzent5 2" xfId="77" xr:uid="{ADE900EA-114A-4EBB-ACA3-A2197E7FD665}"/>
    <cellStyle name="20 % - Akzent5 2 2" xfId="78" xr:uid="{103C9CBC-4165-4FF8-82F6-1AE009F5FA51}"/>
    <cellStyle name="20 % - Akzent5 2 2 2" xfId="79" xr:uid="{85ECE3C8-3526-453E-B244-BAA4D1095A78}"/>
    <cellStyle name="20 % - Akzent5 2 2 3" xfId="80" xr:uid="{47FA4FE3-7821-4E14-8380-5C1A9ED3C503}"/>
    <cellStyle name="20 % - Akzent5 2 3" xfId="81" xr:uid="{D4801082-9658-4FEF-B992-D99B0560C719}"/>
    <cellStyle name="20 % - Akzent5 2 4" xfId="82" xr:uid="{BE2B1920-4F96-497B-A147-8FC981977716}"/>
    <cellStyle name="20 % - Akzent5 3" xfId="83" xr:uid="{A512F42C-5B32-4809-A5BE-22ED59C11AB4}"/>
    <cellStyle name="20 % - Akzent5 3 2" xfId="84" xr:uid="{55009813-1A96-496A-9068-B04096E7AD8B}"/>
    <cellStyle name="20 % - Akzent5 3 2 2" xfId="85" xr:uid="{18E762DD-AE0D-4FFE-A335-51E7FF7527E9}"/>
    <cellStyle name="20 % - Akzent5 3 2 3" xfId="86" xr:uid="{C62492A4-4975-46FF-9ADB-7D6645A2FA08}"/>
    <cellStyle name="20 % - Akzent5 3 3" xfId="87" xr:uid="{10967E79-B9FF-46F1-A0BE-9E8047798302}"/>
    <cellStyle name="20 % - Akzent5 3 4" xfId="88" xr:uid="{D78753DC-B690-4BD3-BA4C-39206281CC85}"/>
    <cellStyle name="20 % - Akzent5 4" xfId="89" xr:uid="{F60E0C56-520E-44ED-B88E-BA19B02A3868}"/>
    <cellStyle name="20 % - Akzent5 4 2" xfId="90" xr:uid="{7FE908A8-7835-4C74-B0BC-D7F333F0BD87}"/>
    <cellStyle name="20 % - Akzent5 4 3" xfId="91" xr:uid="{2C7B4746-FFCE-4E55-A85F-27D64637C169}"/>
    <cellStyle name="20 % - Akzent5 5" xfId="92" xr:uid="{37FEDF1B-6CCB-48BD-9D0B-2B9D569EF4DD}"/>
    <cellStyle name="20 % - Akzent5 6" xfId="93" xr:uid="{FE72453F-848E-4BA6-B300-5AD1A0FBC7B9}"/>
    <cellStyle name="20 % - Akzent5 7" xfId="865" xr:uid="{03A0C638-A299-4D97-82B2-C6299AD4C77F}"/>
    <cellStyle name="20 % - Akzent6 2" xfId="94" xr:uid="{A7F7A0A0-323C-425D-B55D-BC415A3EC21F}"/>
    <cellStyle name="20 % - Akzent6 2 2" xfId="95" xr:uid="{722F9834-6483-456E-887F-7A0F2C53E9F7}"/>
    <cellStyle name="20 % - Akzent6 2 2 2" xfId="96" xr:uid="{CD4F9ECF-0D51-4D7C-BCC4-6E3138FD5EF7}"/>
    <cellStyle name="20 % - Akzent6 2 2 3" xfId="97" xr:uid="{3D906DBD-25D1-4799-8042-FC914708772E}"/>
    <cellStyle name="20 % - Akzent6 2 3" xfId="98" xr:uid="{7FADB6A1-C949-46CC-BE62-4B89E3E35203}"/>
    <cellStyle name="20 % - Akzent6 2 4" xfId="99" xr:uid="{83F78DC4-8A23-41A7-9CF8-2B5F652912F4}"/>
    <cellStyle name="20 % - Akzent6 3" xfId="100" xr:uid="{8277D815-9B5B-4CCC-9266-3F815EA0837C}"/>
    <cellStyle name="20 % - Akzent6 3 2" xfId="101" xr:uid="{9C919F84-5290-4DC2-88B6-216ACD09AD36}"/>
    <cellStyle name="20 % - Akzent6 3 2 2" xfId="102" xr:uid="{C33A5630-9760-4208-ABE8-4B74E2A9A401}"/>
    <cellStyle name="20 % - Akzent6 3 2 3" xfId="103" xr:uid="{AF1CB592-FB68-4BD5-A4B1-05B43048BC07}"/>
    <cellStyle name="20 % - Akzent6 3 3" xfId="104" xr:uid="{1CDA2103-B0CA-4588-8AFA-BD5D0884AF43}"/>
    <cellStyle name="20 % - Akzent6 3 4" xfId="105" xr:uid="{205A0146-0DA7-4714-A96C-51AB0ADFEDB0}"/>
    <cellStyle name="20 % - Akzent6 4" xfId="106" xr:uid="{D68C622D-A8A1-4DDF-92AF-1B984D5F2938}"/>
    <cellStyle name="20 % - Akzent6 4 2" xfId="107" xr:uid="{817F7722-2083-4C20-A11C-4C228287833B}"/>
    <cellStyle name="20 % - Akzent6 4 3" xfId="108" xr:uid="{74DC10A6-DB7A-4599-A081-9A1775B323B3}"/>
    <cellStyle name="20 % - Akzent6 5" xfId="109" xr:uid="{B8D13172-3453-4135-B119-B19493FF1B11}"/>
    <cellStyle name="20 % - Akzent6 6" xfId="110" xr:uid="{888BC025-3709-4CB9-8213-6230E5E65677}"/>
    <cellStyle name="20 % - Akzent6 7" xfId="869" xr:uid="{DF37BEFE-DDAD-4905-9653-CA5EE2F0C3E2}"/>
    <cellStyle name="20% - Accent1 2" xfId="111" xr:uid="{47768A30-CC1F-42D0-9803-A1D1BBAEF2D8}"/>
    <cellStyle name="20% - Accent1 3" xfId="112" xr:uid="{39F8F6BA-06C4-41AC-BAEB-2295331969A1}"/>
    <cellStyle name="20% - Accent1 3 2" xfId="113" xr:uid="{5662B442-C1CE-4BB3-9B8D-9324AC101960}"/>
    <cellStyle name="20% - Accent1 3 2 2" xfId="114" xr:uid="{AE2B29E0-8AB9-46C6-9FBD-F64EE312E178}"/>
    <cellStyle name="20% - Accent1 3 2 3" xfId="115" xr:uid="{967A5440-0A0E-4127-978A-387677F0483F}"/>
    <cellStyle name="20% - Accent1 3 3" xfId="116" xr:uid="{42254B7F-D49D-44C5-BFD1-D1A01B4C5C81}"/>
    <cellStyle name="20% - Accent1 3 4" xfId="117" xr:uid="{4DA76214-E0F1-40E4-92DD-54B27E4DAB0B}"/>
    <cellStyle name="20% - Accent2 2" xfId="118" xr:uid="{E04DC1DB-1230-4E8C-B1C5-4E123C16C3C1}"/>
    <cellStyle name="20% - Accent2 3" xfId="119" xr:uid="{8C3A3127-4910-4DF5-89CE-1A17A371A269}"/>
    <cellStyle name="20% - Accent2 3 2" xfId="120" xr:uid="{457CE6FB-10FC-4843-B03A-857DB2E24A34}"/>
    <cellStyle name="20% - Accent2 3 2 2" xfId="121" xr:uid="{7A8BF315-AED7-43FE-A777-727D15475FCC}"/>
    <cellStyle name="20% - Accent2 3 2 3" xfId="122" xr:uid="{20F7F93D-9E88-4A4A-9D6A-448D10242461}"/>
    <cellStyle name="20% - Accent2 3 3" xfId="123" xr:uid="{209F60C4-A25C-479C-8B22-FFD317600A4D}"/>
    <cellStyle name="20% - Accent2 3 4" xfId="124" xr:uid="{277BD7B9-09B7-4BDE-812A-4BA60A704268}"/>
    <cellStyle name="20% - Accent3 2" xfId="125" xr:uid="{EADA55D3-8DAB-4673-9600-63897F529541}"/>
    <cellStyle name="20% - Accent3 3" xfId="126" xr:uid="{7A2F64C8-3664-480E-ABBC-049D837CFE20}"/>
    <cellStyle name="20% - Accent3 3 2" xfId="127" xr:uid="{4D71B857-4E3B-4A25-ABF6-CFF4BFA746D2}"/>
    <cellStyle name="20% - Accent3 3 2 2" xfId="128" xr:uid="{4C0D836F-4F07-4040-BB0A-A676CED6A0EF}"/>
    <cellStyle name="20% - Accent3 3 2 3" xfId="129" xr:uid="{832FACD5-2440-4D02-A503-72272CBE0E63}"/>
    <cellStyle name="20% - Accent3 3 3" xfId="130" xr:uid="{692964FA-5F2B-405D-9782-CCC63F7C4FCF}"/>
    <cellStyle name="20% - Accent3 3 4" xfId="131" xr:uid="{DC937E8B-0B5F-4935-8973-F006C3185C7B}"/>
    <cellStyle name="20% - Accent4 2" xfId="132" xr:uid="{8A790751-4176-4904-A57C-05C647E1F25D}"/>
    <cellStyle name="20% - Accent4 3" xfId="133" xr:uid="{CE637977-735C-446B-A04B-3F1D2EAEB93F}"/>
    <cellStyle name="20% - Accent4 3 2" xfId="134" xr:uid="{2803A064-DBCB-48A5-A3DE-C547691F05DC}"/>
    <cellStyle name="20% - Accent4 3 2 2" xfId="135" xr:uid="{3ABBC379-53A5-4BFC-9DC6-26D34FFF011C}"/>
    <cellStyle name="20% - Accent4 3 2 3" xfId="136" xr:uid="{1B050EE0-4565-42CB-84F5-2F86B98AAD18}"/>
    <cellStyle name="20% - Accent4 3 3" xfId="137" xr:uid="{471C67F9-1FCE-4FD4-B054-2E3095060639}"/>
    <cellStyle name="20% - Accent4 3 4" xfId="138" xr:uid="{333E373A-FEED-43E6-B58C-84ECEEDE6184}"/>
    <cellStyle name="20% - Accent5 2" xfId="139" xr:uid="{51718CAD-0A3A-4E9B-B7CE-ECC41CE7BCF3}"/>
    <cellStyle name="20% - Accent5 3" xfId="140" xr:uid="{876D5AAE-54FF-4C83-ACAC-36DFB9D77A15}"/>
    <cellStyle name="20% - Accent5 3 2" xfId="141" xr:uid="{F2DCC6BC-BBC7-4A3C-8EF6-D59F21C06A5F}"/>
    <cellStyle name="20% - Accent5 3 2 2" xfId="142" xr:uid="{353A63B7-0720-4376-BF2F-64903D96C140}"/>
    <cellStyle name="20% - Accent5 3 2 3" xfId="143" xr:uid="{ED199668-DEA1-4E7B-9194-44DB1B76C341}"/>
    <cellStyle name="20% - Accent5 3 3" xfId="144" xr:uid="{263B1045-D691-4FE2-A700-9D9FB62653BA}"/>
    <cellStyle name="20% - Accent5 3 4" xfId="145" xr:uid="{D9969D00-96BB-49AB-B1BD-5A2A5EB65FB6}"/>
    <cellStyle name="20% - Accent6 2" xfId="146" xr:uid="{388E42A7-A376-408B-AAE2-61BDED1D3633}"/>
    <cellStyle name="20% - Accent6 3" xfId="147" xr:uid="{A0687B9B-5E26-4323-82E5-3C1BC684391E}"/>
    <cellStyle name="20% - Accent6 3 2" xfId="148" xr:uid="{4CF2C7E3-2F6F-4FB5-882E-2029754072F0}"/>
    <cellStyle name="20% - Accent6 3 2 2" xfId="149" xr:uid="{BD39D8A0-CBC0-4392-A911-D561A0DCD854}"/>
    <cellStyle name="20% - Accent6 3 2 3" xfId="150" xr:uid="{462479C3-4D2A-4181-9370-B0B6A3A730F2}"/>
    <cellStyle name="20% - Accent6 3 3" xfId="151" xr:uid="{FBEEDDA8-025B-4940-9CC3-B71797D4EA07}"/>
    <cellStyle name="20% - Accent6 3 4" xfId="152" xr:uid="{E48E3FB0-EF1C-4F95-AEC4-FFAB6C4EB5C3}"/>
    <cellStyle name="40 % - Akzent1 2" xfId="153" xr:uid="{EACB7D49-2F4B-4B11-B0B1-E0585C8DF2D0}"/>
    <cellStyle name="40 % - Akzent1 2 2" xfId="154" xr:uid="{5E759993-D375-4EB8-8E3C-E4FC7674D6F0}"/>
    <cellStyle name="40 % - Akzent1 2 2 2" xfId="155" xr:uid="{DDA40B16-FCE5-43CB-AAA8-0A0CF2915B19}"/>
    <cellStyle name="40 % - Akzent1 2 2 3" xfId="156" xr:uid="{97BEBD5A-19E6-4222-A1EC-F0DD1B2C3129}"/>
    <cellStyle name="40 % - Akzent1 2 3" xfId="157" xr:uid="{083414F4-5F03-46E1-8EB5-0CCAB8569CC4}"/>
    <cellStyle name="40 % - Akzent1 2 4" xfId="158" xr:uid="{C80C25B0-C0F5-468D-A832-E5B6418D0AAA}"/>
    <cellStyle name="40 % - Akzent1 3" xfId="159" xr:uid="{87D77D36-8DD3-4B40-AC2F-AF86D3787DE6}"/>
    <cellStyle name="40 % - Akzent1 3 2" xfId="160" xr:uid="{822ABD95-C5EC-4D38-898D-AC8200A461A4}"/>
    <cellStyle name="40 % - Akzent1 3 2 2" xfId="161" xr:uid="{2BA42993-D3A5-4809-AB65-4CCDFC08D703}"/>
    <cellStyle name="40 % - Akzent1 3 2 3" xfId="162" xr:uid="{60896812-D1A5-4F50-9E0A-8EB114B9C72C}"/>
    <cellStyle name="40 % - Akzent1 3 3" xfId="163" xr:uid="{76325E18-6220-4185-B15C-418E48302B5E}"/>
    <cellStyle name="40 % - Akzent1 3 4" xfId="164" xr:uid="{944DE38B-2683-47CD-9945-12D7D3FA9865}"/>
    <cellStyle name="40 % - Akzent1 4" xfId="165" xr:uid="{3A7B828E-6EC6-416C-AC2B-B4FE6FEFAE02}"/>
    <cellStyle name="40 % - Akzent1 4 2" xfId="166" xr:uid="{A884F2AC-F1F3-4566-B722-101839291BF2}"/>
    <cellStyle name="40 % - Akzent1 4 3" xfId="167" xr:uid="{B9960010-B3D1-43B1-9385-555A179621D1}"/>
    <cellStyle name="40 % - Akzent1 5" xfId="168" xr:uid="{535323B8-61C6-4EDE-8AA5-865131A26E26}"/>
    <cellStyle name="40 % - Akzent1 6" xfId="169" xr:uid="{06415E32-AF5C-4098-80E2-3BB14D3D5E06}"/>
    <cellStyle name="40 % - Akzent1 7" xfId="850" xr:uid="{2BCFD81A-D102-411D-B4BC-F53EB5FB0220}"/>
    <cellStyle name="40 % - Akzent2 2" xfId="170" xr:uid="{474605C2-5877-4FB4-9FB2-3DB907AC79B1}"/>
    <cellStyle name="40 % - Akzent2 2 2" xfId="171" xr:uid="{FA6BFF77-D332-4E96-B7EF-FB7E5B502909}"/>
    <cellStyle name="40 % - Akzent2 2 2 2" xfId="172" xr:uid="{3CD860AF-64D9-42E3-9449-ACD7F9F28F14}"/>
    <cellStyle name="40 % - Akzent2 2 2 3" xfId="173" xr:uid="{C1B44836-31C2-4EE4-B1E5-C6CD1720704A}"/>
    <cellStyle name="40 % - Akzent2 2 3" xfId="174" xr:uid="{DA05FE9E-CEA0-48C8-886B-66543C6085C8}"/>
    <cellStyle name="40 % - Akzent2 2 4" xfId="175" xr:uid="{5464D911-19B7-4D86-BC90-D60BCBB0384B}"/>
    <cellStyle name="40 % - Akzent2 3" xfId="176" xr:uid="{AD2F0211-54C4-49BD-83A5-820297F81183}"/>
    <cellStyle name="40 % - Akzent2 3 2" xfId="177" xr:uid="{9AA5272A-58A7-4D66-B4E5-0A5B653398CE}"/>
    <cellStyle name="40 % - Akzent2 3 2 2" xfId="178" xr:uid="{24DE55F8-E9D2-4B8A-A084-E4E842FB27FC}"/>
    <cellStyle name="40 % - Akzent2 3 2 3" xfId="179" xr:uid="{35C993C7-0CEE-4551-B16F-0F850A33AFDB}"/>
    <cellStyle name="40 % - Akzent2 3 3" xfId="180" xr:uid="{BB9B3D10-851B-4AF1-84DA-AC4DEF88E2C3}"/>
    <cellStyle name="40 % - Akzent2 3 4" xfId="181" xr:uid="{7F73E658-3BB0-4BEB-BFEB-73117814D770}"/>
    <cellStyle name="40 % - Akzent2 4" xfId="182" xr:uid="{DD170F74-5237-4EFA-B1E9-DF200C41FF71}"/>
    <cellStyle name="40 % - Akzent2 4 2" xfId="183" xr:uid="{AD4FE872-F25F-457F-B455-FFC0F2D03B00}"/>
    <cellStyle name="40 % - Akzent2 4 3" xfId="184" xr:uid="{4E59F1C7-B2C3-42BE-AF4D-6C27345F216C}"/>
    <cellStyle name="40 % - Akzent2 5" xfId="185" xr:uid="{7A68C229-75F9-4E90-8907-069126D3D644}"/>
    <cellStyle name="40 % - Akzent2 6" xfId="186" xr:uid="{C806FA93-D477-4332-A308-9095D33933DB}"/>
    <cellStyle name="40 % - Akzent2 7" xfId="854" xr:uid="{A47B8028-CB7A-4826-90EB-7DFA18CD90D8}"/>
    <cellStyle name="40 % - Akzent3 2" xfId="187" xr:uid="{2304C378-F0DF-4786-AD24-3537FFD363BC}"/>
    <cellStyle name="40 % - Akzent3 2 2" xfId="188" xr:uid="{AF7ECE94-7B77-40E0-A56A-BF54C76C8F91}"/>
    <cellStyle name="40 % - Akzent3 2 2 2" xfId="189" xr:uid="{D7752265-8BF3-4B02-AFE2-BC5E48AC7A1B}"/>
    <cellStyle name="40 % - Akzent3 2 2 3" xfId="190" xr:uid="{54C9C135-85F3-4B3B-918F-C74F5CEB7A71}"/>
    <cellStyle name="40 % - Akzent3 2 3" xfId="191" xr:uid="{ACDFB392-D1C0-4909-86CF-5D9691E6EFAE}"/>
    <cellStyle name="40 % - Akzent3 2 4" xfId="192" xr:uid="{880AB4D4-08B3-49EC-9D4D-F6D9B88CB02D}"/>
    <cellStyle name="40 % - Akzent3 3" xfId="193" xr:uid="{A99593ED-BF55-4FF6-ACCC-710BCD0C3910}"/>
    <cellStyle name="40 % - Akzent3 3 2" xfId="194" xr:uid="{1BAEC455-9383-4172-B631-6DF4B706DA73}"/>
    <cellStyle name="40 % - Akzent3 3 2 2" xfId="195" xr:uid="{A435D452-8F35-4A57-BC6E-B7AF2D005074}"/>
    <cellStyle name="40 % - Akzent3 3 2 3" xfId="196" xr:uid="{D3CA86DE-D293-4066-9C05-5651C36298A9}"/>
    <cellStyle name="40 % - Akzent3 3 3" xfId="197" xr:uid="{45517EC0-4EF5-4566-A098-1BCAAB0F1754}"/>
    <cellStyle name="40 % - Akzent3 3 4" xfId="198" xr:uid="{342D36A4-259C-4CC5-91CC-CAA43F1CF580}"/>
    <cellStyle name="40 % - Akzent3 4" xfId="199" xr:uid="{402399D0-0A43-419F-BBAB-86B0B5708C84}"/>
    <cellStyle name="40 % - Akzent3 4 2" xfId="200" xr:uid="{9D1F38A3-FE74-4A06-A178-4A28BA169BB1}"/>
    <cellStyle name="40 % - Akzent3 4 3" xfId="201" xr:uid="{B4F673A2-1902-4AB7-B6CE-DC6979CB69D4}"/>
    <cellStyle name="40 % - Akzent3 5" xfId="202" xr:uid="{5BB82BB0-1827-4EF6-B39B-ED3FC71D1307}"/>
    <cellStyle name="40 % - Akzent3 6" xfId="203" xr:uid="{AB3A6E2D-C576-4B5C-97F4-8EC8016CB83A}"/>
    <cellStyle name="40 % - Akzent3 7" xfId="858" xr:uid="{FEA4F816-1DA7-42C3-9AE5-9DDA155D2E50}"/>
    <cellStyle name="40 % - Akzent4 2" xfId="204" xr:uid="{02E35B6F-E781-4444-AF67-C371EE43C508}"/>
    <cellStyle name="40 % - Akzent4 2 2" xfId="205" xr:uid="{FC66E78F-A8A4-4937-BFE7-E036638E1C72}"/>
    <cellStyle name="40 % - Akzent4 2 2 2" xfId="206" xr:uid="{3FDC03DE-8781-4848-8D2A-9F56C7540A9D}"/>
    <cellStyle name="40 % - Akzent4 2 2 3" xfId="207" xr:uid="{DAF46630-A4A8-4AFA-9CE3-DA093A4624E8}"/>
    <cellStyle name="40 % - Akzent4 2 3" xfId="208" xr:uid="{71447935-B842-4575-82C1-43C8E5574F9E}"/>
    <cellStyle name="40 % - Akzent4 2 4" xfId="209" xr:uid="{92ABA9CC-F243-4208-9986-305498D2DEB4}"/>
    <cellStyle name="40 % - Akzent4 3" xfId="210" xr:uid="{4C9376EE-CBD5-45F4-9225-5CD1D55D7C45}"/>
    <cellStyle name="40 % - Akzent4 3 2" xfId="211" xr:uid="{F1DF8EE8-7016-43ED-9953-64B6DA7B08B6}"/>
    <cellStyle name="40 % - Akzent4 3 2 2" xfId="212" xr:uid="{972BA5FA-1311-4E67-BC76-190E253A3333}"/>
    <cellStyle name="40 % - Akzent4 3 2 3" xfId="213" xr:uid="{A87A8609-CA06-4374-BE2E-C8AF8B8197FE}"/>
    <cellStyle name="40 % - Akzent4 3 3" xfId="214" xr:uid="{A0A76063-C4A4-4494-B7CA-02E78D0B51F2}"/>
    <cellStyle name="40 % - Akzent4 3 4" xfId="215" xr:uid="{3F88DFA6-EDB5-4540-A0B7-4CBBD1900A97}"/>
    <cellStyle name="40 % - Akzent4 4" xfId="216" xr:uid="{5723EEA8-2C08-45B5-9B50-85BF74AF7419}"/>
    <cellStyle name="40 % - Akzent4 4 2" xfId="217" xr:uid="{A2A33C93-2CF4-4733-875A-3BD6738CF98D}"/>
    <cellStyle name="40 % - Akzent4 4 3" xfId="218" xr:uid="{4DB8B534-CA14-4356-91AE-328027446921}"/>
    <cellStyle name="40 % - Akzent4 5" xfId="219" xr:uid="{23A67BF5-2B23-4BE2-83EF-F9D359D0B135}"/>
    <cellStyle name="40 % - Akzent4 6" xfId="220" xr:uid="{AE5D4870-D17A-4A84-BD78-3A68D068F4A3}"/>
    <cellStyle name="40 % - Akzent4 7" xfId="862" xr:uid="{7C6AB7DF-D7B6-4072-B0B6-368F04035BEF}"/>
    <cellStyle name="40 % - Akzent5 2" xfId="221" xr:uid="{D6FAE222-8387-49DD-901A-A08B9780BC7E}"/>
    <cellStyle name="40 % - Akzent5 2 2" xfId="222" xr:uid="{32D6F97A-BAC7-4442-8149-9C5998C92A59}"/>
    <cellStyle name="40 % - Akzent5 2 2 2" xfId="223" xr:uid="{DA3CC40D-9CE4-4A47-8EF4-E83718149E62}"/>
    <cellStyle name="40 % - Akzent5 2 2 3" xfId="224" xr:uid="{D2500740-E0C6-43E7-BA03-2D08B38F8C43}"/>
    <cellStyle name="40 % - Akzent5 2 3" xfId="225" xr:uid="{F145F2D6-FD19-41FA-9175-5478805C8C51}"/>
    <cellStyle name="40 % - Akzent5 2 4" xfId="226" xr:uid="{504D22D7-E3A3-401E-9E05-44C5DFB34EDE}"/>
    <cellStyle name="40 % - Akzent5 3" xfId="227" xr:uid="{0EC1F1EA-31A3-48FD-91F4-40E31A23F3A2}"/>
    <cellStyle name="40 % - Akzent5 3 2" xfId="228" xr:uid="{80B42081-E99A-4EAF-A64F-EA558C6493B2}"/>
    <cellStyle name="40 % - Akzent5 3 2 2" xfId="229" xr:uid="{16A412BD-1BC1-476D-BB8C-8E7CFF3BB9C3}"/>
    <cellStyle name="40 % - Akzent5 3 2 3" xfId="230" xr:uid="{7B4A6C98-0C5A-494D-9EC8-57B2DDFAFB3A}"/>
    <cellStyle name="40 % - Akzent5 3 3" xfId="231" xr:uid="{788E7423-E37E-4C37-8A35-B691407A555C}"/>
    <cellStyle name="40 % - Akzent5 3 4" xfId="232" xr:uid="{CED9A93B-5A4E-44D0-89CB-69D67713205C}"/>
    <cellStyle name="40 % - Akzent5 4" xfId="233" xr:uid="{94CD45DB-DB65-4816-8CE6-AC196B96BB50}"/>
    <cellStyle name="40 % - Akzent5 4 2" xfId="234" xr:uid="{6884F67E-5B8D-417A-A945-BE9CFCE7C165}"/>
    <cellStyle name="40 % - Akzent5 4 3" xfId="235" xr:uid="{0543A02E-862F-4AC4-B0C1-C2C0A740D0B2}"/>
    <cellStyle name="40 % - Akzent5 5" xfId="236" xr:uid="{2898C268-B2D7-4C62-B3B6-C7346680194F}"/>
    <cellStyle name="40 % - Akzent5 6" xfId="237" xr:uid="{38CBEF21-D474-4561-930C-390A92FA9FD2}"/>
    <cellStyle name="40 % - Akzent5 7" xfId="866" xr:uid="{D0198EE5-446A-470D-8AF6-1C98A2C3205C}"/>
    <cellStyle name="40 % - Akzent6 2" xfId="238" xr:uid="{6AAA5426-28CA-4146-97A4-93F1FE3005D8}"/>
    <cellStyle name="40 % - Akzent6 2 2" xfId="239" xr:uid="{C90052D7-192B-4830-B05A-D94A0FEABBEE}"/>
    <cellStyle name="40 % - Akzent6 2 2 2" xfId="240" xr:uid="{28A09259-7F1B-4B3B-8D3B-92576793E5EB}"/>
    <cellStyle name="40 % - Akzent6 2 2 3" xfId="241" xr:uid="{9A62BBD8-08B0-4F31-B010-4944B48111D3}"/>
    <cellStyle name="40 % - Akzent6 2 3" xfId="242" xr:uid="{C7D84277-CE20-4B22-9D04-5150C83EB203}"/>
    <cellStyle name="40 % - Akzent6 2 4" xfId="243" xr:uid="{8CD8AE2A-EF99-415E-B5D3-3D7AB8D17B73}"/>
    <cellStyle name="40 % - Akzent6 3" xfId="244" xr:uid="{0FDA3552-BC7C-4FB1-A79F-BC636EED48BE}"/>
    <cellStyle name="40 % - Akzent6 3 2" xfId="245" xr:uid="{367EF8AF-5CB8-47F3-BDD6-EC251970E17B}"/>
    <cellStyle name="40 % - Akzent6 3 2 2" xfId="246" xr:uid="{1A87157A-2507-4E29-A59D-907F682D9486}"/>
    <cellStyle name="40 % - Akzent6 3 2 3" xfId="247" xr:uid="{E995B493-07A4-4D44-A371-FBAB3876925E}"/>
    <cellStyle name="40 % - Akzent6 3 3" xfId="248" xr:uid="{90AC2BDE-7BD5-486C-84AD-608F856C38FB}"/>
    <cellStyle name="40 % - Akzent6 3 4" xfId="249" xr:uid="{353756C2-CA32-4137-8FE0-2C834CE14D8B}"/>
    <cellStyle name="40 % - Akzent6 4" xfId="250" xr:uid="{2934F324-796A-4891-9E2A-FCEC72197E1D}"/>
    <cellStyle name="40 % - Akzent6 4 2" xfId="251" xr:uid="{6A926AA8-6D6C-4387-A17A-7078CA62FD31}"/>
    <cellStyle name="40 % - Akzent6 4 3" xfId="252" xr:uid="{327CC6FD-6293-4E54-B0D0-02917EE06EBF}"/>
    <cellStyle name="40 % - Akzent6 5" xfId="253" xr:uid="{C8C38E12-0AF1-4746-A128-A300F5810438}"/>
    <cellStyle name="40 % - Akzent6 6" xfId="254" xr:uid="{1780E95C-4381-4A06-BFE0-39953DF2A7D8}"/>
    <cellStyle name="40 % - Akzent6 7" xfId="870" xr:uid="{41A286CB-BC85-41B7-9C16-4B519C7D3897}"/>
    <cellStyle name="40% - Accent1 2" xfId="255" xr:uid="{D890CD90-AD34-4F29-8DC4-AD0844903336}"/>
    <cellStyle name="40% - Accent1 3" xfId="256" xr:uid="{59E7702A-ADC1-4D96-8BA2-F9C44B0E2C28}"/>
    <cellStyle name="40% - Accent1 3 2" xfId="257" xr:uid="{1FA9985B-E72A-4575-A98B-930D44ED0B04}"/>
    <cellStyle name="40% - Accent1 3 2 2" xfId="258" xr:uid="{F483658A-FFAF-4C72-A5A2-0C666FFF31E2}"/>
    <cellStyle name="40% - Accent1 3 2 3" xfId="259" xr:uid="{7D8B4BC0-402B-44C6-8912-4DC3981A7A96}"/>
    <cellStyle name="40% - Accent1 3 3" xfId="260" xr:uid="{2620D107-2C0B-49F6-8066-9E17DDD6DB9E}"/>
    <cellStyle name="40% - Accent1 3 4" xfId="261" xr:uid="{90D16B1E-EA28-4D8F-BFBB-14716508C36D}"/>
    <cellStyle name="40% - Accent2 2" xfId="262" xr:uid="{46F16FA1-C940-4EC8-9D03-B089E2FF0124}"/>
    <cellStyle name="40% - Accent2 3" xfId="263" xr:uid="{6BEE00D1-56EE-4EDA-80B5-035C394B24FD}"/>
    <cellStyle name="40% - Accent2 3 2" xfId="264" xr:uid="{17FCDAB4-BCFC-4812-9303-FA0CADDC2CD7}"/>
    <cellStyle name="40% - Accent2 3 2 2" xfId="265" xr:uid="{B8C169E0-1F85-48C1-88CE-ABAB6E638546}"/>
    <cellStyle name="40% - Accent2 3 2 3" xfId="266" xr:uid="{F97DD895-6CDD-4CD7-84DD-60AA5A67922C}"/>
    <cellStyle name="40% - Accent2 3 3" xfId="267" xr:uid="{1B502BE8-0118-4B54-A746-A958C44ED1DC}"/>
    <cellStyle name="40% - Accent2 3 4" xfId="268" xr:uid="{40124E81-5759-4587-9DFF-38344F701645}"/>
    <cellStyle name="40% - Accent3 2" xfId="269" xr:uid="{B61A26E6-BF46-4A12-8814-FDBBE1023184}"/>
    <cellStyle name="40% - Accent3 3" xfId="270" xr:uid="{8DCEAE50-78BF-4131-8D59-BA9C818F58CE}"/>
    <cellStyle name="40% - Accent3 3 2" xfId="271" xr:uid="{DF918EFF-74E0-4773-A9D7-C62193BF043A}"/>
    <cellStyle name="40% - Accent3 3 2 2" xfId="272" xr:uid="{8EB82A3C-1DB7-4AF6-936D-74FF2ACE4CB2}"/>
    <cellStyle name="40% - Accent3 3 2 3" xfId="273" xr:uid="{A09FA12E-BADE-4DED-AA7C-10C19C1EE38B}"/>
    <cellStyle name="40% - Accent3 3 3" xfId="274" xr:uid="{72DEC895-8FB8-403C-9E79-951FA21E9561}"/>
    <cellStyle name="40% - Accent3 3 4" xfId="275" xr:uid="{CF75044A-CF01-4EDD-80CD-A90B2818FAE2}"/>
    <cellStyle name="40% - Accent4 2" xfId="276" xr:uid="{10AA4011-6C6C-4D1C-87F9-65F24C2D9492}"/>
    <cellStyle name="40% - Accent4 3" xfId="277" xr:uid="{CF4F045F-0989-4087-ADCC-95BAA75239FC}"/>
    <cellStyle name="40% - Accent4 3 2" xfId="278" xr:uid="{6D3B6C11-A783-4D74-A68C-0E27A19AE518}"/>
    <cellStyle name="40% - Accent4 3 2 2" xfId="279" xr:uid="{4CF2C68A-7308-4F42-A10B-F7C945AC8DBB}"/>
    <cellStyle name="40% - Accent4 3 2 3" xfId="280" xr:uid="{B54B637E-0FF9-4AE0-BFFC-858B9F5CF118}"/>
    <cellStyle name="40% - Accent4 3 3" xfId="281" xr:uid="{7E68DD43-D0FC-4AA2-8F3C-82B2F4EE283B}"/>
    <cellStyle name="40% - Accent4 3 4" xfId="282" xr:uid="{EA85B378-91B1-4BDF-B2D5-E93318F1FB07}"/>
    <cellStyle name="40% - Accent5 2" xfId="283" xr:uid="{00680827-C84B-48B8-B4BA-D782673075F0}"/>
    <cellStyle name="40% - Accent5 3" xfId="284" xr:uid="{AF786025-C5E5-4092-9373-44EED9286061}"/>
    <cellStyle name="40% - Accent5 3 2" xfId="285" xr:uid="{21ED2163-C98C-4A3B-8607-CA5552B07EA8}"/>
    <cellStyle name="40% - Accent5 3 2 2" xfId="286" xr:uid="{9EA87C1C-23F2-4845-8E05-5E6A7965D7DF}"/>
    <cellStyle name="40% - Accent5 3 2 3" xfId="287" xr:uid="{D14E46D6-CA69-4D79-AAD7-A9B6D4D1C5E3}"/>
    <cellStyle name="40% - Accent5 3 3" xfId="288" xr:uid="{BCA8E5E6-076E-4D4F-8927-8002147B61CC}"/>
    <cellStyle name="40% - Accent5 3 4" xfId="289" xr:uid="{CF014DFF-3208-4F81-B3AE-DD6863AF9E68}"/>
    <cellStyle name="40% - Accent6 2" xfId="290" xr:uid="{1F4F0031-29D5-4E7B-8EB9-57D94E7786B0}"/>
    <cellStyle name="40% - Accent6 3" xfId="291" xr:uid="{4D21072A-3E62-4DC3-945C-C8F796A755B7}"/>
    <cellStyle name="40% - Accent6 3 2" xfId="292" xr:uid="{EF20E613-455A-4259-B4F3-B11A605C2044}"/>
    <cellStyle name="40% - Accent6 3 2 2" xfId="293" xr:uid="{5CFF856B-E18E-48C7-8669-CA278E529312}"/>
    <cellStyle name="40% - Accent6 3 2 3" xfId="294" xr:uid="{F89B77CE-692E-4089-B1C8-9D2C88B77B79}"/>
    <cellStyle name="40% - Accent6 3 3" xfId="295" xr:uid="{E514AB44-0595-4EF1-ABB5-7BEA03FC6892}"/>
    <cellStyle name="40% - Accent6 3 4" xfId="296" xr:uid="{6E72A39A-3037-460C-BFD6-D988C85B31D3}"/>
    <cellStyle name="60 % - Akzent1 2" xfId="851" xr:uid="{2EC826D2-0403-44C1-A100-2EC4C84D689C}"/>
    <cellStyle name="60 % - Akzent2 2" xfId="855" xr:uid="{E20688D1-1D02-498A-8EFF-782EDB527965}"/>
    <cellStyle name="60 % - Akzent3 2" xfId="859" xr:uid="{AF673C43-D326-43D2-AED6-24BC07B7FA4E}"/>
    <cellStyle name="60 % - Akzent4 2" xfId="863" xr:uid="{42C628F4-2043-4FF4-A371-A9130D64DD2D}"/>
    <cellStyle name="60 % - Akzent5 2" xfId="867" xr:uid="{C9004595-1ABF-4EBF-94C2-BBC8C8EC4732}"/>
    <cellStyle name="60 % - Akzent6 2" xfId="871" xr:uid="{94F33076-6C5D-4D13-A66E-AB66E6340E28}"/>
    <cellStyle name="60% - Accent1 2" xfId="297" xr:uid="{61FAA17A-A5BC-46E7-B871-A56A5E9E664B}"/>
    <cellStyle name="60% - Accent1 3" xfId="298" xr:uid="{08A7747E-83F6-47D3-836C-03A530676778}"/>
    <cellStyle name="60% - Accent2 2" xfId="299" xr:uid="{FB54154E-D562-4C13-8549-6E929DD29AE1}"/>
    <cellStyle name="60% - Accent2 3" xfId="300" xr:uid="{601E38CB-FA5F-4031-BD20-C69F11815DC3}"/>
    <cellStyle name="60% - Accent3 2" xfId="301" xr:uid="{E3532C69-1C6D-43B8-A35A-F7D731A50B35}"/>
    <cellStyle name="60% - Accent3 3" xfId="302" xr:uid="{BF442DE1-C71E-40B4-8500-984237EAAD3D}"/>
    <cellStyle name="60% - Accent4 2" xfId="303" xr:uid="{F425DF59-AED8-4068-8C60-51AED11341C9}"/>
    <cellStyle name="60% - Accent4 3" xfId="304" xr:uid="{7F102333-B7AB-42A5-902C-F4529C700389}"/>
    <cellStyle name="60% - Accent5 2" xfId="305" xr:uid="{A7D44E1C-70AA-40C9-82F0-0CEF555AC595}"/>
    <cellStyle name="60% - Accent5 3" xfId="306" xr:uid="{EFF164B1-976E-4E13-A845-279DF020533F}"/>
    <cellStyle name="60% - Accent6 2" xfId="307" xr:uid="{065B644D-045B-4DD9-8E8A-855E3359039B}"/>
    <cellStyle name="60% - Accent6 3" xfId="308" xr:uid="{89C0951A-077F-4E18-8E6E-A9576B30B261}"/>
    <cellStyle name="Accent1 2" xfId="309" xr:uid="{74137264-7A92-4FAC-BFE9-572C455C4A91}"/>
    <cellStyle name="Accent1 3" xfId="310" xr:uid="{9708AF5E-968B-4F99-830C-96C87A8CDADF}"/>
    <cellStyle name="Accent1 4" xfId="311" xr:uid="{74B3900F-1033-4251-9DC3-C36CDA014448}"/>
    <cellStyle name="Accent2 2" xfId="312" xr:uid="{3E97B90F-3EAB-4AC2-80DB-A79D69A43D28}"/>
    <cellStyle name="Accent2 3" xfId="313" xr:uid="{9E0E85B4-A67D-459B-8F8B-CF2E7300D67C}"/>
    <cellStyle name="Accent2 4" xfId="314" xr:uid="{B174DB77-7E3C-4BFB-9642-A8A01AF92214}"/>
    <cellStyle name="Accent3 2" xfId="315" xr:uid="{D1F2AFC0-97D5-4317-BF36-26937C4CAB95}"/>
    <cellStyle name="Accent3 3" xfId="316" xr:uid="{E20FD875-A964-477A-B334-4DB3F5B90702}"/>
    <cellStyle name="Accent3 4" xfId="317" xr:uid="{AB5CF464-199B-46E6-9115-A14D29CC00E8}"/>
    <cellStyle name="Accent4 2" xfId="318" xr:uid="{D3EBCBA3-079D-484B-B58D-C36B2C3E295C}"/>
    <cellStyle name="Accent4 3" xfId="319" xr:uid="{A3F92354-4036-4F97-9BF4-20D2EDEC7B70}"/>
    <cellStyle name="Accent4 4" xfId="320" xr:uid="{28F9B5BF-BF55-43FD-9CB2-E03DA035F5C4}"/>
    <cellStyle name="Accent5 2" xfId="321" xr:uid="{6C94659E-AB6E-4028-9802-1FF099C8B336}"/>
    <cellStyle name="Accent5 3" xfId="322" xr:uid="{F88FE523-B4E0-4937-BE1F-F3612B179772}"/>
    <cellStyle name="Accent6 2" xfId="323" xr:uid="{4E10D84A-160E-441C-AC2A-698991B67A2A}"/>
    <cellStyle name="Accent6 3" xfId="324" xr:uid="{5C922FDF-D570-4287-BF0A-DBDC1690EF95}"/>
    <cellStyle name="Accent6 4" xfId="325" xr:uid="{7CC519CB-6849-4EF1-83B0-002C52CF71CA}"/>
    <cellStyle name="Akzent1 2" xfId="326" xr:uid="{AF2AAAEF-D5F0-4A39-9B57-CBE40060DADF}"/>
    <cellStyle name="Akzent1 3" xfId="848" xr:uid="{1CA09E18-039F-46AD-A373-990C31AC04CF}"/>
    <cellStyle name="Akzent2 2" xfId="327" xr:uid="{39E9F7DE-9248-4664-82B8-5FADD1242FD5}"/>
    <cellStyle name="Akzent2 3" xfId="852" xr:uid="{1CAAB63C-BB9A-4314-B971-58F301BC6FF9}"/>
    <cellStyle name="Akzent3 2" xfId="328" xr:uid="{2DBF6802-CE70-42EE-8944-70157704055A}"/>
    <cellStyle name="Akzent3 3" xfId="856" xr:uid="{95E69035-2160-4B9E-A3B8-97386A261186}"/>
    <cellStyle name="Akzent4 2" xfId="329" xr:uid="{17B711BB-9C35-46F4-A779-596FBC75A410}"/>
    <cellStyle name="Akzent4 3" xfId="860" xr:uid="{9FE2C6B7-E49C-4C2F-A7B4-B7B07A020E99}"/>
    <cellStyle name="Akzent5 2" xfId="330" xr:uid="{B00EEA56-A387-4E13-9546-B04F91F9A61B}"/>
    <cellStyle name="Akzent5 3" xfId="864" xr:uid="{381730BD-0D8B-4519-A877-96CCEF4FD50B}"/>
    <cellStyle name="Akzent6 2" xfId="331" xr:uid="{8BC030A5-C030-4146-AA6D-56CF24F21DD5}"/>
    <cellStyle name="Akzent6 3" xfId="868" xr:uid="{3F80530A-891F-40A9-98A1-D972EBD2DE32}"/>
    <cellStyle name="Ausgabe 2" xfId="332" xr:uid="{F0142492-2C90-4FFC-8F58-DEB2122AD845}"/>
    <cellStyle name="Ausgabe 2 2" xfId="333" xr:uid="{871F9040-B921-4196-AD29-C688D32404BC}"/>
    <cellStyle name="Ausgabe 2 2 2" xfId="334" xr:uid="{1779E6E1-07FC-4BE3-AE49-070EAD170113}"/>
    <cellStyle name="Ausgabe 2 2 3" xfId="335" xr:uid="{65470DD4-5A26-443E-8055-A223D9BDB26F}"/>
    <cellStyle name="Ausgabe 2 3" xfId="336" xr:uid="{AB3F0569-D8F4-49A7-AE91-B6BBA8A011C0}"/>
    <cellStyle name="Ausgabe 2 3 2" xfId="337" xr:uid="{AAE67906-E92C-4FFC-83E3-C96A6ED78ACE}"/>
    <cellStyle name="Ausgabe 2 3 3" xfId="338" xr:uid="{FB20B1BC-1010-4D1D-A300-52D6482AB5AF}"/>
    <cellStyle name="Ausgabe 2 4" xfId="872" xr:uid="{4FDCE3C5-FD15-4728-8110-C302FB0024C7}"/>
    <cellStyle name="Ausgabe 3" xfId="841" xr:uid="{7DAA52DE-C60C-4A35-A8EC-7CB6C8734F6B}"/>
    <cellStyle name="Bad 2" xfId="339" xr:uid="{03D37BE0-6AF9-4FE0-8F55-C9F97161741E}"/>
    <cellStyle name="Bad 3" xfId="340" xr:uid="{1D8FB81E-CB52-4739-9786-4473DFD4E2CE}"/>
    <cellStyle name="Bad 4" xfId="341" xr:uid="{70D1072C-B048-46CB-A8A1-52312A8C3638}"/>
    <cellStyle name="Berechnung 2" xfId="342" xr:uid="{6DD328F8-D8BB-4E54-BFAD-ADA7B444EADB}"/>
    <cellStyle name="Berechnung 2 2" xfId="343" xr:uid="{1F874BEE-DDEC-4FE5-91DC-253736B123D3}"/>
    <cellStyle name="Berechnung 2 2 2" xfId="344" xr:uid="{941B3AA2-91F7-4F4E-A5A6-C80F2A3915E2}"/>
    <cellStyle name="Berechnung 2 2 3" xfId="345" xr:uid="{115A09A1-0D98-464F-83D1-2107F84F4FE0}"/>
    <cellStyle name="Berechnung 2 3" xfId="346" xr:uid="{5B8882AF-B070-43F5-A28B-4F697AC5E794}"/>
    <cellStyle name="Berechnung 2 3 2" xfId="347" xr:uid="{8BDFA875-7D32-4974-AABC-1DAFE055CE89}"/>
    <cellStyle name="Berechnung 2 3 3" xfId="348" xr:uid="{3122B9A2-6C0C-4173-8B66-A324BE03F02C}"/>
    <cellStyle name="Berechnung 2 4" xfId="873" xr:uid="{67251CA6-0F02-48BC-A324-C98BF8B8E128}"/>
    <cellStyle name="Berechnung 3" xfId="842" xr:uid="{DC78398C-611B-4BBD-9A67-37C39C3D6C51}"/>
    <cellStyle name="Calculation 2" xfId="349" xr:uid="{6A37F4ED-63A3-4D3D-ACD1-451A812D6A02}"/>
    <cellStyle name="Calculation 2 2" xfId="350" xr:uid="{B37FB909-6C84-469F-9562-0264C42C9064}"/>
    <cellStyle name="Calculation 2 2 2" xfId="351" xr:uid="{FC27CC44-8AE0-4A32-9817-8FB657383C9C}"/>
    <cellStyle name="Calculation 2 2 3" xfId="352" xr:uid="{9ADFFD6E-40A1-4DCE-B5FD-B96F32969038}"/>
    <cellStyle name="Calculation 2 3" xfId="353" xr:uid="{363BA1CB-830C-41E4-AB43-0BFDF693EC08}"/>
    <cellStyle name="Calculation 2 3 2" xfId="354" xr:uid="{BBAF3554-58E7-4321-B11B-46E6625B8C94}"/>
    <cellStyle name="Calculation 2 3 3" xfId="355" xr:uid="{41AB00AF-6C89-443A-A839-EDA6BF344A52}"/>
    <cellStyle name="Calculation 2 4" xfId="874" xr:uid="{018AD62A-8FDD-41F0-9B92-2A96A11F8423}"/>
    <cellStyle name="Calculation 3" xfId="356" xr:uid="{92B3B44A-87A1-48E0-8B30-94A0EB340673}"/>
    <cellStyle name="Check Cell 2" xfId="357" xr:uid="{C6232C29-0AC6-438D-8A45-2820D2F16474}"/>
    <cellStyle name="Check Cell 3" xfId="358" xr:uid="{772F2769-1DE1-40D1-AADC-09AD406B990E}"/>
    <cellStyle name="Comma 2" xfId="359" xr:uid="{0B66E049-1277-44CF-9085-87C2E4FCA14A}"/>
    <cellStyle name="Comma 2 2" xfId="360" xr:uid="{0A1B3B3A-1A3A-4FB2-BAAA-34C9A6DC3549}"/>
    <cellStyle name="Comma 2 2 2" xfId="920" xr:uid="{4F86CF81-D106-4A7F-ABF8-1D7E5CD33DDE}"/>
    <cellStyle name="Comma 2 3" xfId="875" xr:uid="{03E3AC9C-A7BA-42B9-AFC3-5961853207A4}"/>
    <cellStyle name="Comma 3" xfId="361" xr:uid="{7FB57B25-2FE2-4771-9109-FC550D29CC32}"/>
    <cellStyle name="Comma 3 2" xfId="921" xr:uid="{8DB0C2AE-9DF1-42A6-B525-F8CFCF467EA8}"/>
    <cellStyle name="Dezimal 2" xfId="362" xr:uid="{DF57DF6C-4DBC-42BD-807D-B3C8943C2EE1}"/>
    <cellStyle name="Dezimal 2 2" xfId="363" xr:uid="{A329DFDB-D96A-4996-96E7-895C5C111EFF}"/>
    <cellStyle name="Dezimal 2 2 2" xfId="922" xr:uid="{3796371D-6DB0-4841-9E15-A6532F541B85}"/>
    <cellStyle name="Dezimal 2 3" xfId="876" xr:uid="{F766E7E6-C6E9-4993-9A23-317F0B436CBF}"/>
    <cellStyle name="Dezimal 3" xfId="364" xr:uid="{399562C4-88A3-434C-8D19-AC82F4091910}"/>
    <cellStyle name="Dezimal 3 2" xfId="365" xr:uid="{0CD94E29-2524-47F3-8AB7-23601FAA4D2E}"/>
    <cellStyle name="Dezimal 3 2 2" xfId="366" xr:uid="{13EF6F41-325A-439F-B2F1-C1A514B00F65}"/>
    <cellStyle name="Dezimal 3 2 2 2" xfId="367" xr:uid="{BA0B4D71-BDA2-4CAB-AD53-2AAACE8032C0}"/>
    <cellStyle name="Dezimal 3 2 2 3" xfId="368" xr:uid="{F977B0AD-6095-4D5B-9E3B-15FA0E79A1C2}"/>
    <cellStyle name="Dezimal 3 2 3" xfId="369" xr:uid="{87C9C870-875E-4CD6-AE4C-09AF9AE10328}"/>
    <cellStyle name="Dezimal 3 2 4" xfId="370" xr:uid="{839A4CFF-CC7C-415A-9D6F-2C626C9D2455}"/>
    <cellStyle name="Dezimal 3 2 5" xfId="923" xr:uid="{F9217588-FFD7-4419-B330-C7EED02F4AD0}"/>
    <cellStyle name="Dezimal 3 3" xfId="371" xr:uid="{5062772C-D0A6-4944-9FBC-3A00C2229262}"/>
    <cellStyle name="Dezimal 3 3 2" xfId="372" xr:uid="{7127F23A-50D4-445B-A915-DD56D6113E16}"/>
    <cellStyle name="Dezimal 3 3 3" xfId="373" xr:uid="{75D86CA0-92CB-43A4-B398-22765F0B3AD8}"/>
    <cellStyle name="Dezimal 3 4" xfId="374" xr:uid="{E77CEFA9-58AB-4C96-8870-6A9CD071E78F}"/>
    <cellStyle name="Dezimal 3 5" xfId="375" xr:uid="{4AB8ED18-2BDA-42B2-A446-9369D5D4459D}"/>
    <cellStyle name="Dezimal 3 6" xfId="877" xr:uid="{20718867-A39E-40E1-AD1C-E50D4579DA17}"/>
    <cellStyle name="Eingabe 2" xfId="376" xr:uid="{8177169E-5BDB-43C7-AB6B-EAB89D91ACC8}"/>
    <cellStyle name="Eingabe 2 2" xfId="377" xr:uid="{0AA23CFE-ABEC-49C2-9FB2-CF3007E6EE80}"/>
    <cellStyle name="Eingabe 2 2 2" xfId="378" xr:uid="{35B421DA-4120-414F-A59A-592A3E1799F4}"/>
    <cellStyle name="Eingabe 2 2 3" xfId="379" xr:uid="{0FAFF4FB-84F4-42C5-A573-6BC239FB9F63}"/>
    <cellStyle name="Eingabe 2 3" xfId="380" xr:uid="{6F92283E-56EE-47BF-A245-B77A04E819D2}"/>
    <cellStyle name="Eingabe 2 3 2" xfId="381" xr:uid="{13790E38-D0B1-44A9-9789-00E7ED4A0484}"/>
    <cellStyle name="Eingabe 2 3 3" xfId="382" xr:uid="{D93D660D-BA6E-44D8-9A18-986233702EF3}"/>
    <cellStyle name="Eingabe 2 4" xfId="878" xr:uid="{D145D648-2A0F-439A-AE7E-C2B4EA7D07D7}"/>
    <cellStyle name="Eingabe 3" xfId="840" xr:uid="{276C4582-88EB-487B-94C2-C06D0E53F530}"/>
    <cellStyle name="Ergebnis 2" xfId="383" xr:uid="{96C267FD-FDCD-480C-8632-571F9E6E213A}"/>
    <cellStyle name="Ergebnis 2 2" xfId="384" xr:uid="{F9322EE7-5B9E-4990-BFFB-B7B9F4727535}"/>
    <cellStyle name="Ergebnis 2 2 2" xfId="385" xr:uid="{64E62681-3B30-46A1-9319-E54749579716}"/>
    <cellStyle name="Ergebnis 2 2 3" xfId="386" xr:uid="{1D063DC3-FE39-48B3-A4CA-ED3A4A33B927}"/>
    <cellStyle name="Ergebnis 2 3" xfId="387" xr:uid="{6515070B-FF43-4FDE-ACE0-D46E2CC2626D}"/>
    <cellStyle name="Ergebnis 2 3 2" xfId="388" xr:uid="{1F7004FB-C33E-4CDF-A22D-D6437BB29F29}"/>
    <cellStyle name="Ergebnis 2 3 3" xfId="389" xr:uid="{8510D8C9-1EC3-412E-9E67-EAAC09138B87}"/>
    <cellStyle name="Ergebnis 2 4" xfId="879" xr:uid="{91BE33F4-DEB5-4D15-A25A-7D52C6737B9C}"/>
    <cellStyle name="Ergebnis 3" xfId="847" xr:uid="{0FDDC362-A0A1-43DF-92D7-20D3427BCF8E}"/>
    <cellStyle name="Erklärender Text 2" xfId="390" xr:uid="{1E9FDB13-4365-4C8C-AA70-4D80869F402F}"/>
    <cellStyle name="Erklärender Text 3" xfId="846" xr:uid="{649409B9-A426-4517-A415-CD6B37979867}"/>
    <cellStyle name="Explanatory Text 2" xfId="391" xr:uid="{D668F4AC-5BDE-4CB5-9233-F2F5E6A1AD6A}"/>
    <cellStyle name="Explanatory Text 3" xfId="392" xr:uid="{1127C172-9FD5-4899-A1FD-B3067636458B}"/>
    <cellStyle name="Good 2" xfId="393" xr:uid="{9C26D059-C38D-4D0C-B330-795CFCF72F6C}"/>
    <cellStyle name="Good 3" xfId="394" xr:uid="{ED59801A-EAFF-488C-BBF3-E656F411AE13}"/>
    <cellStyle name="Good 4" xfId="395" xr:uid="{93166166-93DE-413C-BD75-5393827C421D}"/>
    <cellStyle name="Gut 2" xfId="396" xr:uid="{1446F0FA-7FCA-488B-B280-1E03157BB0A5}"/>
    <cellStyle name="Gut 3" xfId="837" xr:uid="{84BD73F9-3303-4FC0-867D-46061691B131}"/>
    <cellStyle name="Heading 1 2" xfId="397" xr:uid="{3DB392EC-EA96-43B3-A963-B9A598DC1E5F}"/>
    <cellStyle name="Heading 1 3" xfId="398" xr:uid="{EA5CA4B7-3240-4811-B53B-18EB6354B313}"/>
    <cellStyle name="Heading 1 4" xfId="399" xr:uid="{B1FDBE27-2032-4E4C-B1CA-09A3C5A4CA4C}"/>
    <cellStyle name="Heading 2 2" xfId="400" xr:uid="{F76BA50A-B714-4313-B201-5B0E1ED12232}"/>
    <cellStyle name="Heading 2 3" xfId="401" xr:uid="{609460E1-0EAB-4172-90D0-F76811684335}"/>
    <cellStyle name="Heading 2 4" xfId="402" xr:uid="{97FFBEB9-9FB7-4FBA-8B80-D68283CB5F10}"/>
    <cellStyle name="Heading 3 2" xfId="403" xr:uid="{744A6F03-1CD3-41CD-9744-EE47DC2A5ACB}"/>
    <cellStyle name="Heading 3 3" xfId="404" xr:uid="{89E440B5-417D-42BD-931B-A0B56ACF7CCB}"/>
    <cellStyle name="Heading 3 4" xfId="405" xr:uid="{8E542240-51BA-47AE-9C68-CF99769EA89E}"/>
    <cellStyle name="Heading 4 2" xfId="406" xr:uid="{2776AE66-5804-40AF-AC80-4CB6649BA773}"/>
    <cellStyle name="Heading 4 3" xfId="407" xr:uid="{4580145E-5886-4E73-BD7B-88A6A723716E}"/>
    <cellStyle name="Heading 4 4" xfId="408" xr:uid="{98074456-9BEF-431F-950D-535118854BB2}"/>
    <cellStyle name="Input 2" xfId="409" xr:uid="{2CBF7B48-6E46-4B58-8DE2-5F7B5A943EF6}"/>
    <cellStyle name="Input 2 2" xfId="410" xr:uid="{821C5552-DC1D-44D5-863B-A2595289BE90}"/>
    <cellStyle name="Input 2 2 2" xfId="411" xr:uid="{1828AAF3-0671-4D92-9DEE-242A00C08129}"/>
    <cellStyle name="Input 2 2 3" xfId="412" xr:uid="{9EE56010-7889-493A-A811-E20FBF67F880}"/>
    <cellStyle name="Input 2 3" xfId="413" xr:uid="{6306B655-D95F-419C-B324-221BAD3178F5}"/>
    <cellStyle name="Input 2 3 2" xfId="414" xr:uid="{989C9702-44D7-4085-9236-05EB54085343}"/>
    <cellStyle name="Input 2 3 3" xfId="415" xr:uid="{5C89AAA6-03FA-4C48-9A1E-EE151287A02A}"/>
    <cellStyle name="Input 2 4" xfId="880" xr:uid="{C4C7AED9-4DB3-4E6A-9094-F737F381F160}"/>
    <cellStyle name="Input 3" xfId="416" xr:uid="{AC74F783-DDD6-4F3A-B314-D89927685577}"/>
    <cellStyle name="Komma 2" xfId="5" xr:uid="{98A22E19-DCF9-40E9-90E6-FCDE67450A0A}"/>
    <cellStyle name="Komma 2 2" xfId="417" xr:uid="{D5C16710-55EA-49A9-BBC5-D001454A7CAD}"/>
    <cellStyle name="Komma 2 2 2" xfId="924" xr:uid="{F531A608-75E4-4D4C-8D0D-71BAFB202254}"/>
    <cellStyle name="Komma 2 3" xfId="881" xr:uid="{71594AE8-7DC4-49E4-BB49-DD3A0B1B1795}"/>
    <cellStyle name="Komma 2 4" xfId="8" xr:uid="{6DA879D7-FDA9-45C6-85F2-8F83505FC09B}"/>
    <cellStyle name="Komma 3" xfId="418" xr:uid="{87492CC9-7B53-440B-A07B-544DD2F0C770}"/>
    <cellStyle name="Komma 3 2" xfId="419" xr:uid="{983AAB4D-007B-4159-B7EB-89686CB5AD88}"/>
    <cellStyle name="Komma 3 2 2" xfId="925" xr:uid="{FA1A38DE-EA8D-4876-8074-E71A9EB2CC45}"/>
    <cellStyle name="Komma 3 3" xfId="882" xr:uid="{6F8BCFF6-B7BE-4158-9E8A-D6C57D58E289}"/>
    <cellStyle name="Komma 4" xfId="420" xr:uid="{13E9EFC1-8A5D-42C0-8017-1627F8392B1E}"/>
    <cellStyle name="Komma 4 2" xfId="421" xr:uid="{C30EC2F4-D4BA-4836-A4C2-3CE1779CEEB4}"/>
    <cellStyle name="Komma 4 2 2" xfId="926" xr:uid="{9245EF42-E60D-44BC-95B7-E40095ED0DFF}"/>
    <cellStyle name="Komma 4 3" xfId="883" xr:uid="{1142B8A3-BE07-499F-9CF8-54E0BFB6F682}"/>
    <cellStyle name="Komma 5" xfId="422" xr:uid="{FA44A3D8-95C5-494F-B85B-0EFB1415FDF2}"/>
    <cellStyle name="Komma 5 2" xfId="423" xr:uid="{3C08809C-459A-4607-86F2-D4F20D642EE4}"/>
    <cellStyle name="Komma 5 2 2" xfId="424" xr:uid="{851004A8-DC55-4E81-82DC-B256401DDF00}"/>
    <cellStyle name="Komma 5 2 3" xfId="425" xr:uid="{1D5C8C20-2DCE-4204-9677-414482AFB44B}"/>
    <cellStyle name="Komma 5 3" xfId="426" xr:uid="{1A44A48B-2CF7-4961-BD1F-55D2715EE82E}"/>
    <cellStyle name="Komma 5 4" xfId="427" xr:uid="{9643B7D6-AFBD-4E4A-B135-D425772A981C}"/>
    <cellStyle name="Komma 5 5" xfId="928" xr:uid="{92104D72-06E5-4272-BF3D-22081A473A7E}"/>
    <cellStyle name="Komma 6" xfId="919" xr:uid="{EB3AB1DC-B45A-4F17-983E-F2F93C939F5E}"/>
    <cellStyle name="Linked Cell 2" xfId="428" xr:uid="{36C9C3A7-C26D-4C7A-84A6-201AC99DDA22}"/>
    <cellStyle name="Linked Cell 3" xfId="429" xr:uid="{634551CA-29E8-4E95-8167-540349E8B132}"/>
    <cellStyle name="Linked Cell 4" xfId="430" xr:uid="{DBF455F0-3FDE-4E9E-9236-CBA95F2ABC5B}"/>
    <cellStyle name="Milliers_EBIT sheet" xfId="431" xr:uid="{F4C3AB66-6C29-4B2E-A049-40E2101EEB0E}"/>
    <cellStyle name="Neutral 2" xfId="432" xr:uid="{7B148ABC-F5D1-49EE-8BFD-8EBD167133B6}"/>
    <cellStyle name="Neutral 2 2" xfId="433" xr:uid="{210177C2-7D43-4D27-9F50-435F5E7991BA}"/>
    <cellStyle name="Neutral 3" xfId="434" xr:uid="{3A241AEF-F4C6-4BEF-BCEA-21BD6E443830}"/>
    <cellStyle name="Neutral 4" xfId="839" xr:uid="{684861B3-3E9A-451D-8930-588B26C686BE}"/>
    <cellStyle name="Normal" xfId="0" builtinId="0"/>
    <cellStyle name="Normal 2" xfId="435" xr:uid="{93401AC9-D335-4155-AB6F-5E503F0441DD}"/>
    <cellStyle name="Normal 2 2" xfId="3" xr:uid="{39037DEE-76F9-47A1-A6CD-60847AE8C0DD}"/>
    <cellStyle name="Normal 3" xfId="436" xr:uid="{D6D72BE3-7417-409E-AD8E-DDE66691E74D}"/>
    <cellStyle name="Normal 4" xfId="437" xr:uid="{7FE1FEDC-C2AD-4BF2-BE06-5278E01C6B0C}"/>
    <cellStyle name="Normal 5" xfId="438" xr:uid="{DDCD1EDA-0769-4E1B-A6DA-517F3E528FDB}"/>
    <cellStyle name="Normal 6" xfId="439" xr:uid="{7D638B47-3875-47C6-9490-DD144DAB5E08}"/>
    <cellStyle name="Normal 6 2" xfId="440" xr:uid="{7AD87507-CB0E-4C4F-AC9F-98DE6818CCA1}"/>
    <cellStyle name="Normal 6 2 2" xfId="441" xr:uid="{D6AE3948-5B0D-4FE4-A990-A4F24EB4059A}"/>
    <cellStyle name="Normal 6 3" xfId="442" xr:uid="{A945D9FB-1E8B-48BE-AF0B-A8D967656AF4}"/>
    <cellStyle name="Normal 6 3 2" xfId="443" xr:uid="{EDC876A8-6A89-461C-84CE-329704886ABA}"/>
    <cellStyle name="Normal 6 3 3" xfId="444" xr:uid="{DFD7F75E-EFDC-4B8B-A3FF-430C9DFA4105}"/>
    <cellStyle name="Normal 6 4" xfId="445" xr:uid="{E9276592-E41F-4F6D-8429-4ED329A0A353}"/>
    <cellStyle name="Normal 6 5" xfId="446" xr:uid="{140857FF-FF6B-4C88-9696-F7786CC3A7C8}"/>
    <cellStyle name="Normal 7" xfId="447" xr:uid="{D8801D11-B488-4F8E-94ED-4713204FD8E6}"/>
    <cellStyle name="Normal 7 2" xfId="448" xr:uid="{529E5C46-16B8-4CD3-A6E9-F6FBE010383D}"/>
    <cellStyle name="Normal 7 2 2" xfId="449" xr:uid="{9BFC2206-5B46-4EB0-811A-6844929FBBC1}"/>
    <cellStyle name="Normal 7 2 3" xfId="450" xr:uid="{553ABD0C-6F61-428D-8BC4-37FBFFEE2D13}"/>
    <cellStyle name="Normal 7 3" xfId="451" xr:uid="{BF594441-25F2-45B0-A63F-84EC4C248A8A}"/>
    <cellStyle name="Normal 7 4" xfId="452" xr:uid="{F64EE595-901D-443A-BA7A-58A36C2696C5}"/>
    <cellStyle name="Note 2" xfId="453" xr:uid="{6264F80C-BD86-41D5-98AD-A1AFFA79D920}"/>
    <cellStyle name="Note 2 2" xfId="454" xr:uid="{D74E81BB-B557-4F0A-95CD-B3545EE32EB1}"/>
    <cellStyle name="Note 2 2 2" xfId="455" xr:uid="{66787504-BC1A-411A-A409-7CF7CD63F5FB}"/>
    <cellStyle name="Note 2 2 2 2" xfId="456" xr:uid="{DB4715C4-22BF-4F25-8D7D-E9562B1B4440}"/>
    <cellStyle name="Note 2 2 2 3" xfId="457" xr:uid="{21C0BDC2-1022-4185-B9C1-DB53848F2E26}"/>
    <cellStyle name="Note 2 2 3" xfId="927" xr:uid="{D8F45053-5796-4559-A8FE-EF7C0D00F167}"/>
    <cellStyle name="Note 2 3" xfId="458" xr:uid="{4444D792-4216-4DD1-A414-78769B0DD8CD}"/>
    <cellStyle name="Note 2 3 2" xfId="459" xr:uid="{723E5544-FA00-4CD4-88A9-165C3F3619CA}"/>
    <cellStyle name="Note 2 3 3" xfId="460" xr:uid="{E0B875C4-67F9-4585-9AC9-57F7E98DD650}"/>
    <cellStyle name="Note 2 4" xfId="884" xr:uid="{50850770-8B49-41FF-94CF-61633BEB225A}"/>
    <cellStyle name="Note 3" xfId="461" xr:uid="{516F642F-17AF-4560-9524-054DE09728E3}"/>
    <cellStyle name="Note 3 2" xfId="462" xr:uid="{9894F8CA-3182-4CCE-B87E-F05143BEA00C}"/>
    <cellStyle name="Note 3 2 2" xfId="463" xr:uid="{2E436B45-9187-4A07-9F19-1468E168B495}"/>
    <cellStyle name="Note 3 2 3" xfId="464" xr:uid="{23E195D8-A52F-46C3-8375-3CFDCC473896}"/>
    <cellStyle name="Note 3 3" xfId="465" xr:uid="{649F452C-E6FC-4E58-9945-75D7A8447635}"/>
    <cellStyle name="Note 3 4" xfId="466" xr:uid="{150FE094-EE82-4FAC-9733-365C5621E229}"/>
    <cellStyle name="Notiz 2" xfId="467" xr:uid="{291838F0-E7B2-40B1-BDF4-7BABFEFEC362}"/>
    <cellStyle name="Notiz 2 2" xfId="468" xr:uid="{BA6F2117-D4E0-406B-BF59-96BA1F674078}"/>
    <cellStyle name="Notiz 2 2 2" xfId="469" xr:uid="{57D9A111-A5A8-4825-A2A3-1882648D537F}"/>
    <cellStyle name="Notiz 2 2 3" xfId="470" xr:uid="{C145F2CB-3A62-4147-AED3-72B91F377AB0}"/>
    <cellStyle name="Notiz 2 3" xfId="471" xr:uid="{2D2408A5-5067-4552-A54E-72B380034561}"/>
    <cellStyle name="Notiz 2 4" xfId="472" xr:uid="{99611B14-6F7D-44A7-8F9E-556E2DA5049F}"/>
    <cellStyle name="Notiz 3" xfId="473" xr:uid="{F3DD64A4-6F3E-48E3-9281-6F2B8E83AE96}"/>
    <cellStyle name="Notiz 3 2" xfId="474" xr:uid="{7FEE67EB-0D5F-4D80-BF4F-8A3A11519CE4}"/>
    <cellStyle name="Notiz 3 2 2" xfId="475" xr:uid="{47F18D7C-B62E-4646-813A-032A30B515EF}"/>
    <cellStyle name="Notiz 3 2 3" xfId="476" xr:uid="{14E09B8F-4D26-44E6-9D64-8E7726DEF5F3}"/>
    <cellStyle name="Notiz 3 3" xfId="477" xr:uid="{9997CE06-91EA-473F-A149-42FC4D144F6F}"/>
    <cellStyle name="Notiz 3 4" xfId="478" xr:uid="{1312121C-26CD-4AAA-898D-AD01325BF3DD}"/>
    <cellStyle name="Notiz 4" xfId="479" xr:uid="{9E15B790-0BAE-41CD-9790-34919405B636}"/>
    <cellStyle name="Notiz 4 2" xfId="480" xr:uid="{46B6A378-1E76-4F9D-A4BE-B4D8ED699FBF}"/>
    <cellStyle name="Notiz 4 2 2" xfId="481" xr:uid="{AC5BD06E-9043-4C96-ACB2-AC053308686F}"/>
    <cellStyle name="Notiz 4 2 3" xfId="482" xr:uid="{FBC1B2BC-C6DE-4F5D-AC7C-025E80D816B8}"/>
    <cellStyle name="Notiz 4 3" xfId="483" xr:uid="{DA66E3A7-B33E-4B6D-91B9-3CAA5967AF2B}"/>
    <cellStyle name="Notiz 4 4" xfId="484" xr:uid="{9B853F5F-AD45-4800-982D-C1FEE53C006D}"/>
    <cellStyle name="Notiz 5" xfId="485" xr:uid="{4AC4E376-6AA5-46BF-B391-34FE26952614}"/>
    <cellStyle name="Notiz 5 2" xfId="486" xr:uid="{006E59B5-003E-4E5F-8ACA-EA709EF94F63}"/>
    <cellStyle name="Notiz 5 2 2" xfId="487" xr:uid="{3B785AD5-03A3-44C2-ADAB-4ED48C401F33}"/>
    <cellStyle name="Notiz 5 2 3" xfId="488" xr:uid="{0B1847D9-4FC2-4C8F-A571-DDCF8DD37B5A}"/>
    <cellStyle name="Notiz 5 3" xfId="489" xr:uid="{B5F7412C-39EE-412A-9AC8-F76D89D91106}"/>
    <cellStyle name="Notiz 5 4" xfId="490" xr:uid="{7A3D6BAC-3747-444B-9289-A79DFC4E3AD4}"/>
    <cellStyle name="Output 2" xfId="491" xr:uid="{0A31F3F8-05DF-403D-80D0-4B9B965B7DD2}"/>
    <cellStyle name="Output 2 2" xfId="492" xr:uid="{468B6356-BC6F-40B3-BC07-97A980DD676A}"/>
    <cellStyle name="Output 2 2 2" xfId="493" xr:uid="{1FA1B797-4D45-471A-87BD-5DC85E3A65AF}"/>
    <cellStyle name="Output 2 2 3" xfId="494" xr:uid="{3644D5B7-9354-4046-9A13-890746EF4FD7}"/>
    <cellStyle name="Output 2 3" xfId="495" xr:uid="{019DE6B2-EF0C-49C1-9A10-5C0D1E4F48F4}"/>
    <cellStyle name="Output 2 3 2" xfId="496" xr:uid="{21C0B0F3-8F97-4D07-BC71-48EA29307361}"/>
    <cellStyle name="Output 2 3 3" xfId="497" xr:uid="{D97D0D01-58AA-4E13-AAEE-181F463D7F97}"/>
    <cellStyle name="Output 2 4" xfId="885" xr:uid="{B8723AB3-31E5-469B-A51E-246D09B41C02}"/>
    <cellStyle name="Output 3" xfId="498" xr:uid="{8BFE4300-949A-49E5-85DB-D901FF059DCE}"/>
    <cellStyle name="Percent 2" xfId="499" xr:uid="{88CA838D-357A-44F2-848E-54ACD1B65C98}"/>
    <cellStyle name="Percent 2 2" xfId="500" xr:uid="{5C1EF9E4-4518-4950-8E13-FD61DD184D8A}"/>
    <cellStyle name="Prozent 2" xfId="6" xr:uid="{09CD8A4E-686C-4BAA-ADFC-8603BFFA0010}"/>
    <cellStyle name="Prozent 2 2" xfId="501" xr:uid="{287DDB7B-CD64-48A6-A786-FE2DEFC6A501}"/>
    <cellStyle name="Prozent 2 3" xfId="502" xr:uid="{B1EAE667-9E84-4E08-9B3F-7D391F920D32}"/>
    <cellStyle name="Prozent 2 4" xfId="503" xr:uid="{D26E6F58-0EB4-476E-B46F-B25A00608BB3}"/>
    <cellStyle name="Prozent 2 5" xfId="504" xr:uid="{34186B08-BBBE-46A6-9554-710F364CE85B}"/>
    <cellStyle name="Prozent 2 6" xfId="505" xr:uid="{0C1AB424-87CB-406C-B4B2-79FD946280BD}"/>
    <cellStyle name="Prozent 3" xfId="506" xr:uid="{6DF16A7C-BE75-4749-837A-272D6505CBBA}"/>
    <cellStyle name="Prozent 4" xfId="507" xr:uid="{1712FCFC-5304-401D-B673-0254B0375897}"/>
    <cellStyle name="Prozent 5" xfId="508" xr:uid="{AFA0CD80-DB92-4C1F-BE19-13CC44CD5BDE}"/>
    <cellStyle name="SAPBEXaggData" xfId="509" xr:uid="{410A9201-D1DD-45F9-86EA-3DA8D7623D11}"/>
    <cellStyle name="SAPBEXaggData 2" xfId="510" xr:uid="{6FBEEE9F-889F-43B6-A8A3-3DD0B837BB2F}"/>
    <cellStyle name="SAPBEXaggData 2 2" xfId="511" xr:uid="{79630ED2-B1D2-493D-B058-6A211F77D51A}"/>
    <cellStyle name="SAPBEXaggData 2 3" xfId="512" xr:uid="{D0337874-F848-40C0-9C4E-47F3826C2E74}"/>
    <cellStyle name="SAPBEXaggData 3" xfId="513" xr:uid="{492CC520-3D0D-4F6C-A55F-1D5BBCEAD81B}"/>
    <cellStyle name="SAPBEXaggData 3 2" xfId="514" xr:uid="{1915CA19-9F04-4B93-BE2F-E6EFFF324151}"/>
    <cellStyle name="SAPBEXaggData 3 3" xfId="515" xr:uid="{55C383EF-00A5-4F6E-AD91-FDB501B227A4}"/>
    <cellStyle name="SAPBEXaggData 4" xfId="886" xr:uid="{16C86488-50EE-4780-BD06-82FC304A23EC}"/>
    <cellStyle name="SAPBEXaggDataEmph" xfId="516" xr:uid="{42602B97-FAF3-43B6-AB75-05D9624B606F}"/>
    <cellStyle name="SAPBEXaggDataEmph 2" xfId="517" xr:uid="{47154E1F-DC24-41DE-A623-723E8C7F0C74}"/>
    <cellStyle name="SAPBEXaggDataEmph 2 2" xfId="518" xr:uid="{13620B1D-FBB6-4D52-87D3-0C463630555F}"/>
    <cellStyle name="SAPBEXaggDataEmph 2 3" xfId="519" xr:uid="{DDEB66BC-FDF6-4195-B567-32B9FD23C663}"/>
    <cellStyle name="SAPBEXaggDataEmph 3" xfId="520" xr:uid="{FB6CF5DC-F730-4FBE-A5F9-64F20ADFA864}"/>
    <cellStyle name="SAPBEXaggDataEmph 3 2" xfId="521" xr:uid="{6CCAAD42-E125-400E-B09B-4988D5120B77}"/>
    <cellStyle name="SAPBEXaggDataEmph 3 3" xfId="522" xr:uid="{D27ED0C3-7445-4119-84DA-221A710FAD25}"/>
    <cellStyle name="SAPBEXaggDataEmph 4" xfId="887" xr:uid="{1589EB77-04A6-4C15-8B0D-50C4C18A46C4}"/>
    <cellStyle name="SAPBEXaggItem" xfId="523" xr:uid="{22968A35-3516-4716-B798-53CFE6204970}"/>
    <cellStyle name="SAPBEXaggItem 2" xfId="524" xr:uid="{C8951923-149F-4BFC-81E8-3758329FBE91}"/>
    <cellStyle name="SAPBEXaggItem 2 2" xfId="525" xr:uid="{C0385D6A-4575-4F24-A91D-A7F9FA480347}"/>
    <cellStyle name="SAPBEXaggItem 2 3" xfId="526" xr:uid="{3077AE76-6DD6-4D37-A9AC-92DC4B5838DC}"/>
    <cellStyle name="SAPBEXaggItem 3" xfId="527" xr:uid="{B3B9469E-9555-4F30-ABEC-7662FEAB6A7E}"/>
    <cellStyle name="SAPBEXaggItem 3 2" xfId="528" xr:uid="{8074A342-3B46-4F09-933B-6470A35ED88D}"/>
    <cellStyle name="SAPBEXaggItem 3 3" xfId="529" xr:uid="{176FCD16-0424-4381-84F2-B65B57CA1500}"/>
    <cellStyle name="SAPBEXaggItem 4" xfId="888" xr:uid="{CFC33097-9B65-495A-B5F4-1570DCFB4636}"/>
    <cellStyle name="SAPBEXaggItemX" xfId="530" xr:uid="{8737F3CF-D53C-4B66-B01E-90E56F447A7D}"/>
    <cellStyle name="SAPBEXaggItemX 2" xfId="531" xr:uid="{F8C9A629-CA2A-46F0-ABA5-C62B7862C299}"/>
    <cellStyle name="SAPBEXaggItemX 2 2" xfId="532" xr:uid="{32B48CF9-66D5-4337-BB85-A73911CFA84D}"/>
    <cellStyle name="SAPBEXaggItemX 2 3" xfId="533" xr:uid="{7601EAF2-785B-48F6-A890-07691D42867D}"/>
    <cellStyle name="SAPBEXaggItemX 3" xfId="534" xr:uid="{E09BCB88-8066-488B-9274-695DAEDD2C7D}"/>
    <cellStyle name="SAPBEXaggItemX 3 2" xfId="535" xr:uid="{9FCC4A63-0A9A-412D-9314-8894D89E7219}"/>
    <cellStyle name="SAPBEXaggItemX 3 3" xfId="536" xr:uid="{EFA2C2C6-7F92-4C48-81B2-C4CF5CA265EF}"/>
    <cellStyle name="SAPBEXaggItemX 4" xfId="889" xr:uid="{3A82D2E2-571C-49D3-8F59-2C8699DFC141}"/>
    <cellStyle name="SAPBEXchaText" xfId="537" xr:uid="{31219A95-2504-4447-A8DA-B38611E3E0BC}"/>
    <cellStyle name="SAPBEXexcBad7" xfId="538" xr:uid="{35765DD8-21E0-4376-AD44-E5BC539F9CDA}"/>
    <cellStyle name="SAPBEXexcBad7 2" xfId="539" xr:uid="{54C3E0D7-2D2A-4B1F-A34C-51AE5DE60296}"/>
    <cellStyle name="SAPBEXexcBad7 2 2" xfId="540" xr:uid="{46DE8F30-C9F4-4EE3-A9EB-B7432E18F8DD}"/>
    <cellStyle name="SAPBEXexcBad7 2 3" xfId="541" xr:uid="{AD91D26B-2906-45EF-A986-F142485ED221}"/>
    <cellStyle name="SAPBEXexcBad7 3" xfId="542" xr:uid="{4FA53625-D2AB-4359-AF12-5AD6C3EA7709}"/>
    <cellStyle name="SAPBEXexcBad7 3 2" xfId="543" xr:uid="{93DA90E9-710D-40B6-8711-0F1305A98B39}"/>
    <cellStyle name="SAPBEXexcBad7 3 3" xfId="544" xr:uid="{6184C495-4216-47E0-89DA-4B26F0198924}"/>
    <cellStyle name="SAPBEXexcBad7 4" xfId="890" xr:uid="{C5DD02F4-89B4-455F-88EB-6D1EE1E6D7FD}"/>
    <cellStyle name="SAPBEXexcBad8" xfId="545" xr:uid="{FE45F8DA-A0EE-4116-997E-AA4C4BFC6615}"/>
    <cellStyle name="SAPBEXexcBad8 2" xfId="546" xr:uid="{D0861745-1695-42D8-B7D1-92FFC16777FC}"/>
    <cellStyle name="SAPBEXexcBad8 2 2" xfId="547" xr:uid="{F8308107-007C-4327-AF4B-8BF0CDF215CE}"/>
    <cellStyle name="SAPBEXexcBad8 2 3" xfId="548" xr:uid="{4973098A-BDC4-44C0-824E-59ABF56756D5}"/>
    <cellStyle name="SAPBEXexcBad8 3" xfId="549" xr:uid="{BADE865A-5BF0-4D4A-84F5-FD9DE696CC25}"/>
    <cellStyle name="SAPBEXexcBad8 3 2" xfId="550" xr:uid="{631C8C9F-603A-4E97-A7C4-44E4ACB3EC4F}"/>
    <cellStyle name="SAPBEXexcBad8 3 3" xfId="551" xr:uid="{5C019BC6-E23B-427E-A41F-9EAE37B6910D}"/>
    <cellStyle name="SAPBEXexcBad8 4" xfId="891" xr:uid="{D6885AB8-012E-4C6C-9EBF-A36C15C49102}"/>
    <cellStyle name="SAPBEXexcBad9" xfId="552" xr:uid="{B8ED9771-7B91-4C88-ABAF-7DC1A818125A}"/>
    <cellStyle name="SAPBEXexcBad9 2" xfId="553" xr:uid="{682191BF-4CC6-41E6-A289-8B2665D13653}"/>
    <cellStyle name="SAPBEXexcBad9 2 2" xfId="554" xr:uid="{A437EC47-7EA2-40E6-A1C4-9DFBEA8D3CCE}"/>
    <cellStyle name="SAPBEXexcBad9 2 3" xfId="555" xr:uid="{3B58CDBA-85C9-4ECE-B3C4-640BB1045B02}"/>
    <cellStyle name="SAPBEXexcBad9 3" xfId="556" xr:uid="{699AF175-2677-4817-B860-DD3526F7A892}"/>
    <cellStyle name="SAPBEXexcBad9 3 2" xfId="557" xr:uid="{80FC3D83-77E5-4AF3-A1CC-D81923FF0845}"/>
    <cellStyle name="SAPBEXexcBad9 3 3" xfId="558" xr:uid="{DD743EB1-469D-4D46-AB91-FB2A66715873}"/>
    <cellStyle name="SAPBEXexcBad9 4" xfId="892" xr:uid="{68FEFBDF-3B7F-4008-A1E2-EDC778253597}"/>
    <cellStyle name="SAPBEXexcCritical4" xfId="559" xr:uid="{51156A84-B945-4253-81EF-5130694156AD}"/>
    <cellStyle name="SAPBEXexcCritical4 2" xfId="560" xr:uid="{B45085BB-7459-4646-9468-6B541AEAC954}"/>
    <cellStyle name="SAPBEXexcCritical4 2 2" xfId="561" xr:uid="{8A7A0D34-A6BC-433F-812C-B39B236C8963}"/>
    <cellStyle name="SAPBEXexcCritical4 2 3" xfId="562" xr:uid="{A648DD22-1C43-4081-A41E-A9CB2110E549}"/>
    <cellStyle name="SAPBEXexcCritical4 3" xfId="563" xr:uid="{128D56D1-2A5E-42EC-B7C0-DCC0BDCA6AA3}"/>
    <cellStyle name="SAPBEXexcCritical4 3 2" xfId="564" xr:uid="{0ABB1C56-A80A-47DB-97B3-869F3A594D1C}"/>
    <cellStyle name="SAPBEXexcCritical4 3 3" xfId="565" xr:uid="{023E9F2D-CB3F-4F9F-ADF9-8D98F3508CCC}"/>
    <cellStyle name="SAPBEXexcCritical4 4" xfId="893" xr:uid="{0796B685-28FE-4278-97B9-FF278ABEAB8F}"/>
    <cellStyle name="SAPBEXexcCritical5" xfId="566" xr:uid="{9366C9CF-5F6E-4675-BC64-52409C6239FA}"/>
    <cellStyle name="SAPBEXexcCritical5 2" xfId="567" xr:uid="{2589F019-2018-47D8-B444-C4C1E54B5C3A}"/>
    <cellStyle name="SAPBEXexcCritical5 2 2" xfId="568" xr:uid="{9A7ABC5B-534D-4C51-B890-11D675B8BDB2}"/>
    <cellStyle name="SAPBEXexcCritical5 2 3" xfId="569" xr:uid="{159D687E-F3EB-4B36-8468-4CD01778D5F7}"/>
    <cellStyle name="SAPBEXexcCritical5 3" xfId="570" xr:uid="{6D5C711E-E75A-42FC-A8CC-2A626DA0F06D}"/>
    <cellStyle name="SAPBEXexcCritical5 3 2" xfId="571" xr:uid="{8DB503F0-F794-4A11-9195-540036BE5F40}"/>
    <cellStyle name="SAPBEXexcCritical5 3 3" xfId="572" xr:uid="{1903FBDB-633A-41E8-99CA-4B36C564E559}"/>
    <cellStyle name="SAPBEXexcCritical5 4" xfId="894" xr:uid="{0D6EC79A-ECE4-4D8F-8ADE-DB90EF304FC2}"/>
    <cellStyle name="SAPBEXexcCritical6" xfId="573" xr:uid="{0D33C20B-275A-4E0C-BC98-86707513EAA8}"/>
    <cellStyle name="SAPBEXexcCritical6 2" xfId="574" xr:uid="{8E657E10-D303-4C51-AAE1-5CD88D3C63AD}"/>
    <cellStyle name="SAPBEXexcCritical6 2 2" xfId="575" xr:uid="{31FDE172-FDBE-4B49-B3F4-B668E83846B2}"/>
    <cellStyle name="SAPBEXexcCritical6 2 3" xfId="576" xr:uid="{EB7EC2B1-70C0-40D8-8193-1A1A88117D9B}"/>
    <cellStyle name="SAPBEXexcCritical6 3" xfId="577" xr:uid="{6FBB6031-5836-4AF9-82B6-F00D0886B4E6}"/>
    <cellStyle name="SAPBEXexcCritical6 3 2" xfId="578" xr:uid="{2C3B744E-134C-43FB-993A-7670383F99CA}"/>
    <cellStyle name="SAPBEXexcCritical6 3 3" xfId="579" xr:uid="{BACE0D1D-4212-4EC2-9C46-05FE0F60AD8D}"/>
    <cellStyle name="SAPBEXexcCritical6 4" xfId="895" xr:uid="{AA8A4C43-5EA7-4951-8D8E-988F28A6904E}"/>
    <cellStyle name="SAPBEXexcGood1" xfId="580" xr:uid="{54FDF4EC-8E56-42AB-A4AC-C36A22714871}"/>
    <cellStyle name="SAPBEXexcGood1 2" xfId="581" xr:uid="{1B3A95EB-5112-4FF1-85A1-E30C0A7FA47C}"/>
    <cellStyle name="SAPBEXexcGood1 2 2" xfId="582" xr:uid="{DAFF0AA3-4ADF-416B-9EF7-71DBBBB16B94}"/>
    <cellStyle name="SAPBEXexcGood1 2 3" xfId="583" xr:uid="{B24FD2A0-BA18-46A0-98F1-8D5F0F0163AC}"/>
    <cellStyle name="SAPBEXexcGood1 3" xfId="584" xr:uid="{3F25A919-7E32-4F49-922B-0DEA2136188F}"/>
    <cellStyle name="SAPBEXexcGood1 3 2" xfId="585" xr:uid="{DFA96268-16EE-4E50-861A-DCE3D8F34FB4}"/>
    <cellStyle name="SAPBEXexcGood1 3 3" xfId="586" xr:uid="{3D1B0D52-BA92-45EC-9A27-E30D1E960205}"/>
    <cellStyle name="SAPBEXexcGood1 4" xfId="896" xr:uid="{0EC19F0F-51AD-435E-A4B5-70C6A2B7681A}"/>
    <cellStyle name="SAPBEXexcGood2" xfId="587" xr:uid="{409D6CDB-E186-4565-AD90-4D07155ECC4B}"/>
    <cellStyle name="SAPBEXexcGood2 2" xfId="588" xr:uid="{044510B3-5110-4479-A723-62016840395C}"/>
    <cellStyle name="SAPBEXexcGood2 2 2" xfId="589" xr:uid="{12AC21F6-6E7E-4B5E-A251-F25D650E19F9}"/>
    <cellStyle name="SAPBEXexcGood2 2 3" xfId="590" xr:uid="{CA173C5B-87D3-42EB-BBB1-670793986A9A}"/>
    <cellStyle name="SAPBEXexcGood2 3" xfId="591" xr:uid="{81238754-5AB4-4C17-AFF0-6FDCA2FD192C}"/>
    <cellStyle name="SAPBEXexcGood2 3 2" xfId="592" xr:uid="{62F1F305-754F-4120-A1AA-8328DF6E2E61}"/>
    <cellStyle name="SAPBEXexcGood2 3 3" xfId="593" xr:uid="{93FD0D27-8BDE-4EA0-978F-F3D1DD7E7CE8}"/>
    <cellStyle name="SAPBEXexcGood2 4" xfId="897" xr:uid="{6E9E0209-0446-4E51-9E7B-7BED52958DAB}"/>
    <cellStyle name="SAPBEXexcGood3" xfId="594" xr:uid="{EAD47BAB-7E10-425F-8F3F-5548DFD4BC76}"/>
    <cellStyle name="SAPBEXexcGood3 2" xfId="595" xr:uid="{92D1B0D1-1299-4DF0-ACD0-CD07FDC46094}"/>
    <cellStyle name="SAPBEXexcGood3 2 2" xfId="596" xr:uid="{DCCABD7D-81AE-47DE-8909-A525EC5902EE}"/>
    <cellStyle name="SAPBEXexcGood3 2 3" xfId="597" xr:uid="{74DD6BFF-67A5-456B-A4CA-E572ED861A70}"/>
    <cellStyle name="SAPBEXexcGood3 3" xfId="598" xr:uid="{4E9BE112-40AE-4FF4-9AA3-B97AABA9C89E}"/>
    <cellStyle name="SAPBEXexcGood3 3 2" xfId="599" xr:uid="{A7F3E53C-7598-42F0-91A4-23801EA736B5}"/>
    <cellStyle name="SAPBEXexcGood3 3 3" xfId="600" xr:uid="{2A39C815-4AF8-4313-ACF2-243AAF2BB3A0}"/>
    <cellStyle name="SAPBEXexcGood3 4" xfId="898" xr:uid="{240AEA9B-2E66-4106-9E00-40B94939B904}"/>
    <cellStyle name="SAPBEXfilterDrill" xfId="601" xr:uid="{935874FD-D521-44C0-980D-9D0D113CA723}"/>
    <cellStyle name="SAPBEXfilterItem" xfId="602" xr:uid="{CC5AC68C-DA8B-4C23-923A-71995083A095}"/>
    <cellStyle name="SAPBEXfilterText" xfId="603" xr:uid="{81B3C8E7-80BB-4443-BE14-A5F1F326485A}"/>
    <cellStyle name="SAPBEXformats" xfId="604" xr:uid="{2B16C209-9633-4E52-A878-CDF7B9CA795F}"/>
    <cellStyle name="SAPBEXformats 2" xfId="605" xr:uid="{98DD2E9B-557A-4517-B7BE-9F22FBBC6B9F}"/>
    <cellStyle name="SAPBEXformats 2 2" xfId="606" xr:uid="{8A77B11C-DFD3-499D-B1F0-4A311A83832A}"/>
    <cellStyle name="SAPBEXformats 2 3" xfId="607" xr:uid="{5C703587-D366-4F61-902E-C56B19E89279}"/>
    <cellStyle name="SAPBEXformats 3" xfId="608" xr:uid="{618B3F87-AAC3-4CCE-A1D1-C98A860C1159}"/>
    <cellStyle name="SAPBEXformats 3 2" xfId="609" xr:uid="{C559EBDF-BE40-43DF-B69D-2106CC728A01}"/>
    <cellStyle name="SAPBEXformats 3 3" xfId="610" xr:uid="{AA973C9A-B854-45A8-834E-8EFBAFACE380}"/>
    <cellStyle name="SAPBEXformats 4" xfId="899" xr:uid="{95DB26B8-F630-4B77-91EB-56DD185D4027}"/>
    <cellStyle name="SAPBEXheaderItem" xfId="611" xr:uid="{15B409F2-7E8A-4009-AD18-533A4AC671C9}"/>
    <cellStyle name="SAPBEXheaderText" xfId="612" xr:uid="{80AB3B31-8966-4B73-BF75-A5F545BEB149}"/>
    <cellStyle name="SAPBEXHLevel0" xfId="613" xr:uid="{489ABAE9-E7C8-4F03-8109-265AAEEA5357}"/>
    <cellStyle name="SAPBEXHLevel0 2" xfId="614" xr:uid="{E364D0C8-F445-424E-9325-42013FB20E25}"/>
    <cellStyle name="SAPBEXHLevel0 2 2" xfId="615" xr:uid="{441B8C0D-90A9-4B1C-91D4-EAE9AD1D0D21}"/>
    <cellStyle name="SAPBEXHLevel0 2 3" xfId="616" xr:uid="{526E336E-6F1A-464E-A6F6-C3EEBAC54285}"/>
    <cellStyle name="SAPBEXHLevel0 3" xfId="617" xr:uid="{5F5866CA-6473-4A63-AEE9-EF6903FF6DD3}"/>
    <cellStyle name="SAPBEXHLevel0 3 2" xfId="618" xr:uid="{BBE7B4BA-7994-4EC8-87EC-FC78F3EAD945}"/>
    <cellStyle name="SAPBEXHLevel0 3 3" xfId="619" xr:uid="{71A15619-20F1-4805-8F81-D5DF383DCC2A}"/>
    <cellStyle name="SAPBEXHLevel0 4" xfId="900" xr:uid="{218C44C1-A638-4473-BF09-48DE9D37508D}"/>
    <cellStyle name="SAPBEXHLevel0X" xfId="620" xr:uid="{0B780275-EC30-4657-8682-C70AC37D196F}"/>
    <cellStyle name="SAPBEXHLevel0X 2" xfId="621" xr:uid="{2AF2DD01-965D-4157-AA5E-4C8C632524E2}"/>
    <cellStyle name="SAPBEXHLevel0X 2 2" xfId="622" xr:uid="{9963AE89-D9C7-4325-8E68-909155739BDC}"/>
    <cellStyle name="SAPBEXHLevel0X 2 3" xfId="623" xr:uid="{9670BB9E-07D3-4768-A771-75821F4C467D}"/>
    <cellStyle name="SAPBEXHLevel0X 3" xfId="624" xr:uid="{A9C24EB2-E48A-4165-8743-309C7F799AA5}"/>
    <cellStyle name="SAPBEXHLevel0X 3 2" xfId="625" xr:uid="{58902B61-C6A9-46B9-96FF-5C7A010329AE}"/>
    <cellStyle name="SAPBEXHLevel0X 3 3" xfId="626" xr:uid="{C745DD49-89B3-40E5-8211-29C0D513D27F}"/>
    <cellStyle name="SAPBEXHLevel0X 4" xfId="901" xr:uid="{EE722263-9D34-4B5B-A0C7-7086AF6D557F}"/>
    <cellStyle name="SAPBEXHLevel1" xfId="627" xr:uid="{B720CD23-29F3-4D34-9D2F-068756336B50}"/>
    <cellStyle name="SAPBEXHLevel1 2" xfId="628" xr:uid="{B801D06D-CD35-4BE6-A4C2-5B8758996E86}"/>
    <cellStyle name="SAPBEXHLevel1 2 2" xfId="629" xr:uid="{3B2428E0-8674-45D5-A17C-B8B330AF1007}"/>
    <cellStyle name="SAPBEXHLevel1 2 3" xfId="630" xr:uid="{139A3A1D-E084-430D-A552-44053C561D38}"/>
    <cellStyle name="SAPBEXHLevel1 3" xfId="631" xr:uid="{CD5535EC-E007-42A1-B873-7353273ED45F}"/>
    <cellStyle name="SAPBEXHLevel1 3 2" xfId="632" xr:uid="{655E5DD6-2ECE-4B48-B5DF-351F5518DA15}"/>
    <cellStyle name="SAPBEXHLevel1 3 3" xfId="633" xr:uid="{B1458106-C6A7-41F7-AE9B-2F6B9B3857DB}"/>
    <cellStyle name="SAPBEXHLevel1 4" xfId="902" xr:uid="{E6910AC9-DD8C-44C0-A87B-A6F89A2BF72D}"/>
    <cellStyle name="SAPBEXHLevel1X" xfId="634" xr:uid="{9C447E91-CEC3-4C66-ABF1-59737951B01B}"/>
    <cellStyle name="SAPBEXHLevel1X 2" xfId="635" xr:uid="{19D75CBA-3F54-4D2F-8E27-6449970C1650}"/>
    <cellStyle name="SAPBEXHLevel1X 2 2" xfId="636" xr:uid="{BEEC1B21-1A5B-43E4-927F-4225CA319513}"/>
    <cellStyle name="SAPBEXHLevel1X 2 3" xfId="637" xr:uid="{1D5F868D-89F1-446C-AA79-1F1BF749ED40}"/>
    <cellStyle name="SAPBEXHLevel1X 3" xfId="638" xr:uid="{D4D3CE60-5E63-4B6E-8A4E-6F52EDB02D06}"/>
    <cellStyle name="SAPBEXHLevel1X 3 2" xfId="639" xr:uid="{E2D55F5F-486B-4C2F-B1E3-1E6E687C4924}"/>
    <cellStyle name="SAPBEXHLevel1X 3 3" xfId="640" xr:uid="{D446BDD5-1ADE-443F-8F88-AC873F6BBD52}"/>
    <cellStyle name="SAPBEXHLevel1X 4" xfId="903" xr:uid="{1B4B573F-4461-42BF-8C73-F480C7AB59CE}"/>
    <cellStyle name="SAPBEXHLevel2" xfId="641" xr:uid="{70E87F6D-D31A-49B9-8307-DEB988052EE4}"/>
    <cellStyle name="SAPBEXHLevel2 2" xfId="642" xr:uid="{15E40F93-8E13-4A31-B4EB-01E93CC1C07A}"/>
    <cellStyle name="SAPBEXHLevel2 2 2" xfId="643" xr:uid="{CFCF11EC-574D-40EC-8695-5DA7770FBEED}"/>
    <cellStyle name="SAPBEXHLevel2 2 3" xfId="644" xr:uid="{2E8AD3ED-B08C-4229-B5E0-25EA5EF7D465}"/>
    <cellStyle name="SAPBEXHLevel2 3" xfId="645" xr:uid="{81931213-2FF8-45D9-BB98-DE9F34C0B7BF}"/>
    <cellStyle name="SAPBEXHLevel2 3 2" xfId="646" xr:uid="{D91673C7-0AA7-4861-93B2-092DBCF3FEED}"/>
    <cellStyle name="SAPBEXHLevel2 3 3" xfId="647" xr:uid="{1EB7B65D-FE64-4699-A67E-163365816F5F}"/>
    <cellStyle name="SAPBEXHLevel2 4" xfId="904" xr:uid="{B0817EC7-B567-4680-82E1-1C1677A27764}"/>
    <cellStyle name="SAPBEXHLevel2X" xfId="648" xr:uid="{41B63F06-B69E-4674-A272-2F8F4F997AE4}"/>
    <cellStyle name="SAPBEXHLevel2X 2" xfId="649" xr:uid="{86386BF0-6986-4297-B903-CA3D9994AC32}"/>
    <cellStyle name="SAPBEXHLevel2X 2 2" xfId="650" xr:uid="{9B9DBC32-DBB3-4122-9465-5D6640A9BCE1}"/>
    <cellStyle name="SAPBEXHLevel2X 2 3" xfId="651" xr:uid="{2C77393D-D26C-4CDC-A336-494DDFAF51E1}"/>
    <cellStyle name="SAPBEXHLevel2X 3" xfId="652" xr:uid="{9A27C199-8FD5-4DC7-A345-45239362B9D9}"/>
    <cellStyle name="SAPBEXHLevel2X 3 2" xfId="653" xr:uid="{BE8D67EA-EDBC-4004-9328-A0D181C8D6CF}"/>
    <cellStyle name="SAPBEXHLevel2X 3 3" xfId="654" xr:uid="{3F0E9314-D5F4-40E1-A19C-ABD04D35EB1F}"/>
    <cellStyle name="SAPBEXHLevel2X 4" xfId="905" xr:uid="{2A83FACE-5995-43DB-9145-D3833A7C3807}"/>
    <cellStyle name="SAPBEXHLevel3" xfId="655" xr:uid="{4F97DA14-2423-4DE2-A55B-7332983E9FF7}"/>
    <cellStyle name="SAPBEXHLevel3 2" xfId="656" xr:uid="{E900BB43-7575-4068-81BE-90229701D39C}"/>
    <cellStyle name="SAPBEXHLevel3 2 2" xfId="657" xr:uid="{328AA14D-A80C-4C32-86D5-98FE77754458}"/>
    <cellStyle name="SAPBEXHLevel3 2 3" xfId="658" xr:uid="{8CF46313-736D-46E6-B9ED-60DCC9B8E346}"/>
    <cellStyle name="SAPBEXHLevel3 3" xfId="659" xr:uid="{5EDBFE89-74AF-450B-98BE-3F206CCB2C76}"/>
    <cellStyle name="SAPBEXHLevel3 3 2" xfId="660" xr:uid="{DDE145CC-F42E-4168-AA45-0D3F882C1F50}"/>
    <cellStyle name="SAPBEXHLevel3 3 3" xfId="661" xr:uid="{937D7B43-F2F9-4E90-ADD0-33C21604B275}"/>
    <cellStyle name="SAPBEXHLevel3 4" xfId="906" xr:uid="{56F444BF-0CA4-4AEB-A073-5075FF412474}"/>
    <cellStyle name="SAPBEXHLevel3X" xfId="662" xr:uid="{D33C10CC-2829-45B2-AAA2-46A5D8F09EDE}"/>
    <cellStyle name="SAPBEXHLevel3X 2" xfId="663" xr:uid="{F1C19F52-74CE-48E8-9335-5ABF30FC054B}"/>
    <cellStyle name="SAPBEXHLevel3X 2 2" xfId="664" xr:uid="{4D18C9BA-E9EA-47DE-B7E5-838C1F7E3ADF}"/>
    <cellStyle name="SAPBEXHLevel3X 2 3" xfId="665" xr:uid="{32231904-80B7-4032-BF22-1D3C9169A224}"/>
    <cellStyle name="SAPBEXHLevel3X 3" xfId="666" xr:uid="{D18FB158-E923-404D-A027-E7D74CCCF7A7}"/>
    <cellStyle name="SAPBEXHLevel3X 3 2" xfId="667" xr:uid="{DBE772D2-DC60-484A-AFDC-FD1EB453E89E}"/>
    <cellStyle name="SAPBEXHLevel3X 3 3" xfId="668" xr:uid="{05CF1FA2-F052-4D8B-8E1D-AEC541CAEF67}"/>
    <cellStyle name="SAPBEXHLevel3X 4" xfId="907" xr:uid="{E6041DA1-663C-482D-B6BA-FE09A8F855AD}"/>
    <cellStyle name="SAPBEXinputData" xfId="669" xr:uid="{F2B5D456-C1F8-4042-A2EB-669DF312CB36}"/>
    <cellStyle name="SAPBEXresData" xfId="670" xr:uid="{A9D99B70-A4CC-4056-A4A7-5F998F862BF9}"/>
    <cellStyle name="SAPBEXresData 2" xfId="671" xr:uid="{1CB12500-315A-4D68-8D76-670231BEA10B}"/>
    <cellStyle name="SAPBEXresData 2 2" xfId="672" xr:uid="{7C2FC460-7C03-422A-8659-BD3BEE31D2BB}"/>
    <cellStyle name="SAPBEXresData 2 3" xfId="673" xr:uid="{F8FFE8A9-77AE-4477-A4FC-8A93982FCFA2}"/>
    <cellStyle name="SAPBEXresData 3" xfId="674" xr:uid="{CA3B7CD9-0F5E-4226-A4DB-A94F45E648C0}"/>
    <cellStyle name="SAPBEXresData 3 2" xfId="675" xr:uid="{4CACFD9E-8173-41C9-9F69-4B4686B74C7E}"/>
    <cellStyle name="SAPBEXresData 3 3" xfId="676" xr:uid="{1AA2D0C0-80C6-4A68-BB19-9D680FB7328D}"/>
    <cellStyle name="SAPBEXresData 4" xfId="908" xr:uid="{2092436D-5F04-4AC0-839D-9269E203A17A}"/>
    <cellStyle name="SAPBEXresDataEmph" xfId="677" xr:uid="{B97A4747-1585-447D-BC95-C373A5926C4F}"/>
    <cellStyle name="SAPBEXresDataEmph 2" xfId="678" xr:uid="{636A28D4-D05C-428E-BE59-B771CAEFB0B6}"/>
    <cellStyle name="SAPBEXresDataEmph 2 2" xfId="679" xr:uid="{16690D9D-F0D5-4896-9F1C-97F9B55E90BE}"/>
    <cellStyle name="SAPBEXresDataEmph 2 3" xfId="680" xr:uid="{35B1D143-86BF-43FB-9EF6-C2544B882336}"/>
    <cellStyle name="SAPBEXresDataEmph 3" xfId="681" xr:uid="{42DFAC68-4984-499A-ABCC-D12E52665EC9}"/>
    <cellStyle name="SAPBEXresDataEmph 3 2" xfId="682" xr:uid="{9D37F83F-1A85-4A30-879C-CBB43F305605}"/>
    <cellStyle name="SAPBEXresDataEmph 3 3" xfId="683" xr:uid="{6FDBF088-9421-471A-A9CB-3E125516B296}"/>
    <cellStyle name="SAPBEXresDataEmph 4" xfId="909" xr:uid="{556B3BF2-7EB2-4AF0-83B1-5CBD4B57C0A1}"/>
    <cellStyle name="SAPBEXresItem" xfId="684" xr:uid="{22CDC912-9739-4CF9-B353-01ECC180F491}"/>
    <cellStyle name="SAPBEXresItem 2" xfId="685" xr:uid="{14C0D06A-D7F3-4197-BDF6-D142E6C7257C}"/>
    <cellStyle name="SAPBEXresItem 2 2" xfId="686" xr:uid="{8B84FAE0-5DC4-4C62-9933-9F7A58664E8A}"/>
    <cellStyle name="SAPBEXresItem 2 3" xfId="687" xr:uid="{B8951F75-8B5B-4183-9634-3F1AA0848098}"/>
    <cellStyle name="SAPBEXresItem 3" xfId="688" xr:uid="{BD5A518E-A69F-4D14-8C6F-1F2B272DF9B7}"/>
    <cellStyle name="SAPBEXresItem 3 2" xfId="689" xr:uid="{9F9F98E6-24C4-4CF8-B6FA-B12EE0F60B26}"/>
    <cellStyle name="SAPBEXresItem 3 3" xfId="690" xr:uid="{EF93D9AA-840C-4280-9450-6C0DA731EF52}"/>
    <cellStyle name="SAPBEXresItem 4" xfId="910" xr:uid="{8D1A3916-C1AC-4648-AA0B-0FAE985B40F2}"/>
    <cellStyle name="SAPBEXresItemX" xfId="691" xr:uid="{2C99429A-BEA4-4679-9997-11526EA57F1B}"/>
    <cellStyle name="SAPBEXresItemX 2" xfId="692" xr:uid="{41A9C619-3FF3-4403-9DA3-C5DB787FF7C9}"/>
    <cellStyle name="SAPBEXresItemX 2 2" xfId="693" xr:uid="{693AC70A-B4F6-4D25-B4CD-88A7525A488C}"/>
    <cellStyle name="SAPBEXresItemX 2 3" xfId="694" xr:uid="{71229233-95C1-420D-8284-B3233217960B}"/>
    <cellStyle name="SAPBEXresItemX 3" xfId="695" xr:uid="{EE809955-485B-4346-8726-E39DC1427309}"/>
    <cellStyle name="SAPBEXresItemX 3 2" xfId="696" xr:uid="{14723E0D-17EC-4549-B96D-94806737AB75}"/>
    <cellStyle name="SAPBEXresItemX 3 3" xfId="697" xr:uid="{F362D42F-5135-47AB-BFF4-56034DF7636B}"/>
    <cellStyle name="SAPBEXresItemX 4" xfId="911" xr:uid="{26FE889A-1D8E-4A4C-AB12-D69761025D2C}"/>
    <cellStyle name="SAPBEXstdData" xfId="698" xr:uid="{506B4594-ACC5-4486-9B4C-21BABF432FB7}"/>
    <cellStyle name="SAPBEXstdData 2" xfId="699" xr:uid="{39FE46C8-EAA4-4780-97DF-D9088CB04D2A}"/>
    <cellStyle name="SAPBEXstdData 2 2" xfId="700" xr:uid="{A56426A4-C516-4E94-B133-10E7F5473598}"/>
    <cellStyle name="SAPBEXstdData 2 3" xfId="701" xr:uid="{01F9652C-4986-4520-98F1-D6BBEC33F882}"/>
    <cellStyle name="SAPBEXstdData 3" xfId="702" xr:uid="{801BD2D4-DB73-4952-896D-33A7226285F0}"/>
    <cellStyle name="SAPBEXstdData 3 2" xfId="703" xr:uid="{3AE4F5BF-C15E-48D0-B7AF-71789233C41D}"/>
    <cellStyle name="SAPBEXstdData 3 3" xfId="704" xr:uid="{E3D11BC3-A2D3-47C7-B431-82C4159A80F4}"/>
    <cellStyle name="SAPBEXstdData 4" xfId="912" xr:uid="{4F76E1F5-E957-4ADF-91D8-69300E632192}"/>
    <cellStyle name="SAPBEXstdDataEmph" xfId="705" xr:uid="{BE44423D-3BEF-4C76-AA9D-BE804C396ECC}"/>
    <cellStyle name="SAPBEXstdDataEmph 2" xfId="706" xr:uid="{35E74FC3-FA3F-4CD1-A984-7DBB7D80AA3C}"/>
    <cellStyle name="SAPBEXstdDataEmph 2 2" xfId="707" xr:uid="{F1CE92FA-540F-4966-BE6F-0F44BFE853C7}"/>
    <cellStyle name="SAPBEXstdDataEmph 2 3" xfId="708" xr:uid="{68A42F9A-3CB5-491A-8CFE-800E2BE5A510}"/>
    <cellStyle name="SAPBEXstdDataEmph 3" xfId="709" xr:uid="{E3444B0C-DD69-4873-BAB2-BD8FCE80AE2A}"/>
    <cellStyle name="SAPBEXstdDataEmph 3 2" xfId="710" xr:uid="{47516F6B-ED74-429C-BDAD-07095727D2F1}"/>
    <cellStyle name="SAPBEXstdDataEmph 3 3" xfId="711" xr:uid="{16A5A886-C02A-47A1-A67E-7C4C12A0A2DF}"/>
    <cellStyle name="SAPBEXstdDataEmph 4" xfId="913" xr:uid="{6EE55AE1-C599-40BF-A66C-42DB1E61ABEB}"/>
    <cellStyle name="SAPBEXstdItem" xfId="712" xr:uid="{4CAEB1D5-23A6-460E-B94B-D71C9248C103}"/>
    <cellStyle name="SAPBEXstdItem 2" xfId="713" xr:uid="{AE0F0507-7987-4EED-8429-03CA98E9FDA6}"/>
    <cellStyle name="SAPBEXstdItem 2 2" xfId="714" xr:uid="{52A14EC3-819D-4E2C-83B5-8232B4A5374E}"/>
    <cellStyle name="SAPBEXstdItem 2 3" xfId="715" xr:uid="{9CB56859-4E0C-46E0-A279-4F294D7F9F8D}"/>
    <cellStyle name="SAPBEXstdItem 3" xfId="716" xr:uid="{A863C732-B632-4B71-9077-2EC349D34655}"/>
    <cellStyle name="SAPBEXstdItem 3 2" xfId="717" xr:uid="{F0414E6A-4CEA-464A-B33E-099C44777BCF}"/>
    <cellStyle name="SAPBEXstdItem 3 3" xfId="718" xr:uid="{84C35DB3-554C-42B7-834F-2634CFAB8949}"/>
    <cellStyle name="SAPBEXstdItem 4" xfId="914" xr:uid="{EABBE364-10D7-4333-9F14-7B6DEE6D1BB3}"/>
    <cellStyle name="SAPBEXstdItemX" xfId="719" xr:uid="{08E15E59-AD48-4A36-90F7-E2204B2B2113}"/>
    <cellStyle name="SAPBEXstdItemX 2" xfId="720" xr:uid="{B6F15B59-CC7B-4FE6-8053-40517BDDD496}"/>
    <cellStyle name="SAPBEXstdItemX 2 2" xfId="721" xr:uid="{11DFB38B-DFE9-4DFF-BD02-FF6174B37728}"/>
    <cellStyle name="SAPBEXstdItemX 2 3" xfId="722" xr:uid="{CA1CB8C8-6A00-46A6-9C59-A39AA72EB9D8}"/>
    <cellStyle name="SAPBEXstdItemX 3" xfId="723" xr:uid="{77FFFAE6-B82F-41D3-8DDA-36EC4169335C}"/>
    <cellStyle name="SAPBEXstdItemX 3 2" xfId="724" xr:uid="{1C045160-C651-4BDC-9886-79361DC378B1}"/>
    <cellStyle name="SAPBEXstdItemX 3 3" xfId="725" xr:uid="{0D33DD5E-155A-472F-AEFE-063713061C56}"/>
    <cellStyle name="SAPBEXstdItemX 4" xfId="915" xr:uid="{BB6B4ED2-B649-4498-96D9-F6055DDE5585}"/>
    <cellStyle name="SAPBEXtitle" xfId="726" xr:uid="{D7936643-AA62-47F1-BE71-9AEC0E59D378}"/>
    <cellStyle name="SAPBEXundefined" xfId="727" xr:uid="{BDABA351-2523-46E5-BA32-7F9CD1857F69}"/>
    <cellStyle name="SAPBEXundefined 2" xfId="728" xr:uid="{BF5BE03C-7EAA-4E11-941D-3E3D1AC6D19F}"/>
    <cellStyle name="SAPBEXundefined 2 2" xfId="729" xr:uid="{C581EA8E-1FA3-4A79-8733-E4283B8B7086}"/>
    <cellStyle name="SAPBEXundefined 2 3" xfId="730" xr:uid="{8C4028D3-2B78-405D-8DA6-55329542894B}"/>
    <cellStyle name="SAPBEXundefined 3" xfId="731" xr:uid="{895EE289-181B-4A73-9A38-142ED0D3EA68}"/>
    <cellStyle name="SAPBEXundefined 3 2" xfId="732" xr:uid="{F49C0F75-B23F-4634-A8F8-87FF7A6C1D6A}"/>
    <cellStyle name="SAPBEXundefined 3 3" xfId="733" xr:uid="{0F413F07-6CF7-4FF2-A3E5-B668630E564B}"/>
    <cellStyle name="SAPBEXundefined 4" xfId="916" xr:uid="{6FD76943-F73F-4052-8CED-FE113E8E2446}"/>
    <cellStyle name="Schlecht 2" xfId="734" xr:uid="{FDAB84DA-F286-4F81-BD4B-403E8CBCF998}"/>
    <cellStyle name="Schlecht 2 2" xfId="735" xr:uid="{25B0EF88-169C-4157-98CD-5B3EEB87B034}"/>
    <cellStyle name="Schlecht 3" xfId="838" xr:uid="{19183181-E8EC-4C72-86BD-EE325145E61A}"/>
    <cellStyle name="Standard 10" xfId="736" xr:uid="{8AAE3A1A-4AE2-4817-A3D3-639358E75370}"/>
    <cellStyle name="Standard 10 2" xfId="737" xr:uid="{8BBE4FA2-CC50-4CC4-8CAE-FBD8586E691B}"/>
    <cellStyle name="Standard 10 2 2" xfId="738" xr:uid="{3143E9A5-2988-4BB2-829F-443E0571A3FD}"/>
    <cellStyle name="Standard 10 2 3" xfId="739" xr:uid="{EB4EED59-874D-461A-91F4-853AD7D5FD51}"/>
    <cellStyle name="Standard 10 3" xfId="740" xr:uid="{FD3DCAB7-5BBD-4060-85E1-FDDF630F44AB}"/>
    <cellStyle name="Standard 10 4" xfId="741" xr:uid="{35BB6D38-575B-4A80-8547-4424F9F26FAB}"/>
    <cellStyle name="Standard 11" xfId="2" xr:uid="{E676B453-8867-401B-A5B8-3611050F5734}"/>
    <cellStyle name="Standard 12" xfId="742" xr:uid="{23D6CBF8-B1A4-4346-97FB-16559C95AAB3}"/>
    <cellStyle name="Standard 12 2" xfId="743" xr:uid="{1D0DE05F-2998-4DF6-8C91-7EE2E7E503E5}"/>
    <cellStyle name="Standard 13" xfId="744" xr:uid="{6E2F9477-CA15-47FB-B717-26F55835458F}"/>
    <cellStyle name="Standard 13 2" xfId="745" xr:uid="{FF7E780E-6C8C-46A6-B682-A27E28DAF6B9}"/>
    <cellStyle name="Standard 13 2 2" xfId="746" xr:uid="{35727182-12E1-4130-B6F1-60FF6351A663}"/>
    <cellStyle name="Standard 13 2 3" xfId="747" xr:uid="{D6BB15FF-94C4-4310-B101-6810971F9213}"/>
    <cellStyle name="Standard 13 3" xfId="748" xr:uid="{8739A5AC-CA2F-4041-9779-657ABB45E51A}"/>
    <cellStyle name="Standard 13 4" xfId="749" xr:uid="{379FA2EF-83AE-4246-8104-EF76C010D1C3}"/>
    <cellStyle name="Standard 14" xfId="7" xr:uid="{C730B36F-7B66-415E-9E94-1C01B1F43FAC}"/>
    <cellStyle name="Standard 18" xfId="929" xr:uid="{C0E61706-A082-48E2-80CD-F9F3E1D6358E}"/>
    <cellStyle name="Standard 2" xfId="1" xr:uid="{16C4B438-A21A-4409-9181-18CA46E8ABD7}"/>
    <cellStyle name="Standard 2 10" xfId="750" xr:uid="{4B2C9B7E-4A60-497E-A442-35CB539B4408}"/>
    <cellStyle name="Standard 2 2" xfId="751" xr:uid="{693F761A-65F4-470C-AE2F-6D10A4F2BEFD}"/>
    <cellStyle name="Standard 2 3" xfId="752" xr:uid="{7FF6EC49-CD67-4F0D-8077-EB27B8380125}"/>
    <cellStyle name="Standard 2 4" xfId="753" xr:uid="{EDEC345F-0DCA-4A97-B17B-4A20B554C59F}"/>
    <cellStyle name="Standard 2 5" xfId="754" xr:uid="{C9FBC492-F4F0-4E19-B347-53BCD02E7FB6}"/>
    <cellStyle name="Standard 2 6" xfId="755" xr:uid="{C57B96C5-8867-48F9-8B39-5091DCF38E8B}"/>
    <cellStyle name="Standard 2 7" xfId="756" xr:uid="{BC21B6C7-A7E8-4EA9-A236-600C4CF660C9}"/>
    <cellStyle name="Standard 2 7 2" xfId="757" xr:uid="{91451288-CE95-4DF3-B539-77974EA5BC6C}"/>
    <cellStyle name="Standard 2 8" xfId="758" xr:uid="{EDB5C6FF-D477-414F-ADEE-D43051B2CC86}"/>
    <cellStyle name="Standard 2 8 2" xfId="759" xr:uid="{F2F54094-BEDC-4153-979A-EA8736A0AFBA}"/>
    <cellStyle name="Standard 2 8 3" xfId="760" xr:uid="{F5E85AFB-A70F-473C-AE1B-37037849F677}"/>
    <cellStyle name="Standard 2 9" xfId="761" xr:uid="{6575E4DC-FC11-4D6F-AF40-FD9DBA73AA10}"/>
    <cellStyle name="Standard 2_BP 2011-2013 Gesamt-BAB1" xfId="762" xr:uid="{2F000977-F5B2-4E1B-B8D6-64F4B84A516D}"/>
    <cellStyle name="Standard 3" xfId="763" xr:uid="{F76E18C6-C5EE-4030-80E9-437921350668}"/>
    <cellStyle name="Standard 3 2" xfId="764" xr:uid="{61E196E4-3BA7-4578-B4A2-B0F917F646B0}"/>
    <cellStyle name="Standard 4" xfId="765" xr:uid="{CA10649D-190B-4EC9-B0BF-8732C0FFC347}"/>
    <cellStyle name="Standard 4 2" xfId="766" xr:uid="{FEF6EE8B-424F-4868-A856-35EE13A96339}"/>
    <cellStyle name="Standard 4 3" xfId="767" xr:uid="{817E3A1B-D864-49DC-B35F-5DBD4FD210B1}"/>
    <cellStyle name="Standard 4 3 2" xfId="768" xr:uid="{6AC5CA93-DFDB-4334-8672-9899E9E74ABC}"/>
    <cellStyle name="Standard 4 3 2 2" xfId="769" xr:uid="{2E9F1160-5056-48C3-8257-8B55C22F3655}"/>
    <cellStyle name="Standard 4 3 2 3" xfId="770" xr:uid="{ECDC6FB7-8E69-421D-8557-9B4888926051}"/>
    <cellStyle name="Standard 4 3 3" xfId="771" xr:uid="{FF995221-070F-4FE7-BDF2-C68E6A58ACB0}"/>
    <cellStyle name="Standard 4 3 4" xfId="772" xr:uid="{82CED7A2-6E82-4759-97BF-38FD85CF283A}"/>
    <cellStyle name="Standard 4 4" xfId="773" xr:uid="{5713763E-EF0A-44F2-8EFC-16FEC623C27B}"/>
    <cellStyle name="Standard 4 4 2" xfId="774" xr:uid="{3782C212-F439-41A7-9878-1775E205F6D7}"/>
    <cellStyle name="Standard 4 4 3" xfId="775" xr:uid="{82FDFF71-B6FD-4999-ACC4-2D43D850DFD6}"/>
    <cellStyle name="Standard 4 5" xfId="776" xr:uid="{C7689EEA-7240-485A-9E8F-18F7B2F48D39}"/>
    <cellStyle name="Standard 4 6" xfId="777" xr:uid="{DB719FF3-0503-490D-BBA1-2722BDDE8BAE}"/>
    <cellStyle name="Standard 5" xfId="778" xr:uid="{478EC7F9-0FB5-45D8-B98F-9506BAB10D22}"/>
    <cellStyle name="Standard 5 2" xfId="779" xr:uid="{1CD802BF-71E7-4214-8C50-BCFC4BE6C78F}"/>
    <cellStyle name="Standard 5 3" xfId="780" xr:uid="{DB044426-B28D-4743-AEAE-23D60EAFDA9D}"/>
    <cellStyle name="Standard 5 3 2" xfId="781" xr:uid="{57E7134F-0945-4DEE-8DA2-82E277595418}"/>
    <cellStyle name="Standard 5 3 3" xfId="782" xr:uid="{400BB887-D192-4218-8ADB-5CAD5F5D9960}"/>
    <cellStyle name="Standard 5 4" xfId="783" xr:uid="{3BC94626-5809-418F-A4C4-7B29F77C41C3}"/>
    <cellStyle name="Standard 5 5" xfId="784" xr:uid="{A286FC4D-1967-4D64-B4B2-4AC12B96184F}"/>
    <cellStyle name="Standard 6" xfId="785" xr:uid="{D751F66B-3A39-4555-A7EB-E405C73708F2}"/>
    <cellStyle name="Standard 7" xfId="786" xr:uid="{A1B58D5F-B513-4676-BE52-2C31A584FA7C}"/>
    <cellStyle name="Standard 7 2" xfId="787" xr:uid="{41D0547B-3826-4B2C-895B-294A269DFDCA}"/>
    <cellStyle name="Standard 7 2 2" xfId="788" xr:uid="{E08DA11F-8352-4345-981F-B0741BE44695}"/>
    <cellStyle name="Standard 7 2 3" xfId="789" xr:uid="{F677ED1B-4B9A-4FD6-949E-477DB7AC8FC1}"/>
    <cellStyle name="Standard 7 3" xfId="790" xr:uid="{EFD348CD-9786-4697-AFB2-5EB8277EF66B}"/>
    <cellStyle name="Standard 7 4" xfId="791" xr:uid="{0CE75248-8CAC-424B-8D5E-881E5F323AB2}"/>
    <cellStyle name="Standard 77" xfId="4" xr:uid="{6BFE438E-7E8E-427F-B27D-646B9AABE1DB}"/>
    <cellStyle name="Standard 8" xfId="792" xr:uid="{AB80C4F6-75AB-4FD4-BEA4-9C10B0837DEE}"/>
    <cellStyle name="Standard 8 2" xfId="793" xr:uid="{61DFD3BC-9A6F-49A2-9C66-5A2DFCA0E7B9}"/>
    <cellStyle name="Standard 8 2 2" xfId="794" xr:uid="{1B793A3B-575B-4675-9AFD-D06F722BE08D}"/>
    <cellStyle name="Standard 8 2 2 2" xfId="795" xr:uid="{AB17CB11-4BB6-425D-8263-3AD20C28FEF6}"/>
    <cellStyle name="Standard 8 2 2 3" xfId="796" xr:uid="{4807AE20-AAFB-4D3F-9EA9-DBB1E4611424}"/>
    <cellStyle name="Standard 8 2 3" xfId="797" xr:uid="{40EB32A9-3C1B-4539-8568-3879C44CA445}"/>
    <cellStyle name="Standard 8 2 4" xfId="798" xr:uid="{8AA641F5-5CB3-40D9-8BED-34114834FD00}"/>
    <cellStyle name="Standard 8 3" xfId="799" xr:uid="{B7EFC4CE-4D7E-4C67-8ACA-787BC8D42C05}"/>
    <cellStyle name="Standard 8 3 2" xfId="800" xr:uid="{06395874-EDAA-4213-B664-30189F27D9A0}"/>
    <cellStyle name="Standard 8 3 3" xfId="801" xr:uid="{6997F9BF-0380-4444-BB9E-75C110F5D3AF}"/>
    <cellStyle name="Standard 8 4" xfId="802" xr:uid="{C87EA703-7318-40A7-952A-B0D74D5782D5}"/>
    <cellStyle name="Standard 8 5" xfId="803" xr:uid="{F68C3B52-B613-4140-97EF-23B6D9E130AF}"/>
    <cellStyle name="Standard 9" xfId="804" xr:uid="{E422D85B-D741-45D7-ACF4-E75B00F2D180}"/>
    <cellStyle name="Standard 9 2" xfId="805" xr:uid="{967CC48C-8754-46E5-830B-3734F1FB283C}"/>
    <cellStyle name="Standard 9 2 2" xfId="806" xr:uid="{E4328A56-8552-4664-8660-F11D2E9E6799}"/>
    <cellStyle name="Standard 9 2 3" xfId="807" xr:uid="{853312F6-60EE-4396-82F3-CFDBBF7DE0EC}"/>
    <cellStyle name="Standard 9 3" xfId="808" xr:uid="{8D5F82A4-7C69-4B28-B6A4-F886DAE96F72}"/>
    <cellStyle name="Standard 9 4" xfId="809" xr:uid="{D77084B4-4DBC-4BE3-911E-7F45CF0F2C56}"/>
    <cellStyle name="Stil 1" xfId="810" xr:uid="{F9E73315-8129-4391-9B55-A61459708F36}"/>
    <cellStyle name="Style 1" xfId="811" xr:uid="{CB5BBAE8-4CEA-4DCF-A579-534B37AF156D}"/>
    <cellStyle name="Title 2" xfId="812" xr:uid="{8852C1FE-B21F-42E6-8AD4-D871AACCA40D}"/>
    <cellStyle name="Title 3" xfId="813" xr:uid="{4A836F28-092C-4CEF-BA59-9707B0AD85DF}"/>
    <cellStyle name="Title 4" xfId="814" xr:uid="{B33742A4-565D-41E1-9226-B00C73D496C6}"/>
    <cellStyle name="Total 2" xfId="815" xr:uid="{9F7834D6-AE58-4A35-9826-38CD78E05A68}"/>
    <cellStyle name="Total 2 2" xfId="816" xr:uid="{03EB45C3-BFAA-4142-85FF-530FC1F395E1}"/>
    <cellStyle name="Total 2 2 2" xfId="817" xr:uid="{AAB7A954-8AF2-4D56-9418-06F6C1A1D182}"/>
    <cellStyle name="Total 2 2 3" xfId="818" xr:uid="{1BBDEAFD-8DD5-4A04-8BD9-A8911239DD07}"/>
    <cellStyle name="Total 2 3" xfId="819" xr:uid="{EDC2CD4A-6DEF-4AA5-A0E5-3F99DA4474B2}"/>
    <cellStyle name="Total 2 3 2" xfId="820" xr:uid="{C339B496-6AF6-457D-A8EA-A054BD2A83F2}"/>
    <cellStyle name="Total 2 3 3" xfId="821" xr:uid="{FA145BCB-D66E-43BF-8464-8F6BF2699D80}"/>
    <cellStyle name="Total 2 4" xfId="917" xr:uid="{82D9FFCF-4802-4B13-A5D0-EE5A11C7476F}"/>
    <cellStyle name="Total 3" xfId="822" xr:uid="{7916FF59-F784-4A98-AD96-03CD4EA299DC}"/>
    <cellStyle name="Überschrift 1 2" xfId="823" xr:uid="{97A167A4-A43D-4F8D-AEBF-A39FFD5F4B7F}"/>
    <cellStyle name="Überschrift 1 3" xfId="833" xr:uid="{C5CD4793-E72C-4266-B68D-7CA7199D9F56}"/>
    <cellStyle name="Überschrift 2 2" xfId="824" xr:uid="{43967049-3334-4A86-AEF6-1E5D821BDB19}"/>
    <cellStyle name="Überschrift 2 3" xfId="834" xr:uid="{B190944D-7D53-43D6-85FD-6E61E30A55D2}"/>
    <cellStyle name="Überschrift 3 2" xfId="825" xr:uid="{31FF422F-19B0-431F-8C93-2EA6E250B08C}"/>
    <cellStyle name="Überschrift 3 3" xfId="835" xr:uid="{52D81979-2139-477F-ABE5-8F347125D743}"/>
    <cellStyle name="Überschrift 4 2" xfId="826" xr:uid="{A69E297E-FBC2-4CAD-BAA0-FB738E67621D}"/>
    <cellStyle name="Überschrift 4 3" xfId="836" xr:uid="{8617F093-309E-43B4-B9A4-D404661A2AB0}"/>
    <cellStyle name="Überschrift 5" xfId="827" xr:uid="{6D1D411C-F1FE-46B3-BC42-E75C48863E10}"/>
    <cellStyle name="Überschrift 6" xfId="918" xr:uid="{5BF33DB6-9661-45E5-B9F6-A2FEF4D6225C}"/>
    <cellStyle name="Verknüpfte Zelle 2" xfId="828" xr:uid="{45EDC56E-2A60-406D-9378-BC2E9D789913}"/>
    <cellStyle name="Verknüpfte Zelle 3" xfId="843" xr:uid="{84484BF1-55D1-4BF4-91E6-B655F12EEEBB}"/>
    <cellStyle name="Warnender Text 2" xfId="829" xr:uid="{665DD26E-BA2A-456E-9D12-C6846EC6076C}"/>
    <cellStyle name="Warnender Text 3" xfId="845" xr:uid="{46A53EC7-4AFC-46B4-A795-5DE322319871}"/>
    <cellStyle name="Warning Text 2" xfId="830" xr:uid="{F157C5AF-3A18-4F46-A213-D7FD3483B6B2}"/>
    <cellStyle name="Warning Text 3" xfId="831" xr:uid="{AA8B95E9-5928-4226-883A-ED67FC789CD2}"/>
    <cellStyle name="Zelle überprüfen 2" xfId="832" xr:uid="{B61BC9F8-A657-45F9-BFA1-30EC92805510}"/>
    <cellStyle name="Zelle überprüfen 3" xfId="844" xr:uid="{661FFE94-E940-4929-AB45-E882410ECA7B}"/>
  </cellStyles>
  <dxfs count="58"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6</xdr:col>
      <xdr:colOff>438150</xdr:colOff>
      <xdr:row>4</xdr:row>
      <xdr:rowOff>180975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7F7A4444-BDEF-4790-AE06-ABDE131BEB4B}"/>
            </a:ext>
          </a:extLst>
        </xdr:cNvPr>
        <xdr:cNvSpPr/>
      </xdr:nvSpPr>
      <xdr:spPr>
        <a:xfrm rot="114549">
          <a:off x="5219700" y="628650"/>
          <a:ext cx="1752600" cy="8096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MOCKUP DATA</a:t>
          </a:r>
        </a:p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HackZurich 2023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EFC6-1947-4547-BD71-76E10A25C99B}">
  <sheetPr>
    <tabColor theme="0"/>
    <pageSetUpPr fitToPage="1"/>
  </sheetPr>
  <dimension ref="B1:X32"/>
  <sheetViews>
    <sheetView showGridLines="0" zoomScaleNormal="100" zoomScaleSheetLayoutView="55" workbookViewId="0">
      <selection activeCell="D40" sqref="D40"/>
    </sheetView>
  </sheetViews>
  <sheetFormatPr baseColWidth="10" defaultColWidth="10.83203125" defaultRowHeight="24.75" customHeight="1"/>
  <cols>
    <col min="1" max="1" width="10.83203125" style="6"/>
    <col min="2" max="2" width="25.83203125" style="2" customWidth="1"/>
    <col min="3" max="3" width="19.6640625" style="45" customWidth="1"/>
    <col min="4" max="4" width="1.6640625" style="2" customWidth="1"/>
    <col min="5" max="5" width="20.1640625" style="45" customWidth="1"/>
    <col min="6" max="8" width="19.6640625" style="45" customWidth="1"/>
    <col min="9" max="12" width="19.6640625" style="2" customWidth="1"/>
    <col min="13" max="13" width="23.33203125" style="2" customWidth="1"/>
    <col min="14" max="14" width="25.83203125" style="6" customWidth="1"/>
    <col min="15" max="15" width="19.6640625" style="6" customWidth="1"/>
    <col min="16" max="16" width="1.6640625" style="6" customWidth="1"/>
    <col min="17" max="17" width="20.6640625" style="6" customWidth="1"/>
    <col min="18" max="24" width="19.6640625" style="6" customWidth="1"/>
    <col min="25" max="16384" width="10.83203125" style="6"/>
  </cols>
  <sheetData>
    <row r="1" spans="2:24" ht="24.75" customHeight="1">
      <c r="B1" s="1" t="s">
        <v>0</v>
      </c>
      <c r="C1" s="3"/>
      <c r="E1" s="2"/>
      <c r="F1" s="2"/>
      <c r="G1" s="2"/>
      <c r="H1" s="2"/>
      <c r="N1" s="1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</row>
    <row r="2" spans="2:24" ht="24.75" customHeight="1">
      <c r="C2" s="3"/>
      <c r="E2" s="2"/>
      <c r="F2" s="2"/>
      <c r="G2" s="2"/>
      <c r="H2" s="2"/>
      <c r="N2" s="2"/>
      <c r="O2" s="3"/>
      <c r="P2" s="2"/>
      <c r="Q2" s="2"/>
      <c r="R2" s="2"/>
      <c r="S2" s="2"/>
      <c r="T2" s="2"/>
      <c r="U2" s="2"/>
      <c r="V2" s="2"/>
      <c r="W2" s="2"/>
      <c r="X2" s="2"/>
    </row>
    <row r="3" spans="2:24" ht="24.75" customHeight="1">
      <c r="B3" s="2" t="s">
        <v>2</v>
      </c>
      <c r="C3" s="50">
        <v>45107</v>
      </c>
      <c r="E3" s="2"/>
      <c r="F3" s="2"/>
      <c r="G3" s="2"/>
      <c r="H3" s="2"/>
      <c r="L3" s="10"/>
      <c r="N3" s="2" t="s">
        <v>2</v>
      </c>
      <c r="O3" s="50">
        <v>45046</v>
      </c>
      <c r="P3" s="2"/>
      <c r="Q3" s="2"/>
      <c r="R3" s="2"/>
      <c r="S3" s="2"/>
      <c r="T3" s="2"/>
      <c r="U3" s="2"/>
      <c r="V3" s="2"/>
      <c r="W3" s="2"/>
      <c r="X3" s="10"/>
    </row>
    <row r="4" spans="2:24" ht="24.75" customHeight="1">
      <c r="C4" s="2"/>
      <c r="E4" s="2"/>
      <c r="F4" s="2"/>
      <c r="G4" s="2"/>
      <c r="H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ht="24.75" customHeight="1"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1" t="s">
        <v>3</v>
      </c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2:24" ht="24.75" customHeight="1">
      <c r="B6" s="16" t="s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6" t="s">
        <v>4</v>
      </c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2:24" ht="24.75" customHeight="1" thickBo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2:24" ht="24.75" customHeight="1" thickBot="1">
      <c r="B8" s="99" t="s">
        <v>5</v>
      </c>
      <c r="C8" s="100"/>
      <c r="D8" s="15"/>
      <c r="E8" s="101" t="s">
        <v>6</v>
      </c>
      <c r="F8" s="102"/>
      <c r="G8" s="102"/>
      <c r="H8" s="102"/>
      <c r="I8" s="102"/>
      <c r="J8" s="102"/>
      <c r="K8" s="102"/>
      <c r="L8" s="103"/>
      <c r="M8" s="12"/>
      <c r="N8" s="99" t="s">
        <v>5</v>
      </c>
      <c r="O8" s="100"/>
      <c r="P8" s="15"/>
      <c r="Q8" s="101" t="s">
        <v>6</v>
      </c>
      <c r="R8" s="102"/>
      <c r="S8" s="102"/>
      <c r="T8" s="102"/>
      <c r="U8" s="102"/>
      <c r="V8" s="102"/>
      <c r="W8" s="102"/>
      <c r="X8" s="103"/>
    </row>
    <row r="9" spans="2:24" ht="99" customHeight="1" thickBot="1">
      <c r="B9" s="79" t="s">
        <v>7</v>
      </c>
      <c r="C9" s="80" t="s">
        <v>8</v>
      </c>
      <c r="D9" s="5"/>
      <c r="E9" s="85" t="s">
        <v>9</v>
      </c>
      <c r="F9" s="86" t="s">
        <v>10</v>
      </c>
      <c r="G9" s="87" t="s">
        <v>11</v>
      </c>
      <c r="H9" s="87" t="s">
        <v>12</v>
      </c>
      <c r="I9" s="87" t="s">
        <v>13</v>
      </c>
      <c r="J9" s="87" t="s">
        <v>14</v>
      </c>
      <c r="K9" s="87" t="s">
        <v>15</v>
      </c>
      <c r="L9" s="88" t="s">
        <v>16</v>
      </c>
      <c r="N9" s="79" t="s">
        <v>7</v>
      </c>
      <c r="O9" s="80" t="s">
        <v>8</v>
      </c>
      <c r="P9" s="5"/>
      <c r="Q9" s="85" t="s">
        <v>9</v>
      </c>
      <c r="R9" s="86" t="s">
        <v>10</v>
      </c>
      <c r="S9" s="87" t="s">
        <v>11</v>
      </c>
      <c r="T9" s="87" t="s">
        <v>12</v>
      </c>
      <c r="U9" s="87" t="s">
        <v>13</v>
      </c>
      <c r="V9" s="87" t="s">
        <v>14</v>
      </c>
      <c r="W9" s="87" t="s">
        <v>15</v>
      </c>
      <c r="X9" s="88" t="s">
        <v>16</v>
      </c>
    </row>
    <row r="10" spans="2:24" ht="25" customHeight="1">
      <c r="B10" s="81" t="s">
        <v>17</v>
      </c>
      <c r="C10" s="82">
        <f>SUMIF('Litigation Report Group_2023.06'!$A$10:$A$51,$B10,'Litigation Report Group_2023.06'!$U$10:$U$51)</f>
        <v>0</v>
      </c>
      <c r="D10" s="73"/>
      <c r="E10" s="54">
        <f>SUMIF('Litigation Report Group_2023.06'!$A$10:$A$51,$B10,'Litigation Report Group_2023.06'!$V$10:$V$51)</f>
        <v>-530</v>
      </c>
      <c r="F10" s="55">
        <f>SUMIF('Litigation Report Group_2023.06'!$A$10:$A$51,$B10,'Litigation Report Group_2023.06'!$W$10:$W$51)</f>
        <v>-530</v>
      </c>
      <c r="G10" s="56">
        <f t="shared" ref="G10:G32" si="0">E10-F10</f>
        <v>0</v>
      </c>
      <c r="H10" s="57">
        <f>SUMIF('Litigation Report Group_2023.06'!$A$10:$A$51,$B10,'Litigation Report Group_2023.06'!$Y$10:$Y$51)</f>
        <v>-5</v>
      </c>
      <c r="I10" s="57">
        <f>SUMIF('Litigation Report Group_2023.06'!$A$10:$A$51,$B10,'Litigation Report Group_2023.06'!$Z$10:$Z$51)</f>
        <v>-10</v>
      </c>
      <c r="J10" s="57">
        <f>SUMIF('Litigation Report Group_2023.06'!$A$10:$A$51,$B10,'Litigation Report Group_2023.06'!$AA$10:$AA$51)</f>
        <v>-30</v>
      </c>
      <c r="K10" s="55">
        <f>SUMIF('Litigation Report Group_2023.06'!$A$10:$A$51,$B10,'Litigation Report Group_2023.06'!$AB$10:$AB$51)</f>
        <v>0</v>
      </c>
      <c r="L10" s="58">
        <f>SUMIF('Litigation Report Group_2023.06'!$A$10:$A$51,$B10,'Litigation Report Group_2023.06'!$AG$10:$AG$51)</f>
        <v>0</v>
      </c>
      <c r="N10" s="81" t="s">
        <v>17</v>
      </c>
      <c r="O10" s="82">
        <f>SUMIF('Ltigation Report Group_2023.04'!$B$10:$B$40,$B10,'Ltigation Report Group_2023.04'!$V$10:$V$40)</f>
        <v>0</v>
      </c>
      <c r="P10" s="73"/>
      <c r="Q10" s="54">
        <f>SUMIF('Ltigation Report Group_2023.04'!$B$10:$B$40,$B10,'Ltigation Report Group_2023.04'!$W$10:$W$40)</f>
        <v>-352</v>
      </c>
      <c r="R10" s="55">
        <f>SUMIF('Ltigation Report Group_2023.04'!$B$10:$B$40,$B10,'Ltigation Report Group_2023.04'!$X$10:$X$40)</f>
        <v>-352</v>
      </c>
      <c r="S10" s="56">
        <f t="shared" ref="S10:S32" si="1">Q10-R10</f>
        <v>0</v>
      </c>
      <c r="T10" s="57">
        <f>SUMIF('Ltigation Report Group_2023.04'!$B$10:$B$40,$B10,'Ltigation Report Group_2023.04'!$Z$10:$Z$40)</f>
        <v>-5</v>
      </c>
      <c r="U10" s="57">
        <f>SUMIF('Ltigation Report Group_2023.04'!$B$10:$B$40,$B10,'Ltigation Report Group_2023.04'!$AA$10:$AA$40)</f>
        <v>-10</v>
      </c>
      <c r="V10" s="57">
        <f>SUMIF('Ltigation Report Group_2023.04'!$B$10:$B$40,$B10,'Ltigation Report Group_2023.04'!$AB$10:$AB$40)</f>
        <v>-30</v>
      </c>
      <c r="W10" s="55">
        <f>SUMIF('Ltigation Report Group_2023.04'!$B$10:$B$40,$B10,'Ltigation Report Group_2023.04'!$AC$10:$AC$40)</f>
        <v>0</v>
      </c>
      <c r="X10" s="58">
        <f>SUMIF('Ltigation Report Group_2023.04'!$B$10:$B$40,$B10,'Ltigation Report Group_2023.04'!$AH$10:$AH$40)</f>
        <v>0</v>
      </c>
    </row>
    <row r="11" spans="2:24" ht="25" customHeight="1">
      <c r="B11" s="71" t="s">
        <v>18</v>
      </c>
      <c r="C11" s="36">
        <f>SUMIF('Litigation Report Group_2023.06'!$A$10:$A$51,$B11,'Litigation Report Group_2023.06'!$U$10:$U$51)</f>
        <v>-3900</v>
      </c>
      <c r="D11" s="37"/>
      <c r="E11" s="41">
        <f>SUMIF('Litigation Report Group_2023.06'!$A$10:$A$51,$B11,'Litigation Report Group_2023.06'!$V$10:$V$51)</f>
        <v>-1100</v>
      </c>
      <c r="F11" s="39">
        <f>SUMIF('Litigation Report Group_2023.06'!$A$10:$A$51,$B11,'Litigation Report Group_2023.06'!$W$10:$W$51)</f>
        <v>-1100</v>
      </c>
      <c r="G11" s="38">
        <f t="shared" si="0"/>
        <v>0</v>
      </c>
      <c r="H11" s="51">
        <f>SUMIF('Litigation Report Group_2023.06'!$A$10:$A$51,$B11,'Litigation Report Group_2023.06'!$Y$10:$Y$51)</f>
        <v>-45</v>
      </c>
      <c r="I11" s="51">
        <f>SUMIF('Litigation Report Group_2023.06'!$A$10:$A$51,$B11,'Litigation Report Group_2023.06'!$Z$10:$Z$51)</f>
        <v>-60</v>
      </c>
      <c r="J11" s="51">
        <f>SUMIF('Litigation Report Group_2023.06'!$A$10:$A$51,$B11,'Litigation Report Group_2023.06'!$AA$10:$AA$51)</f>
        <v>0</v>
      </c>
      <c r="K11" s="39">
        <f>SUMIF('Litigation Report Group_2023.06'!$A$10:$A$51,$B11,'Litigation Report Group_2023.06'!$AB$10:$AB$51)</f>
        <v>-15</v>
      </c>
      <c r="L11" s="52">
        <f>SUMIF('Litigation Report Group_2023.06'!$A$10:$A$51,$B11,'Litigation Report Group_2023.06'!$AG$10:$AG$51)</f>
        <v>-717.84931506849318</v>
      </c>
      <c r="N11" s="71" t="s">
        <v>18</v>
      </c>
      <c r="O11" s="36">
        <f>SUMIF('Ltigation Report Group_2023.04'!$B$10:$B$40,$B11,'Ltigation Report Group_2023.04'!$V$10:$V$40)</f>
        <v>-4900</v>
      </c>
      <c r="P11" s="37"/>
      <c r="Q11" s="41">
        <f>SUMIF('Ltigation Report Group_2023.04'!$B$10:$B$40,$B11,'Ltigation Report Group_2023.04'!$W$10:$W$40)</f>
        <v>-1100</v>
      </c>
      <c r="R11" s="39">
        <f>SUMIF('Ltigation Report Group_2023.04'!$B$10:$B$40,$B11,'Ltigation Report Group_2023.04'!$X$10:$X$40)</f>
        <v>-1100</v>
      </c>
      <c r="S11" s="38">
        <f t="shared" si="1"/>
        <v>0</v>
      </c>
      <c r="T11" s="51">
        <f>SUMIF('Ltigation Report Group_2023.04'!$B$10:$B$40,$B11,'Ltigation Report Group_2023.04'!$Z$10:$Z$40)</f>
        <v>-45</v>
      </c>
      <c r="U11" s="51">
        <f>SUMIF('Ltigation Report Group_2023.04'!$B$10:$B$40,$B11,'Ltigation Report Group_2023.04'!$AA$10:$AA$40)</f>
        <v>-60</v>
      </c>
      <c r="V11" s="51">
        <f>SUMIF('Ltigation Report Group_2023.04'!$B$10:$B$40,$B11,'Ltigation Report Group_2023.04'!$AB$10:$AB$40)</f>
        <v>0</v>
      </c>
      <c r="W11" s="39">
        <f>SUMIF('Ltigation Report Group_2023.04'!$B$10:$B$40,$B11,'Ltigation Report Group_2023.04'!$AC$10:$AC$40)</f>
        <v>-15</v>
      </c>
      <c r="X11" s="52">
        <f>SUMIF('Ltigation Report Group_2023.04'!$B$10:$B$40,$B11,'Ltigation Report Group_2023.04'!$AH$10:$AH$40)</f>
        <v>-708.65753424657532</v>
      </c>
    </row>
    <row r="12" spans="2:24" ht="25" customHeight="1">
      <c r="B12" s="71" t="s">
        <v>19</v>
      </c>
      <c r="C12" s="36">
        <f>SUMIF('Litigation Report Group_2023.06'!$A$10:$A$30,$B12,'Litigation Report Group_2023.06'!$U$10:$U$30)</f>
        <v>615.57300000000032</v>
      </c>
      <c r="D12" s="37"/>
      <c r="E12" s="41">
        <f>SUMIF('Litigation Report Group_2023.06'!$A$10:$A$51,$B12,'Litigation Report Group_2023.06'!$V$10:$V$51)</f>
        <v>25.404600000000073</v>
      </c>
      <c r="F12" s="39">
        <f>SUMIF('Litigation Report Group_2023.06'!$A$10:$A$51,$B12,'Litigation Report Group_2023.06'!$W$10:$W$51)</f>
        <v>25.404600000000073</v>
      </c>
      <c r="G12" s="38">
        <f t="shared" si="0"/>
        <v>0</v>
      </c>
      <c r="H12" s="51">
        <f>SUMIF('Litigation Report Group_2023.06'!$A$10:$A$51,$B12,'Litigation Report Group_2023.06'!$Y$10:$Y$51)</f>
        <v>-35.175599999999996</v>
      </c>
      <c r="I12" s="51">
        <f>SUMIF('Litigation Report Group_2023.06'!$A$10:$A$51,$B12,'Litigation Report Group_2023.06'!$Z$10:$Z$51)</f>
        <v>-50.809199999999997</v>
      </c>
      <c r="J12" s="51">
        <f>SUMIF('Litigation Report Group_2023.06'!$A$10:$A$51,$B12,'Litigation Report Group_2023.06'!$AA$10:$AA$51)</f>
        <v>0</v>
      </c>
      <c r="K12" s="39">
        <f>SUMIF('Litigation Report Group_2023.06'!$A$10:$A$51,$B12,'Litigation Report Group_2023.06'!$AB$10:$AB$51)</f>
        <v>0</v>
      </c>
      <c r="L12" s="52">
        <f>SUMIF('Litigation Report Group_2023.06'!$A$10:$A$51,$B12,'Litigation Report Group_2023.06'!$AG$10:$AG$51)</f>
        <v>-720.6384214109587</v>
      </c>
      <c r="N12" s="71" t="s">
        <v>19</v>
      </c>
      <c r="O12" s="36">
        <f>SUMIF('Ltigation Report Group_2023.04'!$B$10:$B$40,$B12,'Ltigation Report Group_2023.04'!$V$10:$V$40)</f>
        <v>620.73900000000003</v>
      </c>
      <c r="P12" s="37"/>
      <c r="Q12" s="41">
        <f>SUMIF('Ltigation Report Group_2023.04'!$B$10:$B$40,$B12,'Ltigation Report Group_2023.04'!$W$10:$W$40)</f>
        <v>25.617799999999988</v>
      </c>
      <c r="R12" s="39">
        <f>SUMIF('Ltigation Report Group_2023.04'!$B$10:$B$40,$B12,'Ltigation Report Group_2023.04'!$X$10:$X$40)</f>
        <v>25.617799999999988</v>
      </c>
      <c r="S12" s="38">
        <f t="shared" si="1"/>
        <v>0</v>
      </c>
      <c r="T12" s="51">
        <f>SUMIF('Ltigation Report Group_2023.04'!$B$10:$B$40,$B12,'Ltigation Report Group_2023.04'!$Z$10:$Z$40)</f>
        <v>-35.470799999999997</v>
      </c>
      <c r="U12" s="51">
        <f>SUMIF('Ltigation Report Group_2023.04'!$B$10:$B$40,$B12,'Ltigation Report Group_2023.04'!$AA$10:$AA$40)</f>
        <v>-51.235599999999998</v>
      </c>
      <c r="V12" s="51">
        <f>SUMIF('Ltigation Report Group_2023.04'!$B$10:$B$40,$B12,'Ltigation Report Group_2023.04'!$AB$10:$AB$40)</f>
        <v>0</v>
      </c>
      <c r="W12" s="39">
        <f>SUMIF('Ltigation Report Group_2023.04'!$B$10:$B$40,$B12,'Ltigation Report Group_2023.04'!$AC$10:$AC$40)</f>
        <v>0</v>
      </c>
      <c r="X12" s="52">
        <f>SUMIF('Ltigation Report Group_2023.04'!$B$10:$B$40,$B12,'Ltigation Report Group_2023.04'!$AH$10:$AH$40)</f>
        <v>-708.97625926027388</v>
      </c>
    </row>
    <row r="13" spans="2:24" ht="25" customHeight="1">
      <c r="B13" s="71" t="s">
        <v>20</v>
      </c>
      <c r="C13" s="36">
        <f>SUMIF('Litigation Report Group_2023.06'!$A$10:$A$51,$B13,'Litigation Report Group_2023.06'!$U$10:$U$51)</f>
        <v>2481.1623999999997</v>
      </c>
      <c r="D13" s="37"/>
      <c r="E13" s="41">
        <f>SUMIF('Litigation Report Group_2023.06'!$A$10:$A$51,$B13,'Litigation Report Group_2023.06'!$V$10:$V$51)</f>
        <v>713.2829999999999</v>
      </c>
      <c r="F13" s="39">
        <f>SUMIF('Litigation Report Group_2023.06'!$A$10:$A$51,$B13,'Litigation Report Group_2023.06'!$W$10:$W$51)</f>
        <v>713.2829999999999</v>
      </c>
      <c r="G13" s="38">
        <f t="shared" si="0"/>
        <v>0</v>
      </c>
      <c r="H13" s="51">
        <f>SUMIF('Litigation Report Group_2023.06'!$A$10:$A$51,$B13,'Litigation Report Group_2023.06'!$Y$10:$Y$51)</f>
        <v>-214.96199999999999</v>
      </c>
      <c r="I13" s="51">
        <f>SUMIF('Litigation Report Group_2023.06'!$A$10:$A$51,$B13,'Litigation Report Group_2023.06'!$Z$10:$Z$51)</f>
        <v>-68.396999999999991</v>
      </c>
      <c r="J13" s="51">
        <f>SUMIF('Litigation Report Group_2023.06'!$A$10:$A$51,$B13,'Litigation Report Group_2023.06'!$AA$10:$AA$51)</f>
        <v>-84.030599999999993</v>
      </c>
      <c r="K13" s="39">
        <f>SUMIF('Litigation Report Group_2023.06'!$A$10:$A$51,$B13,'Litigation Report Group_2023.06'!$AB$10:$AB$51)</f>
        <v>0</v>
      </c>
      <c r="L13" s="52">
        <f>SUMIF('Litigation Report Group_2023.06'!$A$10:$A$51,$B13,'Litigation Report Group_2023.06'!$AG$10:$AG$51)</f>
        <v>197.65119848054792</v>
      </c>
      <c r="N13" s="71" t="s">
        <v>20</v>
      </c>
      <c r="O13" s="36">
        <f>SUMIF('Ltigation Report Group_2023.04'!$B$10:$B$40,$B13,'Ltigation Report Group_2023.04'!$V$10:$V$40)</f>
        <v>2211.0131999999999</v>
      </c>
      <c r="P13" s="37"/>
      <c r="Q13" s="41">
        <f>SUMIF('Ltigation Report Group_2023.04'!$B$10:$B$40,$B13,'Ltigation Report Group_2023.04'!$W$10:$W$40)</f>
        <v>719.26900000000001</v>
      </c>
      <c r="R13" s="39">
        <f>SUMIF('Ltigation Report Group_2023.04'!$B$10:$B$40,$B13,'Ltigation Report Group_2023.04'!$X$10:$X$40)</f>
        <v>719.26900000000001</v>
      </c>
      <c r="S13" s="38">
        <f t="shared" si="1"/>
        <v>0</v>
      </c>
      <c r="T13" s="51">
        <f>SUMIF('Ltigation Report Group_2023.04'!$B$10:$B$40,$B13,'Ltigation Report Group_2023.04'!$Z$10:$Z$40)</f>
        <v>-216.76599999999999</v>
      </c>
      <c r="U13" s="51">
        <f>SUMIF('Ltigation Report Group_2023.04'!$B$10:$B$40,$B13,'Ltigation Report Group_2023.04'!$AA$10:$AA$40)</f>
        <v>-68.970999999999989</v>
      </c>
      <c r="V13" s="51">
        <f>SUMIF('Ltigation Report Group_2023.04'!$B$10:$B$40,$B13,'Ltigation Report Group_2023.04'!$AB$10:$AB$40)</f>
        <v>-84.735799999999998</v>
      </c>
      <c r="W13" s="39">
        <f>SUMIF('Ltigation Report Group_2023.04'!$B$10:$B$40,$B13,'Ltigation Report Group_2023.04'!$AC$10:$AC$40)</f>
        <v>0</v>
      </c>
      <c r="X13" s="52">
        <f>SUMIF('Ltigation Report Group_2023.04'!$B$10:$B$40,$B13,'Ltigation Report Group_2023.04'!$AH$10:$AH$40)</f>
        <v>188.99619682191778</v>
      </c>
    </row>
    <row r="14" spans="2:24" ht="25" customHeight="1">
      <c r="B14" s="70" t="s">
        <v>21</v>
      </c>
      <c r="C14" s="53">
        <f>SUM(C11:C13)</f>
        <v>-803.26459999999997</v>
      </c>
      <c r="D14" s="73"/>
      <c r="E14" s="59">
        <f>SUM(E11:E13)</f>
        <v>-361.31240000000003</v>
      </c>
      <c r="F14" s="60">
        <f>SUM(F11:F13)</f>
        <v>-361.31240000000003</v>
      </c>
      <c r="G14" s="60">
        <f t="shared" si="0"/>
        <v>0</v>
      </c>
      <c r="H14" s="61">
        <f>SUM(H11:H13)</f>
        <v>-295.13760000000002</v>
      </c>
      <c r="I14" s="61">
        <f>SUM(I11:I13)</f>
        <v>-179.2062</v>
      </c>
      <c r="J14" s="61">
        <f>SUM(J11:J13)</f>
        <v>-84.030599999999993</v>
      </c>
      <c r="K14" s="61">
        <f>SUM(K11:K13)</f>
        <v>-15</v>
      </c>
      <c r="L14" s="74">
        <f>SUM(L11:L13)</f>
        <v>-1240.8365379989041</v>
      </c>
      <c r="N14" s="70" t="s">
        <v>21</v>
      </c>
      <c r="O14" s="53">
        <f>SUM(O11:O13)</f>
        <v>-2068.2478000000006</v>
      </c>
      <c r="P14" s="73"/>
      <c r="Q14" s="59">
        <f>SUM(Q11:Q13)</f>
        <v>-355.11320000000001</v>
      </c>
      <c r="R14" s="60">
        <f>SUM(R11:R13)</f>
        <v>-355.11320000000001</v>
      </c>
      <c r="S14" s="60">
        <f t="shared" si="1"/>
        <v>0</v>
      </c>
      <c r="T14" s="61">
        <f>SUM(T11:T13)</f>
        <v>-297.23680000000002</v>
      </c>
      <c r="U14" s="61">
        <f>SUM(U11:U13)</f>
        <v>-180.20659999999998</v>
      </c>
      <c r="V14" s="61">
        <f>SUM(V11:V13)</f>
        <v>-84.735799999999998</v>
      </c>
      <c r="W14" s="61">
        <f>SUM(W11:W13)</f>
        <v>-15</v>
      </c>
      <c r="X14" s="74">
        <f>SUM(X11:X13)</f>
        <v>-1228.6375966849314</v>
      </c>
    </row>
    <row r="15" spans="2:24" ht="25" customHeight="1">
      <c r="B15" s="71" t="s">
        <v>22</v>
      </c>
      <c r="C15" s="36">
        <f>SUMIF('Litigation Report Group_2023.06'!$A$10:$A$51,$B15,'Litigation Report Group_2023.06'!$U$10:$U$51)</f>
        <v>-1104.5</v>
      </c>
      <c r="D15" s="37"/>
      <c r="E15" s="41">
        <f>SUMIF('Litigation Report Group_2023.06'!$A$10:$A$51,$B15,'Litigation Report Group_2023.06'!$V$10:$V$51)</f>
        <v>-308</v>
      </c>
      <c r="F15" s="39">
        <f>SUMIF('Litigation Report Group_2023.06'!$A$10:$A$51,$B15,'Litigation Report Group_2023.06'!$W$10:$W$51)</f>
        <v>-308</v>
      </c>
      <c r="G15" s="38">
        <f t="shared" si="0"/>
        <v>0</v>
      </c>
      <c r="H15" s="51">
        <f>SUMIF('Litigation Report Group_2023.06'!$A$10:$A$51,$B15,'Litigation Report Group_2023.06'!$Y$10:$Y$51)</f>
        <v>-102</v>
      </c>
      <c r="I15" s="51">
        <f>SUMIF('Litigation Report Group_2023.06'!$A$10:$A$51,$B15,'Litigation Report Group_2023.06'!$Z$10:$Z$51)</f>
        <v>-40</v>
      </c>
      <c r="J15" s="51">
        <f>SUMIF('Litigation Report Group_2023.06'!$A$10:$A$51,$B15,'Litigation Report Group_2023.06'!$AA$10:$AA$51)</f>
        <v>0</v>
      </c>
      <c r="K15" s="39">
        <f>SUMIF('Litigation Report Group_2023.06'!$A$10:$A$51,$B15,'Litigation Report Group_2023.06'!$AB$10:$AB$51)</f>
        <v>0</v>
      </c>
      <c r="L15" s="52">
        <f>SUMIF('Litigation Report Group_2023.06'!$A$10:$A$51,$B15,'Litigation Report Group_2023.06'!$AG$10:$AG$51)</f>
        <v>-185.15780821917815</v>
      </c>
      <c r="N15" s="71" t="s">
        <v>22</v>
      </c>
      <c r="O15" s="36">
        <f>SUMIF('Ltigation Report Group_2023.04'!$B$10:$B$40,$B15,'Ltigation Report Group_2023.04'!$V$10:$V$40)</f>
        <v>20442</v>
      </c>
      <c r="P15" s="37"/>
      <c r="Q15" s="41">
        <f>SUMIF('Ltigation Report Group_2023.04'!$B$10:$B$40,$B15,'Ltigation Report Group_2023.04'!$W$10:$W$40)</f>
        <v>192</v>
      </c>
      <c r="R15" s="39">
        <f>SUMIF('Ltigation Report Group_2023.04'!$B$10:$B$40,$B15,'Ltigation Report Group_2023.04'!$X$10:$X$40)</f>
        <v>192</v>
      </c>
      <c r="S15" s="38">
        <f t="shared" si="1"/>
        <v>0</v>
      </c>
      <c r="T15" s="51">
        <f>SUMIF('Ltigation Report Group_2023.04'!$B$10:$B$40,$B15,'Ltigation Report Group_2023.04'!$Z$10:$Z$40)</f>
        <v>-51</v>
      </c>
      <c r="U15" s="51">
        <f>SUMIF('Ltigation Report Group_2023.04'!$B$10:$B$40,$B15,'Ltigation Report Group_2023.04'!$AA$10:$AA$40)</f>
        <v>-20</v>
      </c>
      <c r="V15" s="51">
        <f>SUMIF('Ltigation Report Group_2023.04'!$B$10:$B$40,$B15,'Ltigation Report Group_2023.04'!$AB$10:$AB$40)</f>
        <v>0</v>
      </c>
      <c r="W15" s="39">
        <f>SUMIF('Ltigation Report Group_2023.04'!$B$10:$B$40,$B15,'Ltigation Report Group_2023.04'!$AC$10:$AC$40)</f>
        <v>0</v>
      </c>
      <c r="X15" s="52">
        <f>SUMIF('Ltigation Report Group_2023.04'!$B$10:$B$40,$B15,'Ltigation Report Group_2023.04'!$AH$10:$AH$40)</f>
        <v>110.0186301369863</v>
      </c>
    </row>
    <row r="16" spans="2:24" ht="25" customHeight="1">
      <c r="B16" s="71" t="s">
        <v>23</v>
      </c>
      <c r="C16" s="36">
        <f>SUMIF('Litigation Report Group_2023.06'!$A$10:$A$51,$B16,'Litigation Report Group_2023.06'!$U$10:$U$51)</f>
        <v>-730.87079999999992</v>
      </c>
      <c r="D16" s="37"/>
      <c r="E16" s="41">
        <f>SUMIF('Litigation Report Group_2023.06'!$A$10:$A$51,$B16,'Litigation Report Group_2023.06'!$V$10:$V$51)</f>
        <v>-410.38200000000001</v>
      </c>
      <c r="F16" s="39">
        <f>SUMIF('Litigation Report Group_2023.06'!$A$10:$A$51,$B16,'Litigation Report Group_2023.06'!$W$10:$W$51)</f>
        <v>-410.38200000000001</v>
      </c>
      <c r="G16" s="38">
        <f t="shared" si="0"/>
        <v>0</v>
      </c>
      <c r="H16" s="51">
        <f>SUMIF('Litigation Report Group_2023.06'!$A$10:$A$51,$B16,'Litigation Report Group_2023.06'!$Y$10:$Y$51)</f>
        <v>-153.40469999999999</v>
      </c>
      <c r="I16" s="51">
        <f>SUMIF('Litigation Report Group_2023.06'!$A$10:$A$51,$B16,'Litigation Report Group_2023.06'!$Z$10:$Z$51)</f>
        <v>-4.8854999999999995</v>
      </c>
      <c r="J16" s="51">
        <f>SUMIF('Litigation Report Group_2023.06'!$A$10:$A$51,$B16,'Litigation Report Group_2023.06'!$AA$10:$AA$51)</f>
        <v>-25.404599999999999</v>
      </c>
      <c r="K16" s="39">
        <f>SUMIF('Litigation Report Group_2023.06'!$A$10:$A$51,$B16,'Litigation Report Group_2023.06'!$AB$10:$AB$51)</f>
        <v>0</v>
      </c>
      <c r="L16" s="52">
        <f>SUMIF('Litigation Report Group_2023.06'!$A$10:$A$51,$B16,'Litigation Report Group_2023.06'!$AG$10:$AG$51)</f>
        <v>70.775234630136993</v>
      </c>
      <c r="N16" s="71" t="s">
        <v>23</v>
      </c>
      <c r="O16" s="36">
        <f>SUMIF('Ltigation Report Group_2023.04'!$B$10:$B$40,$B16,'Ltigation Report Group_2023.04'!$V$10:$V$40)</f>
        <v>-14749.940999999999</v>
      </c>
      <c r="P16" s="37"/>
      <c r="Q16" s="41">
        <f>SUMIF('Ltigation Report Group_2023.04'!$B$10:$B$40,$B16,'Ltigation Report Group_2023.04'!$W$10:$W$40)</f>
        <v>0</v>
      </c>
      <c r="R16" s="39">
        <f>SUMIF('Ltigation Report Group_2023.04'!$B$10:$B$40,$B16,'Ltigation Report Group_2023.04'!$X$10:$X$40)</f>
        <v>0</v>
      </c>
      <c r="S16" s="38">
        <f t="shared" si="1"/>
        <v>0</v>
      </c>
      <c r="T16" s="51">
        <f>SUMIF('Ltigation Report Group_2023.04'!$B$10:$B$40,$B16,'Ltigation Report Group_2023.04'!$Z$10:$Z$40)</f>
        <v>0</v>
      </c>
      <c r="U16" s="51">
        <f>SUMIF('Ltigation Report Group_2023.04'!$B$10:$B$40,$B16,'Ltigation Report Group_2023.04'!$AA$10:$AA$40)</f>
        <v>-197.06</v>
      </c>
      <c r="V16" s="51">
        <f>SUMIF('Ltigation Report Group_2023.04'!$B$10:$B$40,$B16,'Ltigation Report Group_2023.04'!$AB$10:$AB$40)</f>
        <v>0</v>
      </c>
      <c r="W16" s="39">
        <f>SUMIF('Ltigation Report Group_2023.04'!$B$10:$B$40,$B16,'Ltigation Report Group_2023.04'!$AC$10:$AC$40)</f>
        <v>0</v>
      </c>
      <c r="X16" s="52">
        <f>SUMIF('Ltigation Report Group_2023.04'!$B$10:$B$40,$B16,'Ltigation Report Group_2023.04'!$AH$10:$AH$40)</f>
        <v>0</v>
      </c>
    </row>
    <row r="17" spans="2:24" ht="25" customHeight="1">
      <c r="B17" s="71" t="s">
        <v>24</v>
      </c>
      <c r="C17" s="36">
        <f>SUMIF('Litigation Report Group_2023.06'!$A$10:$A$51,$B17,'Litigation Report Group_2023.06'!$U$10:$U$51)</f>
        <v>-183.32982749999999</v>
      </c>
      <c r="D17" s="37"/>
      <c r="E17" s="41">
        <f>SUMIF('Litigation Report Group_2023.06'!$A$10:$A$51,$B17,'Litigation Report Group_2023.06'!$V$10:$V$51)</f>
        <v>-221.59125</v>
      </c>
      <c r="F17" s="39">
        <f>SUMIF('Litigation Report Group_2023.06'!$A$10:$A$51,$B17,'Litigation Report Group_2023.06'!$W$10:$W$51)</f>
        <v>-221.59125</v>
      </c>
      <c r="G17" s="38">
        <f t="shared" si="0"/>
        <v>0</v>
      </c>
      <c r="H17" s="51">
        <f>SUMIF('Litigation Report Group_2023.06'!$A$10:$A$51,$B17,'Litigation Report Group_2023.06'!$Y$10:$Y$51)</f>
        <v>0</v>
      </c>
      <c r="I17" s="51">
        <f>SUMIF('Litigation Report Group_2023.06'!$A$10:$A$51,$B17,'Litigation Report Group_2023.06'!$Z$10:$Z$51)</f>
        <v>0</v>
      </c>
      <c r="J17" s="51">
        <f>SUMIF('Litigation Report Group_2023.06'!$A$10:$A$51,$B17,'Litigation Report Group_2023.06'!$AA$10:$AA$51)</f>
        <v>0</v>
      </c>
      <c r="K17" s="39">
        <f>SUMIF('Litigation Report Group_2023.06'!$A$10:$A$51,$B17,'Litigation Report Group_2023.06'!$AB$10:$AB$51)</f>
        <v>0</v>
      </c>
      <c r="L17" s="52">
        <f>SUMIF('Litigation Report Group_2023.06'!$A$10:$A$51,$B17,'Litigation Report Group_2023.06'!$AG$10:$AG$51)</f>
        <v>0</v>
      </c>
      <c r="N17" s="71" t="s">
        <v>24</v>
      </c>
      <c r="O17" s="36">
        <f>SUMIF('Ltigation Report Group_2023.04'!$B$10:$B$40,$B17,'Ltigation Report Group_2023.04'!$V$10:$V$40)</f>
        <v>52.660080000000001</v>
      </c>
      <c r="P17" s="37"/>
      <c r="Q17" s="41">
        <f>SUMIF('Ltigation Report Group_2023.04'!$B$10:$B$40,$B17,'Ltigation Report Group_2023.04'!$W$10:$W$40)</f>
        <v>0</v>
      </c>
      <c r="R17" s="39">
        <f>SUMIF('Ltigation Report Group_2023.04'!$B$10:$B$40,$B17,'Ltigation Report Group_2023.04'!$X$10:$X$40)</f>
        <v>0</v>
      </c>
      <c r="S17" s="38">
        <f t="shared" si="1"/>
        <v>0</v>
      </c>
      <c r="T17" s="51">
        <f>SUMIF('Ltigation Report Group_2023.04'!$B$10:$B$40,$B17,'Ltigation Report Group_2023.04'!$Z$10:$Z$40)</f>
        <v>0</v>
      </c>
      <c r="U17" s="51">
        <f>SUMIF('Ltigation Report Group_2023.04'!$B$10:$B$40,$B17,'Ltigation Report Group_2023.04'!$AA$10:$AA$40)</f>
        <v>0</v>
      </c>
      <c r="V17" s="51">
        <f>SUMIF('Ltigation Report Group_2023.04'!$B$10:$B$40,$B17,'Ltigation Report Group_2023.04'!$AB$10:$AB$40)</f>
        <v>0</v>
      </c>
      <c r="W17" s="39">
        <f>SUMIF('Ltigation Report Group_2023.04'!$B$10:$B$40,$B17,'Ltigation Report Group_2023.04'!$AC$10:$AC$40)</f>
        <v>0</v>
      </c>
      <c r="X17" s="52">
        <f>SUMIF('Ltigation Report Group_2023.04'!$B$10:$B$40,$B17,'Ltigation Report Group_2023.04'!$AH$10:$AH$40)</f>
        <v>0</v>
      </c>
    </row>
    <row r="18" spans="2:24" ht="25" customHeight="1">
      <c r="B18" s="72" t="s">
        <v>25</v>
      </c>
      <c r="C18" s="66">
        <f>SUM(C15:C17)</f>
        <v>-2018.7006274999999</v>
      </c>
      <c r="D18" s="73"/>
      <c r="E18" s="67">
        <f>SUM(E15:E17)</f>
        <v>-939.97325000000001</v>
      </c>
      <c r="F18" s="68">
        <f>SUM(F15:F17)</f>
        <v>-939.97325000000001</v>
      </c>
      <c r="G18" s="68">
        <f t="shared" si="0"/>
        <v>0</v>
      </c>
      <c r="H18" s="69">
        <f>SUM(H15:H17)</f>
        <v>-255.40469999999999</v>
      </c>
      <c r="I18" s="69">
        <f>SUM(I15:I17)</f>
        <v>-44.8855</v>
      </c>
      <c r="J18" s="69">
        <f>SUM(J15:J17)</f>
        <v>-25.404599999999999</v>
      </c>
      <c r="K18" s="69">
        <f>SUM(K15:K17)</f>
        <v>0</v>
      </c>
      <c r="L18" s="93">
        <f>SUM(L15:L17)</f>
        <v>-114.38257358904116</v>
      </c>
      <c r="N18" s="72" t="s">
        <v>25</v>
      </c>
      <c r="O18" s="66">
        <f>SUM(O15:O17)</f>
        <v>5744.7190800000008</v>
      </c>
      <c r="P18" s="73"/>
      <c r="Q18" s="67">
        <f>SUM(Q15:Q17)</f>
        <v>192</v>
      </c>
      <c r="R18" s="68">
        <f>SUM(R15:R17)</f>
        <v>192</v>
      </c>
      <c r="S18" s="68">
        <f t="shared" si="1"/>
        <v>0</v>
      </c>
      <c r="T18" s="69">
        <f>SUM(T15:T17)</f>
        <v>-51</v>
      </c>
      <c r="U18" s="69">
        <f>SUM(U15:U17)</f>
        <v>-217.06</v>
      </c>
      <c r="V18" s="69">
        <f>SUM(V15:V17)</f>
        <v>0</v>
      </c>
      <c r="W18" s="94">
        <f>SUM(W15:W17)</f>
        <v>0</v>
      </c>
      <c r="X18" s="92">
        <f>SUM(X15:X17)</f>
        <v>110.0186301369863</v>
      </c>
    </row>
    <row r="19" spans="2:24" ht="25" customHeight="1">
      <c r="B19" s="71" t="s">
        <v>26</v>
      </c>
      <c r="C19" s="36">
        <f>SUMIF('Litigation Report Group_2023.06'!$A$10:$A$51,$B19,'Litigation Report Group_2023.06'!$U$10:$U$51)</f>
        <v>-645</v>
      </c>
      <c r="D19" s="37"/>
      <c r="E19" s="41">
        <f>SUMIF('Litigation Report Group_2023.06'!$A$10:$A$51,$B19,'Litigation Report Group_2023.06'!$V$10:$V$51)</f>
        <v>0</v>
      </c>
      <c r="F19" s="39">
        <f>SUMIF('Litigation Report Group_2023.06'!$A$10:$A$51,$B19,'Litigation Report Group_2023.06'!$W$10:$W$51)</f>
        <v>0</v>
      </c>
      <c r="G19" s="38">
        <f t="shared" si="0"/>
        <v>0</v>
      </c>
      <c r="H19" s="51">
        <f>SUMIF('Litigation Report Group_2023.06'!$A$10:$A$51,$B19,'Litigation Report Group_2023.06'!$Y$10:$Y$51)</f>
        <v>-24</v>
      </c>
      <c r="I19" s="51">
        <f>SUMIF('Litigation Report Group_2023.06'!$A$10:$A$51,$B19,'Litigation Report Group_2023.06'!$Z$10:$Z$51)</f>
        <v>-16</v>
      </c>
      <c r="J19" s="51">
        <f>SUMIF('Litigation Report Group_2023.06'!$A$10:$A$51,$B19,'Litigation Report Group_2023.06'!$AA$10:$AA$51)</f>
        <v>0</v>
      </c>
      <c r="K19" s="39">
        <f>SUMIF('Litigation Report Group_2023.06'!$A$10:$A$51,$B19,'Litigation Report Group_2023.06'!$AB$10:$AB$51)</f>
        <v>0</v>
      </c>
      <c r="L19" s="52">
        <f>SUMIF('Litigation Report Group_2023.06'!$A$10:$A$51,$B19,'Litigation Report Group_2023.06'!$AG$10:$AG$51)</f>
        <v>0</v>
      </c>
      <c r="N19" s="71" t="s">
        <v>26</v>
      </c>
      <c r="O19" s="36">
        <f>SUMIF('Ltigation Report Group_2023.04'!$B$10:$B$40,$B19,'Ltigation Report Group_2023.04'!$V$10:$V$40)</f>
        <v>-645</v>
      </c>
      <c r="P19" s="37"/>
      <c r="Q19" s="41">
        <f>SUMIF('Ltigation Report Group_2023.04'!$B$10:$B$40,$B19,'Ltigation Report Group_2023.04'!$W$10:$W$40)</f>
        <v>0</v>
      </c>
      <c r="R19" s="39">
        <f>SUMIF('Ltigation Report Group_2023.04'!$B$10:$B$40,$B19,'Ltigation Report Group_2023.04'!$X$10:$X$40)</f>
        <v>0</v>
      </c>
      <c r="S19" s="38">
        <f t="shared" si="1"/>
        <v>0</v>
      </c>
      <c r="T19" s="51">
        <f>SUMIF('Ltigation Report Group_2023.04'!$B$10:$B$40,$B19,'Ltigation Report Group_2023.04'!$Z$10:$Z$40)</f>
        <v>-24</v>
      </c>
      <c r="U19" s="51">
        <f>SUMIF('Ltigation Report Group_2023.04'!$B$10:$B$40,$B19,'Ltigation Report Group_2023.04'!$AA$10:$AA$40)</f>
        <v>-16</v>
      </c>
      <c r="V19" s="51">
        <f>SUMIF('Ltigation Report Group_2023.04'!$B$10:$B$40,$B19,'Ltigation Report Group_2023.04'!$AB$10:$AB$40)</f>
        <v>0</v>
      </c>
      <c r="W19" s="39">
        <f>SUMIF('Ltigation Report Group_2023.04'!$B$10:$B$40,$B19,'Ltigation Report Group_2023.04'!$AC$10:$AC$40)</f>
        <v>0</v>
      </c>
      <c r="X19" s="52">
        <f>SUMIF('Ltigation Report Group_2023.04'!$B$10:$B$40,$B19,'Ltigation Report Group_2023.04'!$AH$10:$AH$40)</f>
        <v>0</v>
      </c>
    </row>
    <row r="20" spans="2:24" ht="25" customHeight="1">
      <c r="B20" s="71" t="s">
        <v>27</v>
      </c>
      <c r="C20" s="36">
        <f>SUMIF('Litigation Report Group_2023.06'!$A$10:$A$51,$B20,'Litigation Report Group_2023.06'!$U$10:$U$51)</f>
        <v>-7132.8300000000008</v>
      </c>
      <c r="D20" s="37"/>
      <c r="E20" s="41">
        <f>SUMIF('Litigation Report Group_2023.06'!$A$10:$A$51,$B20,'Litigation Report Group_2023.06'!$V$10:$V$51)</f>
        <v>1792.9784999999999</v>
      </c>
      <c r="F20" s="39">
        <f>SUMIF('Litigation Report Group_2023.06'!$A$10:$A$51,$B20,'Litigation Report Group_2023.06'!$W$10:$W$51)</f>
        <v>1792.9784999999999</v>
      </c>
      <c r="G20" s="38">
        <f t="shared" si="0"/>
        <v>0</v>
      </c>
      <c r="H20" s="51">
        <f>SUMIF('Litigation Report Group_2023.06'!$A$10:$A$51,$B20,'Litigation Report Group_2023.06'!$Y$10:$Y$51)</f>
        <v>-408.42779999999999</v>
      </c>
      <c r="I20" s="51">
        <f>SUMIF('Litigation Report Group_2023.06'!$A$10:$A$51,$B20,'Litigation Report Group_2023.06'!$Z$10:$Z$51)</f>
        <v>-78.167999999999992</v>
      </c>
      <c r="J20" s="51">
        <f>SUMIF('Litigation Report Group_2023.06'!$A$10:$A$51,$B20,'Litigation Report Group_2023.06'!$AA$10:$AA$51)</f>
        <v>0</v>
      </c>
      <c r="K20" s="39">
        <f>SUMIF('Litigation Report Group_2023.06'!$A$10:$A$51,$B20,'Litigation Report Group_2023.06'!$AB$10:$AB$51)</f>
        <v>0</v>
      </c>
      <c r="L20" s="52">
        <f>SUMIF('Litigation Report Group_2023.06'!$A$10:$A$51,$B20,'Litigation Report Group_2023.06'!$AG$10:$AG$51)</f>
        <v>0</v>
      </c>
      <c r="N20" s="71" t="s">
        <v>27</v>
      </c>
      <c r="O20" s="36">
        <f>SUMIF('Ltigation Report Group_2023.04'!$B$10:$B$40,$B20,'Ltigation Report Group_2023.04'!$V$10:$V$40)</f>
        <v>-7192.69</v>
      </c>
      <c r="P20" s="37"/>
      <c r="Q20" s="41">
        <f>SUMIF('Ltigation Report Group_2023.04'!$B$10:$B$40,$B20,'Ltigation Report Group_2023.04'!$W$10:$W$40)</f>
        <v>1808.0254999999997</v>
      </c>
      <c r="R20" s="39">
        <f>SUMIF('Ltigation Report Group_2023.04'!$B$10:$B$40,$B20,'Ltigation Report Group_2023.04'!$X$10:$X$40)</f>
        <v>1808.0254999999997</v>
      </c>
      <c r="S20" s="38">
        <f t="shared" si="1"/>
        <v>0</v>
      </c>
      <c r="T20" s="51">
        <f>SUMIF('Ltigation Report Group_2023.04'!$B$10:$B$40,$B20,'Ltigation Report Group_2023.04'!$Z$10:$Z$40)</f>
        <v>-411.85539999999997</v>
      </c>
      <c r="U20" s="51">
        <f>SUMIF('Ltigation Report Group_2023.04'!$B$10:$B$40,$B20,'Ltigation Report Group_2023.04'!$AA$10:$AA$40)</f>
        <v>-78.823999999999998</v>
      </c>
      <c r="V20" s="51">
        <f>SUMIF('Ltigation Report Group_2023.04'!$B$10:$B$40,$B20,'Ltigation Report Group_2023.04'!$AB$10:$AB$40)</f>
        <v>0</v>
      </c>
      <c r="W20" s="39">
        <f>SUMIF('Ltigation Report Group_2023.04'!$B$10:$B$40,$B20,'Ltigation Report Group_2023.04'!$AC$10:$AC$40)</f>
        <v>0</v>
      </c>
      <c r="X20" s="52">
        <f>SUMIF('Ltigation Report Group_2023.04'!$B$10:$B$40,$B20,'Ltigation Report Group_2023.04'!$AH$10:$AH$40)</f>
        <v>0</v>
      </c>
    </row>
    <row r="21" spans="2:24" s="44" customFormat="1" ht="25" customHeight="1">
      <c r="B21" s="71" t="s">
        <v>28</v>
      </c>
      <c r="C21" s="36">
        <f>SUMIF('Litigation Report Group_2023.06'!$A$10:$A$51,$B21,'Litigation Report Group_2023.06'!$U$10:$U$51)</f>
        <v>0</v>
      </c>
      <c r="D21" s="37"/>
      <c r="E21" s="41">
        <f>SUMIF('Litigation Report Group_2023.06'!$A$10:$A$51,$B21,'Litigation Report Group_2023.06'!$V$10:$V$51)</f>
        <v>0</v>
      </c>
      <c r="F21" s="39">
        <f>SUMIF('Litigation Report Group_2023.06'!$A$10:$A$51,$B21,'Litigation Report Group_2023.06'!$W$10:$W$51)</f>
        <v>0</v>
      </c>
      <c r="G21" s="38">
        <f t="shared" si="0"/>
        <v>0</v>
      </c>
      <c r="H21" s="51">
        <f>SUMIF('Litigation Report Group_2023.06'!$A$10:$A$51,$B21,'Litigation Report Group_2023.06'!$Y$10:$Y$51)</f>
        <v>0</v>
      </c>
      <c r="I21" s="51">
        <f>SUMIF('Litigation Report Group_2023.06'!$A$10:$A$51,$B21,'Litigation Report Group_2023.06'!$Z$10:$Z$51)</f>
        <v>0</v>
      </c>
      <c r="J21" s="51">
        <f>SUMIF('Litigation Report Group_2023.06'!$A$10:$A$51,$B21,'Litigation Report Group_2023.06'!$AA$10:$AA$51)</f>
        <v>0</v>
      </c>
      <c r="K21" s="39">
        <f>SUMIF('Litigation Report Group_2023.06'!$A$10:$A$51,$B21,'Litigation Report Group_2023.06'!$AB$10:$AB$51)</f>
        <v>0</v>
      </c>
      <c r="L21" s="52">
        <f>SUMIF('Litigation Report Group_2023.06'!$A$10:$A$51,$B21,'Litigation Report Group_2023.06'!$AG$10:$AG$51)</f>
        <v>0</v>
      </c>
      <c r="M21" s="2"/>
      <c r="N21" s="71" t="s">
        <v>28</v>
      </c>
      <c r="O21" s="36">
        <f>SUMIF('Ltigation Report Group_2023.04'!$B$10:$B$40,$B21,'Ltigation Report Group_2023.04'!$V$10:$V$40)</f>
        <v>0</v>
      </c>
      <c r="P21" s="37"/>
      <c r="Q21" s="41">
        <f>SUMIF('Ltigation Report Group_2023.04'!$B$10:$B$40,$B21,'Ltigation Report Group_2023.04'!$W$10:$W$40)</f>
        <v>0</v>
      </c>
      <c r="R21" s="39">
        <f>SUMIF('Ltigation Report Group_2023.04'!$B$10:$B$40,$B21,'Ltigation Report Group_2023.04'!$X$10:$X$40)</f>
        <v>0</v>
      </c>
      <c r="S21" s="38">
        <f t="shared" si="1"/>
        <v>0</v>
      </c>
      <c r="T21" s="51">
        <f>SUMIF('Ltigation Report Group_2023.04'!$B$10:$B$40,$B21,'Ltigation Report Group_2023.04'!$Z$10:$Z$40)</f>
        <v>0</v>
      </c>
      <c r="U21" s="51">
        <f>SUMIF('Ltigation Report Group_2023.04'!$B$10:$B$40,$B21,'Ltigation Report Group_2023.04'!$AA$10:$AA$40)</f>
        <v>0</v>
      </c>
      <c r="V21" s="51">
        <f>SUMIF('Ltigation Report Group_2023.04'!$B$10:$B$40,$B21,'Ltigation Report Group_2023.04'!$AB$10:$AB$40)</f>
        <v>0</v>
      </c>
      <c r="W21" s="39">
        <f>SUMIF('Ltigation Report Group_2023.04'!$B$10:$B$40,$B21,'Ltigation Report Group_2023.04'!$AC$10:$AC$40)</f>
        <v>0</v>
      </c>
      <c r="X21" s="52">
        <f>SUMIF('Ltigation Report Group_2023.04'!$B$10:$B$40,$B21,'Ltigation Report Group_2023.04'!$AH$10:$AH$40)</f>
        <v>0</v>
      </c>
    </row>
    <row r="22" spans="2:24" ht="25" customHeight="1">
      <c r="B22" s="72" t="s">
        <v>29</v>
      </c>
      <c r="C22" s="66">
        <f>SUM(C19:C21)</f>
        <v>-7777.8300000000008</v>
      </c>
      <c r="D22" s="73"/>
      <c r="E22" s="67">
        <f>SUM(E19:E21)</f>
        <v>1792.9784999999999</v>
      </c>
      <c r="F22" s="68">
        <f>SUM(F19:F21)</f>
        <v>1792.9784999999999</v>
      </c>
      <c r="G22" s="68">
        <f t="shared" si="0"/>
        <v>0</v>
      </c>
      <c r="H22" s="69">
        <f>SUM(H19:H21)</f>
        <v>-432.42779999999999</v>
      </c>
      <c r="I22" s="69">
        <f>SUM(I19:I21)</f>
        <v>-94.167999999999992</v>
      </c>
      <c r="J22" s="69">
        <f>SUM(J19:J21)</f>
        <v>0</v>
      </c>
      <c r="K22" s="69">
        <f>SUM(K19:K21)</f>
        <v>0</v>
      </c>
      <c r="L22" s="93">
        <f>SUM(L19:L21)</f>
        <v>0</v>
      </c>
      <c r="N22" s="72" t="s">
        <v>29</v>
      </c>
      <c r="O22" s="66">
        <f>SUM(O19:O21)</f>
        <v>-7837.69</v>
      </c>
      <c r="P22" s="73"/>
      <c r="Q22" s="67">
        <f>SUM(Q19:Q21)</f>
        <v>1808.0254999999997</v>
      </c>
      <c r="R22" s="68">
        <f>SUM(R19:R21)</f>
        <v>1808.0254999999997</v>
      </c>
      <c r="S22" s="68">
        <f t="shared" si="1"/>
        <v>0</v>
      </c>
      <c r="T22" s="69">
        <f>SUM(T19:T21)</f>
        <v>-435.85539999999997</v>
      </c>
      <c r="U22" s="69">
        <f>SUM(U19:U21)</f>
        <v>-94.823999999999998</v>
      </c>
      <c r="V22" s="69">
        <f>SUM(V19:V21)</f>
        <v>0</v>
      </c>
      <c r="W22" s="69">
        <f>SUM(W19:W21)</f>
        <v>0</v>
      </c>
      <c r="X22" s="92">
        <f>SUM(X19:X21)</f>
        <v>0</v>
      </c>
    </row>
    <row r="23" spans="2:24" ht="25" customHeight="1">
      <c r="B23" s="71" t="s">
        <v>30</v>
      </c>
      <c r="C23" s="36">
        <f>SUMIF('Litigation Report Group_2023.06'!$A$10:$A$51,$B23,'Litigation Report Group_2023.06'!$U$10:$U$51)</f>
        <v>2570.5</v>
      </c>
      <c r="D23" s="37"/>
      <c r="E23" s="41">
        <f>SUMIF('Litigation Report Group_2023.06'!$A$10:$A$51,$B23,'Litigation Report Group_2023.06'!$V$10:$V$51)</f>
        <v>0</v>
      </c>
      <c r="F23" s="39">
        <f>SUMIF('Litigation Report Group_2023.06'!$A$10:$A$51,$B23,'Litigation Report Group_2023.06'!$W$10:$W$51)</f>
        <v>0</v>
      </c>
      <c r="G23" s="38">
        <f t="shared" si="0"/>
        <v>0</v>
      </c>
      <c r="H23" s="51">
        <f>SUMIF('Litigation Report Group_2023.06'!$A$10:$A$51,$B23,'Litigation Report Group_2023.06'!$Y$10:$Y$51)</f>
        <v>-119</v>
      </c>
      <c r="I23" s="51">
        <f>SUMIF('Litigation Report Group_2023.06'!$A$10:$A$51,$B23,'Litigation Report Group_2023.06'!$Z$10:$Z$51)</f>
        <v>-35</v>
      </c>
      <c r="J23" s="51">
        <f>SUMIF('Litigation Report Group_2023.06'!$A$10:$A$51,$B23,'Litigation Report Group_2023.06'!$AA$10:$AA$51)</f>
        <v>-66</v>
      </c>
      <c r="K23" s="39">
        <f>SUMIF('Litigation Report Group_2023.06'!$A$10:$A$51,$B23,'Litigation Report Group_2023.06'!$AB$10:$AB$51)</f>
        <v>-36</v>
      </c>
      <c r="L23" s="52">
        <f>SUMIF('Litigation Report Group_2023.06'!$A$10:$A$51,$B23,'Litigation Report Group_2023.06'!$AG$10:$AG$51)</f>
        <v>0</v>
      </c>
      <c r="N23" s="71" t="s">
        <v>30</v>
      </c>
      <c r="O23" s="36">
        <f>SUMIF('Ltigation Report Group_2023.04'!$B$10:$B$40,$B23,'Ltigation Report Group_2023.04'!$V$10:$V$40)</f>
        <v>2570.5</v>
      </c>
      <c r="P23" s="37"/>
      <c r="Q23" s="41">
        <f>SUMIF('Ltigation Report Group_2023.04'!$B$10:$B$40,$B23,'Ltigation Report Group_2023.04'!$W$10:$W$40)</f>
        <v>0</v>
      </c>
      <c r="R23" s="39">
        <f>SUMIF('Ltigation Report Group_2023.04'!$B$10:$B$40,$B23,'Ltigation Report Group_2023.04'!$X$10:$X$40)</f>
        <v>0</v>
      </c>
      <c r="S23" s="38">
        <f t="shared" si="1"/>
        <v>0</v>
      </c>
      <c r="T23" s="51">
        <f>SUMIF('Ltigation Report Group_2023.04'!$B$10:$B$40,$B23,'Ltigation Report Group_2023.04'!$Z$10:$Z$40)</f>
        <v>-119</v>
      </c>
      <c r="U23" s="51">
        <f>SUMIF('Ltigation Report Group_2023.04'!$B$10:$B$40,$B23,'Ltigation Report Group_2023.04'!$AA$10:$AA$40)</f>
        <v>-35</v>
      </c>
      <c r="V23" s="51">
        <f>SUMIF('Ltigation Report Group_2023.04'!$B$10:$B$40,$B23,'Ltigation Report Group_2023.04'!$AB$10:$AB$40)</f>
        <v>-66</v>
      </c>
      <c r="W23" s="39">
        <f>SUMIF('Ltigation Report Group_2023.04'!$B$10:$B$40,$B23,'Ltigation Report Group_2023.04'!$AC$10:$AC$40)</f>
        <v>-36</v>
      </c>
      <c r="X23" s="52">
        <f>SUMIF('Ltigation Report Group_2023.04'!$B$10:$B$40,$B23,'Ltigation Report Group_2023.04'!$AH$10:$AH$40)</f>
        <v>0</v>
      </c>
    </row>
    <row r="24" spans="2:24" ht="25" customHeight="1">
      <c r="B24" s="71" t="s">
        <v>31</v>
      </c>
      <c r="C24" s="36">
        <f>SUMIF('Litigation Report Group_2023.06'!$A$10:$A$51,$B24,'Litigation Report Group_2023.06'!$U$10:$U$51)</f>
        <v>1313.2224000000001</v>
      </c>
      <c r="D24" s="37"/>
      <c r="E24" s="41">
        <f>SUMIF('Litigation Report Group_2023.06'!$A$10:$A$51,$B24,'Litigation Report Group_2023.06'!$V$10:$V$51)</f>
        <v>925.31370000000004</v>
      </c>
      <c r="F24" s="39">
        <f>SUMIF('Litigation Report Group_2023.06'!$A$10:$A$51,$B24,'Litigation Report Group_2023.06'!$W$10:$W$51)</f>
        <v>925.31370000000004</v>
      </c>
      <c r="G24" s="38">
        <f t="shared" si="0"/>
        <v>0</v>
      </c>
      <c r="H24" s="51">
        <f>SUMIF('Litigation Report Group_2023.06'!$A$10:$A$51,$B24,'Litigation Report Group_2023.06'!$Y$10:$Y$51)</f>
        <v>-49.832099999999997</v>
      </c>
      <c r="I24" s="51">
        <f>SUMIF('Litigation Report Group_2023.06'!$A$10:$A$51,$B24,'Litigation Report Group_2023.06'!$Z$10:$Z$51)</f>
        <v>-158.2902</v>
      </c>
      <c r="J24" s="51">
        <f>SUMIF('Litigation Report Group_2023.06'!$A$10:$A$51,$B24,'Litigation Report Group_2023.06'!$AA$10:$AA$51)</f>
        <v>-27.358799999999995</v>
      </c>
      <c r="K24" s="39">
        <f>SUMIF('Litigation Report Group_2023.06'!$A$10:$A$51,$B24,'Litigation Report Group_2023.06'!$AB$10:$AB$51)</f>
        <v>0</v>
      </c>
      <c r="L24" s="52">
        <f>SUMIF('Litigation Report Group_2023.06'!$A$10:$A$51,$B24,'Litigation Report Group_2023.06'!$AG$10:$AG$51)</f>
        <v>0</v>
      </c>
      <c r="N24" s="71" t="s">
        <v>31</v>
      </c>
      <c r="O24" s="36">
        <f>SUMIF('Ltigation Report Group_2023.04'!$B$10:$B$40,$B24,'Ltigation Report Group_2023.04'!$V$10:$V$40)</f>
        <v>1324.2431999999999</v>
      </c>
      <c r="P24" s="37"/>
      <c r="Q24" s="41">
        <f>SUMIF('Ltigation Report Group_2023.04'!$B$10:$B$40,$B24,'Ltigation Report Group_2023.04'!$W$10:$W$40)</f>
        <v>933.07909999999993</v>
      </c>
      <c r="R24" s="39">
        <f>SUMIF('Ltigation Report Group_2023.04'!$B$10:$B$40,$B24,'Ltigation Report Group_2023.04'!$X$10:$X$40)</f>
        <v>933.07909999999993</v>
      </c>
      <c r="S24" s="38">
        <f t="shared" si="1"/>
        <v>0</v>
      </c>
      <c r="T24" s="51">
        <f>SUMIF('Ltigation Report Group_2023.04'!$B$10:$B$40,$B24,'Ltigation Report Group_2023.04'!$Z$10:$Z$40)</f>
        <v>-50.250299999999996</v>
      </c>
      <c r="U24" s="51">
        <f>SUMIF('Ltigation Report Group_2023.04'!$B$10:$B$40,$B24,'Ltigation Report Group_2023.04'!$AA$10:$AA$40)</f>
        <v>-159.61859999999999</v>
      </c>
      <c r="V24" s="51">
        <f>SUMIF('Ltigation Report Group_2023.04'!$B$10:$B$40,$B24,'Ltigation Report Group_2023.04'!$AB$10:$AB$40)</f>
        <v>-27.5884</v>
      </c>
      <c r="W24" s="39">
        <f>SUMIF('Ltigation Report Group_2023.04'!$B$10:$B$40,$B24,'Ltigation Report Group_2023.04'!$AC$10:$AC$40)</f>
        <v>0</v>
      </c>
      <c r="X24" s="52">
        <f>SUMIF('Ltigation Report Group_2023.04'!$B$10:$B$40,$B24,'Ltigation Report Group_2023.04'!$AH$10:$AH$40)</f>
        <v>0</v>
      </c>
    </row>
    <row r="25" spans="2:24" ht="25" customHeight="1">
      <c r="B25" s="71" t="s">
        <v>32</v>
      </c>
      <c r="C25" s="36">
        <f>SUMIF('Litigation Report Group_2023.06'!$A$10:$A$51,$B25,'Litigation Report Group_2023.06'!$U$10:$U$51)</f>
        <v>2364.5820000000003</v>
      </c>
      <c r="D25" s="37"/>
      <c r="E25" s="41">
        <f>SUMIF('Litigation Report Group_2023.06'!$A$10:$A$51,$B25,'Litigation Report Group_2023.06'!$V$10:$V$51)</f>
        <v>938.01599999999996</v>
      </c>
      <c r="F25" s="39">
        <f>SUMIF('Litigation Report Group_2023.06'!$A$10:$A$51,$B25,'Litigation Report Group_2023.06'!$W$10:$W$51)</f>
        <v>938.01599999999996</v>
      </c>
      <c r="G25" s="38">
        <f t="shared" si="0"/>
        <v>0</v>
      </c>
      <c r="H25" s="51">
        <f>SUMIF('Litigation Report Group_2023.06'!$A$10:$A$51,$B25,'Litigation Report Group_2023.06'!$Y$10:$Y$51)</f>
        <v>-155.35889999999998</v>
      </c>
      <c r="I25" s="51">
        <f>SUMIF('Litigation Report Group_2023.06'!$A$10:$A$51,$B25,'Litigation Report Group_2023.06'!$Z$10:$Z$51)</f>
        <v>-78.167999999999992</v>
      </c>
      <c r="J25" s="51">
        <f>SUMIF('Litigation Report Group_2023.06'!$A$10:$A$51,$B25,'Litigation Report Group_2023.06'!$AA$10:$AA$51)</f>
        <v>-78.167999999999992</v>
      </c>
      <c r="K25" s="39">
        <f>SUMIF('Litigation Report Group_2023.06'!$A$10:$A$51,$B25,'Litigation Report Group_2023.06'!$AB$10:$AB$51)</f>
        <v>-63.511499999999998</v>
      </c>
      <c r="L25" s="52">
        <f>SUMIF('Litigation Report Group_2023.06'!$A$10:$A$51,$B25,'Litigation Report Group_2023.06'!$AG$10:$AG$51)</f>
        <v>598.50046632328758</v>
      </c>
      <c r="N25" s="71" t="s">
        <v>32</v>
      </c>
      <c r="O25" s="36">
        <f>SUMIF('Ltigation Report Group_2023.04'!$B$10:$B$40,$B25,'Ltigation Report Group_2023.04'!$V$10:$V$40)</f>
        <v>19625.698049999999</v>
      </c>
      <c r="P25" s="37"/>
      <c r="Q25" s="41">
        <f>SUMIF('Ltigation Report Group_2023.04'!$B$10:$B$40,$B25,'Ltigation Report Group_2023.04'!$W$10:$W$40)</f>
        <v>0</v>
      </c>
      <c r="R25" s="39">
        <f>SUMIF('Ltigation Report Group_2023.04'!$B$10:$B$40,$B25,'Ltigation Report Group_2023.04'!$X$10:$X$40)</f>
        <v>0</v>
      </c>
      <c r="S25" s="38">
        <f t="shared" si="1"/>
        <v>0</v>
      </c>
      <c r="T25" s="51">
        <f>SUMIF('Ltigation Report Group_2023.04'!$B$10:$B$40,$B25,'Ltigation Report Group_2023.04'!$Z$10:$Z$40)</f>
        <v>0</v>
      </c>
      <c r="U25" s="51">
        <f>SUMIF('Ltigation Report Group_2023.04'!$B$10:$B$40,$B25,'Ltigation Report Group_2023.04'!$AA$10:$AA$40)</f>
        <v>0</v>
      </c>
      <c r="V25" s="51">
        <f>SUMIF('Ltigation Report Group_2023.04'!$B$10:$B$40,$B25,'Ltigation Report Group_2023.04'!$AB$10:$AB$40)</f>
        <v>0</v>
      </c>
      <c r="W25" s="39">
        <f>SUMIF('Ltigation Report Group_2023.04'!$B$10:$B$40,$B25,'Ltigation Report Group_2023.04'!$AC$10:$AC$40)</f>
        <v>0</v>
      </c>
      <c r="X25" s="52">
        <f>SUMIF('Ltigation Report Group_2023.04'!$B$10:$B$40,$B25,'Ltigation Report Group_2023.04'!$AH$10:$AH$40)</f>
        <v>0</v>
      </c>
    </row>
    <row r="26" spans="2:24" ht="25" customHeight="1">
      <c r="B26" s="71" t="s">
        <v>33</v>
      </c>
      <c r="C26" s="36">
        <f>SUMIF('Litigation Report Group_2023.06'!$A$10:$A$51,$B26,'Litigation Report Group_2023.06'!$U$10:$U$51)</f>
        <v>586.65329999999994</v>
      </c>
      <c r="D26" s="37"/>
      <c r="E26" s="41">
        <f>SUMIF('Litigation Report Group_2023.06'!$A$10:$A$51,$B26,'Litigation Report Group_2023.06'!$V$10:$V$51)</f>
        <v>385.02</v>
      </c>
      <c r="F26" s="39">
        <f>SUMIF('Litigation Report Group_2023.06'!$A$10:$A$51,$B26,'Litigation Report Group_2023.06'!$W$10:$W$51)</f>
        <v>385.02</v>
      </c>
      <c r="G26" s="38">
        <f t="shared" si="0"/>
        <v>0</v>
      </c>
      <c r="H26" s="51">
        <f>SUMIF('Litigation Report Group_2023.06'!$A$10:$A$51,$B26,'Litigation Report Group_2023.06'!$Y$10:$Y$51)</f>
        <v>-287.34210000000002</v>
      </c>
      <c r="I26" s="51">
        <f>SUMIF('Litigation Report Group_2023.06'!$A$10:$A$51,$B26,'Litigation Report Group_2023.06'!$Z$10:$Z$51)</f>
        <v>-89.893799999999999</v>
      </c>
      <c r="J26" s="51">
        <f>SUMIF('Litigation Report Group_2023.06'!$A$10:$A$51,$B26,'Litigation Report Group_2023.06'!$AA$10:$AA$51)</f>
        <v>0</v>
      </c>
      <c r="K26" s="39">
        <f>SUMIF('Litigation Report Group_2023.06'!$A$10:$A$51,$B26,'Litigation Report Group_2023.06'!$AB$10:$AB$51)</f>
        <v>0</v>
      </c>
      <c r="L26" s="52">
        <f>SUMIF('Litigation Report Group_2023.06'!$A$10:$A$51,$B26,'Litigation Report Group_2023.06'!$AG$10:$AG$51)</f>
        <v>69.704442739726019</v>
      </c>
      <c r="N26" s="71" t="s">
        <v>33</v>
      </c>
      <c r="O26" s="36">
        <f>SUMIF('Ltigation Report Group_2023.04'!$B$10:$B$40,$B26,'Ltigation Report Group_2023.04'!$V$10:$V$40)</f>
        <v>589.45690000000002</v>
      </c>
      <c r="P26" s="37"/>
      <c r="Q26" s="41">
        <f>SUMIF('Ltigation Report Group_2023.04'!$B$10:$B$40,$B26,'Ltigation Report Group_2023.04'!$W$10:$W$40)</f>
        <v>386.85999999999996</v>
      </c>
      <c r="R26" s="39">
        <f>SUMIF('Ltigation Report Group_2023.04'!$B$10:$B$40,$B26,'Ltigation Report Group_2023.04'!$X$10:$X$40)</f>
        <v>386.85999999999996</v>
      </c>
      <c r="S26" s="38">
        <f t="shared" si="1"/>
        <v>0</v>
      </c>
      <c r="T26" s="51">
        <f>SUMIF('Ltigation Report Group_2023.04'!$B$10:$B$40,$B26,'Ltigation Report Group_2023.04'!$Z$10:$Z$40)</f>
        <v>-288.71529999999996</v>
      </c>
      <c r="U26" s="51">
        <f>SUMIF('Ltigation Report Group_2023.04'!$B$10:$B$40,$B26,'Ltigation Report Group_2023.04'!$AA$10:$AA$40)</f>
        <v>-90.323399999999992</v>
      </c>
      <c r="V26" s="51">
        <f>SUMIF('Ltigation Report Group_2023.04'!$B$10:$B$40,$B26,'Ltigation Report Group_2023.04'!$AB$10:$AB$40)</f>
        <v>0</v>
      </c>
      <c r="W26" s="39">
        <f>SUMIF('Ltigation Report Group_2023.04'!$B$10:$B$40,$B26,'Ltigation Report Group_2023.04'!$AC$10:$AC$40)</f>
        <v>0</v>
      </c>
      <c r="X26" s="52">
        <f>SUMIF('Ltigation Report Group_2023.04'!$B$10:$B$40,$B26,'Ltigation Report Group_2023.04'!$AH$10:$AH$40)</f>
        <v>64.86529315068492</v>
      </c>
    </row>
    <row r="27" spans="2:24" ht="25" customHeight="1">
      <c r="B27" s="71" t="s">
        <v>34</v>
      </c>
      <c r="C27" s="36">
        <f>SUMIF('Litigation Report Group_2023.06'!$A$10:$A$51,$B27,'Litigation Report Group_2023.06'!$U$10:$U$51)</f>
        <v>-4102.6571999999996</v>
      </c>
      <c r="D27" s="37"/>
      <c r="E27" s="41">
        <f>SUMIF('Litigation Report Group_2023.06'!$A$10:$A$51,$B27,'Litigation Report Group_2023.06'!$V$10:$V$51)</f>
        <v>-1242.0000000000002</v>
      </c>
      <c r="F27" s="39">
        <f>SUMIF('Litigation Report Group_2023.06'!$A$10:$A$51,$B27,'Litigation Report Group_2023.06'!$W$10:$W$51)</f>
        <v>-1242.0000000000002</v>
      </c>
      <c r="G27" s="38">
        <f t="shared" si="0"/>
        <v>0</v>
      </c>
      <c r="H27" s="51">
        <f>SUMIF('Litigation Report Group_2023.06'!$A$10:$A$51,$B27,'Litigation Report Group_2023.06'!$Y$10:$Y$51)</f>
        <v>-405.71999999999997</v>
      </c>
      <c r="I27" s="51">
        <f>SUMIF('Litigation Report Group_2023.06'!$A$10:$A$51,$B27,'Litigation Report Group_2023.06'!$Z$10:$Z$51)</f>
        <v>-414</v>
      </c>
      <c r="J27" s="51">
        <f>SUMIF('Litigation Report Group_2023.06'!$A$10:$A$51,$B27,'Litigation Report Group_2023.06'!$AA$10:$AA$51)</f>
        <v>0</v>
      </c>
      <c r="K27" s="39">
        <f>SUMIF('Litigation Report Group_2023.06'!$A$10:$A$51,$B27,'Litigation Report Group_2023.06'!$AB$10:$AB$51)</f>
        <v>0</v>
      </c>
      <c r="L27" s="52">
        <f>SUMIF('Litigation Report Group_2023.06'!$A$10:$A$51,$B27,'Litigation Report Group_2023.06'!$AG$10:$AG$51)</f>
        <v>-193.41444821917821</v>
      </c>
      <c r="N27" s="71" t="s">
        <v>34</v>
      </c>
      <c r="O27" s="36">
        <f>SUMIF('Ltigation Report Group_2023.04'!$B$10:$B$40,$B27,'Ltigation Report Group_2023.04'!$V$10:$V$40)</f>
        <v>-4310.7629999999999</v>
      </c>
      <c r="P27" s="37"/>
      <c r="Q27" s="41">
        <f>SUMIF('Ltigation Report Group_2023.04'!$B$10:$B$40,$B27,'Ltigation Report Group_2023.04'!$W$10:$W$40)</f>
        <v>-1304.9999999999998</v>
      </c>
      <c r="R27" s="39">
        <f>SUMIF('Ltigation Report Group_2023.04'!$B$10:$B$40,$B27,'Ltigation Report Group_2023.04'!$X$10:$X$40)</f>
        <v>-1304.9999999999998</v>
      </c>
      <c r="S27" s="38">
        <f t="shared" si="1"/>
        <v>0</v>
      </c>
      <c r="T27" s="51">
        <f>SUMIF('Ltigation Report Group_2023.04'!$B$10:$B$40,$B27,'Ltigation Report Group_2023.04'!$Z$10:$Z$40)</f>
        <v>-426.29999999999995</v>
      </c>
      <c r="U27" s="51">
        <f>SUMIF('Ltigation Report Group_2023.04'!$B$10:$B$40,$B27,'Ltigation Report Group_2023.04'!$AA$10:$AA$40)</f>
        <v>-434.99999999999994</v>
      </c>
      <c r="V27" s="51">
        <f>SUMIF('Ltigation Report Group_2023.04'!$B$10:$B$40,$B27,'Ltigation Report Group_2023.04'!$AB$10:$AB$40)</f>
        <v>0</v>
      </c>
      <c r="W27" s="39">
        <f>SUMIF('Ltigation Report Group_2023.04'!$B$10:$B$40,$B27,'Ltigation Report Group_2023.04'!$AC$10:$AC$40)</f>
        <v>0</v>
      </c>
      <c r="X27" s="52">
        <f>SUMIF('Ltigation Report Group_2023.04'!$B$10:$B$40,$B27,'Ltigation Report Group_2023.04'!$AH$10:$AH$40)</f>
        <v>-185.7776547945204</v>
      </c>
    </row>
    <row r="28" spans="2:24" ht="25" customHeight="1">
      <c r="B28" s="71" t="s">
        <v>35</v>
      </c>
      <c r="C28" s="36">
        <f>SUMIF('Litigation Report Group_2023.06'!$A$10:$A$51,$B28,'Litigation Report Group_2023.06'!$U$10:$U$51)</f>
        <v>-2988.9488999999999</v>
      </c>
      <c r="D28" s="37"/>
      <c r="E28" s="41">
        <f>SUMIF('Litigation Report Group_2023.06'!$A$10:$A$51,$B28,'Litigation Report Group_2023.06'!$V$10:$V$51)</f>
        <v>-124.58024999999999</v>
      </c>
      <c r="F28" s="39">
        <f>SUMIF('Litigation Report Group_2023.06'!$A$10:$A$51,$B28,'Litigation Report Group_2023.06'!$W$10:$W$51)</f>
        <v>-124.58024999999999</v>
      </c>
      <c r="G28" s="38">
        <f t="shared" si="0"/>
        <v>0</v>
      </c>
      <c r="H28" s="51">
        <f>SUMIF('Litigation Report Group_2023.06'!$A$10:$A$51,$B28,'Litigation Report Group_2023.06'!$Y$10:$Y$51)</f>
        <v>0</v>
      </c>
      <c r="I28" s="51">
        <f>SUMIF('Litigation Report Group_2023.06'!$A$10:$A$51,$B28,'Litigation Report Group_2023.06'!$Z$10:$Z$51)</f>
        <v>0</v>
      </c>
      <c r="J28" s="51">
        <f>SUMIF('Litigation Report Group_2023.06'!$A$10:$A$51,$B28,'Litigation Report Group_2023.06'!$AA$10:$AA$51)</f>
        <v>0</v>
      </c>
      <c r="K28" s="39">
        <f>SUMIF('Litigation Report Group_2023.06'!$A$10:$A$51,$B28,'Litigation Report Group_2023.06'!$AB$10:$AB$51)</f>
        <v>0</v>
      </c>
      <c r="L28" s="52">
        <f>SUMIF('Litigation Report Group_2023.06'!$A$10:$A$51,$B28,'Litigation Report Group_2023.06'!$AG$10:$AG$51)</f>
        <v>0</v>
      </c>
      <c r="N28" s="71" t="s">
        <v>35</v>
      </c>
      <c r="O28" s="36">
        <f>SUMIF('Ltigation Report Group_2023.04'!$B$10:$B$40,$B28,'Ltigation Report Group_2023.04'!$V$10:$V$40)</f>
        <v>-3014.0326999999997</v>
      </c>
      <c r="P28" s="37"/>
      <c r="Q28" s="41">
        <f>SUMIF('Ltigation Report Group_2023.04'!$B$10:$B$40,$B28,'Ltigation Report Group_2023.04'!$W$10:$W$40)</f>
        <v>-125.62575</v>
      </c>
      <c r="R28" s="39">
        <f>SUMIF('Ltigation Report Group_2023.04'!$B$10:$B$40,$B28,'Ltigation Report Group_2023.04'!$X$10:$X$40)</f>
        <v>-125.62575</v>
      </c>
      <c r="S28" s="38">
        <f t="shared" si="1"/>
        <v>0</v>
      </c>
      <c r="T28" s="51">
        <f>SUMIF('Ltigation Report Group_2023.04'!$B$10:$B$40,$B28,'Ltigation Report Group_2023.04'!$Z$10:$Z$40)</f>
        <v>0</v>
      </c>
      <c r="U28" s="51">
        <f>SUMIF('Ltigation Report Group_2023.04'!$B$10:$B$40,$B28,'Ltigation Report Group_2023.04'!$AA$10:$AA$40)</f>
        <v>0</v>
      </c>
      <c r="V28" s="51">
        <f>SUMIF('Ltigation Report Group_2023.04'!$B$10:$B$40,$B28,'Ltigation Report Group_2023.04'!$AB$10:$AB$40)</f>
        <v>0</v>
      </c>
      <c r="W28" s="39">
        <f>SUMIF('Ltigation Report Group_2023.04'!$B$10:$B$40,$B28,'Ltigation Report Group_2023.04'!$AC$10:$AC$40)</f>
        <v>0</v>
      </c>
      <c r="X28" s="52">
        <f>SUMIF('Ltigation Report Group_2023.04'!$B$10:$B$40,$B28,'Ltigation Report Group_2023.04'!$AH$10:$AH$40)</f>
        <v>0</v>
      </c>
    </row>
    <row r="29" spans="2:24" ht="25" customHeight="1">
      <c r="B29" s="72" t="s">
        <v>36</v>
      </c>
      <c r="C29" s="66">
        <f>SUM(C23:C28)</f>
        <v>-256.64839999999867</v>
      </c>
      <c r="D29" s="73"/>
      <c r="E29" s="67">
        <f>SUM(E23:E28)</f>
        <v>881.76944999999955</v>
      </c>
      <c r="F29" s="68">
        <f>SUM(F23:F28)</f>
        <v>881.76944999999955</v>
      </c>
      <c r="G29" s="68">
        <f t="shared" si="0"/>
        <v>0</v>
      </c>
      <c r="H29" s="69">
        <f>SUM(H23:H28)</f>
        <v>-1017.2530999999999</v>
      </c>
      <c r="I29" s="69">
        <f>SUM(I23:I28)</f>
        <v>-775.35199999999998</v>
      </c>
      <c r="J29" s="69">
        <f>SUM(J23:J28)</f>
        <v>-171.52679999999998</v>
      </c>
      <c r="K29" s="69">
        <f>SUM(K23:K28)</f>
        <v>-99.511499999999998</v>
      </c>
      <c r="L29" s="93">
        <f>SUM(L23:L28)</f>
        <v>474.79046084383538</v>
      </c>
      <c r="N29" s="72" t="s">
        <v>36</v>
      </c>
      <c r="O29" s="66">
        <f>SUM(O23:O28)</f>
        <v>16785.102450000002</v>
      </c>
      <c r="P29" s="73"/>
      <c r="Q29" s="67">
        <f>SUM(Q23:Q28)</f>
        <v>-110.68664999999994</v>
      </c>
      <c r="R29" s="68">
        <f>SUM(R23:R28)</f>
        <v>-110.68664999999994</v>
      </c>
      <c r="S29" s="68">
        <f t="shared" si="1"/>
        <v>0</v>
      </c>
      <c r="T29" s="69">
        <f>SUM(T23:T28)</f>
        <v>-884.26559999999995</v>
      </c>
      <c r="U29" s="69">
        <f>SUM(U23:U28)</f>
        <v>-719.94200000000001</v>
      </c>
      <c r="V29" s="69">
        <f>SUM(V23:V28)</f>
        <v>-93.588400000000007</v>
      </c>
      <c r="W29" s="69">
        <f>SUM(W23:W28)</f>
        <v>-36</v>
      </c>
      <c r="X29" s="92">
        <f>SUM(X23:X28)</f>
        <v>-120.91236164383548</v>
      </c>
    </row>
    <row r="30" spans="2:24" ht="25" customHeight="1">
      <c r="B30" s="70" t="s">
        <v>37</v>
      </c>
      <c r="C30" s="53">
        <f>C18+C22+C29</f>
        <v>-10053.179027499998</v>
      </c>
      <c r="D30" s="73"/>
      <c r="E30" s="59">
        <f>E18+E22+E29</f>
        <v>1734.7746999999995</v>
      </c>
      <c r="F30" s="60">
        <f>F18+F22+F29</f>
        <v>1734.7746999999995</v>
      </c>
      <c r="G30" s="60">
        <f t="shared" si="0"/>
        <v>0</v>
      </c>
      <c r="H30" s="61">
        <f>H18+H22+H29</f>
        <v>-1705.0855999999999</v>
      </c>
      <c r="I30" s="61">
        <f>I18+I22+I29</f>
        <v>-914.40549999999996</v>
      </c>
      <c r="J30" s="61">
        <f>J18+J22+J29</f>
        <v>-196.93139999999997</v>
      </c>
      <c r="K30" s="61">
        <f>K18+K22+K29</f>
        <v>-99.511499999999998</v>
      </c>
      <c r="L30" s="74">
        <f>L18+L22+L29</f>
        <v>360.40788725479422</v>
      </c>
      <c r="N30" s="70" t="s">
        <v>37</v>
      </c>
      <c r="O30" s="53">
        <f>O18+O22+O29</f>
        <v>14692.131530000002</v>
      </c>
      <c r="P30" s="73"/>
      <c r="Q30" s="59">
        <f>Q18+Q22+Q29</f>
        <v>1889.3388499999999</v>
      </c>
      <c r="R30" s="60">
        <f>R18+R22+R29</f>
        <v>1889.3388499999999</v>
      </c>
      <c r="S30" s="60">
        <f t="shared" si="1"/>
        <v>0</v>
      </c>
      <c r="T30" s="61">
        <f>T18+T22+T29</f>
        <v>-1371.1209999999999</v>
      </c>
      <c r="U30" s="61">
        <f>U18+U22+U29</f>
        <v>-1031.826</v>
      </c>
      <c r="V30" s="61">
        <f>V18+V22+V29</f>
        <v>-93.588400000000007</v>
      </c>
      <c r="W30" s="61">
        <f>W18+W22+W29</f>
        <v>-36</v>
      </c>
      <c r="X30" s="74">
        <f>X18+X22+X29</f>
        <v>-10.893731506849178</v>
      </c>
    </row>
    <row r="31" spans="2:24" ht="25" customHeight="1">
      <c r="B31" s="70" t="s">
        <v>38</v>
      </c>
      <c r="C31" s="53">
        <f>SUMIF('Litigation Report Group_2023.06'!$A$10:$A$51,$B31,'Litigation Report Group_2023.06'!$U$10:$U$51)</f>
        <v>518.84009999999989</v>
      </c>
      <c r="D31" s="73"/>
      <c r="E31" s="62">
        <f>SUMIF('Litigation Report Group_2023.06'!$A$10:$A$51,$B31,'Litigation Report Group_2023.06'!$V$10:$V$51)</f>
        <v>-195.42000000000002</v>
      </c>
      <c r="F31" s="63">
        <f>SUMIF('Litigation Report Group_2023.06'!$A$10:$A$51,$B31,'Litigation Report Group_2023.06'!$W$10:$W$51)</f>
        <v>-220.82459999999998</v>
      </c>
      <c r="G31" s="60">
        <f t="shared" si="0"/>
        <v>25.404599999999959</v>
      </c>
      <c r="H31" s="64">
        <f>SUMIF('Litigation Report Group_2023.06'!$A$10:$A$51,$B31,'Litigation Report Group_2023.06'!$Y$10:$Y$51)</f>
        <v>-61.557299999999998</v>
      </c>
      <c r="I31" s="64">
        <f>SUMIF('Litigation Report Group_2023.06'!$A$10:$A$51,$B31,'Litigation Report Group_2023.06'!$Z$10:$Z$51)</f>
        <v>-40.061099999999996</v>
      </c>
      <c r="J31" s="64">
        <f>SUMIF('Litigation Report Group_2023.06'!$A$10:$A$51,$B31,'Litigation Report Group_2023.06'!$AA$10:$AA$51)</f>
        <v>-96.732900000000001</v>
      </c>
      <c r="K31" s="63">
        <f>SUMIF('Litigation Report Group_2023.06'!$A$10:$A$51,$B31,'Litigation Report Group_2023.06'!$AB$10:$AB$51)</f>
        <v>-21.496199999999998</v>
      </c>
      <c r="L31" s="65">
        <f>SUMIF('Litigation Report Group_2023.06'!$A$10:$A$51,$B31,'Litigation Report Group_2023.06'!$AG$10:$AG$51)</f>
        <v>-308.39417589041102</v>
      </c>
      <c r="N31" s="70" t="s">
        <v>38</v>
      </c>
      <c r="O31" s="53">
        <f>SUMIF('Ltigation Report Group_2023.04'!$B$10:$B$40,$B31,'Ltigation Report Group_2023.04'!$V$10:$V$40)</f>
        <v>1675.0099999999998</v>
      </c>
      <c r="P31" s="73"/>
      <c r="Q31" s="62">
        <f>SUMIF('Ltigation Report Group_2023.04'!$B$10:$B$40,$B31,'Ltigation Report Group_2023.04'!$W$10:$W$40)</f>
        <v>216.76599999999999</v>
      </c>
      <c r="R31" s="63">
        <f>SUMIF('Ltigation Report Group_2023.04'!$B$10:$B$40,$B31,'Ltigation Report Group_2023.04'!$X$10:$X$40)</f>
        <v>216.76599999999999</v>
      </c>
      <c r="S31" s="60">
        <f t="shared" si="1"/>
        <v>0</v>
      </c>
      <c r="T31" s="64">
        <f>SUMIF('Ltigation Report Group_2023.04'!$B$10:$B$40,$B31,'Ltigation Report Group_2023.04'!$Z$10:$Z$40)</f>
        <v>0</v>
      </c>
      <c r="U31" s="64">
        <f>SUMIF('Ltigation Report Group_2023.04'!$B$10:$B$40,$B31,'Ltigation Report Group_2023.04'!$AA$10:$AA$40)</f>
        <v>-67.985699999999994</v>
      </c>
      <c r="V31" s="64">
        <f>SUMIF('Ltigation Report Group_2023.04'!$B$10:$B$40,$B31,'Ltigation Report Group_2023.04'!$AB$10:$AB$40)</f>
        <v>-54.191499999999998</v>
      </c>
      <c r="W31" s="63">
        <f>SUMIF('Ltigation Report Group_2023.04'!$B$10:$B$40,$B31,'Ltigation Report Group_2023.04'!$AC$10:$AC$40)</f>
        <v>0</v>
      </c>
      <c r="X31" s="65">
        <f>SUMIF('Ltigation Report Group_2023.04'!$B$10:$B$40,$B31,'Ltigation Report Group_2023.04'!$AH$10:$AH$40)</f>
        <v>60.646969643835611</v>
      </c>
    </row>
    <row r="32" spans="2:24" ht="25" customHeight="1" thickBot="1">
      <c r="B32" s="83" t="s">
        <v>39</v>
      </c>
      <c r="C32" s="84">
        <f>C10+C14+C30+C31</f>
        <v>-10337.603527499999</v>
      </c>
      <c r="D32" s="73"/>
      <c r="E32" s="75">
        <f>E10+E14+E30+E31</f>
        <v>648.04229999999939</v>
      </c>
      <c r="F32" s="76">
        <f>F10+F14+F30+F31</f>
        <v>622.63769999999954</v>
      </c>
      <c r="G32" s="76">
        <f t="shared" si="0"/>
        <v>25.404599999999846</v>
      </c>
      <c r="H32" s="77">
        <f>H10+H14+H30+H31</f>
        <v>-2066.7804999999998</v>
      </c>
      <c r="I32" s="77">
        <f>I10+I14+I30+I31</f>
        <v>-1143.6727999999998</v>
      </c>
      <c r="J32" s="77">
        <f>J10+J14+J30+J31</f>
        <v>-407.69489999999996</v>
      </c>
      <c r="K32" s="77">
        <f>K10+K14+K30+K31</f>
        <v>-136.0077</v>
      </c>
      <c r="L32" s="78">
        <f>L10+L14+L30+L31</f>
        <v>-1188.8228266345209</v>
      </c>
      <c r="N32" s="83" t="s">
        <v>39</v>
      </c>
      <c r="O32" s="84">
        <f>O10+O14+O30+O31</f>
        <v>14298.893730000002</v>
      </c>
      <c r="P32" s="73"/>
      <c r="Q32" s="75">
        <f>Q10+Q14+Q30+Q31</f>
        <v>1398.9916499999999</v>
      </c>
      <c r="R32" s="76">
        <f>R10+R14+R30+R31</f>
        <v>1398.9916499999999</v>
      </c>
      <c r="S32" s="76">
        <f t="shared" si="1"/>
        <v>0</v>
      </c>
      <c r="T32" s="77">
        <f>T10+T14+T30+T31</f>
        <v>-1673.3577999999998</v>
      </c>
      <c r="U32" s="77">
        <f>U10+U14+U30+U31</f>
        <v>-1290.0183</v>
      </c>
      <c r="V32" s="77">
        <f>V10+V14+V30+V31</f>
        <v>-262.51570000000004</v>
      </c>
      <c r="W32" s="77">
        <f>W10+W14+W30+W31</f>
        <v>-51</v>
      </c>
      <c r="X32" s="78">
        <f>X10+X14+X30+X31</f>
        <v>-1178.8843585479451</v>
      </c>
    </row>
  </sheetData>
  <sheetProtection formatCells="0" formatColumns="0" formatRows="0" insertRows="0" deleteRows="0" sort="0" autoFilter="0" pivotTables="0"/>
  <mergeCells count="4">
    <mergeCell ref="B8:C8"/>
    <mergeCell ref="E8:L8"/>
    <mergeCell ref="N8:O8"/>
    <mergeCell ref="Q8:X8"/>
  </mergeCells>
  <conditionalFormatting sqref="B9:B32">
    <cfRule type="expression" dxfId="57" priority="219">
      <formula>B9=""</formula>
    </cfRule>
  </conditionalFormatting>
  <conditionalFormatting sqref="C9">
    <cfRule type="expression" dxfId="56" priority="220">
      <formula>C9=""</formula>
    </cfRule>
  </conditionalFormatting>
  <conditionalFormatting sqref="E10:G32">
    <cfRule type="cellIs" dxfId="55" priority="18" operator="lessThan">
      <formula>0</formula>
    </cfRule>
  </conditionalFormatting>
  <conditionalFormatting sqref="N9:N32">
    <cfRule type="expression" dxfId="54" priority="4">
      <formula>N9=""</formula>
    </cfRule>
  </conditionalFormatting>
  <conditionalFormatting sqref="O9">
    <cfRule type="expression" dxfId="53" priority="9">
      <formula>O9=""</formula>
    </cfRule>
  </conditionalFormatting>
  <conditionalFormatting sqref="Q10:S32">
    <cfRule type="cellIs" dxfId="52" priority="3" operator="lessThan">
      <formula>0</formula>
    </cfRule>
  </conditionalFormatting>
  <dataValidations count="1">
    <dataValidation type="decimal" allowBlank="1" showInputMessage="1" showErrorMessage="1" sqref="E15:F17 E19:F21 Q15:R17 E31:F31 Q31:R31 Q10:R13 Q23:R28 Q19:R21 E10:F13 E23:F28" xr:uid="{AAEAB34B-877A-4920-83FA-B0F92FC47852}">
      <formula1>-1000000000</formula1>
      <formula2>100000000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47" orientation="landscape" r:id="rId1"/>
  <ignoredErrors>
    <ignoredError sqref="E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72C2-FCEF-492A-A0C9-5611D3AD42C4}">
  <sheetPr>
    <tabColor theme="0"/>
    <pageSetUpPr fitToPage="1"/>
  </sheetPr>
  <dimension ref="A1:AG40"/>
  <sheetViews>
    <sheetView showGridLines="0" topLeftCell="S1" zoomScaleNormal="100" zoomScaleSheetLayoutView="55" workbookViewId="0">
      <selection activeCell="V9" sqref="V9"/>
    </sheetView>
  </sheetViews>
  <sheetFormatPr baseColWidth="10" defaultColWidth="10.83203125" defaultRowHeight="15"/>
  <cols>
    <col min="1" max="1" width="15.33203125" style="2" customWidth="1"/>
    <col min="2" max="2" width="11.83203125" style="2" customWidth="1"/>
    <col min="3" max="3" width="13.33203125" style="2" bestFit="1" customWidth="1"/>
    <col min="4" max="4" width="18.83203125" style="2" customWidth="1"/>
    <col min="5" max="5" width="15.6640625" style="2" bestFit="1" customWidth="1"/>
    <col min="6" max="6" width="21.33203125" style="2" customWidth="1"/>
    <col min="7" max="7" width="17.5" style="2" customWidth="1"/>
    <col min="8" max="8" width="35.5" style="2" customWidth="1"/>
    <col min="9" max="9" width="15.6640625" style="2" customWidth="1"/>
    <col min="10" max="10" width="20" style="2" customWidth="1"/>
    <col min="11" max="12" width="15.6640625" style="45" customWidth="1"/>
    <col min="13" max="13" width="17.83203125" style="45" customWidth="1"/>
    <col min="14" max="15" width="22.5" style="45" customWidth="1"/>
    <col min="16" max="16" width="44.6640625" style="45" customWidth="1"/>
    <col min="17" max="17" width="53.5" style="45" customWidth="1"/>
    <col min="18" max="18" width="10" style="46" customWidth="1"/>
    <col min="19" max="19" width="19.5" style="45" customWidth="1"/>
    <col min="20" max="20" width="7.5" style="45" customWidth="1"/>
    <col min="21" max="21" width="17.33203125" style="45" customWidth="1"/>
    <col min="22" max="22" width="27.1640625" style="45" customWidth="1"/>
    <col min="23" max="23" width="14.83203125" style="45" customWidth="1"/>
    <col min="24" max="24" width="17.1640625" style="45" customWidth="1"/>
    <col min="25" max="25" width="14.1640625" style="45" customWidth="1"/>
    <col min="26" max="26" width="12.1640625" style="2" customWidth="1"/>
    <col min="27" max="28" width="15.5" style="2" customWidth="1"/>
    <col min="29" max="31" width="12.5" style="2" customWidth="1"/>
    <col min="32" max="32" width="10.33203125" style="5" customWidth="1"/>
    <col min="33" max="33" width="12" style="2" customWidth="1"/>
    <col min="34" max="16384" width="10.83203125" style="6"/>
  </cols>
  <sheetData>
    <row r="1" spans="1:33" ht="26">
      <c r="A1" s="1" t="s">
        <v>40</v>
      </c>
      <c r="K1" s="2"/>
      <c r="L1" s="2"/>
      <c r="M1" s="2"/>
      <c r="N1" s="3" t="s">
        <v>41</v>
      </c>
      <c r="O1" s="3"/>
      <c r="P1" s="3"/>
      <c r="Q1" s="3"/>
      <c r="R1" s="4"/>
      <c r="S1" s="3"/>
      <c r="T1" s="3"/>
      <c r="U1" s="3"/>
      <c r="V1" s="2"/>
      <c r="W1" s="2"/>
      <c r="X1" s="2"/>
      <c r="Y1" s="2"/>
    </row>
    <row r="2" spans="1:33" ht="14">
      <c r="E2" s="7"/>
      <c r="K2" s="2"/>
      <c r="L2" s="2"/>
      <c r="M2" s="2"/>
      <c r="N2" s="3" t="s">
        <v>42</v>
      </c>
      <c r="O2" s="3"/>
      <c r="P2" s="3"/>
      <c r="Q2" s="3"/>
      <c r="R2" s="4"/>
      <c r="S2" s="3"/>
      <c r="T2" s="3"/>
      <c r="U2" s="3"/>
      <c r="V2" s="2"/>
      <c r="W2" s="2"/>
      <c r="X2" s="2"/>
      <c r="Y2" s="2"/>
    </row>
    <row r="3" spans="1:33" ht="14">
      <c r="A3" s="2" t="s">
        <v>2</v>
      </c>
      <c r="B3" s="8">
        <v>45107</v>
      </c>
      <c r="I3" s="7"/>
      <c r="K3" s="2"/>
      <c r="L3" s="2"/>
      <c r="M3" s="2"/>
      <c r="N3" s="2"/>
      <c r="O3" s="2"/>
      <c r="P3" s="2"/>
      <c r="Q3" s="2"/>
      <c r="R3" s="5"/>
      <c r="S3" s="2"/>
      <c r="T3" s="2"/>
      <c r="U3" s="2"/>
      <c r="V3" s="2"/>
      <c r="W3" s="2"/>
      <c r="X3" s="2"/>
      <c r="Y3" s="2"/>
      <c r="AC3" s="48"/>
      <c r="AG3" s="10"/>
    </row>
    <row r="4" spans="1:33" ht="14">
      <c r="I4" s="7"/>
      <c r="K4" s="2"/>
      <c r="L4" s="2"/>
      <c r="M4" s="2"/>
      <c r="N4" s="2"/>
      <c r="O4" s="2"/>
      <c r="P4" s="2"/>
      <c r="Q4" s="2"/>
      <c r="R4" s="5"/>
      <c r="S4" s="2"/>
      <c r="T4" s="2"/>
      <c r="U4" s="2"/>
      <c r="V4" s="2"/>
      <c r="W4" s="2"/>
      <c r="X4" s="2"/>
      <c r="Y4" s="2"/>
    </row>
    <row r="5" spans="1:33" ht="20">
      <c r="A5" s="11" t="s">
        <v>3</v>
      </c>
      <c r="B5" s="12"/>
      <c r="C5" s="13" t="s">
        <v>43</v>
      </c>
      <c r="E5" s="12"/>
      <c r="F5" s="9"/>
      <c r="G5" s="9"/>
      <c r="H5" s="9"/>
      <c r="I5" s="7"/>
      <c r="K5" s="12"/>
      <c r="L5" s="12"/>
      <c r="M5" s="12"/>
      <c r="N5" s="12"/>
      <c r="O5" s="12"/>
      <c r="P5" s="12"/>
      <c r="Q5" s="12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4"/>
      <c r="AG5" s="12"/>
    </row>
    <row r="6" spans="1:33" ht="21">
      <c r="A6" s="16" t="s">
        <v>4</v>
      </c>
      <c r="B6" s="17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4"/>
      <c r="S6" s="89">
        <f>SUBTOTAL(9,S10:S151)</f>
        <v>-15237.650969999999</v>
      </c>
      <c r="T6" s="89"/>
      <c r="U6" s="89">
        <f>SUBTOTAL(9,U10:U151)</f>
        <v>-10337.603527499999</v>
      </c>
      <c r="V6" s="89">
        <f t="shared" ref="V6:AB6" si="0">SUBTOTAL(9,V10:V151)</f>
        <v>648.04229999999961</v>
      </c>
      <c r="W6" s="89">
        <f t="shared" si="0"/>
        <v>622.63769999999977</v>
      </c>
      <c r="X6" s="89">
        <f t="shared" si="0"/>
        <v>25.404599999999959</v>
      </c>
      <c r="Y6" s="89">
        <f t="shared" si="0"/>
        <v>-2066.7804999999998</v>
      </c>
      <c r="Z6" s="89">
        <f t="shared" si="0"/>
        <v>-1143.6727999999998</v>
      </c>
      <c r="AA6" s="89">
        <f t="shared" si="0"/>
        <v>-407.69490000000002</v>
      </c>
      <c r="AB6" s="89">
        <f t="shared" si="0"/>
        <v>-136.0077</v>
      </c>
      <c r="AC6" s="89"/>
      <c r="AD6" s="89"/>
      <c r="AE6" s="89"/>
      <c r="AF6" s="89"/>
      <c r="AG6" s="89">
        <f>SUBTOTAL(9,AG10:AG151)</f>
        <v>-1188.8228266345209</v>
      </c>
    </row>
    <row r="7" spans="1:33" ht="22" thickBot="1">
      <c r="A7" s="12"/>
      <c r="B7" s="17"/>
      <c r="C7" s="1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4"/>
      <c r="AG7" s="12"/>
    </row>
    <row r="8" spans="1:33" ht="22" thickBot="1">
      <c r="A8" s="99" t="s">
        <v>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100"/>
      <c r="V8" s="104" t="s">
        <v>6</v>
      </c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6"/>
    </row>
    <row r="9" spans="1:33" ht="61" thickBot="1">
      <c r="A9" s="18" t="s">
        <v>7</v>
      </c>
      <c r="B9" s="19" t="str">
        <f>IF($A$5="Specialties","Legal Entity","Country")</f>
        <v>Country</v>
      </c>
      <c r="C9" s="20" t="s">
        <v>44</v>
      </c>
      <c r="D9" s="20" t="s">
        <v>45</v>
      </c>
      <c r="E9" s="20" t="s">
        <v>46</v>
      </c>
      <c r="F9" s="20" t="s">
        <v>47</v>
      </c>
      <c r="G9" s="20" t="s">
        <v>48</v>
      </c>
      <c r="H9" s="20" t="s">
        <v>49</v>
      </c>
      <c r="I9" s="20" t="s">
        <v>50</v>
      </c>
      <c r="J9" s="20" t="s">
        <v>51</v>
      </c>
      <c r="K9" s="20" t="s">
        <v>52</v>
      </c>
      <c r="L9" s="20" t="s">
        <v>53</v>
      </c>
      <c r="M9" s="20" t="s">
        <v>54</v>
      </c>
      <c r="N9" s="20" t="s">
        <v>55</v>
      </c>
      <c r="O9" s="20" t="s">
        <v>56</v>
      </c>
      <c r="P9" s="20" t="s">
        <v>57</v>
      </c>
      <c r="Q9" s="20" t="s">
        <v>58</v>
      </c>
      <c r="R9" s="21" t="s">
        <v>59</v>
      </c>
      <c r="S9" s="22" t="s">
        <v>60</v>
      </c>
      <c r="T9" s="23" t="s">
        <v>61</v>
      </c>
      <c r="U9" s="24" t="s">
        <v>8</v>
      </c>
      <c r="V9" s="25" t="s">
        <v>250</v>
      </c>
      <c r="W9" s="26" t="s">
        <v>10</v>
      </c>
      <c r="X9" s="27" t="s">
        <v>11</v>
      </c>
      <c r="Y9" s="27" t="s">
        <v>12</v>
      </c>
      <c r="Z9" s="27" t="s">
        <v>13</v>
      </c>
      <c r="AA9" s="27" t="s">
        <v>14</v>
      </c>
      <c r="AB9" s="27" t="s">
        <v>15</v>
      </c>
      <c r="AC9" s="27" t="s">
        <v>62</v>
      </c>
      <c r="AD9" s="27" t="s">
        <v>63</v>
      </c>
      <c r="AE9" s="27" t="s">
        <v>64</v>
      </c>
      <c r="AF9" s="27" t="s">
        <v>65</v>
      </c>
      <c r="AG9" s="28" t="s">
        <v>16</v>
      </c>
    </row>
    <row r="10" spans="1:33" ht="16">
      <c r="A10" s="29" t="s">
        <v>20</v>
      </c>
      <c r="B10" s="30" t="s">
        <v>66</v>
      </c>
      <c r="C10" s="30">
        <v>56454</v>
      </c>
      <c r="D10" s="95" t="s">
        <v>67</v>
      </c>
      <c r="E10" s="30">
        <v>64183</v>
      </c>
      <c r="F10" s="95" t="s">
        <v>68</v>
      </c>
      <c r="G10" s="31" t="s">
        <v>69</v>
      </c>
      <c r="H10" s="31" t="s">
        <v>70</v>
      </c>
      <c r="I10" s="96" t="s">
        <v>71</v>
      </c>
      <c r="J10" s="96" t="s">
        <v>72</v>
      </c>
      <c r="K10" s="96" t="s">
        <v>73</v>
      </c>
      <c r="L10" s="95">
        <v>213</v>
      </c>
      <c r="M10" s="98" t="s">
        <v>74</v>
      </c>
      <c r="N10" s="31" t="s">
        <v>75</v>
      </c>
      <c r="O10" s="31" t="s">
        <v>76</v>
      </c>
      <c r="P10" s="31" t="s">
        <v>77</v>
      </c>
      <c r="Q10" s="32" t="s">
        <v>78</v>
      </c>
      <c r="R10" s="33" t="s">
        <v>79</v>
      </c>
      <c r="S10" s="34">
        <v>-200</v>
      </c>
      <c r="T10" s="35">
        <v>1</v>
      </c>
      <c r="U10" s="36">
        <f>IFERROR(S10*T10,0)</f>
        <v>-200</v>
      </c>
      <c r="V10" s="47">
        <v>-97.71</v>
      </c>
      <c r="W10" s="90">
        <v>-97.71</v>
      </c>
      <c r="X10" s="91">
        <f>V10-W10</f>
        <v>0</v>
      </c>
      <c r="Y10" s="90">
        <v>-29.312999999999999</v>
      </c>
      <c r="Z10" s="90">
        <v>-9.770999999999999</v>
      </c>
      <c r="AA10" s="90">
        <v>-3.9083999999999999</v>
      </c>
      <c r="AB10" s="90">
        <v>0</v>
      </c>
      <c r="AC10" s="40">
        <v>43504</v>
      </c>
      <c r="AD10" s="40" t="s">
        <v>80</v>
      </c>
      <c r="AE10" s="40">
        <v>43329</v>
      </c>
      <c r="AF10" s="49">
        <v>8.5800000000000001E-2</v>
      </c>
      <c r="AG10" s="91">
        <f>IFERROR(IF(AD10="",V10*(AF10/365)*_xlfn.DAYS($B$3,AE10),V10*(AF10/365)*_xlfn.DAYS(AD10,AE10)),0)</f>
        <v>-40.838068504109586</v>
      </c>
    </row>
    <row r="11" spans="1:33" ht="16">
      <c r="A11" s="29" t="s">
        <v>20</v>
      </c>
      <c r="B11" s="30" t="s">
        <v>66</v>
      </c>
      <c r="C11" s="30">
        <v>56454</v>
      </c>
      <c r="D11" s="95" t="s">
        <v>81</v>
      </c>
      <c r="E11" s="30">
        <v>64183</v>
      </c>
      <c r="F11" s="95" t="s">
        <v>82</v>
      </c>
      <c r="G11" s="31" t="s">
        <v>69</v>
      </c>
      <c r="H11" s="31" t="s">
        <v>83</v>
      </c>
      <c r="I11" s="97" t="s">
        <v>84</v>
      </c>
      <c r="J11" s="97" t="s">
        <v>85</v>
      </c>
      <c r="K11" s="97" t="s">
        <v>86</v>
      </c>
      <c r="L11" s="95">
        <v>214</v>
      </c>
      <c r="M11" s="98" t="s">
        <v>87</v>
      </c>
      <c r="N11" s="31" t="s">
        <v>88</v>
      </c>
      <c r="O11" s="31" t="s">
        <v>76</v>
      </c>
      <c r="P11" s="31" t="s">
        <v>77</v>
      </c>
      <c r="Q11" s="32" t="s">
        <v>78</v>
      </c>
      <c r="R11" s="33" t="s">
        <v>79</v>
      </c>
      <c r="S11" s="34">
        <v>2681.1623999999997</v>
      </c>
      <c r="T11" s="35">
        <v>1</v>
      </c>
      <c r="U11" s="36">
        <f t="shared" ref="U11:U40" si="1">IFERROR(S11*T11,0)</f>
        <v>2681.1623999999997</v>
      </c>
      <c r="V11" s="41">
        <v>810.99299999999994</v>
      </c>
      <c r="W11" s="39">
        <v>810.99299999999994</v>
      </c>
      <c r="X11" s="38">
        <f t="shared" ref="X11:X40" si="2">V11-W11</f>
        <v>0</v>
      </c>
      <c r="Y11" s="39">
        <v>-185.649</v>
      </c>
      <c r="Z11" s="39">
        <v>-58.625999999999998</v>
      </c>
      <c r="AA11" s="39">
        <v>-80.122199999999992</v>
      </c>
      <c r="AB11" s="39">
        <v>0</v>
      </c>
      <c r="AC11" s="42">
        <v>43950</v>
      </c>
      <c r="AD11" s="42" t="s">
        <v>80</v>
      </c>
      <c r="AE11" s="42">
        <v>43856</v>
      </c>
      <c r="AF11" s="43">
        <v>8.5800000000000001E-2</v>
      </c>
      <c r="AG11" s="38">
        <f t="shared" ref="AG11:AG39" si="3">IFERROR(IF(AD11="",V11*(AF11/365)*_xlfn.DAYS($B$3,AE11),V11*(AF11/365)*_xlfn.DAYS(AD11,AE11)),0)</f>
        <v>238.48926698465752</v>
      </c>
    </row>
    <row r="12" spans="1:33" ht="16">
      <c r="A12" s="29" t="s">
        <v>18</v>
      </c>
      <c r="B12" s="30" t="s">
        <v>89</v>
      </c>
      <c r="C12" s="30">
        <v>56454</v>
      </c>
      <c r="D12" s="95" t="s">
        <v>90</v>
      </c>
      <c r="E12" s="30">
        <v>64183</v>
      </c>
      <c r="F12" s="95" t="s">
        <v>91</v>
      </c>
      <c r="G12" s="31" t="s">
        <v>69</v>
      </c>
      <c r="H12" s="31" t="s">
        <v>92</v>
      </c>
      <c r="I12" s="97" t="s">
        <v>93</v>
      </c>
      <c r="J12" s="97" t="s">
        <v>94</v>
      </c>
      <c r="K12" s="97" t="s">
        <v>95</v>
      </c>
      <c r="L12" s="95">
        <v>215</v>
      </c>
      <c r="M12" s="98" t="s">
        <v>96</v>
      </c>
      <c r="N12" s="31" t="s">
        <v>97</v>
      </c>
      <c r="O12" s="31" t="s">
        <v>76</v>
      </c>
      <c r="P12" s="31" t="s">
        <v>77</v>
      </c>
      <c r="Q12" s="32" t="s">
        <v>78</v>
      </c>
      <c r="R12" s="33" t="s">
        <v>79</v>
      </c>
      <c r="S12" s="34">
        <v>-2000</v>
      </c>
      <c r="T12" s="35">
        <v>1</v>
      </c>
      <c r="U12" s="36">
        <f t="shared" si="1"/>
        <v>-2000</v>
      </c>
      <c r="V12" s="41">
        <v>-300</v>
      </c>
      <c r="W12" s="39">
        <v>-300</v>
      </c>
      <c r="X12" s="38">
        <f t="shared" si="2"/>
        <v>0</v>
      </c>
      <c r="Y12" s="39">
        <v>0</v>
      </c>
      <c r="Z12" s="39">
        <v>0</v>
      </c>
      <c r="AA12" s="39">
        <v>0</v>
      </c>
      <c r="AB12" s="39">
        <v>0</v>
      </c>
      <c r="AC12" s="42">
        <v>44165</v>
      </c>
      <c r="AD12" s="42" t="s">
        <v>80</v>
      </c>
      <c r="AE12" s="42">
        <v>37858</v>
      </c>
      <c r="AF12" s="43">
        <v>0.05</v>
      </c>
      <c r="AG12" s="38">
        <f t="shared" si="3"/>
        <v>-297.90410958904113</v>
      </c>
    </row>
    <row r="13" spans="1:33" ht="16">
      <c r="A13" s="29" t="s">
        <v>18</v>
      </c>
      <c r="B13" s="30" t="s">
        <v>89</v>
      </c>
      <c r="C13" s="30">
        <v>56454</v>
      </c>
      <c r="D13" s="95" t="s">
        <v>98</v>
      </c>
      <c r="E13" s="30">
        <v>64183</v>
      </c>
      <c r="F13" s="95" t="s">
        <v>99</v>
      </c>
      <c r="G13" s="31" t="s">
        <v>69</v>
      </c>
      <c r="H13" s="31" t="s">
        <v>70</v>
      </c>
      <c r="I13" s="97" t="s">
        <v>100</v>
      </c>
      <c r="J13" s="97" t="s">
        <v>101</v>
      </c>
      <c r="K13" s="97" t="s">
        <v>102</v>
      </c>
      <c r="L13" s="95">
        <v>216</v>
      </c>
      <c r="M13" s="98" t="s">
        <v>103</v>
      </c>
      <c r="N13" s="31" t="s">
        <v>104</v>
      </c>
      <c r="O13" s="31" t="s">
        <v>76</v>
      </c>
      <c r="P13" s="31" t="s">
        <v>77</v>
      </c>
      <c r="Q13" s="32" t="s">
        <v>78</v>
      </c>
      <c r="R13" s="33" t="s">
        <v>79</v>
      </c>
      <c r="S13" s="34">
        <v>-1900</v>
      </c>
      <c r="T13" s="35">
        <v>1</v>
      </c>
      <c r="U13" s="36">
        <f t="shared" si="1"/>
        <v>-1900</v>
      </c>
      <c r="V13" s="41">
        <v>-800</v>
      </c>
      <c r="W13" s="39">
        <v>-800</v>
      </c>
      <c r="X13" s="38">
        <f t="shared" si="2"/>
        <v>0</v>
      </c>
      <c r="Y13" s="39">
        <v>-45</v>
      </c>
      <c r="Z13" s="39">
        <v>-60</v>
      </c>
      <c r="AA13" s="39">
        <v>0</v>
      </c>
      <c r="AB13" s="39">
        <v>-15</v>
      </c>
      <c r="AC13" s="42">
        <v>42491</v>
      </c>
      <c r="AD13" s="42" t="s">
        <v>80</v>
      </c>
      <c r="AE13" s="42">
        <v>41275</v>
      </c>
      <c r="AF13" s="43">
        <v>0.05</v>
      </c>
      <c r="AG13" s="38">
        <f t="shared" si="3"/>
        <v>-419.94520547945206</v>
      </c>
    </row>
    <row r="14" spans="1:33" ht="16">
      <c r="A14" s="29" t="s">
        <v>19</v>
      </c>
      <c r="B14" s="30" t="s">
        <v>105</v>
      </c>
      <c r="C14" s="30">
        <v>56454</v>
      </c>
      <c r="D14" s="95" t="s">
        <v>106</v>
      </c>
      <c r="E14" s="30">
        <v>64183</v>
      </c>
      <c r="F14" s="95" t="s">
        <v>107</v>
      </c>
      <c r="G14" s="31" t="s">
        <v>69</v>
      </c>
      <c r="H14" s="31" t="s">
        <v>83</v>
      </c>
      <c r="I14" s="97" t="s">
        <v>108</v>
      </c>
      <c r="J14" s="97" t="s">
        <v>109</v>
      </c>
      <c r="K14" s="97" t="s">
        <v>110</v>
      </c>
      <c r="L14" s="95">
        <v>217</v>
      </c>
      <c r="M14" s="98" t="s">
        <v>111</v>
      </c>
      <c r="N14" s="31" t="s">
        <v>112</v>
      </c>
      <c r="O14" s="31" t="s">
        <v>76</v>
      </c>
      <c r="P14" s="31" t="s">
        <v>113</v>
      </c>
      <c r="Q14" s="32" t="s">
        <v>78</v>
      </c>
      <c r="R14" s="33" t="s">
        <v>79</v>
      </c>
      <c r="S14" s="34">
        <v>3976.797</v>
      </c>
      <c r="T14" s="35">
        <v>1</v>
      </c>
      <c r="U14" s="36">
        <f t="shared" si="1"/>
        <v>3976.797</v>
      </c>
      <c r="V14" s="41">
        <v>1193.0391</v>
      </c>
      <c r="W14" s="39">
        <v>1193.0391</v>
      </c>
      <c r="X14" s="38">
        <f t="shared" si="2"/>
        <v>0</v>
      </c>
      <c r="Y14" s="39">
        <v>-29.312999999999999</v>
      </c>
      <c r="Z14" s="39">
        <v>0</v>
      </c>
      <c r="AA14" s="39">
        <v>0</v>
      </c>
      <c r="AB14" s="39">
        <v>0</v>
      </c>
      <c r="AC14" s="42">
        <v>40330</v>
      </c>
      <c r="AD14" s="42" t="s">
        <v>80</v>
      </c>
      <c r="AE14" s="42" t="s">
        <v>80</v>
      </c>
      <c r="AF14" s="43">
        <v>0</v>
      </c>
      <c r="AG14" s="38">
        <f t="shared" si="3"/>
        <v>0</v>
      </c>
    </row>
    <row r="15" spans="1:33" ht="16">
      <c r="A15" s="29" t="s">
        <v>19</v>
      </c>
      <c r="B15" s="30" t="s">
        <v>105</v>
      </c>
      <c r="C15" s="30">
        <v>56454</v>
      </c>
      <c r="D15" s="95" t="s">
        <v>114</v>
      </c>
      <c r="E15" s="30">
        <v>864687</v>
      </c>
      <c r="F15" s="95" t="s">
        <v>115</v>
      </c>
      <c r="G15" s="31" t="s">
        <v>69</v>
      </c>
      <c r="H15" s="31" t="s">
        <v>70</v>
      </c>
      <c r="I15" s="97" t="s">
        <v>116</v>
      </c>
      <c r="J15" s="97" t="s">
        <v>117</v>
      </c>
      <c r="K15" s="97" t="s">
        <v>118</v>
      </c>
      <c r="L15" s="95">
        <v>218</v>
      </c>
      <c r="M15" s="98" t="s">
        <v>119</v>
      </c>
      <c r="N15" s="31" t="s">
        <v>120</v>
      </c>
      <c r="O15" s="31" t="s">
        <v>76</v>
      </c>
      <c r="P15" s="31" t="s">
        <v>113</v>
      </c>
      <c r="Q15" s="32" t="s">
        <v>78</v>
      </c>
      <c r="R15" s="33" t="s">
        <v>79</v>
      </c>
      <c r="S15" s="34">
        <v>-3361.2239999999997</v>
      </c>
      <c r="T15" s="35">
        <v>1</v>
      </c>
      <c r="U15" s="36">
        <f t="shared" si="1"/>
        <v>-3361.2239999999997</v>
      </c>
      <c r="V15" s="41">
        <v>-1167.6344999999999</v>
      </c>
      <c r="W15" s="39">
        <v>-1167.6344999999999</v>
      </c>
      <c r="X15" s="38">
        <f t="shared" si="2"/>
        <v>0</v>
      </c>
      <c r="Y15" s="39">
        <v>-5.8625999999999996</v>
      </c>
      <c r="Z15" s="39">
        <v>-50.809199999999997</v>
      </c>
      <c r="AA15" s="39">
        <v>0</v>
      </c>
      <c r="AB15" s="39">
        <v>0</v>
      </c>
      <c r="AC15" s="42">
        <v>42604</v>
      </c>
      <c r="AD15" s="42" t="s">
        <v>80</v>
      </c>
      <c r="AE15" s="42">
        <v>42604</v>
      </c>
      <c r="AF15" s="43">
        <v>0.09</v>
      </c>
      <c r="AG15" s="38">
        <f t="shared" si="3"/>
        <v>-720.6384214109587</v>
      </c>
    </row>
    <row r="16" spans="1:33" ht="16">
      <c r="A16" s="29" t="s">
        <v>22</v>
      </c>
      <c r="B16" s="30" t="s">
        <v>89</v>
      </c>
      <c r="C16" s="30">
        <v>8374351</v>
      </c>
      <c r="D16" s="95" t="s">
        <v>121</v>
      </c>
      <c r="E16" s="30">
        <v>864687</v>
      </c>
      <c r="F16" s="95" t="s">
        <v>122</v>
      </c>
      <c r="G16" s="31" t="s">
        <v>69</v>
      </c>
      <c r="H16" s="31" t="s">
        <v>83</v>
      </c>
      <c r="I16" s="97" t="s">
        <v>123</v>
      </c>
      <c r="J16" s="97" t="s">
        <v>124</v>
      </c>
      <c r="K16" s="97" t="s">
        <v>71</v>
      </c>
      <c r="L16" s="95">
        <v>219</v>
      </c>
      <c r="M16" s="96" t="s">
        <v>125</v>
      </c>
      <c r="N16" s="31" t="s">
        <v>126</v>
      </c>
      <c r="O16" s="31" t="s">
        <v>76</v>
      </c>
      <c r="P16" s="31" t="s">
        <v>77</v>
      </c>
      <c r="Q16" s="32" t="s">
        <v>78</v>
      </c>
      <c r="R16" s="33" t="s">
        <v>79</v>
      </c>
      <c r="S16" s="34">
        <v>384</v>
      </c>
      <c r="T16" s="35">
        <v>0.5</v>
      </c>
      <c r="U16" s="36">
        <f t="shared" si="1"/>
        <v>192</v>
      </c>
      <c r="V16" s="41">
        <v>192</v>
      </c>
      <c r="W16" s="39">
        <v>192</v>
      </c>
      <c r="X16" s="38">
        <f t="shared" si="2"/>
        <v>0</v>
      </c>
      <c r="Y16" s="39">
        <v>-51</v>
      </c>
      <c r="Z16" s="39">
        <v>-20</v>
      </c>
      <c r="AA16" s="39">
        <v>0</v>
      </c>
      <c r="AB16" s="39">
        <v>0</v>
      </c>
      <c r="AC16" s="42">
        <v>40878</v>
      </c>
      <c r="AD16" s="42" t="s">
        <v>80</v>
      </c>
      <c r="AE16" s="42">
        <v>40863</v>
      </c>
      <c r="AF16" s="43">
        <v>0.05</v>
      </c>
      <c r="AG16" s="38">
        <f t="shared" si="3"/>
        <v>111.62301369863015</v>
      </c>
    </row>
    <row r="17" spans="1:33" ht="16">
      <c r="A17" s="29" t="s">
        <v>22</v>
      </c>
      <c r="B17" s="30" t="s">
        <v>89</v>
      </c>
      <c r="C17" s="30">
        <v>8374351</v>
      </c>
      <c r="D17" s="95" t="s">
        <v>127</v>
      </c>
      <c r="E17" s="30">
        <v>864687</v>
      </c>
      <c r="F17" s="95" t="s">
        <v>128</v>
      </c>
      <c r="G17" s="31" t="s">
        <v>69</v>
      </c>
      <c r="H17" s="31" t="s">
        <v>129</v>
      </c>
      <c r="I17" s="97" t="s">
        <v>130</v>
      </c>
      <c r="J17" s="97" t="s">
        <v>131</v>
      </c>
      <c r="K17" s="97" t="s">
        <v>84</v>
      </c>
      <c r="L17" s="95">
        <v>220</v>
      </c>
      <c r="M17" s="96" t="s">
        <v>132</v>
      </c>
      <c r="N17" s="31" t="s">
        <v>133</v>
      </c>
      <c r="O17" s="31" t="s">
        <v>76</v>
      </c>
      <c r="P17" s="31" t="s">
        <v>77</v>
      </c>
      <c r="Q17" s="32" t="s">
        <v>78</v>
      </c>
      <c r="R17" s="33" t="s">
        <v>79</v>
      </c>
      <c r="S17" s="34">
        <v>-2593</v>
      </c>
      <c r="T17" s="35">
        <v>0.5</v>
      </c>
      <c r="U17" s="36">
        <f t="shared" si="1"/>
        <v>-1296.5</v>
      </c>
      <c r="V17" s="41">
        <v>-500</v>
      </c>
      <c r="W17" s="39">
        <v>-500</v>
      </c>
      <c r="X17" s="38">
        <f t="shared" si="2"/>
        <v>0</v>
      </c>
      <c r="Y17" s="39">
        <v>-51</v>
      </c>
      <c r="Z17" s="39">
        <v>-20</v>
      </c>
      <c r="AA17" s="39">
        <v>0</v>
      </c>
      <c r="AB17" s="39">
        <v>0</v>
      </c>
      <c r="AC17" s="42">
        <v>40878</v>
      </c>
      <c r="AD17" s="42" t="s">
        <v>80</v>
      </c>
      <c r="AE17" s="42">
        <v>40774</v>
      </c>
      <c r="AF17" s="43">
        <v>0.05</v>
      </c>
      <c r="AG17" s="38">
        <f t="shared" si="3"/>
        <v>-296.78082191780828</v>
      </c>
    </row>
    <row r="18" spans="1:33" ht="30">
      <c r="A18" s="29" t="s">
        <v>23</v>
      </c>
      <c r="B18" s="30" t="s">
        <v>134</v>
      </c>
      <c r="C18" s="30">
        <v>8374351</v>
      </c>
      <c r="D18" s="95" t="s">
        <v>135</v>
      </c>
      <c r="E18" s="30">
        <v>864687</v>
      </c>
      <c r="F18" s="31" t="s">
        <v>136</v>
      </c>
      <c r="G18" s="31" t="s">
        <v>69</v>
      </c>
      <c r="H18" s="31" t="s">
        <v>129</v>
      </c>
      <c r="I18" s="97" t="s">
        <v>137</v>
      </c>
      <c r="J18" s="97" t="s">
        <v>138</v>
      </c>
      <c r="K18" s="97" t="s">
        <v>139</v>
      </c>
      <c r="L18" s="95">
        <v>221</v>
      </c>
      <c r="M18" s="96" t="s">
        <v>140</v>
      </c>
      <c r="N18" s="31" t="s">
        <v>141</v>
      </c>
      <c r="O18" s="31" t="s">
        <v>76</v>
      </c>
      <c r="P18" s="31" t="s">
        <v>142</v>
      </c>
      <c r="Q18" s="32" t="s">
        <v>78</v>
      </c>
      <c r="R18" s="33" t="s">
        <v>79</v>
      </c>
      <c r="S18" s="34">
        <v>-1758.78</v>
      </c>
      <c r="T18" s="35">
        <v>1</v>
      </c>
      <c r="U18" s="36">
        <f t="shared" si="1"/>
        <v>-1758.78</v>
      </c>
      <c r="V18" s="41">
        <v>-469.00799999999998</v>
      </c>
      <c r="W18" s="39">
        <v>-469.00799999999998</v>
      </c>
      <c r="X18" s="38">
        <f t="shared" si="2"/>
        <v>0</v>
      </c>
      <c r="Y18" s="39">
        <v>0</v>
      </c>
      <c r="Z18" s="39">
        <v>0</v>
      </c>
      <c r="AA18" s="39">
        <v>0</v>
      </c>
      <c r="AB18" s="39">
        <v>0</v>
      </c>
      <c r="AC18" s="42">
        <v>43957</v>
      </c>
      <c r="AD18" s="42" t="s">
        <v>80</v>
      </c>
      <c r="AE18" s="42" t="s">
        <v>80</v>
      </c>
      <c r="AF18" s="43">
        <v>0</v>
      </c>
      <c r="AG18" s="38">
        <f t="shared" si="3"/>
        <v>0</v>
      </c>
    </row>
    <row r="19" spans="1:33" ht="16">
      <c r="A19" s="29" t="s">
        <v>23</v>
      </c>
      <c r="B19" s="30" t="s">
        <v>105</v>
      </c>
      <c r="C19" s="30">
        <v>8374351</v>
      </c>
      <c r="D19" s="95" t="s">
        <v>143</v>
      </c>
      <c r="E19" s="30">
        <v>864687</v>
      </c>
      <c r="F19" s="31" t="s">
        <v>144</v>
      </c>
      <c r="G19" s="31" t="s">
        <v>69</v>
      </c>
      <c r="H19" s="31" t="s">
        <v>129</v>
      </c>
      <c r="I19" s="97" t="s">
        <v>145</v>
      </c>
      <c r="J19" s="97" t="s">
        <v>146</v>
      </c>
      <c r="K19" s="97" t="s">
        <v>147</v>
      </c>
      <c r="L19" s="95">
        <v>222</v>
      </c>
      <c r="M19" s="96" t="s">
        <v>148</v>
      </c>
      <c r="N19" s="31" t="s">
        <v>149</v>
      </c>
      <c r="O19" s="31" t="s">
        <v>76</v>
      </c>
      <c r="P19" s="31" t="s">
        <v>150</v>
      </c>
      <c r="Q19" s="32" t="s">
        <v>78</v>
      </c>
      <c r="R19" s="33" t="s">
        <v>79</v>
      </c>
      <c r="S19" s="34">
        <v>2055.8184000000001</v>
      </c>
      <c r="T19" s="35">
        <v>0.5</v>
      </c>
      <c r="U19" s="36">
        <f t="shared" si="1"/>
        <v>1027.9092000000001</v>
      </c>
      <c r="V19" s="41">
        <v>58.625999999999998</v>
      </c>
      <c r="W19" s="39">
        <v>58.625999999999998</v>
      </c>
      <c r="X19" s="38">
        <f t="shared" si="2"/>
        <v>0</v>
      </c>
      <c r="Y19" s="39">
        <v>-153.40469999999999</v>
      </c>
      <c r="Z19" s="39">
        <v>-4.8854999999999995</v>
      </c>
      <c r="AA19" s="39">
        <v>-25.404599999999999</v>
      </c>
      <c r="AB19" s="39">
        <v>0</v>
      </c>
      <c r="AC19" s="42">
        <v>40519</v>
      </c>
      <c r="AD19" s="42" t="s">
        <v>80</v>
      </c>
      <c r="AE19" s="42">
        <v>39599</v>
      </c>
      <c r="AF19" s="43">
        <v>0.08</v>
      </c>
      <c r="AG19" s="38">
        <f t="shared" si="3"/>
        <v>70.775234630136993</v>
      </c>
    </row>
    <row r="20" spans="1:33" ht="16">
      <c r="A20" s="29" t="s">
        <v>24</v>
      </c>
      <c r="B20" s="30" t="s">
        <v>151</v>
      </c>
      <c r="C20" s="30">
        <v>8374351</v>
      </c>
      <c r="D20" s="95" t="s">
        <v>152</v>
      </c>
      <c r="E20" s="30">
        <v>64183</v>
      </c>
      <c r="F20" s="31" t="s">
        <v>153</v>
      </c>
      <c r="G20" s="31" t="s">
        <v>154</v>
      </c>
      <c r="H20" s="31" t="s">
        <v>129</v>
      </c>
      <c r="I20" s="96" t="s">
        <v>71</v>
      </c>
      <c r="J20" s="96" t="s">
        <v>72</v>
      </c>
      <c r="K20" s="96" t="s">
        <v>73</v>
      </c>
      <c r="L20" s="95">
        <v>223</v>
      </c>
      <c r="M20" s="96" t="s">
        <v>155</v>
      </c>
      <c r="N20" s="31" t="s">
        <v>156</v>
      </c>
      <c r="O20" s="31" t="s">
        <v>157</v>
      </c>
      <c r="P20" s="31" t="s">
        <v>158</v>
      </c>
      <c r="Q20" s="32" t="s">
        <v>78</v>
      </c>
      <c r="R20" s="33" t="s">
        <v>79</v>
      </c>
      <c r="S20" s="34">
        <v>51.015230000000003</v>
      </c>
      <c r="T20" s="35">
        <v>0.75</v>
      </c>
      <c r="U20" s="36">
        <f t="shared" si="1"/>
        <v>38.261422500000002</v>
      </c>
      <c r="V20" s="41">
        <v>0</v>
      </c>
      <c r="W20" s="39">
        <v>0</v>
      </c>
      <c r="X20" s="38">
        <f t="shared" si="2"/>
        <v>0</v>
      </c>
      <c r="Y20" s="39">
        <v>0</v>
      </c>
      <c r="Z20" s="39">
        <v>0</v>
      </c>
      <c r="AA20" s="39">
        <v>0</v>
      </c>
      <c r="AB20" s="39">
        <v>0</v>
      </c>
      <c r="AC20" s="42">
        <v>42547</v>
      </c>
      <c r="AD20" s="42" t="s">
        <v>80</v>
      </c>
      <c r="AE20" s="42" t="s">
        <v>80</v>
      </c>
      <c r="AF20" s="43">
        <v>0</v>
      </c>
      <c r="AG20" s="38">
        <f t="shared" si="3"/>
        <v>0</v>
      </c>
    </row>
    <row r="21" spans="1:33" ht="16">
      <c r="A21" s="29" t="s">
        <v>24</v>
      </c>
      <c r="B21" s="30" t="s">
        <v>151</v>
      </c>
      <c r="C21" s="30">
        <v>8374351</v>
      </c>
      <c r="D21" s="95" t="s">
        <v>159</v>
      </c>
      <c r="E21" s="30">
        <v>64183</v>
      </c>
      <c r="F21" s="31" t="s">
        <v>160</v>
      </c>
      <c r="G21" s="31" t="s">
        <v>154</v>
      </c>
      <c r="H21" s="31" t="s">
        <v>70</v>
      </c>
      <c r="I21" s="97" t="s">
        <v>84</v>
      </c>
      <c r="J21" s="97" t="s">
        <v>85</v>
      </c>
      <c r="K21" s="97" t="s">
        <v>86</v>
      </c>
      <c r="L21" s="95">
        <v>224</v>
      </c>
      <c r="M21" s="96" t="s">
        <v>161</v>
      </c>
      <c r="N21" s="31" t="s">
        <v>162</v>
      </c>
      <c r="O21" s="31" t="s">
        <v>157</v>
      </c>
      <c r="P21" s="31" t="s">
        <v>163</v>
      </c>
      <c r="Q21" s="32" t="s">
        <v>78</v>
      </c>
      <c r="R21" s="33" t="s">
        <v>79</v>
      </c>
      <c r="S21" s="34">
        <v>-295.45499999999998</v>
      </c>
      <c r="T21" s="35">
        <v>0.75</v>
      </c>
      <c r="U21" s="36">
        <f t="shared" si="1"/>
        <v>-221.59125</v>
      </c>
      <c r="V21" s="41">
        <v>-221.59125</v>
      </c>
      <c r="W21" s="39">
        <v>-221.59125</v>
      </c>
      <c r="X21" s="38">
        <f t="shared" si="2"/>
        <v>0</v>
      </c>
      <c r="Y21" s="39">
        <v>0</v>
      </c>
      <c r="Z21" s="39">
        <v>0</v>
      </c>
      <c r="AA21" s="39">
        <v>0</v>
      </c>
      <c r="AB21" s="39">
        <v>0</v>
      </c>
      <c r="AC21" s="42">
        <v>42046</v>
      </c>
      <c r="AD21" s="42" t="s">
        <v>80</v>
      </c>
      <c r="AE21" s="42" t="s">
        <v>80</v>
      </c>
      <c r="AF21" s="43">
        <v>0</v>
      </c>
      <c r="AG21" s="38">
        <f t="shared" si="3"/>
        <v>0</v>
      </c>
    </row>
    <row r="22" spans="1:33" ht="16">
      <c r="A22" s="29" t="s">
        <v>17</v>
      </c>
      <c r="B22" s="30" t="s">
        <v>89</v>
      </c>
      <c r="C22" s="30">
        <v>8374351</v>
      </c>
      <c r="D22" s="95" t="s">
        <v>164</v>
      </c>
      <c r="E22" s="30">
        <v>64183</v>
      </c>
      <c r="F22" s="31" t="s">
        <v>165</v>
      </c>
      <c r="G22" s="31" t="s">
        <v>69</v>
      </c>
      <c r="H22" s="31" t="s">
        <v>70</v>
      </c>
      <c r="I22" s="97" t="s">
        <v>93</v>
      </c>
      <c r="J22" s="97" t="s">
        <v>94</v>
      </c>
      <c r="K22" s="97" t="s">
        <v>95</v>
      </c>
      <c r="L22" s="95">
        <v>225</v>
      </c>
      <c r="M22" s="96" t="s">
        <v>166</v>
      </c>
      <c r="N22" s="31" t="s">
        <v>167</v>
      </c>
      <c r="O22" s="31" t="s">
        <v>76</v>
      </c>
      <c r="P22" s="31" t="s">
        <v>150</v>
      </c>
      <c r="Q22" s="32" t="s">
        <v>78</v>
      </c>
      <c r="R22" s="33" t="s">
        <v>79</v>
      </c>
      <c r="S22" s="34">
        <v>0</v>
      </c>
      <c r="T22" s="35">
        <v>1</v>
      </c>
      <c r="U22" s="36">
        <f t="shared" si="1"/>
        <v>0</v>
      </c>
      <c r="V22" s="41">
        <v>-530</v>
      </c>
      <c r="W22" s="39">
        <v>-530</v>
      </c>
      <c r="X22" s="38">
        <f t="shared" si="2"/>
        <v>0</v>
      </c>
      <c r="Y22" s="39">
        <v>0</v>
      </c>
      <c r="Z22" s="39">
        <v>0</v>
      </c>
      <c r="AA22" s="39">
        <v>-30</v>
      </c>
      <c r="AB22" s="39">
        <v>0</v>
      </c>
      <c r="AC22" s="42" t="s">
        <v>80</v>
      </c>
      <c r="AD22" s="42" t="s">
        <v>80</v>
      </c>
      <c r="AE22" s="42" t="s">
        <v>80</v>
      </c>
      <c r="AF22" s="43">
        <v>0</v>
      </c>
      <c r="AG22" s="38">
        <f t="shared" si="3"/>
        <v>0</v>
      </c>
    </row>
    <row r="23" spans="1:33" ht="16">
      <c r="A23" s="29" t="s">
        <v>17</v>
      </c>
      <c r="B23" s="30" t="s">
        <v>89</v>
      </c>
      <c r="C23" s="30">
        <v>8374351</v>
      </c>
      <c r="D23" s="95" t="s">
        <v>168</v>
      </c>
      <c r="E23" s="30">
        <v>64183</v>
      </c>
      <c r="F23" s="31" t="s">
        <v>169</v>
      </c>
      <c r="G23" s="31" t="s">
        <v>69</v>
      </c>
      <c r="H23" s="31" t="s">
        <v>83</v>
      </c>
      <c r="I23" s="97" t="s">
        <v>100</v>
      </c>
      <c r="J23" s="97" t="s">
        <v>101</v>
      </c>
      <c r="K23" s="97" t="s">
        <v>102</v>
      </c>
      <c r="L23" s="95">
        <v>226</v>
      </c>
      <c r="M23" s="96" t="s">
        <v>170</v>
      </c>
      <c r="N23" s="31" t="s">
        <v>171</v>
      </c>
      <c r="O23" s="31" t="s">
        <v>172</v>
      </c>
      <c r="P23" s="31" t="s">
        <v>173</v>
      </c>
      <c r="Q23" s="32" t="s">
        <v>78</v>
      </c>
      <c r="R23" s="33" t="s">
        <v>79</v>
      </c>
      <c r="S23" s="34">
        <v>0</v>
      </c>
      <c r="T23" s="35">
        <v>1</v>
      </c>
      <c r="U23" s="36">
        <f t="shared" si="1"/>
        <v>0</v>
      </c>
      <c r="V23" s="41">
        <v>0</v>
      </c>
      <c r="W23" s="39">
        <v>0</v>
      </c>
      <c r="X23" s="38">
        <f t="shared" si="2"/>
        <v>0</v>
      </c>
      <c r="Y23" s="39">
        <v>-5</v>
      </c>
      <c r="Z23" s="39">
        <v>-10</v>
      </c>
      <c r="AA23" s="39">
        <v>0</v>
      </c>
      <c r="AB23" s="39">
        <v>0</v>
      </c>
      <c r="AC23" s="42" t="s">
        <v>80</v>
      </c>
      <c r="AD23" s="42" t="s">
        <v>80</v>
      </c>
      <c r="AE23" s="42" t="s">
        <v>80</v>
      </c>
      <c r="AF23" s="43">
        <v>0</v>
      </c>
      <c r="AG23" s="38">
        <f t="shared" si="3"/>
        <v>0</v>
      </c>
    </row>
    <row r="24" spans="1:33" ht="16">
      <c r="A24" s="29" t="s">
        <v>26</v>
      </c>
      <c r="B24" s="30" t="s">
        <v>89</v>
      </c>
      <c r="C24" s="30">
        <v>8374351</v>
      </c>
      <c r="D24" s="95" t="s">
        <v>174</v>
      </c>
      <c r="E24" s="30">
        <v>64183</v>
      </c>
      <c r="F24" s="31" t="s">
        <v>175</v>
      </c>
      <c r="G24" s="31" t="s">
        <v>69</v>
      </c>
      <c r="H24" s="31" t="s">
        <v>70</v>
      </c>
      <c r="I24" s="97" t="s">
        <v>108</v>
      </c>
      <c r="J24" s="97" t="s">
        <v>109</v>
      </c>
      <c r="K24" s="97" t="s">
        <v>110</v>
      </c>
      <c r="L24" s="95">
        <v>227</v>
      </c>
      <c r="M24" s="96" t="s">
        <v>176</v>
      </c>
      <c r="N24" s="31" t="s">
        <v>177</v>
      </c>
      <c r="O24" s="31" t="s">
        <v>76</v>
      </c>
      <c r="P24" s="31" t="s">
        <v>77</v>
      </c>
      <c r="Q24" s="32" t="s">
        <v>78</v>
      </c>
      <c r="R24" s="33" t="s">
        <v>79</v>
      </c>
      <c r="S24" s="34">
        <v>-645</v>
      </c>
      <c r="T24" s="35">
        <v>1</v>
      </c>
      <c r="U24" s="36">
        <f t="shared" si="1"/>
        <v>-645</v>
      </c>
      <c r="V24" s="41">
        <v>0</v>
      </c>
      <c r="W24" s="39">
        <v>0</v>
      </c>
      <c r="X24" s="38">
        <f t="shared" si="2"/>
        <v>0</v>
      </c>
      <c r="Y24" s="39">
        <v>-24</v>
      </c>
      <c r="Z24" s="39">
        <v>-16</v>
      </c>
      <c r="AA24" s="39">
        <v>0</v>
      </c>
      <c r="AB24" s="39">
        <v>0</v>
      </c>
      <c r="AC24" s="42">
        <v>44916</v>
      </c>
      <c r="AD24" s="42" t="s">
        <v>80</v>
      </c>
      <c r="AE24" s="42" t="s">
        <v>80</v>
      </c>
      <c r="AF24" s="43">
        <v>0</v>
      </c>
      <c r="AG24" s="38">
        <f t="shared" si="3"/>
        <v>0</v>
      </c>
    </row>
    <row r="25" spans="1:33" ht="16">
      <c r="A25" s="29" t="s">
        <v>27</v>
      </c>
      <c r="B25" s="30" t="s">
        <v>105</v>
      </c>
      <c r="C25" s="30">
        <v>8374351</v>
      </c>
      <c r="D25" s="95" t="s">
        <v>178</v>
      </c>
      <c r="E25" s="30">
        <v>64183</v>
      </c>
      <c r="F25" s="31" t="s">
        <v>179</v>
      </c>
      <c r="G25" s="31" t="s">
        <v>69</v>
      </c>
      <c r="H25" s="31" t="s">
        <v>83</v>
      </c>
      <c r="I25" s="97" t="s">
        <v>116</v>
      </c>
      <c r="J25" s="97" t="s">
        <v>117</v>
      </c>
      <c r="K25" s="97" t="s">
        <v>118</v>
      </c>
      <c r="L25" s="95">
        <v>228</v>
      </c>
      <c r="M25" s="96" t="s">
        <v>180</v>
      </c>
      <c r="N25" s="31" t="s">
        <v>181</v>
      </c>
      <c r="O25" s="31" t="s">
        <v>76</v>
      </c>
      <c r="P25" s="31" t="s">
        <v>113</v>
      </c>
      <c r="Q25" s="32" t="s">
        <v>78</v>
      </c>
      <c r="R25" s="33" t="s">
        <v>79</v>
      </c>
      <c r="S25" s="34">
        <v>6058.0199999999995</v>
      </c>
      <c r="T25" s="35">
        <v>1</v>
      </c>
      <c r="U25" s="36">
        <f t="shared" si="1"/>
        <v>6058.0199999999995</v>
      </c>
      <c r="V25" s="41">
        <v>3209.7734999999998</v>
      </c>
      <c r="W25" s="39">
        <v>3209.7734999999998</v>
      </c>
      <c r="X25" s="38">
        <f t="shared" si="2"/>
        <v>0</v>
      </c>
      <c r="Y25" s="39">
        <v>-187.60319999999999</v>
      </c>
      <c r="Z25" s="39">
        <v>-39.083999999999996</v>
      </c>
      <c r="AA25" s="39">
        <v>0</v>
      </c>
      <c r="AB25" s="39">
        <v>0</v>
      </c>
      <c r="AC25" s="42">
        <v>43689</v>
      </c>
      <c r="AD25" s="42" t="s">
        <v>80</v>
      </c>
      <c r="AE25" s="42" t="s">
        <v>80</v>
      </c>
      <c r="AF25" s="43">
        <v>0</v>
      </c>
      <c r="AG25" s="38">
        <f t="shared" si="3"/>
        <v>0</v>
      </c>
    </row>
    <row r="26" spans="1:33" ht="16">
      <c r="A26" s="29" t="s">
        <v>27</v>
      </c>
      <c r="B26" s="30" t="s">
        <v>105</v>
      </c>
      <c r="C26" s="30">
        <v>8374351</v>
      </c>
      <c r="D26" s="95" t="s">
        <v>182</v>
      </c>
      <c r="E26" s="30">
        <v>64183</v>
      </c>
      <c r="F26" s="31" t="s">
        <v>183</v>
      </c>
      <c r="G26" s="31" t="s">
        <v>69</v>
      </c>
      <c r="H26" s="31" t="s">
        <v>70</v>
      </c>
      <c r="I26" s="97" t="s">
        <v>123</v>
      </c>
      <c r="J26" s="97" t="s">
        <v>124</v>
      </c>
      <c r="K26" s="97" t="s">
        <v>71</v>
      </c>
      <c r="L26" s="95">
        <v>229</v>
      </c>
      <c r="M26" s="96" t="s">
        <v>184</v>
      </c>
      <c r="N26" s="31" t="s">
        <v>185</v>
      </c>
      <c r="O26" s="31" t="s">
        <v>76</v>
      </c>
      <c r="P26" s="31" t="s">
        <v>113</v>
      </c>
      <c r="Q26" s="32" t="s">
        <v>78</v>
      </c>
      <c r="R26" s="33" t="s">
        <v>79</v>
      </c>
      <c r="S26" s="34">
        <v>-13190.85</v>
      </c>
      <c r="T26" s="35">
        <v>1</v>
      </c>
      <c r="U26" s="36">
        <f t="shared" si="1"/>
        <v>-13190.85</v>
      </c>
      <c r="V26" s="41">
        <v>-1416.7949999999998</v>
      </c>
      <c r="W26" s="39">
        <v>-1416.7949999999998</v>
      </c>
      <c r="X26" s="38">
        <f t="shared" si="2"/>
        <v>0</v>
      </c>
      <c r="Y26" s="39">
        <v>-220.8246</v>
      </c>
      <c r="Z26" s="39">
        <v>-39.083999999999996</v>
      </c>
      <c r="AA26" s="39">
        <v>0</v>
      </c>
      <c r="AB26" s="39">
        <v>0</v>
      </c>
      <c r="AC26" s="42">
        <v>43238</v>
      </c>
      <c r="AD26" s="42" t="s">
        <v>80</v>
      </c>
      <c r="AE26" s="42" t="s">
        <v>80</v>
      </c>
      <c r="AF26" s="43">
        <v>0</v>
      </c>
      <c r="AG26" s="38">
        <f t="shared" si="3"/>
        <v>0</v>
      </c>
    </row>
    <row r="27" spans="1:33" ht="16">
      <c r="A27" s="29" t="s">
        <v>38</v>
      </c>
      <c r="B27" s="30" t="s">
        <v>105</v>
      </c>
      <c r="C27" s="30">
        <v>8374351</v>
      </c>
      <c r="D27" s="95" t="s">
        <v>186</v>
      </c>
      <c r="E27" s="30">
        <v>289487</v>
      </c>
      <c r="F27" s="31" t="s">
        <v>187</v>
      </c>
      <c r="G27" s="31" t="s">
        <v>69</v>
      </c>
      <c r="H27" s="31" t="s">
        <v>83</v>
      </c>
      <c r="I27" s="97" t="s">
        <v>130</v>
      </c>
      <c r="J27" s="97" t="s">
        <v>131</v>
      </c>
      <c r="K27" s="97" t="s">
        <v>84</v>
      </c>
      <c r="L27" s="95">
        <v>230</v>
      </c>
      <c r="M27" s="96" t="s">
        <v>188</v>
      </c>
      <c r="N27" s="31" t="s">
        <v>189</v>
      </c>
      <c r="O27" s="31" t="s">
        <v>76</v>
      </c>
      <c r="P27" s="31" t="s">
        <v>77</v>
      </c>
      <c r="Q27" s="32" t="s">
        <v>78</v>
      </c>
      <c r="R27" s="33" t="s">
        <v>79</v>
      </c>
      <c r="S27" s="34">
        <v>1299.5429999999999</v>
      </c>
      <c r="T27" s="35">
        <v>1</v>
      </c>
      <c r="U27" s="36">
        <f t="shared" si="1"/>
        <v>1299.5429999999999</v>
      </c>
      <c r="V27" s="41">
        <v>488.55</v>
      </c>
      <c r="W27" s="39">
        <v>488.55</v>
      </c>
      <c r="X27" s="38">
        <f t="shared" si="2"/>
        <v>0</v>
      </c>
      <c r="Y27" s="39">
        <v>-4.8854999999999995</v>
      </c>
      <c r="Z27" s="39">
        <v>-37.129799999999996</v>
      </c>
      <c r="AA27" s="39">
        <v>-29.312999999999999</v>
      </c>
      <c r="AB27" s="39">
        <v>-9.770999999999999</v>
      </c>
      <c r="AC27" s="42">
        <v>44105</v>
      </c>
      <c r="AD27" s="42" t="s">
        <v>80</v>
      </c>
      <c r="AE27" s="42">
        <v>43838</v>
      </c>
      <c r="AF27" s="43">
        <v>0.06</v>
      </c>
      <c r="AG27" s="38">
        <f t="shared" si="3"/>
        <v>101.91286849315068</v>
      </c>
    </row>
    <row r="28" spans="1:33" ht="16">
      <c r="A28" s="29" t="s">
        <v>38</v>
      </c>
      <c r="B28" s="30" t="s">
        <v>105</v>
      </c>
      <c r="C28" s="30">
        <v>8374351</v>
      </c>
      <c r="D28" s="95" t="s">
        <v>190</v>
      </c>
      <c r="E28" s="30">
        <v>289487</v>
      </c>
      <c r="F28" s="31" t="s">
        <v>191</v>
      </c>
      <c r="G28" s="31" t="s">
        <v>69</v>
      </c>
      <c r="H28" s="31" t="s">
        <v>70</v>
      </c>
      <c r="I28" s="97" t="s">
        <v>137</v>
      </c>
      <c r="J28" s="97" t="s">
        <v>138</v>
      </c>
      <c r="K28" s="97" t="s">
        <v>139</v>
      </c>
      <c r="L28" s="95">
        <v>231</v>
      </c>
      <c r="M28" s="96" t="s">
        <v>192</v>
      </c>
      <c r="N28" s="31" t="s">
        <v>193</v>
      </c>
      <c r="O28" s="31" t="s">
        <v>194</v>
      </c>
      <c r="P28" s="31" t="s">
        <v>77</v>
      </c>
      <c r="Q28" s="32" t="s">
        <v>78</v>
      </c>
      <c r="R28" s="33" t="s">
        <v>79</v>
      </c>
      <c r="S28" s="34">
        <v>-780.7029</v>
      </c>
      <c r="T28" s="35">
        <v>1</v>
      </c>
      <c r="U28" s="36">
        <f t="shared" si="1"/>
        <v>-780.7029</v>
      </c>
      <c r="V28" s="41">
        <v>-683.97</v>
      </c>
      <c r="W28" s="39">
        <v>-709.37459999999999</v>
      </c>
      <c r="X28" s="38">
        <f t="shared" si="2"/>
        <v>25.404599999999959</v>
      </c>
      <c r="Y28" s="39">
        <v>-56.671799999999998</v>
      </c>
      <c r="Z28" s="39">
        <v>-2.9312999999999998</v>
      </c>
      <c r="AA28" s="39">
        <v>-67.419899999999998</v>
      </c>
      <c r="AB28" s="39">
        <v>-11.725199999999999</v>
      </c>
      <c r="AC28" s="42">
        <v>42370</v>
      </c>
      <c r="AD28" s="42" t="s">
        <v>80</v>
      </c>
      <c r="AE28" s="42">
        <v>42370</v>
      </c>
      <c r="AF28" s="43">
        <v>0.08</v>
      </c>
      <c r="AG28" s="38">
        <f t="shared" si="3"/>
        <v>-410.30704438356167</v>
      </c>
    </row>
    <row r="29" spans="1:33" ht="16">
      <c r="A29" s="29" t="s">
        <v>32</v>
      </c>
      <c r="B29" s="30" t="s">
        <v>66</v>
      </c>
      <c r="C29" s="30">
        <v>8468</v>
      </c>
      <c r="D29" s="95" t="s">
        <v>195</v>
      </c>
      <c r="E29" s="30">
        <v>289487</v>
      </c>
      <c r="F29" s="31" t="s">
        <v>196</v>
      </c>
      <c r="G29" s="31" t="s">
        <v>197</v>
      </c>
      <c r="H29" s="31" t="s">
        <v>83</v>
      </c>
      <c r="I29" s="97" t="s">
        <v>145</v>
      </c>
      <c r="J29" s="97" t="s">
        <v>146</v>
      </c>
      <c r="K29" s="97" t="s">
        <v>147</v>
      </c>
      <c r="L29" s="95">
        <v>232</v>
      </c>
      <c r="M29" s="96" t="s">
        <v>198</v>
      </c>
      <c r="N29" s="31" t="s">
        <v>199</v>
      </c>
      <c r="O29" s="31" t="s">
        <v>76</v>
      </c>
      <c r="P29" s="31" t="s">
        <v>77</v>
      </c>
      <c r="Q29" s="32" t="s">
        <v>78</v>
      </c>
      <c r="R29" s="33" t="s">
        <v>79</v>
      </c>
      <c r="S29" s="34">
        <v>2638.17</v>
      </c>
      <c r="T29" s="35">
        <v>1</v>
      </c>
      <c r="U29" s="36">
        <f t="shared" si="1"/>
        <v>2638.17</v>
      </c>
      <c r="V29" s="41">
        <v>938.01599999999996</v>
      </c>
      <c r="W29" s="39">
        <v>938.01599999999996</v>
      </c>
      <c r="X29" s="38">
        <f t="shared" si="2"/>
        <v>0</v>
      </c>
      <c r="Y29" s="39">
        <v>-145.58789999999999</v>
      </c>
      <c r="Z29" s="39">
        <v>-58.625999999999998</v>
      </c>
      <c r="AA29" s="39">
        <v>-68.396999999999991</v>
      </c>
      <c r="AB29" s="39">
        <v>-48.854999999999997</v>
      </c>
      <c r="AC29" s="42">
        <v>43404</v>
      </c>
      <c r="AD29" s="42" t="s">
        <v>80</v>
      </c>
      <c r="AE29" s="42">
        <v>42399</v>
      </c>
      <c r="AF29" s="43">
        <v>8.5999999999999993E-2</v>
      </c>
      <c r="AG29" s="38">
        <f t="shared" si="3"/>
        <v>598.50046632328758</v>
      </c>
    </row>
    <row r="30" spans="1:33" ht="16">
      <c r="A30" s="29" t="s">
        <v>32</v>
      </c>
      <c r="B30" s="30" t="s">
        <v>66</v>
      </c>
      <c r="C30" s="30">
        <v>8468</v>
      </c>
      <c r="D30" s="95" t="s">
        <v>200</v>
      </c>
      <c r="E30" s="30">
        <v>289487</v>
      </c>
      <c r="F30" s="31" t="s">
        <v>201</v>
      </c>
      <c r="G30" s="31" t="s">
        <v>202</v>
      </c>
      <c r="H30" s="31" t="s">
        <v>203</v>
      </c>
      <c r="I30" s="96" t="s">
        <v>71</v>
      </c>
      <c r="J30" s="96" t="s">
        <v>72</v>
      </c>
      <c r="K30" s="96" t="s">
        <v>73</v>
      </c>
      <c r="L30" s="95">
        <v>233</v>
      </c>
      <c r="M30" s="96" t="s">
        <v>204</v>
      </c>
      <c r="N30" s="31" t="s">
        <v>205</v>
      </c>
      <c r="O30" s="31" t="s">
        <v>157</v>
      </c>
      <c r="P30" s="31" t="s">
        <v>77</v>
      </c>
      <c r="Q30" s="32" t="s">
        <v>78</v>
      </c>
      <c r="R30" s="33" t="s">
        <v>79</v>
      </c>
      <c r="S30" s="34">
        <v>-273.58799999999997</v>
      </c>
      <c r="T30" s="35">
        <v>1</v>
      </c>
      <c r="U30" s="36">
        <f t="shared" si="1"/>
        <v>-273.58799999999997</v>
      </c>
      <c r="V30" s="41">
        <v>0</v>
      </c>
      <c r="W30" s="39">
        <v>0</v>
      </c>
      <c r="X30" s="38">
        <f t="shared" si="2"/>
        <v>0</v>
      </c>
      <c r="Y30" s="39">
        <v>-9.770999999999999</v>
      </c>
      <c r="Z30" s="39">
        <v>-19.541999999999998</v>
      </c>
      <c r="AA30" s="39">
        <v>-9.770999999999999</v>
      </c>
      <c r="AB30" s="39">
        <v>-14.656499999999999</v>
      </c>
      <c r="AC30" s="42">
        <v>43900</v>
      </c>
      <c r="AD30" s="42" t="s">
        <v>80</v>
      </c>
      <c r="AE30" s="42">
        <v>43852</v>
      </c>
      <c r="AF30" s="43">
        <v>8.5800000000000001E-2</v>
      </c>
      <c r="AG30" s="38">
        <f t="shared" si="3"/>
        <v>0</v>
      </c>
    </row>
    <row r="31" spans="1:33" ht="16">
      <c r="A31" s="29" t="s">
        <v>30</v>
      </c>
      <c r="B31" s="30" t="s">
        <v>89</v>
      </c>
      <c r="C31" s="30">
        <v>8468</v>
      </c>
      <c r="D31" s="95" t="s">
        <v>206</v>
      </c>
      <c r="E31" s="30">
        <v>289487</v>
      </c>
      <c r="F31" s="31" t="s">
        <v>207</v>
      </c>
      <c r="G31" s="31" t="s">
        <v>69</v>
      </c>
      <c r="H31" s="31" t="s">
        <v>83</v>
      </c>
      <c r="I31" s="97" t="s">
        <v>84</v>
      </c>
      <c r="J31" s="97" t="s">
        <v>85</v>
      </c>
      <c r="K31" s="97" t="s">
        <v>86</v>
      </c>
      <c r="L31" s="95">
        <v>234</v>
      </c>
      <c r="M31" s="96" t="s">
        <v>208</v>
      </c>
      <c r="N31" s="31" t="s">
        <v>209</v>
      </c>
      <c r="O31" s="31" t="s">
        <v>76</v>
      </c>
      <c r="P31" s="31" t="s">
        <v>77</v>
      </c>
      <c r="Q31" s="32" t="s">
        <v>78</v>
      </c>
      <c r="R31" s="33" t="s">
        <v>79</v>
      </c>
      <c r="S31" s="34">
        <v>8409</v>
      </c>
      <c r="T31" s="35">
        <v>0.5</v>
      </c>
      <c r="U31" s="36">
        <f t="shared" si="1"/>
        <v>4204.5</v>
      </c>
      <c r="V31" s="41">
        <v>0</v>
      </c>
      <c r="W31" s="39">
        <v>0</v>
      </c>
      <c r="X31" s="38">
        <f t="shared" si="2"/>
        <v>0</v>
      </c>
      <c r="Y31" s="39">
        <v>-101</v>
      </c>
      <c r="Z31" s="39">
        <v>-35</v>
      </c>
      <c r="AA31" s="39">
        <v>-60</v>
      </c>
      <c r="AB31" s="39">
        <v>-33</v>
      </c>
      <c r="AC31" s="42">
        <v>44636</v>
      </c>
      <c r="AD31" s="42" t="s">
        <v>80</v>
      </c>
      <c r="AE31" s="42">
        <v>43480</v>
      </c>
      <c r="AF31" s="43">
        <v>0.05</v>
      </c>
      <c r="AG31" s="38">
        <f t="shared" si="3"/>
        <v>0</v>
      </c>
    </row>
    <row r="32" spans="1:33" ht="16">
      <c r="A32" s="29" t="s">
        <v>30</v>
      </c>
      <c r="B32" s="30" t="s">
        <v>89</v>
      </c>
      <c r="C32" s="30">
        <v>8468</v>
      </c>
      <c r="D32" s="95" t="s">
        <v>210</v>
      </c>
      <c r="E32" s="30">
        <v>289487</v>
      </c>
      <c r="F32" s="31" t="s">
        <v>211</v>
      </c>
      <c r="G32" s="31" t="s">
        <v>69</v>
      </c>
      <c r="H32" s="31" t="s">
        <v>70</v>
      </c>
      <c r="I32" s="97" t="s">
        <v>93</v>
      </c>
      <c r="J32" s="97" t="s">
        <v>94</v>
      </c>
      <c r="K32" s="97" t="s">
        <v>95</v>
      </c>
      <c r="L32" s="95">
        <v>235</v>
      </c>
      <c r="M32" s="96" t="s">
        <v>212</v>
      </c>
      <c r="N32" s="31" t="s">
        <v>213</v>
      </c>
      <c r="O32" s="31" t="s">
        <v>157</v>
      </c>
      <c r="P32" s="31" t="s">
        <v>113</v>
      </c>
      <c r="Q32" s="32" t="s">
        <v>78</v>
      </c>
      <c r="R32" s="33" t="s">
        <v>79</v>
      </c>
      <c r="S32" s="34">
        <v>-1634</v>
      </c>
      <c r="T32" s="35">
        <v>1</v>
      </c>
      <c r="U32" s="36">
        <f t="shared" si="1"/>
        <v>-1634</v>
      </c>
      <c r="V32" s="41">
        <v>0</v>
      </c>
      <c r="W32" s="39">
        <v>0</v>
      </c>
      <c r="X32" s="38">
        <f t="shared" si="2"/>
        <v>0</v>
      </c>
      <c r="Y32" s="39">
        <v>-18</v>
      </c>
      <c r="Z32" s="39">
        <v>0</v>
      </c>
      <c r="AA32" s="39">
        <v>-6</v>
      </c>
      <c r="AB32" s="39">
        <v>-3</v>
      </c>
      <c r="AC32" s="42">
        <v>41024</v>
      </c>
      <c r="AD32" s="42" t="s">
        <v>80</v>
      </c>
      <c r="AE32" s="42">
        <v>40863</v>
      </c>
      <c r="AF32" s="43">
        <v>0.05</v>
      </c>
      <c r="AG32" s="38">
        <f t="shared" si="3"/>
        <v>0</v>
      </c>
    </row>
    <row r="33" spans="1:33" ht="16">
      <c r="A33" s="29" t="s">
        <v>31</v>
      </c>
      <c r="B33" s="30" t="s">
        <v>105</v>
      </c>
      <c r="C33" s="30">
        <v>8468</v>
      </c>
      <c r="D33" s="95" t="s">
        <v>214</v>
      </c>
      <c r="E33" s="30">
        <v>289487</v>
      </c>
      <c r="F33" s="31" t="s">
        <v>215</v>
      </c>
      <c r="G33" s="31" t="s">
        <v>202</v>
      </c>
      <c r="H33" s="31" t="s">
        <v>83</v>
      </c>
      <c r="I33" s="97" t="s">
        <v>100</v>
      </c>
      <c r="J33" s="97" t="s">
        <v>101</v>
      </c>
      <c r="K33" s="97" t="s">
        <v>102</v>
      </c>
      <c r="L33" s="95">
        <v>236</v>
      </c>
      <c r="M33" s="96" t="s">
        <v>216</v>
      </c>
      <c r="N33" s="31" t="s">
        <v>217</v>
      </c>
      <c r="O33" s="31" t="s">
        <v>157</v>
      </c>
      <c r="P33" s="31" t="s">
        <v>77</v>
      </c>
      <c r="Q33" s="32" t="s">
        <v>78</v>
      </c>
      <c r="R33" s="33" t="s">
        <v>79</v>
      </c>
      <c r="S33" s="34">
        <v>195.42</v>
      </c>
      <c r="T33" s="35">
        <v>1</v>
      </c>
      <c r="U33" s="36">
        <f t="shared" si="1"/>
        <v>195.42</v>
      </c>
      <c r="V33" s="41">
        <v>97.71</v>
      </c>
      <c r="W33" s="39">
        <v>97.71</v>
      </c>
      <c r="X33" s="38">
        <f t="shared" si="2"/>
        <v>0</v>
      </c>
      <c r="Y33" s="39">
        <v>-7.8167999999999997</v>
      </c>
      <c r="Z33" s="39">
        <v>-4.8854999999999995</v>
      </c>
      <c r="AA33" s="39">
        <v>-8.7938999999999989</v>
      </c>
      <c r="AB33" s="39">
        <v>0</v>
      </c>
      <c r="AC33" s="42">
        <v>44083</v>
      </c>
      <c r="AD33" s="42" t="s">
        <v>80</v>
      </c>
      <c r="AE33" s="42" t="s">
        <v>80</v>
      </c>
      <c r="AF33" s="43">
        <v>0</v>
      </c>
      <c r="AG33" s="38">
        <f t="shared" si="3"/>
        <v>0</v>
      </c>
    </row>
    <row r="34" spans="1:33" ht="16">
      <c r="A34" s="29" t="s">
        <v>31</v>
      </c>
      <c r="B34" s="30" t="s">
        <v>105</v>
      </c>
      <c r="C34" s="30">
        <v>8468</v>
      </c>
      <c r="D34" s="95" t="s">
        <v>218</v>
      </c>
      <c r="E34" s="30">
        <v>289487</v>
      </c>
      <c r="F34" s="31" t="s">
        <v>219</v>
      </c>
      <c r="G34" s="31" t="s">
        <v>202</v>
      </c>
      <c r="H34" s="31" t="s">
        <v>83</v>
      </c>
      <c r="I34" s="97" t="s">
        <v>108</v>
      </c>
      <c r="J34" s="97" t="s">
        <v>109</v>
      </c>
      <c r="K34" s="97" t="s">
        <v>110</v>
      </c>
      <c r="L34" s="95">
        <v>237</v>
      </c>
      <c r="M34" s="96" t="s">
        <v>220</v>
      </c>
      <c r="N34" s="31" t="s">
        <v>221</v>
      </c>
      <c r="O34" s="31" t="s">
        <v>76</v>
      </c>
      <c r="P34" s="31" t="s">
        <v>77</v>
      </c>
      <c r="Q34" s="32" t="s">
        <v>78</v>
      </c>
      <c r="R34" s="33" t="s">
        <v>79</v>
      </c>
      <c r="S34" s="34">
        <v>1117.8024</v>
      </c>
      <c r="T34" s="35">
        <v>1</v>
      </c>
      <c r="U34" s="36">
        <f t="shared" si="1"/>
        <v>1117.8024</v>
      </c>
      <c r="V34" s="41">
        <v>827.6037</v>
      </c>
      <c r="W34" s="39">
        <v>827.6037</v>
      </c>
      <c r="X34" s="38">
        <f t="shared" si="2"/>
        <v>0</v>
      </c>
      <c r="Y34" s="39">
        <v>-42.015299999999996</v>
      </c>
      <c r="Z34" s="39">
        <v>-153.40469999999999</v>
      </c>
      <c r="AA34" s="39">
        <v>-18.564899999999998</v>
      </c>
      <c r="AB34" s="39">
        <v>0</v>
      </c>
      <c r="AC34" s="42">
        <v>44925</v>
      </c>
      <c r="AD34" s="42" t="s">
        <v>80</v>
      </c>
      <c r="AE34" s="42" t="s">
        <v>80</v>
      </c>
      <c r="AF34" s="43">
        <v>0</v>
      </c>
      <c r="AG34" s="38">
        <f t="shared" si="3"/>
        <v>0</v>
      </c>
    </row>
    <row r="35" spans="1:33" ht="16">
      <c r="A35" s="29" t="s">
        <v>35</v>
      </c>
      <c r="B35" s="30" t="s">
        <v>134</v>
      </c>
      <c r="C35" s="30">
        <v>8468</v>
      </c>
      <c r="D35" s="95" t="s">
        <v>222</v>
      </c>
      <c r="E35" s="30">
        <v>289487</v>
      </c>
      <c r="F35" s="31" t="s">
        <v>223</v>
      </c>
      <c r="G35" s="31" t="s">
        <v>202</v>
      </c>
      <c r="H35" s="31" t="s">
        <v>70</v>
      </c>
      <c r="I35" s="97" t="s">
        <v>116</v>
      </c>
      <c r="J35" s="97" t="s">
        <v>117</v>
      </c>
      <c r="K35" s="97" t="s">
        <v>118</v>
      </c>
      <c r="L35" s="95">
        <v>238</v>
      </c>
      <c r="M35" s="96" t="s">
        <v>224</v>
      </c>
      <c r="N35" s="31" t="s">
        <v>225</v>
      </c>
      <c r="O35" s="31" t="s">
        <v>157</v>
      </c>
      <c r="P35" s="31" t="s">
        <v>163</v>
      </c>
      <c r="Q35" s="32" t="s">
        <v>78</v>
      </c>
      <c r="R35" s="33" t="s">
        <v>79</v>
      </c>
      <c r="S35" s="34">
        <v>-781.68</v>
      </c>
      <c r="T35" s="35">
        <v>0.25</v>
      </c>
      <c r="U35" s="36">
        <f t="shared" si="1"/>
        <v>-195.42</v>
      </c>
      <c r="V35" s="41">
        <v>-124.58024999999999</v>
      </c>
      <c r="W35" s="39">
        <v>-124.58024999999999</v>
      </c>
      <c r="X35" s="38">
        <f t="shared" si="2"/>
        <v>0</v>
      </c>
      <c r="Y35" s="39">
        <v>0</v>
      </c>
      <c r="Z35" s="39">
        <v>0</v>
      </c>
      <c r="AA35" s="39">
        <v>0</v>
      </c>
      <c r="AB35" s="39">
        <v>0</v>
      </c>
      <c r="AC35" s="42" t="s">
        <v>80</v>
      </c>
      <c r="AD35" s="42" t="s">
        <v>80</v>
      </c>
      <c r="AE35" s="42" t="s">
        <v>80</v>
      </c>
      <c r="AF35" s="43">
        <v>0</v>
      </c>
      <c r="AG35" s="38">
        <f t="shared" si="3"/>
        <v>0</v>
      </c>
    </row>
    <row r="36" spans="1:33" ht="16">
      <c r="A36" s="29" t="s">
        <v>35</v>
      </c>
      <c r="B36" s="30" t="s">
        <v>134</v>
      </c>
      <c r="C36" s="30">
        <v>8468</v>
      </c>
      <c r="D36" s="95" t="s">
        <v>226</v>
      </c>
      <c r="E36" s="30">
        <v>289487</v>
      </c>
      <c r="F36" s="31" t="s">
        <v>227</v>
      </c>
      <c r="G36" s="31" t="s">
        <v>202</v>
      </c>
      <c r="H36" s="31" t="s">
        <v>70</v>
      </c>
      <c r="I36" s="97" t="s">
        <v>123</v>
      </c>
      <c r="J36" s="97" t="s">
        <v>124</v>
      </c>
      <c r="K36" s="97" t="s">
        <v>71</v>
      </c>
      <c r="L36" s="95">
        <v>239</v>
      </c>
      <c r="M36" s="96" t="s">
        <v>228</v>
      </c>
      <c r="N36" s="31" t="s">
        <v>229</v>
      </c>
      <c r="O36" s="31" t="s">
        <v>76</v>
      </c>
      <c r="P36" s="31" t="s">
        <v>77</v>
      </c>
      <c r="Q36" s="32" t="s">
        <v>78</v>
      </c>
      <c r="R36" s="33" t="s">
        <v>79</v>
      </c>
      <c r="S36" s="34">
        <v>-11174.115599999999</v>
      </c>
      <c r="T36" s="35">
        <v>0.25</v>
      </c>
      <c r="U36" s="36">
        <f t="shared" si="1"/>
        <v>-2793.5288999999998</v>
      </c>
      <c r="V36" s="41">
        <v>0</v>
      </c>
      <c r="W36" s="39">
        <v>0</v>
      </c>
      <c r="X36" s="38">
        <f t="shared" si="2"/>
        <v>0</v>
      </c>
      <c r="Y36" s="39">
        <v>0</v>
      </c>
      <c r="Z36" s="39">
        <v>0</v>
      </c>
      <c r="AA36" s="39">
        <v>0</v>
      </c>
      <c r="AB36" s="39">
        <v>0</v>
      </c>
      <c r="AC36" s="42" t="s">
        <v>80</v>
      </c>
      <c r="AD36" s="42" t="s">
        <v>80</v>
      </c>
      <c r="AE36" s="42" t="s">
        <v>80</v>
      </c>
      <c r="AF36" s="43">
        <v>0</v>
      </c>
      <c r="AG36" s="38">
        <f t="shared" si="3"/>
        <v>0</v>
      </c>
    </row>
    <row r="37" spans="1:33" ht="16">
      <c r="A37" s="29" t="s">
        <v>33</v>
      </c>
      <c r="B37" s="30" t="s">
        <v>230</v>
      </c>
      <c r="C37" s="30">
        <v>12138548</v>
      </c>
      <c r="D37" s="95" t="s">
        <v>231</v>
      </c>
      <c r="E37" s="30">
        <v>487316</v>
      </c>
      <c r="F37" s="31" t="s">
        <v>232</v>
      </c>
      <c r="G37" s="31" t="s">
        <v>69</v>
      </c>
      <c r="H37" s="31" t="s">
        <v>70</v>
      </c>
      <c r="I37" s="97" t="s">
        <v>130</v>
      </c>
      <c r="J37" s="97" t="s">
        <v>131</v>
      </c>
      <c r="K37" s="97" t="s">
        <v>84</v>
      </c>
      <c r="L37" s="95">
        <v>240</v>
      </c>
      <c r="M37" s="96" t="s">
        <v>233</v>
      </c>
      <c r="N37" s="31" t="s">
        <v>234</v>
      </c>
      <c r="O37" s="31" t="s">
        <v>157</v>
      </c>
      <c r="P37" s="31" t="s">
        <v>173</v>
      </c>
      <c r="Q37" s="32" t="s">
        <v>78</v>
      </c>
      <c r="R37" s="33" t="s">
        <v>79</v>
      </c>
      <c r="S37" s="34">
        <v>-148.149</v>
      </c>
      <c r="T37" s="35">
        <v>1</v>
      </c>
      <c r="U37" s="36">
        <f t="shared" si="1"/>
        <v>-148.149</v>
      </c>
      <c r="V37" s="41">
        <v>0</v>
      </c>
      <c r="W37" s="39">
        <v>0</v>
      </c>
      <c r="X37" s="38">
        <f t="shared" si="2"/>
        <v>0</v>
      </c>
      <c r="Y37" s="39">
        <v>0</v>
      </c>
      <c r="Z37" s="39">
        <v>-12.555</v>
      </c>
      <c r="AA37" s="39">
        <v>0</v>
      </c>
      <c r="AB37" s="39">
        <v>0</v>
      </c>
      <c r="AC37" s="42">
        <v>44248</v>
      </c>
      <c r="AD37" s="42" t="s">
        <v>80</v>
      </c>
      <c r="AE37" s="42">
        <v>44039</v>
      </c>
      <c r="AF37" s="43">
        <v>0.08</v>
      </c>
      <c r="AG37" s="38">
        <f t="shared" si="3"/>
        <v>0</v>
      </c>
    </row>
    <row r="38" spans="1:33" ht="16">
      <c r="A38" s="29" t="s">
        <v>33</v>
      </c>
      <c r="B38" s="30" t="s">
        <v>230</v>
      </c>
      <c r="C38" s="30">
        <v>12138548</v>
      </c>
      <c r="D38" s="95" t="s">
        <v>235</v>
      </c>
      <c r="E38" s="30">
        <v>487316</v>
      </c>
      <c r="F38" s="31" t="s">
        <v>236</v>
      </c>
      <c r="G38" s="31" t="s">
        <v>69</v>
      </c>
      <c r="H38" s="31" t="s">
        <v>83</v>
      </c>
      <c r="I38" s="97" t="s">
        <v>137</v>
      </c>
      <c r="J38" s="97" t="s">
        <v>138</v>
      </c>
      <c r="K38" s="97" t="s">
        <v>139</v>
      </c>
      <c r="L38" s="95">
        <v>241</v>
      </c>
      <c r="M38" s="96" t="s">
        <v>237</v>
      </c>
      <c r="N38" s="31" t="s">
        <v>238</v>
      </c>
      <c r="O38" s="31" t="s">
        <v>157</v>
      </c>
      <c r="P38" s="31" t="s">
        <v>150</v>
      </c>
      <c r="Q38" s="32" t="s">
        <v>78</v>
      </c>
      <c r="R38" s="33" t="s">
        <v>79</v>
      </c>
      <c r="S38" s="34">
        <v>734.80229999999995</v>
      </c>
      <c r="T38" s="35">
        <v>1</v>
      </c>
      <c r="U38" s="36">
        <f t="shared" si="1"/>
        <v>734.80229999999995</v>
      </c>
      <c r="V38" s="41">
        <v>385.02</v>
      </c>
      <c r="W38" s="39">
        <v>385.02</v>
      </c>
      <c r="X38" s="38">
        <f t="shared" si="2"/>
        <v>0</v>
      </c>
      <c r="Y38" s="39">
        <v>-287.34210000000002</v>
      </c>
      <c r="Z38" s="39">
        <v>-77.338799999999992</v>
      </c>
      <c r="AA38" s="39">
        <v>0</v>
      </c>
      <c r="AB38" s="39">
        <v>0</v>
      </c>
      <c r="AC38" s="42">
        <v>44281</v>
      </c>
      <c r="AD38" s="42" t="s">
        <v>80</v>
      </c>
      <c r="AE38" s="42">
        <v>44281</v>
      </c>
      <c r="AF38" s="43">
        <v>0.08</v>
      </c>
      <c r="AG38" s="38">
        <f t="shared" si="3"/>
        <v>69.704442739726019</v>
      </c>
    </row>
    <row r="39" spans="1:33" ht="16">
      <c r="A39" s="29" t="s">
        <v>34</v>
      </c>
      <c r="B39" s="30" t="s">
        <v>239</v>
      </c>
      <c r="C39" s="30">
        <v>12138548</v>
      </c>
      <c r="D39" s="95" t="s">
        <v>240</v>
      </c>
      <c r="E39" s="30">
        <v>487316</v>
      </c>
      <c r="F39" s="31" t="s">
        <v>241</v>
      </c>
      <c r="G39" s="31" t="s">
        <v>69</v>
      </c>
      <c r="H39" s="31" t="s">
        <v>83</v>
      </c>
      <c r="I39" s="97" t="s">
        <v>145</v>
      </c>
      <c r="J39" s="97" t="s">
        <v>146</v>
      </c>
      <c r="K39" s="97" t="s">
        <v>147</v>
      </c>
      <c r="L39" s="95">
        <v>242</v>
      </c>
      <c r="M39" s="96" t="s">
        <v>242</v>
      </c>
      <c r="N39" s="31" t="s">
        <v>243</v>
      </c>
      <c r="O39" s="31" t="s">
        <v>76</v>
      </c>
      <c r="P39" s="31" t="s">
        <v>77</v>
      </c>
      <c r="Q39" s="32" t="s">
        <v>78</v>
      </c>
      <c r="R39" s="33" t="s">
        <v>79</v>
      </c>
      <c r="S39" s="34">
        <v>2223.5111999999999</v>
      </c>
      <c r="T39" s="35">
        <v>1</v>
      </c>
      <c r="U39" s="36">
        <f t="shared" si="1"/>
        <v>2223.5111999999999</v>
      </c>
      <c r="V39" s="41">
        <v>1030.8599999999999</v>
      </c>
      <c r="W39" s="39">
        <v>1030.8599999999999</v>
      </c>
      <c r="X39" s="38">
        <f t="shared" si="2"/>
        <v>0</v>
      </c>
      <c r="Y39" s="39">
        <v>-405.71999999999997</v>
      </c>
      <c r="Z39" s="39">
        <v>-414</v>
      </c>
      <c r="AA39" s="39">
        <v>0</v>
      </c>
      <c r="AB39" s="39">
        <v>0</v>
      </c>
      <c r="AC39" s="42">
        <v>44299</v>
      </c>
      <c r="AD39" s="42" t="s">
        <v>80</v>
      </c>
      <c r="AE39" s="42">
        <v>43293</v>
      </c>
      <c r="AF39" s="43">
        <v>0.08</v>
      </c>
      <c r="AG39" s="38">
        <f t="shared" si="3"/>
        <v>409.85863890410951</v>
      </c>
    </row>
    <row r="40" spans="1:33" ht="16">
      <c r="A40" s="29" t="s">
        <v>34</v>
      </c>
      <c r="B40" s="30" t="s">
        <v>239</v>
      </c>
      <c r="C40" s="30">
        <v>12138548</v>
      </c>
      <c r="D40" s="95" t="s">
        <v>244</v>
      </c>
      <c r="E40" s="30">
        <v>487316</v>
      </c>
      <c r="F40" s="31" t="s">
        <v>245</v>
      </c>
      <c r="G40" s="31" t="s">
        <v>69</v>
      </c>
      <c r="H40" s="31" t="s">
        <v>70</v>
      </c>
      <c r="I40" s="96" t="s">
        <v>71</v>
      </c>
      <c r="J40" s="96" t="s">
        <v>72</v>
      </c>
      <c r="K40" s="96" t="s">
        <v>73</v>
      </c>
      <c r="L40" s="95">
        <v>243</v>
      </c>
      <c r="M40" s="96" t="s">
        <v>246</v>
      </c>
      <c r="N40" s="31" t="s">
        <v>247</v>
      </c>
      <c r="O40" s="31" t="s">
        <v>76</v>
      </c>
      <c r="P40" s="31" t="s">
        <v>77</v>
      </c>
      <c r="Q40" s="32" t="s">
        <v>78</v>
      </c>
      <c r="R40" s="33" t="s">
        <v>79</v>
      </c>
      <c r="S40" s="34">
        <v>-6326.1683999999996</v>
      </c>
      <c r="T40" s="35">
        <v>1</v>
      </c>
      <c r="U40" s="36">
        <f t="shared" si="1"/>
        <v>-6326.1683999999996</v>
      </c>
      <c r="V40" s="41">
        <v>-2272.86</v>
      </c>
      <c r="W40" s="39">
        <v>-2272.86</v>
      </c>
      <c r="X40" s="38">
        <f t="shared" si="2"/>
        <v>0</v>
      </c>
      <c r="Y40" s="39">
        <v>0</v>
      </c>
      <c r="Z40" s="39">
        <v>0</v>
      </c>
      <c r="AA40" s="39">
        <v>0</v>
      </c>
      <c r="AB40" s="39">
        <v>0</v>
      </c>
      <c r="AC40" s="42" t="s">
        <v>80</v>
      </c>
      <c r="AD40" s="42" t="s">
        <v>80</v>
      </c>
      <c r="AE40" s="42">
        <v>43896</v>
      </c>
      <c r="AF40" s="43">
        <v>0.08</v>
      </c>
      <c r="AG40" s="38">
        <f>IFERROR(IF(AD40="",V40*(AF40/365)*_xlfn.DAYS($B$3,AE40),V40*(AF40/365)*_xlfn.DAYS(AD40,AE40)),0)</f>
        <v>-603.27308712328772</v>
      </c>
    </row>
  </sheetData>
  <sheetProtection formatCells="0" formatColumns="0" formatRows="0" insertRows="0" deleteRows="0" sort="0" autoFilter="0" pivotTables="0"/>
  <autoFilter ref="A9:AG40" xr:uid="{2685C898-F81E-4AFC-9058-D6B22F550473}"/>
  <mergeCells count="2">
    <mergeCell ref="A8:U8"/>
    <mergeCell ref="V8:AG8"/>
  </mergeCells>
  <phoneticPr fontId="77" type="noConversion"/>
  <conditionalFormatting sqref="A9:C9 U9:U40 X10:X40">
    <cfRule type="expression" dxfId="51" priority="107">
      <formula>A9=""</formula>
    </cfRule>
  </conditionalFormatting>
  <conditionalFormatting sqref="A10:L40">
    <cfRule type="expression" dxfId="50" priority="6">
      <formula>A10=""</formula>
    </cfRule>
  </conditionalFormatting>
  <conditionalFormatting sqref="D10:H40">
    <cfRule type="expression" dxfId="49" priority="120">
      <formula>$F10= "Nein / No"</formula>
    </cfRule>
    <cfRule type="expression" dxfId="48" priority="121">
      <formula>$F10="Ja / Yes"</formula>
    </cfRule>
  </conditionalFormatting>
  <conditionalFormatting sqref="D10:L40">
    <cfRule type="cellIs" dxfId="47" priority="7" operator="greaterThan">
      <formula>""""""</formula>
    </cfRule>
  </conditionalFormatting>
  <conditionalFormatting sqref="F9:I9 D10:D40 F10:H40">
    <cfRule type="expression" dxfId="46" priority="118">
      <formula>$F9="Nein / No"</formula>
    </cfRule>
  </conditionalFormatting>
  <conditionalFormatting sqref="F9:R9">
    <cfRule type="expression" dxfId="45" priority="46">
      <formula>F9=""</formula>
    </cfRule>
  </conditionalFormatting>
  <conditionalFormatting sqref="I10:I40">
    <cfRule type="expression" dxfId="44" priority="5">
      <formula>$F10="Nein / No"</formula>
    </cfRule>
  </conditionalFormatting>
  <conditionalFormatting sqref="I10:L40">
    <cfRule type="expression" dxfId="43" priority="8">
      <formula>$F10= "Nein / No"</formula>
    </cfRule>
    <cfRule type="expression" dxfId="42" priority="9">
      <formula>$F10="Ja / Yes"</formula>
    </cfRule>
  </conditionalFormatting>
  <conditionalFormatting sqref="J9:M9">
    <cfRule type="expression" dxfId="41" priority="45">
      <formula>$F9="Nein / No"</formula>
    </cfRule>
  </conditionalFormatting>
  <conditionalFormatting sqref="M10:M40">
    <cfRule type="cellIs" dxfId="40" priority="1" operator="greaterThan">
      <formula>""""""</formula>
    </cfRule>
    <cfRule type="expression" dxfId="39" priority="2">
      <formula>$F10= "Nein / No"</formula>
    </cfRule>
    <cfRule type="expression" dxfId="38" priority="3">
      <formula>$F10="Ja / Yes"</formula>
    </cfRule>
  </conditionalFormatting>
  <conditionalFormatting sqref="M10:U40">
    <cfRule type="expression" dxfId="37" priority="4">
      <formula>M10=""</formula>
    </cfRule>
  </conditionalFormatting>
  <conditionalFormatting sqref="S10:S40 U10:AB40">
    <cfRule type="cellIs" dxfId="36" priority="54" operator="lessThan">
      <formula>0</formula>
    </cfRule>
  </conditionalFormatting>
  <conditionalFormatting sqref="T9">
    <cfRule type="expression" dxfId="35" priority="109">
      <formula>T9=""</formula>
    </cfRule>
  </conditionalFormatting>
  <conditionalFormatting sqref="V10:W11 Y10:AF11 V13:W13 Y13:AF13 V15:W15 Y15:AF15 V17:W17 Y17:AF17 V19:W19 Y19:AF19 V21:W21 Y21:AF21 V23:W23 Y23:AF23 V26:W26 Y26:AF26 V28:W28 Y28:AF28 V30:W30 Y30:AF30 V32:W32 Y32:AF32 V34:W34 Y34:AF34 V36:W36 Y36:AF36 V38:W38 Y38:AF38 V40:W40 Y40:AF40">
    <cfRule type="expression" dxfId="34" priority="114" stopIfTrue="1">
      <formula>$H9="Claim"</formula>
    </cfRule>
  </conditionalFormatting>
  <conditionalFormatting sqref="V10:W40 Y10:AF40">
    <cfRule type="expression" dxfId="33" priority="113" stopIfTrue="1">
      <formula>V10=""</formula>
    </cfRule>
  </conditionalFormatting>
  <conditionalFormatting sqref="V12:W12 Y12:AF12 V14:W14 Y14:AF14 V16:W16 Y16:AF16 V18:W18 Y18:AF18 V20:W20 Y20:AF20 V22:W22 Y22:AF22 V24:W25 Y24:AF25 V27:W27 Y27:AF27 V29:W29 Y29:AF29 V31:W31 Y31:AF31 V33:W33 Y33:AF33 V35:W35 Y35:AF35 V37:W37 Y37:AF37 V39:W39 Y39:AF39">
    <cfRule type="expression" dxfId="32" priority="262" stopIfTrue="1">
      <formula>#REF!="Claim"</formula>
    </cfRule>
  </conditionalFormatting>
  <conditionalFormatting sqref="AG10:AG40">
    <cfRule type="cellIs" dxfId="31" priority="51" operator="lessThan">
      <formula>0</formula>
    </cfRule>
    <cfRule type="expression" dxfId="30" priority="58">
      <formula>AG10=""</formula>
    </cfRule>
  </conditionalFormatting>
  <dataValidations count="4">
    <dataValidation type="textLength" operator="equal" allowBlank="1" showInputMessage="1" showErrorMessage="1" sqref="R9" xr:uid="{4C72ABBE-D596-4364-93CA-05E5F62E1E67}">
      <formula1>3</formula1>
    </dataValidation>
    <dataValidation type="decimal" allowBlank="1" showInputMessage="1" showErrorMessage="1" error="Only negative value possible" sqref="Y10:AB40" xr:uid="{945C571E-ACD4-48C0-A7D6-54498FF63B73}">
      <formula1>-1000000000</formula1>
      <formula2>0</formula2>
    </dataValidation>
    <dataValidation type="decimal" allowBlank="1" showInputMessage="1" showErrorMessage="1" sqref="V10:W40 AC10:AG40" xr:uid="{3AE89130-9718-422C-ADAD-A0B3D70611A0}">
      <formula1>-1000000000</formula1>
      <formula2>100000000</formula2>
    </dataValidation>
    <dataValidation type="decimal" allowBlank="1" showInputMessage="1" showErrorMessage="1" sqref="S10:S40" xr:uid="{0938FAF1-52B4-4418-B58D-E58DB873C332}">
      <formula1>-100000000</formula1>
      <formula2>100000000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28" fitToHeight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2CB-2C9C-4C76-99C9-4058196E749A}">
  <sheetPr>
    <pageSetUpPr fitToPage="1"/>
  </sheetPr>
  <dimension ref="B1:AH40"/>
  <sheetViews>
    <sheetView showGridLines="0" tabSelected="1" zoomScaleNormal="100" zoomScaleSheetLayoutView="55" workbookViewId="0">
      <selection activeCell="C19" sqref="C19"/>
    </sheetView>
  </sheetViews>
  <sheetFormatPr baseColWidth="10" defaultColWidth="10.83203125" defaultRowHeight="15"/>
  <cols>
    <col min="1" max="1" width="10.83203125" style="6"/>
    <col min="2" max="2" width="15.5" style="2" customWidth="1"/>
    <col min="3" max="3" width="24.5" style="2" customWidth="1"/>
    <col min="4" max="4" width="21.5" style="2" customWidth="1"/>
    <col min="5" max="5" width="18.83203125" style="2" customWidth="1"/>
    <col min="6" max="6" width="15.6640625" style="2" bestFit="1" customWidth="1"/>
    <col min="7" max="7" width="21.33203125" style="2" customWidth="1"/>
    <col min="8" max="8" width="17.5" style="2" customWidth="1"/>
    <col min="9" max="9" width="34.1640625" style="2" customWidth="1"/>
    <col min="10" max="10" width="15.6640625" style="2" customWidth="1"/>
    <col min="11" max="11" width="20" style="2" customWidth="1"/>
    <col min="12" max="13" width="15.6640625" style="45" customWidth="1"/>
    <col min="14" max="14" width="17.83203125" style="45" customWidth="1"/>
    <col min="15" max="16" width="22.5" style="45" customWidth="1"/>
    <col min="17" max="17" width="42.6640625" style="45" customWidth="1"/>
    <col min="18" max="18" width="34.6640625" style="46" customWidth="1"/>
    <col min="19" max="19" width="10" style="46" customWidth="1"/>
    <col min="20" max="20" width="19.5" style="45" customWidth="1"/>
    <col min="21" max="21" width="7.5" style="45" customWidth="1"/>
    <col min="22" max="22" width="17.33203125" style="45" customWidth="1"/>
    <col min="23" max="23" width="44.6640625" style="45" customWidth="1"/>
    <col min="24" max="24" width="12.33203125" style="45" customWidth="1"/>
    <col min="25" max="25" width="17.1640625" style="45" customWidth="1"/>
    <col min="26" max="26" width="14.1640625" style="45" customWidth="1"/>
    <col min="27" max="27" width="12.1640625" style="2" customWidth="1"/>
    <col min="28" max="29" width="15.5" style="2" customWidth="1"/>
    <col min="30" max="32" width="12.5" style="2" customWidth="1"/>
    <col min="33" max="33" width="10.33203125" style="5" customWidth="1"/>
    <col min="34" max="34" width="12" style="2" customWidth="1"/>
    <col min="35" max="16384" width="10.83203125" style="6"/>
  </cols>
  <sheetData>
    <row r="1" spans="2:34" ht="26">
      <c r="B1" s="1" t="s">
        <v>248</v>
      </c>
      <c r="L1" s="2"/>
      <c r="M1" s="2"/>
      <c r="N1" s="2"/>
      <c r="O1" s="3" t="s">
        <v>41</v>
      </c>
      <c r="P1" s="3"/>
      <c r="Q1" s="3"/>
      <c r="R1" s="4"/>
      <c r="S1" s="4"/>
      <c r="T1" s="3"/>
      <c r="U1" s="3"/>
      <c r="V1" s="3"/>
      <c r="W1" s="2"/>
      <c r="X1" s="2"/>
      <c r="Y1" s="2"/>
      <c r="Z1" s="2"/>
    </row>
    <row r="2" spans="2:34" ht="14">
      <c r="F2" s="7"/>
      <c r="L2" s="2"/>
      <c r="M2" s="2"/>
      <c r="N2" s="2"/>
      <c r="O2" s="3" t="s">
        <v>42</v>
      </c>
      <c r="P2" s="3"/>
      <c r="Q2" s="3"/>
      <c r="R2" s="4"/>
      <c r="S2" s="4"/>
      <c r="T2" s="3"/>
      <c r="U2" s="3"/>
      <c r="V2" s="3"/>
      <c r="W2" s="2"/>
      <c r="X2" s="2"/>
      <c r="Y2" s="2"/>
      <c r="Z2" s="2"/>
    </row>
    <row r="3" spans="2:34" ht="14">
      <c r="B3" s="2" t="s">
        <v>2</v>
      </c>
      <c r="C3" s="8">
        <v>45046</v>
      </c>
      <c r="J3" s="7"/>
      <c r="L3" s="2"/>
      <c r="M3" s="2"/>
      <c r="N3" s="2"/>
      <c r="O3" s="2"/>
      <c r="P3" s="2"/>
      <c r="Q3" s="2"/>
      <c r="R3" s="5"/>
      <c r="S3" s="5"/>
      <c r="T3" s="2"/>
      <c r="U3" s="2"/>
      <c r="V3" s="2"/>
      <c r="W3" s="2"/>
      <c r="X3" s="2"/>
      <c r="Y3" s="2"/>
      <c r="Z3" s="2"/>
      <c r="AD3" s="48"/>
      <c r="AH3" s="10"/>
    </row>
    <row r="4" spans="2:34" ht="14">
      <c r="J4" s="7"/>
      <c r="L4" s="2"/>
      <c r="M4" s="2"/>
      <c r="N4" s="2"/>
      <c r="O4" s="2"/>
      <c r="P4" s="2"/>
      <c r="Q4" s="2"/>
      <c r="R4" s="5"/>
      <c r="S4" s="5"/>
      <c r="T4" s="2"/>
      <c r="U4" s="2"/>
      <c r="V4" s="2"/>
      <c r="W4" s="2"/>
      <c r="X4" s="2"/>
      <c r="Y4" s="2"/>
      <c r="Z4" s="2"/>
    </row>
    <row r="5" spans="2:34" ht="20">
      <c r="B5" s="11" t="s">
        <v>3</v>
      </c>
      <c r="C5" s="12"/>
      <c r="D5" s="13" t="s">
        <v>43</v>
      </c>
      <c r="F5" s="12"/>
      <c r="G5" s="9"/>
      <c r="H5" s="9"/>
      <c r="I5" s="9"/>
      <c r="J5" s="7"/>
      <c r="L5" s="12"/>
      <c r="M5" s="12"/>
      <c r="N5" s="12"/>
      <c r="O5" s="12"/>
      <c r="P5" s="12"/>
      <c r="Q5" s="12"/>
      <c r="R5" s="14"/>
      <c r="S5" s="1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4"/>
      <c r="AH5" s="12"/>
    </row>
    <row r="6" spans="2:34" ht="21">
      <c r="B6" s="16" t="s">
        <v>4</v>
      </c>
      <c r="C6" s="1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4"/>
      <c r="S6" s="14"/>
      <c r="T6" s="89">
        <f>SUBTOTAL(9,T10:T91)</f>
        <v>29278.99368</v>
      </c>
      <c r="U6" s="89"/>
      <c r="V6" s="89">
        <f t="shared" ref="V6:AH6" si="0">SUBTOTAL(9,V10:V91)</f>
        <v>14298.893729999998</v>
      </c>
      <c r="W6" s="89">
        <f t="shared" si="0"/>
        <v>1398.9916499999999</v>
      </c>
      <c r="X6" s="89">
        <f t="shared" si="0"/>
        <v>1398.9916499999999</v>
      </c>
      <c r="Y6" s="89">
        <f t="shared" si="0"/>
        <v>0</v>
      </c>
      <c r="Z6" s="89">
        <f t="shared" si="0"/>
        <v>-1673.3577999999995</v>
      </c>
      <c r="AA6" s="89">
        <f t="shared" si="0"/>
        <v>-1290.0183</v>
      </c>
      <c r="AB6" s="89">
        <f t="shared" si="0"/>
        <v>-262.51570000000004</v>
      </c>
      <c r="AC6" s="89">
        <f t="shared" si="0"/>
        <v>-51</v>
      </c>
      <c r="AD6" s="89"/>
      <c r="AE6" s="89"/>
      <c r="AF6" s="89"/>
      <c r="AG6" s="89"/>
      <c r="AH6" s="89">
        <f t="shared" si="0"/>
        <v>-1178.8843585479449</v>
      </c>
    </row>
    <row r="7" spans="2:34" ht="22" thickBot="1">
      <c r="B7" s="12"/>
      <c r="C7" s="17"/>
      <c r="D7" s="1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4"/>
      <c r="S7" s="1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4"/>
      <c r="AH7" s="12"/>
    </row>
    <row r="8" spans="2:34" ht="22" thickBot="1">
      <c r="B8" s="99" t="s">
        <v>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0"/>
      <c r="W8" s="104" t="s">
        <v>6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6"/>
    </row>
    <row r="9" spans="2:34" ht="61" thickBot="1">
      <c r="B9" s="18" t="s">
        <v>7</v>
      </c>
      <c r="C9" s="19" t="str">
        <f>IF($B$5="Specialties","Legal Entity","Country")</f>
        <v>Country</v>
      </c>
      <c r="D9" s="20" t="s">
        <v>44</v>
      </c>
      <c r="E9" s="20" t="s">
        <v>45</v>
      </c>
      <c r="F9" s="20" t="s">
        <v>46</v>
      </c>
      <c r="G9" s="20" t="s">
        <v>47</v>
      </c>
      <c r="H9" s="20" t="s">
        <v>48</v>
      </c>
      <c r="I9" s="20" t="s">
        <v>49</v>
      </c>
      <c r="J9" s="20" t="s">
        <v>50</v>
      </c>
      <c r="K9" s="20" t="s">
        <v>51</v>
      </c>
      <c r="L9" s="20" t="s">
        <v>52</v>
      </c>
      <c r="M9" s="20" t="s">
        <v>53</v>
      </c>
      <c r="N9" s="20" t="s">
        <v>54</v>
      </c>
      <c r="O9" s="20" t="s">
        <v>55</v>
      </c>
      <c r="P9" s="20" t="s">
        <v>56</v>
      </c>
      <c r="Q9" s="20" t="s">
        <v>57</v>
      </c>
      <c r="R9" s="20" t="s">
        <v>58</v>
      </c>
      <c r="S9" s="21" t="s">
        <v>59</v>
      </c>
      <c r="T9" s="22" t="s">
        <v>60</v>
      </c>
      <c r="U9" s="23" t="s">
        <v>61</v>
      </c>
      <c r="V9" s="24" t="s">
        <v>8</v>
      </c>
      <c r="W9" s="25" t="s">
        <v>250</v>
      </c>
      <c r="X9" s="26" t="s">
        <v>10</v>
      </c>
      <c r="Y9" s="27" t="s">
        <v>11</v>
      </c>
      <c r="Z9" s="27" t="s">
        <v>12</v>
      </c>
      <c r="AA9" s="27" t="s">
        <v>13</v>
      </c>
      <c r="AB9" s="27" t="s">
        <v>14</v>
      </c>
      <c r="AC9" s="27" t="s">
        <v>15</v>
      </c>
      <c r="AD9" s="27" t="s">
        <v>62</v>
      </c>
      <c r="AE9" s="27" t="s">
        <v>63</v>
      </c>
      <c r="AF9" s="27" t="s">
        <v>64</v>
      </c>
      <c r="AG9" s="27" t="s">
        <v>65</v>
      </c>
      <c r="AH9" s="28" t="s">
        <v>16</v>
      </c>
    </row>
    <row r="10" spans="2:34" ht="16">
      <c r="B10" s="29" t="s">
        <v>20</v>
      </c>
      <c r="C10" s="30" t="s">
        <v>66</v>
      </c>
      <c r="D10" s="30">
        <v>56454</v>
      </c>
      <c r="E10" s="95" t="s">
        <v>67</v>
      </c>
      <c r="F10" s="30">
        <v>64183</v>
      </c>
      <c r="G10" s="95" t="s">
        <v>68</v>
      </c>
      <c r="H10" s="31" t="s">
        <v>69</v>
      </c>
      <c r="I10" s="31" t="s">
        <v>70</v>
      </c>
      <c r="J10" s="96" t="s">
        <v>71</v>
      </c>
      <c r="K10" s="96" t="s">
        <v>72</v>
      </c>
      <c r="L10" s="96" t="s">
        <v>73</v>
      </c>
      <c r="M10" s="95">
        <v>213</v>
      </c>
      <c r="N10" s="98" t="s">
        <v>74</v>
      </c>
      <c r="O10" s="31" t="s">
        <v>75</v>
      </c>
      <c r="P10" s="31" t="s">
        <v>76</v>
      </c>
      <c r="Q10" s="31" t="s">
        <v>77</v>
      </c>
      <c r="R10" s="95" t="s">
        <v>78</v>
      </c>
      <c r="S10" s="33" t="s">
        <v>79</v>
      </c>
      <c r="T10" s="34">
        <v>-492.65</v>
      </c>
      <c r="U10" s="35">
        <v>1</v>
      </c>
      <c r="V10" s="36">
        <f>IFERROR(T10*U10,0)</f>
        <v>-492.65</v>
      </c>
      <c r="W10" s="47">
        <v>-98.53</v>
      </c>
      <c r="X10" s="90">
        <v>-98.53</v>
      </c>
      <c r="Y10" s="91">
        <f>W10-X10</f>
        <v>0</v>
      </c>
      <c r="Z10" s="90">
        <v>-29.558999999999997</v>
      </c>
      <c r="AA10" s="90">
        <v>-9.8529999999999998</v>
      </c>
      <c r="AB10" s="90">
        <v>-3.9411999999999998</v>
      </c>
      <c r="AC10" s="90">
        <v>0</v>
      </c>
      <c r="AD10" s="40">
        <v>43504</v>
      </c>
      <c r="AE10" s="40" t="s">
        <v>80</v>
      </c>
      <c r="AF10" s="40">
        <v>43329</v>
      </c>
      <c r="AG10" s="49">
        <v>8.5800000000000001E-2</v>
      </c>
      <c r="AH10" s="91">
        <f>IFERROR(IF(AE10="",W10*(AG10/365)*_xlfn.DAYS($C$3,AF10),W10*(AG10/365)*_xlfn.DAYS(AE10,AF10)),0)</f>
        <v>-39.767949747945202</v>
      </c>
    </row>
    <row r="11" spans="2:34" ht="16">
      <c r="B11" s="29" t="s">
        <v>20</v>
      </c>
      <c r="C11" s="30" t="s">
        <v>66</v>
      </c>
      <c r="D11" s="30">
        <v>56454</v>
      </c>
      <c r="E11" s="95" t="s">
        <v>81</v>
      </c>
      <c r="F11" s="30">
        <v>64183</v>
      </c>
      <c r="G11" s="95" t="s">
        <v>82</v>
      </c>
      <c r="H11" s="31" t="s">
        <v>69</v>
      </c>
      <c r="I11" s="31" t="s">
        <v>83</v>
      </c>
      <c r="J11" s="97" t="s">
        <v>84</v>
      </c>
      <c r="K11" s="97" t="s">
        <v>85</v>
      </c>
      <c r="L11" s="97" t="s">
        <v>86</v>
      </c>
      <c r="M11" s="95">
        <v>214</v>
      </c>
      <c r="N11" s="98" t="s">
        <v>87</v>
      </c>
      <c r="O11" s="31" t="s">
        <v>88</v>
      </c>
      <c r="P11" s="31" t="s">
        <v>76</v>
      </c>
      <c r="Q11" s="31" t="s">
        <v>77</v>
      </c>
      <c r="R11" s="95" t="s">
        <v>78</v>
      </c>
      <c r="S11" s="33" t="s">
        <v>79</v>
      </c>
      <c r="T11" s="34">
        <v>2703.6632</v>
      </c>
      <c r="U11" s="35">
        <v>1</v>
      </c>
      <c r="V11" s="36">
        <f t="shared" ref="V11:V40" si="1">IFERROR(T11*U11,0)</f>
        <v>2703.6632</v>
      </c>
      <c r="W11" s="41">
        <v>817.79899999999998</v>
      </c>
      <c r="X11" s="39">
        <v>817.79899999999998</v>
      </c>
      <c r="Y11" s="38">
        <f t="shared" ref="Y11:Y40" si="2">W11-X11</f>
        <v>0</v>
      </c>
      <c r="Z11" s="39">
        <v>-187.20699999999999</v>
      </c>
      <c r="AA11" s="39">
        <v>-59.117999999999995</v>
      </c>
      <c r="AB11" s="39">
        <v>-80.794600000000003</v>
      </c>
      <c r="AC11" s="39">
        <v>0</v>
      </c>
      <c r="AD11" s="42">
        <v>43950</v>
      </c>
      <c r="AE11" s="42" t="s">
        <v>80</v>
      </c>
      <c r="AF11" s="42">
        <v>43856</v>
      </c>
      <c r="AG11" s="43">
        <v>8.5800000000000001E-2</v>
      </c>
      <c r="AH11" s="38">
        <f t="shared" ref="AH11:AH40" si="3">IFERROR(IF(AE11="",W11*(AG11/365)*_xlfn.DAYS($C$3,AF11),W11*(AG11/365)*_xlfn.DAYS(AE11,AF11)),0)</f>
        <v>228.76414656986299</v>
      </c>
    </row>
    <row r="12" spans="2:34" ht="16">
      <c r="B12" s="29" t="s">
        <v>18</v>
      </c>
      <c r="C12" s="30" t="s">
        <v>89</v>
      </c>
      <c r="D12" s="30">
        <v>56454</v>
      </c>
      <c r="E12" s="95" t="s">
        <v>90</v>
      </c>
      <c r="F12" s="30">
        <v>64183</v>
      </c>
      <c r="G12" s="95" t="s">
        <v>91</v>
      </c>
      <c r="H12" s="31" t="s">
        <v>69</v>
      </c>
      <c r="I12" s="31" t="s">
        <v>92</v>
      </c>
      <c r="J12" s="97" t="s">
        <v>93</v>
      </c>
      <c r="K12" s="97" t="s">
        <v>94</v>
      </c>
      <c r="L12" s="97" t="s">
        <v>95</v>
      </c>
      <c r="M12" s="95">
        <v>215</v>
      </c>
      <c r="N12" s="98" t="s">
        <v>96</v>
      </c>
      <c r="O12" s="31" t="s">
        <v>97</v>
      </c>
      <c r="P12" s="31" t="s">
        <v>76</v>
      </c>
      <c r="Q12" s="31" t="s">
        <v>77</v>
      </c>
      <c r="R12" s="95" t="s">
        <v>78</v>
      </c>
      <c r="S12" s="33" t="s">
        <v>79</v>
      </c>
      <c r="T12" s="34">
        <v>-3000</v>
      </c>
      <c r="U12" s="35">
        <v>1</v>
      </c>
      <c r="V12" s="36">
        <f t="shared" si="1"/>
        <v>-3000</v>
      </c>
      <c r="W12" s="41">
        <v>-300</v>
      </c>
      <c r="X12" s="39">
        <v>-300</v>
      </c>
      <c r="Y12" s="38">
        <f t="shared" si="2"/>
        <v>0</v>
      </c>
      <c r="Z12" s="39">
        <v>0</v>
      </c>
      <c r="AA12" s="39">
        <v>0</v>
      </c>
      <c r="AB12" s="39">
        <v>0</v>
      </c>
      <c r="AC12" s="39">
        <v>0</v>
      </c>
      <c r="AD12" s="42">
        <v>44165</v>
      </c>
      <c r="AE12" s="42" t="s">
        <v>80</v>
      </c>
      <c r="AF12" s="42">
        <v>37858</v>
      </c>
      <c r="AG12" s="43">
        <v>0.05</v>
      </c>
      <c r="AH12" s="38">
        <f t="shared" si="3"/>
        <v>-295.39726027397262</v>
      </c>
    </row>
    <row r="13" spans="2:34" ht="16">
      <c r="B13" s="29" t="s">
        <v>18</v>
      </c>
      <c r="C13" s="30" t="s">
        <v>89</v>
      </c>
      <c r="D13" s="30">
        <v>56454</v>
      </c>
      <c r="E13" s="95" t="s">
        <v>98</v>
      </c>
      <c r="F13" s="30">
        <v>64183</v>
      </c>
      <c r="G13" s="95" t="s">
        <v>99</v>
      </c>
      <c r="H13" s="31" t="s">
        <v>69</v>
      </c>
      <c r="I13" s="31" t="s">
        <v>70</v>
      </c>
      <c r="J13" s="97" t="s">
        <v>100</v>
      </c>
      <c r="K13" s="97" t="s">
        <v>101</v>
      </c>
      <c r="L13" s="97" t="s">
        <v>102</v>
      </c>
      <c r="M13" s="95">
        <v>216</v>
      </c>
      <c r="N13" s="98" t="s">
        <v>103</v>
      </c>
      <c r="O13" s="31" t="s">
        <v>104</v>
      </c>
      <c r="P13" s="31" t="s">
        <v>76</v>
      </c>
      <c r="Q13" s="31" t="s">
        <v>77</v>
      </c>
      <c r="R13" s="95" t="s">
        <v>78</v>
      </c>
      <c r="S13" s="33" t="s">
        <v>79</v>
      </c>
      <c r="T13" s="34">
        <v>-1900</v>
      </c>
      <c r="U13" s="35">
        <v>1</v>
      </c>
      <c r="V13" s="36">
        <f t="shared" si="1"/>
        <v>-1900</v>
      </c>
      <c r="W13" s="41">
        <v>-800</v>
      </c>
      <c r="X13" s="39">
        <v>-800</v>
      </c>
      <c r="Y13" s="38">
        <f t="shared" si="2"/>
        <v>0</v>
      </c>
      <c r="Z13" s="39">
        <v>-45</v>
      </c>
      <c r="AA13" s="39">
        <v>-60</v>
      </c>
      <c r="AB13" s="39">
        <v>0</v>
      </c>
      <c r="AC13" s="39">
        <v>-15</v>
      </c>
      <c r="AD13" s="42">
        <v>42491</v>
      </c>
      <c r="AE13" s="42" t="s">
        <v>80</v>
      </c>
      <c r="AF13" s="42">
        <v>41275</v>
      </c>
      <c r="AG13" s="43">
        <v>0.05</v>
      </c>
      <c r="AH13" s="38">
        <f t="shared" si="3"/>
        <v>-413.26027397260276</v>
      </c>
    </row>
    <row r="14" spans="2:34" ht="16">
      <c r="B14" s="29" t="s">
        <v>19</v>
      </c>
      <c r="C14" s="30" t="s">
        <v>105</v>
      </c>
      <c r="D14" s="30">
        <v>56454</v>
      </c>
      <c r="E14" s="95" t="s">
        <v>106</v>
      </c>
      <c r="F14" s="30">
        <v>64183</v>
      </c>
      <c r="G14" s="95" t="s">
        <v>107</v>
      </c>
      <c r="H14" s="31" t="s">
        <v>69</v>
      </c>
      <c r="I14" s="31" t="s">
        <v>129</v>
      </c>
      <c r="J14" s="97" t="s">
        <v>108</v>
      </c>
      <c r="K14" s="97" t="s">
        <v>109</v>
      </c>
      <c r="L14" s="97" t="s">
        <v>110</v>
      </c>
      <c r="M14" s="95">
        <v>217</v>
      </c>
      <c r="N14" s="98" t="s">
        <v>111</v>
      </c>
      <c r="O14" s="31" t="s">
        <v>112</v>
      </c>
      <c r="P14" s="31" t="s">
        <v>76</v>
      </c>
      <c r="Q14" s="31" t="s">
        <v>113</v>
      </c>
      <c r="R14" s="95" t="s">
        <v>78</v>
      </c>
      <c r="S14" s="33" t="s">
        <v>79</v>
      </c>
      <c r="T14" s="34">
        <v>4010.1709999999998</v>
      </c>
      <c r="U14" s="35">
        <v>1</v>
      </c>
      <c r="V14" s="36">
        <f t="shared" si="1"/>
        <v>4010.1709999999998</v>
      </c>
      <c r="W14" s="41">
        <v>1203.0512999999999</v>
      </c>
      <c r="X14" s="39">
        <v>1203.0512999999999</v>
      </c>
      <c r="Y14" s="38">
        <f t="shared" si="2"/>
        <v>0</v>
      </c>
      <c r="Z14" s="39">
        <v>-29.558999999999997</v>
      </c>
      <c r="AA14" s="39">
        <v>0</v>
      </c>
      <c r="AB14" s="39">
        <v>0</v>
      </c>
      <c r="AC14" s="39">
        <v>0</v>
      </c>
      <c r="AD14" s="42">
        <v>40330</v>
      </c>
      <c r="AE14" s="42" t="s">
        <v>80</v>
      </c>
      <c r="AF14" s="42" t="s">
        <v>80</v>
      </c>
      <c r="AG14" s="43">
        <v>0</v>
      </c>
      <c r="AH14" s="38">
        <f t="shared" si="3"/>
        <v>0</v>
      </c>
    </row>
    <row r="15" spans="2:34" ht="16">
      <c r="B15" s="29" t="s">
        <v>19</v>
      </c>
      <c r="C15" s="30" t="s">
        <v>105</v>
      </c>
      <c r="D15" s="30">
        <v>56454</v>
      </c>
      <c r="E15" s="95" t="s">
        <v>114</v>
      </c>
      <c r="F15" s="30">
        <v>864687</v>
      </c>
      <c r="G15" s="95" t="s">
        <v>115</v>
      </c>
      <c r="H15" s="31" t="s">
        <v>69</v>
      </c>
      <c r="I15" s="31" t="s">
        <v>129</v>
      </c>
      <c r="J15" s="97" t="s">
        <v>116</v>
      </c>
      <c r="K15" s="97" t="s">
        <v>117</v>
      </c>
      <c r="L15" s="97" t="s">
        <v>118</v>
      </c>
      <c r="M15" s="95">
        <v>218</v>
      </c>
      <c r="N15" s="98" t="s">
        <v>119</v>
      </c>
      <c r="O15" s="31" t="s">
        <v>120</v>
      </c>
      <c r="P15" s="31" t="s">
        <v>76</v>
      </c>
      <c r="Q15" s="31" t="s">
        <v>113</v>
      </c>
      <c r="R15" s="95" t="s">
        <v>78</v>
      </c>
      <c r="S15" s="33" t="s">
        <v>79</v>
      </c>
      <c r="T15" s="34">
        <v>-3389.4319999999998</v>
      </c>
      <c r="U15" s="35">
        <v>1</v>
      </c>
      <c r="V15" s="36">
        <f t="shared" si="1"/>
        <v>-3389.4319999999998</v>
      </c>
      <c r="W15" s="41">
        <v>-1177.4334999999999</v>
      </c>
      <c r="X15" s="39">
        <v>-1177.4334999999999</v>
      </c>
      <c r="Y15" s="38">
        <f t="shared" si="2"/>
        <v>0</v>
      </c>
      <c r="Z15" s="39">
        <v>-5.9117999999999995</v>
      </c>
      <c r="AA15" s="39">
        <v>-51.235599999999998</v>
      </c>
      <c r="AB15" s="39">
        <v>0</v>
      </c>
      <c r="AC15" s="39">
        <v>0</v>
      </c>
      <c r="AD15" s="42">
        <v>42604</v>
      </c>
      <c r="AE15" s="42" t="s">
        <v>80</v>
      </c>
      <c r="AF15" s="42">
        <v>42604</v>
      </c>
      <c r="AG15" s="43">
        <v>0.09</v>
      </c>
      <c r="AH15" s="38">
        <f t="shared" si="3"/>
        <v>-708.97625926027388</v>
      </c>
    </row>
    <row r="16" spans="2:34" ht="16">
      <c r="B16" s="29" t="s">
        <v>22</v>
      </c>
      <c r="C16" s="30" t="s">
        <v>89</v>
      </c>
      <c r="D16" s="30">
        <v>8374351</v>
      </c>
      <c r="E16" s="95" t="s">
        <v>121</v>
      </c>
      <c r="F16" s="30">
        <v>864687</v>
      </c>
      <c r="G16" s="95" t="s">
        <v>122</v>
      </c>
      <c r="H16" s="31" t="s">
        <v>69</v>
      </c>
      <c r="I16" s="31" t="s">
        <v>129</v>
      </c>
      <c r="J16" s="97" t="s">
        <v>123</v>
      </c>
      <c r="K16" s="97" t="s">
        <v>124</v>
      </c>
      <c r="L16" s="97" t="s">
        <v>71</v>
      </c>
      <c r="M16" s="95">
        <v>219</v>
      </c>
      <c r="N16" s="96" t="s">
        <v>125</v>
      </c>
      <c r="O16" s="31" t="s">
        <v>126</v>
      </c>
      <c r="P16" s="31" t="s">
        <v>172</v>
      </c>
      <c r="Q16" s="31" t="s">
        <v>77</v>
      </c>
      <c r="R16" s="95" t="s">
        <v>78</v>
      </c>
      <c r="S16" s="33" t="s">
        <v>79</v>
      </c>
      <c r="T16" s="34">
        <v>20250</v>
      </c>
      <c r="U16" s="35">
        <v>1</v>
      </c>
      <c r="V16" s="36">
        <f t="shared" si="1"/>
        <v>20250</v>
      </c>
      <c r="W16" s="41">
        <v>0</v>
      </c>
      <c r="X16" s="39">
        <v>0</v>
      </c>
      <c r="Y16" s="38">
        <f t="shared" si="2"/>
        <v>0</v>
      </c>
      <c r="Z16" s="39">
        <v>0</v>
      </c>
      <c r="AA16" s="39">
        <v>0</v>
      </c>
      <c r="AB16" s="39">
        <v>0</v>
      </c>
      <c r="AC16" s="39">
        <v>0</v>
      </c>
      <c r="AD16" s="42">
        <v>43445</v>
      </c>
      <c r="AE16" s="42" t="s">
        <v>80</v>
      </c>
      <c r="AF16" s="42" t="s">
        <v>80</v>
      </c>
      <c r="AG16" s="43">
        <v>0</v>
      </c>
      <c r="AH16" s="38">
        <f t="shared" si="3"/>
        <v>0</v>
      </c>
    </row>
    <row r="17" spans="2:34" ht="16">
      <c r="B17" s="29" t="s">
        <v>22</v>
      </c>
      <c r="C17" s="30" t="s">
        <v>89</v>
      </c>
      <c r="D17" s="30">
        <v>8374351</v>
      </c>
      <c r="E17" s="95" t="s">
        <v>127</v>
      </c>
      <c r="F17" s="30">
        <v>864687</v>
      </c>
      <c r="G17" s="95" t="s">
        <v>128</v>
      </c>
      <c r="H17" s="31" t="s">
        <v>69</v>
      </c>
      <c r="I17" s="31" t="s">
        <v>129</v>
      </c>
      <c r="J17" s="97" t="s">
        <v>130</v>
      </c>
      <c r="K17" s="97" t="s">
        <v>131</v>
      </c>
      <c r="L17" s="97" t="s">
        <v>84</v>
      </c>
      <c r="M17" s="95">
        <v>220</v>
      </c>
      <c r="N17" s="96" t="s">
        <v>132</v>
      </c>
      <c r="O17" s="31" t="s">
        <v>133</v>
      </c>
      <c r="P17" s="31" t="s">
        <v>76</v>
      </c>
      <c r="Q17" s="31" t="s">
        <v>77</v>
      </c>
      <c r="R17" s="95" t="s">
        <v>78</v>
      </c>
      <c r="S17" s="33" t="s">
        <v>79</v>
      </c>
      <c r="T17" s="34">
        <v>384</v>
      </c>
      <c r="U17" s="35">
        <v>0.5</v>
      </c>
      <c r="V17" s="36">
        <f t="shared" si="1"/>
        <v>192</v>
      </c>
      <c r="W17" s="41">
        <v>192</v>
      </c>
      <c r="X17" s="39">
        <v>192</v>
      </c>
      <c r="Y17" s="38">
        <f t="shared" si="2"/>
        <v>0</v>
      </c>
      <c r="Z17" s="39">
        <v>-51</v>
      </c>
      <c r="AA17" s="39">
        <v>-20</v>
      </c>
      <c r="AB17" s="39">
        <v>0</v>
      </c>
      <c r="AC17" s="39">
        <v>0</v>
      </c>
      <c r="AD17" s="42">
        <v>40878</v>
      </c>
      <c r="AE17" s="42" t="s">
        <v>80</v>
      </c>
      <c r="AF17" s="42">
        <v>40863</v>
      </c>
      <c r="AG17" s="43">
        <v>0.05</v>
      </c>
      <c r="AH17" s="38">
        <f t="shared" si="3"/>
        <v>110.0186301369863</v>
      </c>
    </row>
    <row r="18" spans="2:34" ht="16">
      <c r="B18" s="29" t="s">
        <v>23</v>
      </c>
      <c r="C18" s="30" t="s">
        <v>134</v>
      </c>
      <c r="D18" s="30">
        <v>8374351</v>
      </c>
      <c r="E18" s="95" t="s">
        <v>135</v>
      </c>
      <c r="F18" s="30">
        <v>864687</v>
      </c>
      <c r="G18" s="31" t="s">
        <v>136</v>
      </c>
      <c r="H18" s="31" t="s">
        <v>69</v>
      </c>
      <c r="I18" s="31" t="s">
        <v>70</v>
      </c>
      <c r="J18" s="97" t="s">
        <v>137</v>
      </c>
      <c r="K18" s="97" t="s">
        <v>138</v>
      </c>
      <c r="L18" s="97" t="s">
        <v>139</v>
      </c>
      <c r="M18" s="95">
        <v>221</v>
      </c>
      <c r="N18" s="96" t="s">
        <v>140</v>
      </c>
      <c r="O18" s="31" t="s">
        <v>141</v>
      </c>
      <c r="P18" s="31" t="s">
        <v>76</v>
      </c>
      <c r="Q18" s="31" t="s">
        <v>77</v>
      </c>
      <c r="R18" s="95" t="s">
        <v>78</v>
      </c>
      <c r="S18" s="33" t="s">
        <v>79</v>
      </c>
      <c r="T18" s="34">
        <v>-14572.587</v>
      </c>
      <c r="U18" s="35">
        <v>1</v>
      </c>
      <c r="V18" s="36">
        <f t="shared" si="1"/>
        <v>-14572.587</v>
      </c>
      <c r="W18" s="41">
        <v>0</v>
      </c>
      <c r="X18" s="39">
        <v>0</v>
      </c>
      <c r="Y18" s="38">
        <f t="shared" si="2"/>
        <v>0</v>
      </c>
      <c r="Z18" s="39">
        <v>0</v>
      </c>
      <c r="AA18" s="39">
        <v>-197.06</v>
      </c>
      <c r="AB18" s="39">
        <v>0</v>
      </c>
      <c r="AC18" s="39">
        <v>0</v>
      </c>
      <c r="AD18" s="42">
        <v>44449</v>
      </c>
      <c r="AE18" s="42" t="s">
        <v>80</v>
      </c>
      <c r="AF18" s="42" t="s">
        <v>80</v>
      </c>
      <c r="AG18" s="43">
        <v>0</v>
      </c>
      <c r="AH18" s="38">
        <f t="shared" si="3"/>
        <v>0</v>
      </c>
    </row>
    <row r="19" spans="2:34" ht="16">
      <c r="B19" s="29" t="s">
        <v>23</v>
      </c>
      <c r="C19" s="30" t="s">
        <v>134</v>
      </c>
      <c r="D19" s="30">
        <v>8374351</v>
      </c>
      <c r="E19" s="95" t="s">
        <v>143</v>
      </c>
      <c r="F19" s="30">
        <v>864687</v>
      </c>
      <c r="G19" s="31" t="s">
        <v>144</v>
      </c>
      <c r="H19" s="31" t="s">
        <v>69</v>
      </c>
      <c r="I19" s="31" t="s">
        <v>70</v>
      </c>
      <c r="J19" s="97" t="s">
        <v>145</v>
      </c>
      <c r="K19" s="97" t="s">
        <v>146</v>
      </c>
      <c r="L19" s="97" t="s">
        <v>147</v>
      </c>
      <c r="M19" s="95">
        <v>222</v>
      </c>
      <c r="N19" s="96" t="s">
        <v>148</v>
      </c>
      <c r="O19" s="31" t="s">
        <v>149</v>
      </c>
      <c r="P19" s="31" t="s">
        <v>76</v>
      </c>
      <c r="Q19" s="31" t="s">
        <v>77</v>
      </c>
      <c r="R19" s="95" t="s">
        <v>78</v>
      </c>
      <c r="S19" s="33" t="s">
        <v>79</v>
      </c>
      <c r="T19" s="34">
        <v>-177.35399999999998</v>
      </c>
      <c r="U19" s="35">
        <v>1</v>
      </c>
      <c r="V19" s="36">
        <f t="shared" si="1"/>
        <v>-177.35399999999998</v>
      </c>
      <c r="W19" s="41">
        <v>0</v>
      </c>
      <c r="X19" s="39">
        <v>0</v>
      </c>
      <c r="Y19" s="38">
        <f t="shared" si="2"/>
        <v>0</v>
      </c>
      <c r="Z19" s="39">
        <v>0</v>
      </c>
      <c r="AA19" s="39">
        <v>0</v>
      </c>
      <c r="AB19" s="39">
        <v>0</v>
      </c>
      <c r="AC19" s="39">
        <v>0</v>
      </c>
      <c r="AD19" s="42">
        <v>43350</v>
      </c>
      <c r="AE19" s="42" t="s">
        <v>80</v>
      </c>
      <c r="AF19" s="42" t="s">
        <v>80</v>
      </c>
      <c r="AG19" s="43">
        <v>0</v>
      </c>
      <c r="AH19" s="38">
        <f t="shared" si="3"/>
        <v>0</v>
      </c>
    </row>
    <row r="20" spans="2:34" ht="16">
      <c r="B20" s="29" t="s">
        <v>24</v>
      </c>
      <c r="C20" s="30" t="s">
        <v>151</v>
      </c>
      <c r="D20" s="30">
        <v>8374351</v>
      </c>
      <c r="E20" s="95" t="s">
        <v>152</v>
      </c>
      <c r="F20" s="30">
        <v>64183</v>
      </c>
      <c r="G20" s="31" t="s">
        <v>153</v>
      </c>
      <c r="H20" s="31" t="s">
        <v>154</v>
      </c>
      <c r="I20" s="31" t="s">
        <v>83</v>
      </c>
      <c r="J20" s="96" t="s">
        <v>71</v>
      </c>
      <c r="K20" s="96" t="s">
        <v>72</v>
      </c>
      <c r="L20" s="96" t="s">
        <v>73</v>
      </c>
      <c r="M20" s="95">
        <v>223</v>
      </c>
      <c r="N20" s="96" t="s">
        <v>155</v>
      </c>
      <c r="O20" s="31" t="s">
        <v>156</v>
      </c>
      <c r="P20" s="31" t="s">
        <v>157</v>
      </c>
      <c r="Q20" s="31" t="s">
        <v>158</v>
      </c>
      <c r="R20" s="95" t="s">
        <v>78</v>
      </c>
      <c r="S20" s="33" t="s">
        <v>79</v>
      </c>
      <c r="T20" s="34">
        <v>26.33004</v>
      </c>
      <c r="U20" s="35">
        <v>1</v>
      </c>
      <c r="V20" s="36">
        <f t="shared" si="1"/>
        <v>26.33004</v>
      </c>
      <c r="W20" s="41">
        <v>0</v>
      </c>
      <c r="X20" s="39">
        <v>0</v>
      </c>
      <c r="Y20" s="38">
        <f t="shared" si="2"/>
        <v>0</v>
      </c>
      <c r="Z20" s="39">
        <v>0</v>
      </c>
      <c r="AA20" s="39">
        <v>0</v>
      </c>
      <c r="AB20" s="39">
        <v>0</v>
      </c>
      <c r="AC20" s="39">
        <v>0</v>
      </c>
      <c r="AD20" s="42">
        <v>43451</v>
      </c>
      <c r="AE20" s="42" t="s">
        <v>80</v>
      </c>
      <c r="AF20" s="42" t="s">
        <v>80</v>
      </c>
      <c r="AG20" s="43">
        <v>0</v>
      </c>
      <c r="AH20" s="38">
        <f t="shared" si="3"/>
        <v>0</v>
      </c>
    </row>
    <row r="21" spans="2:34" ht="16">
      <c r="B21" s="29" t="s">
        <v>24</v>
      </c>
      <c r="C21" s="30" t="s">
        <v>151</v>
      </c>
      <c r="D21" s="30">
        <v>8374351</v>
      </c>
      <c r="E21" s="95" t="s">
        <v>159</v>
      </c>
      <c r="F21" s="30">
        <v>64183</v>
      </c>
      <c r="G21" s="31" t="s">
        <v>160</v>
      </c>
      <c r="H21" s="31" t="s">
        <v>154</v>
      </c>
      <c r="I21" s="31" t="s">
        <v>83</v>
      </c>
      <c r="J21" s="97" t="s">
        <v>84</v>
      </c>
      <c r="K21" s="97" t="s">
        <v>85</v>
      </c>
      <c r="L21" s="97" t="s">
        <v>86</v>
      </c>
      <c r="M21" s="95">
        <v>224</v>
      </c>
      <c r="N21" s="96" t="s">
        <v>161</v>
      </c>
      <c r="O21" s="31" t="s">
        <v>162</v>
      </c>
      <c r="P21" s="31" t="s">
        <v>157</v>
      </c>
      <c r="Q21" s="31" t="s">
        <v>158</v>
      </c>
      <c r="R21" s="95" t="s">
        <v>78</v>
      </c>
      <c r="S21" s="33" t="s">
        <v>79</v>
      </c>
      <c r="T21" s="34">
        <v>26.33004</v>
      </c>
      <c r="U21" s="35">
        <v>1</v>
      </c>
      <c r="V21" s="36">
        <f t="shared" si="1"/>
        <v>26.33004</v>
      </c>
      <c r="W21" s="41">
        <v>0</v>
      </c>
      <c r="X21" s="39">
        <v>0</v>
      </c>
      <c r="Y21" s="38">
        <f t="shared" si="2"/>
        <v>0</v>
      </c>
      <c r="Z21" s="39">
        <v>0</v>
      </c>
      <c r="AA21" s="39">
        <v>0</v>
      </c>
      <c r="AB21" s="39">
        <v>0</v>
      </c>
      <c r="AC21" s="39">
        <v>0</v>
      </c>
      <c r="AD21" s="42">
        <v>43425</v>
      </c>
      <c r="AE21" s="42" t="s">
        <v>80</v>
      </c>
      <c r="AF21" s="42" t="s">
        <v>80</v>
      </c>
      <c r="AG21" s="43">
        <v>0</v>
      </c>
      <c r="AH21" s="38">
        <f t="shared" si="3"/>
        <v>0</v>
      </c>
    </row>
    <row r="22" spans="2:34" ht="16">
      <c r="B22" s="29" t="s">
        <v>17</v>
      </c>
      <c r="C22" s="30" t="s">
        <v>89</v>
      </c>
      <c r="D22" s="30">
        <v>8374351</v>
      </c>
      <c r="E22" s="95" t="s">
        <v>164</v>
      </c>
      <c r="F22" s="30">
        <v>64183</v>
      </c>
      <c r="G22" s="31" t="s">
        <v>165</v>
      </c>
      <c r="H22" s="31" t="s">
        <v>69</v>
      </c>
      <c r="I22" s="31" t="s">
        <v>70</v>
      </c>
      <c r="J22" s="97" t="s">
        <v>93</v>
      </c>
      <c r="K22" s="97" t="s">
        <v>94</v>
      </c>
      <c r="L22" s="97" t="s">
        <v>95</v>
      </c>
      <c r="M22" s="95">
        <v>225</v>
      </c>
      <c r="N22" s="96" t="s">
        <v>166</v>
      </c>
      <c r="O22" s="31" t="s">
        <v>167</v>
      </c>
      <c r="P22" s="31" t="s">
        <v>76</v>
      </c>
      <c r="Q22" s="31" t="s">
        <v>150</v>
      </c>
      <c r="R22" s="95" t="s">
        <v>78</v>
      </c>
      <c r="S22" s="33" t="s">
        <v>79</v>
      </c>
      <c r="T22" s="34">
        <v>0</v>
      </c>
      <c r="U22" s="35">
        <v>1</v>
      </c>
      <c r="V22" s="36">
        <f t="shared" si="1"/>
        <v>0</v>
      </c>
      <c r="W22" s="41">
        <v>-352</v>
      </c>
      <c r="X22" s="39">
        <v>-352</v>
      </c>
      <c r="Y22" s="38">
        <f t="shared" si="2"/>
        <v>0</v>
      </c>
      <c r="Z22" s="39">
        <v>0</v>
      </c>
      <c r="AA22" s="39">
        <v>0</v>
      </c>
      <c r="AB22" s="39">
        <v>-30</v>
      </c>
      <c r="AC22" s="39">
        <v>0</v>
      </c>
      <c r="AD22" s="42" t="s">
        <v>80</v>
      </c>
      <c r="AE22" s="42" t="s">
        <v>80</v>
      </c>
      <c r="AF22" s="42" t="s">
        <v>80</v>
      </c>
      <c r="AG22" s="43">
        <v>0</v>
      </c>
      <c r="AH22" s="38">
        <f t="shared" si="3"/>
        <v>0</v>
      </c>
    </row>
    <row r="23" spans="2:34" ht="16">
      <c r="B23" s="29" t="s">
        <v>17</v>
      </c>
      <c r="C23" s="30" t="s">
        <v>89</v>
      </c>
      <c r="D23" s="30">
        <v>8374351</v>
      </c>
      <c r="E23" s="95" t="s">
        <v>168</v>
      </c>
      <c r="F23" s="30">
        <v>64183</v>
      </c>
      <c r="G23" s="31" t="s">
        <v>169</v>
      </c>
      <c r="H23" s="31" t="s">
        <v>69</v>
      </c>
      <c r="I23" s="31" t="s">
        <v>83</v>
      </c>
      <c r="J23" s="97" t="s">
        <v>100</v>
      </c>
      <c r="K23" s="97" t="s">
        <v>101</v>
      </c>
      <c r="L23" s="97" t="s">
        <v>102</v>
      </c>
      <c r="M23" s="95">
        <v>226</v>
      </c>
      <c r="N23" s="96" t="s">
        <v>170</v>
      </c>
      <c r="O23" s="31" t="s">
        <v>171</v>
      </c>
      <c r="P23" s="31" t="s">
        <v>172</v>
      </c>
      <c r="Q23" s="31" t="s">
        <v>173</v>
      </c>
      <c r="R23" s="95" t="s">
        <v>78</v>
      </c>
      <c r="S23" s="33" t="s">
        <v>79</v>
      </c>
      <c r="T23" s="34">
        <v>0</v>
      </c>
      <c r="U23" s="35">
        <v>1</v>
      </c>
      <c r="V23" s="36">
        <f t="shared" si="1"/>
        <v>0</v>
      </c>
      <c r="W23" s="41">
        <v>0</v>
      </c>
      <c r="X23" s="39">
        <v>0</v>
      </c>
      <c r="Y23" s="38">
        <f t="shared" si="2"/>
        <v>0</v>
      </c>
      <c r="Z23" s="39">
        <v>-5</v>
      </c>
      <c r="AA23" s="39">
        <v>-10</v>
      </c>
      <c r="AB23" s="39">
        <v>0</v>
      </c>
      <c r="AC23" s="39">
        <v>0</v>
      </c>
      <c r="AD23" s="42" t="s">
        <v>80</v>
      </c>
      <c r="AE23" s="42" t="s">
        <v>80</v>
      </c>
      <c r="AF23" s="42" t="s">
        <v>80</v>
      </c>
      <c r="AG23" s="43">
        <v>0</v>
      </c>
      <c r="AH23" s="38">
        <f t="shared" si="3"/>
        <v>0</v>
      </c>
    </row>
    <row r="24" spans="2:34" ht="16">
      <c r="B24" s="29" t="s">
        <v>26</v>
      </c>
      <c r="C24" s="30" t="s">
        <v>89</v>
      </c>
      <c r="D24" s="30">
        <v>8374351</v>
      </c>
      <c r="E24" s="95" t="s">
        <v>174</v>
      </c>
      <c r="F24" s="30">
        <v>64183</v>
      </c>
      <c r="G24" s="31" t="s">
        <v>175</v>
      </c>
      <c r="H24" s="31" t="s">
        <v>69</v>
      </c>
      <c r="I24" s="31" t="s">
        <v>70</v>
      </c>
      <c r="J24" s="97" t="s">
        <v>108</v>
      </c>
      <c r="K24" s="97" t="s">
        <v>109</v>
      </c>
      <c r="L24" s="97" t="s">
        <v>110</v>
      </c>
      <c r="M24" s="95">
        <v>227</v>
      </c>
      <c r="N24" s="96" t="s">
        <v>176</v>
      </c>
      <c r="O24" s="31" t="s">
        <v>177</v>
      </c>
      <c r="P24" s="31" t="s">
        <v>76</v>
      </c>
      <c r="Q24" s="31" t="s">
        <v>77</v>
      </c>
      <c r="R24" s="95" t="s">
        <v>78</v>
      </c>
      <c r="S24" s="33" t="s">
        <v>79</v>
      </c>
      <c r="T24" s="34">
        <v>-645</v>
      </c>
      <c r="U24" s="35">
        <v>1</v>
      </c>
      <c r="V24" s="36">
        <f t="shared" si="1"/>
        <v>-645</v>
      </c>
      <c r="W24" s="41">
        <v>0</v>
      </c>
      <c r="X24" s="39">
        <v>0</v>
      </c>
      <c r="Y24" s="38">
        <f t="shared" si="2"/>
        <v>0</v>
      </c>
      <c r="Z24" s="39">
        <v>-24</v>
      </c>
      <c r="AA24" s="39">
        <v>-16</v>
      </c>
      <c r="AB24" s="39">
        <v>0</v>
      </c>
      <c r="AC24" s="39">
        <v>0</v>
      </c>
      <c r="AD24" s="42">
        <v>44916</v>
      </c>
      <c r="AE24" s="42" t="s">
        <v>80</v>
      </c>
      <c r="AF24" s="42" t="s">
        <v>80</v>
      </c>
      <c r="AG24" s="43">
        <v>0</v>
      </c>
      <c r="AH24" s="38">
        <f t="shared" si="3"/>
        <v>0</v>
      </c>
    </row>
    <row r="25" spans="2:34" ht="16">
      <c r="B25" s="29" t="s">
        <v>27</v>
      </c>
      <c r="C25" s="30" t="s">
        <v>105</v>
      </c>
      <c r="D25" s="30">
        <v>8374351</v>
      </c>
      <c r="E25" s="95" t="s">
        <v>178</v>
      </c>
      <c r="F25" s="30">
        <v>64183</v>
      </c>
      <c r="G25" s="31" t="s">
        <v>179</v>
      </c>
      <c r="H25" s="31" t="s">
        <v>69</v>
      </c>
      <c r="I25" s="31" t="s">
        <v>83</v>
      </c>
      <c r="J25" s="97" t="s">
        <v>116</v>
      </c>
      <c r="K25" s="97" t="s">
        <v>117</v>
      </c>
      <c r="L25" s="97" t="s">
        <v>118</v>
      </c>
      <c r="M25" s="95">
        <v>228</v>
      </c>
      <c r="N25" s="96" t="s">
        <v>180</v>
      </c>
      <c r="O25" s="31" t="s">
        <v>181</v>
      </c>
      <c r="P25" s="31" t="s">
        <v>76</v>
      </c>
      <c r="Q25" s="31" t="s">
        <v>113</v>
      </c>
      <c r="R25" s="95" t="s">
        <v>78</v>
      </c>
      <c r="S25" s="33" t="s">
        <v>79</v>
      </c>
      <c r="T25" s="34">
        <v>6108.86</v>
      </c>
      <c r="U25" s="35">
        <v>1</v>
      </c>
      <c r="V25" s="36">
        <f t="shared" si="1"/>
        <v>6108.86</v>
      </c>
      <c r="W25" s="41">
        <v>3236.7104999999997</v>
      </c>
      <c r="X25" s="39">
        <v>3236.7104999999997</v>
      </c>
      <c r="Y25" s="38">
        <f t="shared" si="2"/>
        <v>0</v>
      </c>
      <c r="Z25" s="39">
        <v>-189.17759999999998</v>
      </c>
      <c r="AA25" s="39">
        <v>-39.411999999999999</v>
      </c>
      <c r="AB25" s="39">
        <v>0</v>
      </c>
      <c r="AC25" s="39">
        <v>0</v>
      </c>
      <c r="AD25" s="42">
        <v>43689</v>
      </c>
      <c r="AE25" s="42" t="s">
        <v>80</v>
      </c>
      <c r="AF25" s="42" t="s">
        <v>80</v>
      </c>
      <c r="AG25" s="43">
        <v>0</v>
      </c>
      <c r="AH25" s="38">
        <f t="shared" si="3"/>
        <v>0</v>
      </c>
    </row>
    <row r="26" spans="2:34" ht="16">
      <c r="B26" s="29" t="s">
        <v>27</v>
      </c>
      <c r="C26" s="30" t="s">
        <v>105</v>
      </c>
      <c r="D26" s="30">
        <v>8374351</v>
      </c>
      <c r="E26" s="95" t="s">
        <v>182</v>
      </c>
      <c r="F26" s="30">
        <v>64183</v>
      </c>
      <c r="G26" s="31" t="s">
        <v>183</v>
      </c>
      <c r="H26" s="31" t="s">
        <v>69</v>
      </c>
      <c r="I26" s="31" t="s">
        <v>70</v>
      </c>
      <c r="J26" s="97" t="s">
        <v>123</v>
      </c>
      <c r="K26" s="97" t="s">
        <v>124</v>
      </c>
      <c r="L26" s="97" t="s">
        <v>71</v>
      </c>
      <c r="M26" s="95">
        <v>229</v>
      </c>
      <c r="N26" s="96" t="s">
        <v>184</v>
      </c>
      <c r="O26" s="31" t="s">
        <v>185</v>
      </c>
      <c r="P26" s="31" t="s">
        <v>76</v>
      </c>
      <c r="Q26" s="31" t="s">
        <v>113</v>
      </c>
      <c r="R26" s="95" t="s">
        <v>78</v>
      </c>
      <c r="S26" s="33" t="s">
        <v>79</v>
      </c>
      <c r="T26" s="34">
        <v>-13301.55</v>
      </c>
      <c r="U26" s="35">
        <v>1</v>
      </c>
      <c r="V26" s="36">
        <f t="shared" si="1"/>
        <v>-13301.55</v>
      </c>
      <c r="W26" s="41">
        <v>-1428.6849999999999</v>
      </c>
      <c r="X26" s="39">
        <v>-1428.6849999999999</v>
      </c>
      <c r="Y26" s="38">
        <f t="shared" si="2"/>
        <v>0</v>
      </c>
      <c r="Z26" s="39">
        <v>-222.67779999999999</v>
      </c>
      <c r="AA26" s="39">
        <v>-39.411999999999999</v>
      </c>
      <c r="AB26" s="39">
        <v>0</v>
      </c>
      <c r="AC26" s="39">
        <v>0</v>
      </c>
      <c r="AD26" s="42">
        <v>43238</v>
      </c>
      <c r="AE26" s="42" t="s">
        <v>80</v>
      </c>
      <c r="AF26" s="42" t="s">
        <v>80</v>
      </c>
      <c r="AG26" s="43">
        <v>0</v>
      </c>
      <c r="AH26" s="38">
        <f t="shared" si="3"/>
        <v>0</v>
      </c>
    </row>
    <row r="27" spans="2:34" ht="16">
      <c r="B27" s="29" t="s">
        <v>38</v>
      </c>
      <c r="C27" s="30" t="s">
        <v>105</v>
      </c>
      <c r="D27" s="30">
        <v>8374351</v>
      </c>
      <c r="E27" s="95" t="s">
        <v>186</v>
      </c>
      <c r="F27" s="30">
        <v>289487</v>
      </c>
      <c r="G27" s="31" t="s">
        <v>187</v>
      </c>
      <c r="H27" s="31" t="s">
        <v>69</v>
      </c>
      <c r="I27" s="31" t="s">
        <v>83</v>
      </c>
      <c r="J27" s="97" t="s">
        <v>130</v>
      </c>
      <c r="K27" s="97" t="s">
        <v>131</v>
      </c>
      <c r="L27" s="97" t="s">
        <v>84</v>
      </c>
      <c r="M27" s="95">
        <v>230</v>
      </c>
      <c r="N27" s="96" t="s">
        <v>188</v>
      </c>
      <c r="O27" s="31" t="s">
        <v>189</v>
      </c>
      <c r="P27" s="31" t="s">
        <v>76</v>
      </c>
      <c r="Q27" s="31" t="s">
        <v>158</v>
      </c>
      <c r="R27" s="95" t="s">
        <v>78</v>
      </c>
      <c r="S27" s="33" t="s">
        <v>79</v>
      </c>
      <c r="T27" s="34">
        <v>1083.83</v>
      </c>
      <c r="U27" s="35">
        <v>1</v>
      </c>
      <c r="V27" s="36">
        <f t="shared" si="1"/>
        <v>1083.83</v>
      </c>
      <c r="W27" s="41">
        <v>0</v>
      </c>
      <c r="X27" s="39">
        <v>0</v>
      </c>
      <c r="Y27" s="38">
        <f t="shared" si="2"/>
        <v>0</v>
      </c>
      <c r="Z27" s="39">
        <v>0</v>
      </c>
      <c r="AA27" s="39">
        <v>-38.426699999999997</v>
      </c>
      <c r="AB27" s="39">
        <v>-21.676600000000001</v>
      </c>
      <c r="AC27" s="39">
        <v>0</v>
      </c>
      <c r="AD27" s="42">
        <v>43739</v>
      </c>
      <c r="AE27" s="42" t="s">
        <v>80</v>
      </c>
      <c r="AF27" s="42">
        <v>43525</v>
      </c>
      <c r="AG27" s="43">
        <v>0.06</v>
      </c>
      <c r="AH27" s="38">
        <f t="shared" si="3"/>
        <v>0</v>
      </c>
    </row>
    <row r="28" spans="2:34" ht="16">
      <c r="B28" s="29" t="s">
        <v>38</v>
      </c>
      <c r="C28" s="30" t="s">
        <v>105</v>
      </c>
      <c r="D28" s="30">
        <v>8374351</v>
      </c>
      <c r="E28" s="95" t="s">
        <v>190</v>
      </c>
      <c r="F28" s="30">
        <v>289487</v>
      </c>
      <c r="G28" s="31" t="s">
        <v>191</v>
      </c>
      <c r="H28" s="31" t="s">
        <v>69</v>
      </c>
      <c r="I28" s="31" t="s">
        <v>83</v>
      </c>
      <c r="J28" s="97" t="s">
        <v>137</v>
      </c>
      <c r="K28" s="97" t="s">
        <v>138</v>
      </c>
      <c r="L28" s="97" t="s">
        <v>139</v>
      </c>
      <c r="M28" s="95">
        <v>231</v>
      </c>
      <c r="N28" s="96" t="s">
        <v>192</v>
      </c>
      <c r="O28" s="31" t="s">
        <v>193</v>
      </c>
      <c r="P28" s="31" t="s">
        <v>76</v>
      </c>
      <c r="Q28" s="31" t="s">
        <v>249</v>
      </c>
      <c r="R28" s="95" t="s">
        <v>78</v>
      </c>
      <c r="S28" s="33" t="s">
        <v>79</v>
      </c>
      <c r="T28" s="34">
        <v>591.17999999999995</v>
      </c>
      <c r="U28" s="35">
        <v>1</v>
      </c>
      <c r="V28" s="36">
        <f t="shared" si="1"/>
        <v>591.17999999999995</v>
      </c>
      <c r="W28" s="41">
        <v>216.76599999999999</v>
      </c>
      <c r="X28" s="39">
        <v>216.76599999999999</v>
      </c>
      <c r="Y28" s="38">
        <f t="shared" si="2"/>
        <v>0</v>
      </c>
      <c r="Z28" s="39">
        <v>0</v>
      </c>
      <c r="AA28" s="39">
        <v>-29.558999999999997</v>
      </c>
      <c r="AB28" s="39">
        <v>-32.514899999999997</v>
      </c>
      <c r="AC28" s="39">
        <v>0</v>
      </c>
      <c r="AD28" s="42">
        <v>43344</v>
      </c>
      <c r="AE28" s="42" t="s">
        <v>80</v>
      </c>
      <c r="AF28" s="42">
        <v>43344</v>
      </c>
      <c r="AG28" s="43">
        <v>0.06</v>
      </c>
      <c r="AH28" s="38">
        <f t="shared" si="3"/>
        <v>60.646969643835611</v>
      </c>
    </row>
    <row r="29" spans="2:34" ht="16">
      <c r="B29" s="29" t="s">
        <v>32</v>
      </c>
      <c r="C29" s="30" t="s">
        <v>66</v>
      </c>
      <c r="D29" s="30">
        <v>8468</v>
      </c>
      <c r="E29" s="95" t="s">
        <v>195</v>
      </c>
      <c r="F29" s="30">
        <v>289487</v>
      </c>
      <c r="G29" s="31" t="s">
        <v>196</v>
      </c>
      <c r="H29" s="31" t="s">
        <v>202</v>
      </c>
      <c r="I29" s="31" t="s">
        <v>83</v>
      </c>
      <c r="J29" s="97" t="s">
        <v>145</v>
      </c>
      <c r="K29" s="97" t="s">
        <v>146</v>
      </c>
      <c r="L29" s="97" t="s">
        <v>147</v>
      </c>
      <c r="M29" s="95">
        <v>232</v>
      </c>
      <c r="N29" s="96" t="s">
        <v>198</v>
      </c>
      <c r="O29" s="31" t="s">
        <v>199</v>
      </c>
      <c r="P29" s="31" t="s">
        <v>194</v>
      </c>
      <c r="Q29" s="31" t="s">
        <v>158</v>
      </c>
      <c r="R29" s="95" t="s">
        <v>78</v>
      </c>
      <c r="S29" s="33" t="s">
        <v>79</v>
      </c>
      <c r="T29" s="34">
        <v>15413.0479</v>
      </c>
      <c r="U29" s="35">
        <v>0.5</v>
      </c>
      <c r="V29" s="36">
        <f t="shared" si="1"/>
        <v>7706.5239499999998</v>
      </c>
      <c r="W29" s="41">
        <v>0</v>
      </c>
      <c r="X29" s="39">
        <v>0</v>
      </c>
      <c r="Y29" s="38">
        <f t="shared" si="2"/>
        <v>0</v>
      </c>
      <c r="Z29" s="39">
        <v>0</v>
      </c>
      <c r="AA29" s="39">
        <v>0</v>
      </c>
      <c r="AB29" s="39">
        <v>0</v>
      </c>
      <c r="AC29" s="39">
        <v>0</v>
      </c>
      <c r="AD29" s="42" t="s">
        <v>80</v>
      </c>
      <c r="AE29" s="42" t="s">
        <v>80</v>
      </c>
      <c r="AF29" s="42" t="s">
        <v>80</v>
      </c>
      <c r="AG29" s="43">
        <v>0</v>
      </c>
      <c r="AH29" s="38">
        <f t="shared" si="3"/>
        <v>0</v>
      </c>
    </row>
    <row r="30" spans="2:34" ht="16">
      <c r="B30" s="29" t="s">
        <v>32</v>
      </c>
      <c r="C30" s="30" t="s">
        <v>66</v>
      </c>
      <c r="D30" s="30">
        <v>8468</v>
      </c>
      <c r="E30" s="95" t="s">
        <v>200</v>
      </c>
      <c r="F30" s="30">
        <v>289487</v>
      </c>
      <c r="G30" s="31" t="s">
        <v>201</v>
      </c>
      <c r="H30" s="31" t="s">
        <v>202</v>
      </c>
      <c r="I30" s="31" t="s">
        <v>83</v>
      </c>
      <c r="J30" s="96" t="s">
        <v>71</v>
      </c>
      <c r="K30" s="96" t="s">
        <v>72</v>
      </c>
      <c r="L30" s="96" t="s">
        <v>73</v>
      </c>
      <c r="M30" s="95">
        <v>233</v>
      </c>
      <c r="N30" s="96" t="s">
        <v>204</v>
      </c>
      <c r="O30" s="31" t="s">
        <v>205</v>
      </c>
      <c r="P30" s="31" t="s">
        <v>194</v>
      </c>
      <c r="Q30" s="31" t="s">
        <v>158</v>
      </c>
      <c r="R30" s="95" t="s">
        <v>78</v>
      </c>
      <c r="S30" s="33" t="s">
        <v>79</v>
      </c>
      <c r="T30" s="34">
        <v>23838.3482</v>
      </c>
      <c r="U30" s="35">
        <v>0.5</v>
      </c>
      <c r="V30" s="36">
        <f t="shared" si="1"/>
        <v>11919.1741</v>
      </c>
      <c r="W30" s="41">
        <v>0</v>
      </c>
      <c r="X30" s="39">
        <v>0</v>
      </c>
      <c r="Y30" s="38">
        <f t="shared" si="2"/>
        <v>0</v>
      </c>
      <c r="Z30" s="39">
        <v>0</v>
      </c>
      <c r="AA30" s="39">
        <v>0</v>
      </c>
      <c r="AB30" s="39">
        <v>0</v>
      </c>
      <c r="AC30" s="39">
        <v>0</v>
      </c>
      <c r="AD30" s="42" t="s">
        <v>80</v>
      </c>
      <c r="AE30" s="42" t="s">
        <v>80</v>
      </c>
      <c r="AF30" s="42" t="s">
        <v>80</v>
      </c>
      <c r="AG30" s="43">
        <v>0</v>
      </c>
      <c r="AH30" s="38">
        <f t="shared" si="3"/>
        <v>0</v>
      </c>
    </row>
    <row r="31" spans="2:34" ht="16">
      <c r="B31" s="29" t="s">
        <v>30</v>
      </c>
      <c r="C31" s="30" t="s">
        <v>89</v>
      </c>
      <c r="D31" s="30">
        <v>8468</v>
      </c>
      <c r="E31" s="95" t="s">
        <v>206</v>
      </c>
      <c r="F31" s="30">
        <v>289487</v>
      </c>
      <c r="G31" s="31" t="s">
        <v>207</v>
      </c>
      <c r="H31" s="31" t="s">
        <v>69</v>
      </c>
      <c r="I31" s="31" t="s">
        <v>83</v>
      </c>
      <c r="J31" s="97" t="s">
        <v>84</v>
      </c>
      <c r="K31" s="97" t="s">
        <v>85</v>
      </c>
      <c r="L31" s="97" t="s">
        <v>86</v>
      </c>
      <c r="M31" s="95">
        <v>234</v>
      </c>
      <c r="N31" s="96" t="s">
        <v>208</v>
      </c>
      <c r="O31" s="31" t="s">
        <v>209</v>
      </c>
      <c r="P31" s="31" t="s">
        <v>76</v>
      </c>
      <c r="Q31" s="31" t="s">
        <v>77</v>
      </c>
      <c r="R31" s="95" t="s">
        <v>78</v>
      </c>
      <c r="S31" s="33" t="s">
        <v>79</v>
      </c>
      <c r="T31" s="34">
        <v>8409</v>
      </c>
      <c r="U31" s="35">
        <v>0.5</v>
      </c>
      <c r="V31" s="36">
        <f t="shared" si="1"/>
        <v>4204.5</v>
      </c>
      <c r="W31" s="41">
        <v>0</v>
      </c>
      <c r="X31" s="39">
        <v>0</v>
      </c>
      <c r="Y31" s="38">
        <f t="shared" si="2"/>
        <v>0</v>
      </c>
      <c r="Z31" s="39">
        <v>-101</v>
      </c>
      <c r="AA31" s="39">
        <v>-35</v>
      </c>
      <c r="AB31" s="39">
        <v>-60</v>
      </c>
      <c r="AC31" s="39">
        <v>-33</v>
      </c>
      <c r="AD31" s="42">
        <v>44636</v>
      </c>
      <c r="AE31" s="42" t="s">
        <v>80</v>
      </c>
      <c r="AF31" s="42">
        <v>43480</v>
      </c>
      <c r="AG31" s="43">
        <v>0.05</v>
      </c>
      <c r="AH31" s="38">
        <f t="shared" si="3"/>
        <v>0</v>
      </c>
    </row>
    <row r="32" spans="2:34" ht="16">
      <c r="B32" s="29" t="s">
        <v>30</v>
      </c>
      <c r="C32" s="30" t="s">
        <v>89</v>
      </c>
      <c r="D32" s="30">
        <v>8468</v>
      </c>
      <c r="E32" s="95" t="s">
        <v>210</v>
      </c>
      <c r="F32" s="30">
        <v>289487</v>
      </c>
      <c r="G32" s="31" t="s">
        <v>211</v>
      </c>
      <c r="H32" s="31" t="s">
        <v>69</v>
      </c>
      <c r="I32" s="31" t="s">
        <v>70</v>
      </c>
      <c r="J32" s="97" t="s">
        <v>93</v>
      </c>
      <c r="K32" s="97" t="s">
        <v>94</v>
      </c>
      <c r="L32" s="97" t="s">
        <v>95</v>
      </c>
      <c r="M32" s="95">
        <v>235</v>
      </c>
      <c r="N32" s="96" t="s">
        <v>212</v>
      </c>
      <c r="O32" s="31" t="s">
        <v>213</v>
      </c>
      <c r="P32" s="31" t="s">
        <v>157</v>
      </c>
      <c r="Q32" s="31" t="s">
        <v>113</v>
      </c>
      <c r="R32" s="95" t="s">
        <v>78</v>
      </c>
      <c r="S32" s="33" t="s">
        <v>79</v>
      </c>
      <c r="T32" s="34">
        <v>-1634</v>
      </c>
      <c r="U32" s="35">
        <v>1</v>
      </c>
      <c r="V32" s="36">
        <f t="shared" si="1"/>
        <v>-1634</v>
      </c>
      <c r="W32" s="41">
        <v>0</v>
      </c>
      <c r="X32" s="39">
        <v>0</v>
      </c>
      <c r="Y32" s="38">
        <f t="shared" si="2"/>
        <v>0</v>
      </c>
      <c r="Z32" s="39">
        <v>-18</v>
      </c>
      <c r="AA32" s="39">
        <v>0</v>
      </c>
      <c r="AB32" s="39">
        <v>-6</v>
      </c>
      <c r="AC32" s="39">
        <v>-3</v>
      </c>
      <c r="AD32" s="42">
        <v>41024</v>
      </c>
      <c r="AE32" s="42" t="s">
        <v>80</v>
      </c>
      <c r="AF32" s="42">
        <v>40863</v>
      </c>
      <c r="AG32" s="43">
        <v>0.05</v>
      </c>
      <c r="AH32" s="38">
        <f t="shared" si="3"/>
        <v>0</v>
      </c>
    </row>
    <row r="33" spans="2:34" ht="16">
      <c r="B33" s="29" t="s">
        <v>31</v>
      </c>
      <c r="C33" s="30" t="s">
        <v>105</v>
      </c>
      <c r="D33" s="30">
        <v>8468</v>
      </c>
      <c r="E33" s="95" t="s">
        <v>214</v>
      </c>
      <c r="F33" s="30">
        <v>289487</v>
      </c>
      <c r="G33" s="31" t="s">
        <v>215</v>
      </c>
      <c r="H33" s="31" t="s">
        <v>202</v>
      </c>
      <c r="I33" s="31" t="s">
        <v>83</v>
      </c>
      <c r="J33" s="97" t="s">
        <v>100</v>
      </c>
      <c r="K33" s="97" t="s">
        <v>101</v>
      </c>
      <c r="L33" s="97" t="s">
        <v>102</v>
      </c>
      <c r="M33" s="95">
        <v>236</v>
      </c>
      <c r="N33" s="96" t="s">
        <v>216</v>
      </c>
      <c r="O33" s="31" t="s">
        <v>217</v>
      </c>
      <c r="P33" s="31" t="s">
        <v>157</v>
      </c>
      <c r="Q33" s="31" t="s">
        <v>77</v>
      </c>
      <c r="R33" s="95" t="s">
        <v>78</v>
      </c>
      <c r="S33" s="33" t="s">
        <v>79</v>
      </c>
      <c r="T33" s="34">
        <v>197.06</v>
      </c>
      <c r="U33" s="35">
        <v>1</v>
      </c>
      <c r="V33" s="36">
        <f t="shared" si="1"/>
        <v>197.06</v>
      </c>
      <c r="W33" s="41">
        <v>98.53</v>
      </c>
      <c r="X33" s="39">
        <v>98.53</v>
      </c>
      <c r="Y33" s="38">
        <f t="shared" si="2"/>
        <v>0</v>
      </c>
      <c r="Z33" s="39">
        <v>-7.8823999999999996</v>
      </c>
      <c r="AA33" s="39">
        <v>-4.9264999999999999</v>
      </c>
      <c r="AB33" s="39">
        <v>-8.8676999999999992</v>
      </c>
      <c r="AC33" s="39">
        <v>0</v>
      </c>
      <c r="AD33" s="42">
        <v>44083</v>
      </c>
      <c r="AE33" s="42" t="s">
        <v>80</v>
      </c>
      <c r="AF33" s="42" t="s">
        <v>80</v>
      </c>
      <c r="AG33" s="43">
        <v>0</v>
      </c>
      <c r="AH33" s="38">
        <f t="shared" si="3"/>
        <v>0</v>
      </c>
    </row>
    <row r="34" spans="2:34" ht="16">
      <c r="B34" s="29" t="s">
        <v>31</v>
      </c>
      <c r="C34" s="30" t="s">
        <v>105</v>
      </c>
      <c r="D34" s="30">
        <v>8468</v>
      </c>
      <c r="E34" s="95" t="s">
        <v>218</v>
      </c>
      <c r="F34" s="30">
        <v>289487</v>
      </c>
      <c r="G34" s="31" t="s">
        <v>219</v>
      </c>
      <c r="H34" s="31" t="s">
        <v>202</v>
      </c>
      <c r="I34" s="31" t="s">
        <v>83</v>
      </c>
      <c r="J34" s="97" t="s">
        <v>108</v>
      </c>
      <c r="K34" s="97" t="s">
        <v>109</v>
      </c>
      <c r="L34" s="97" t="s">
        <v>110</v>
      </c>
      <c r="M34" s="95">
        <v>237</v>
      </c>
      <c r="N34" s="96" t="s">
        <v>220</v>
      </c>
      <c r="O34" s="31" t="s">
        <v>221</v>
      </c>
      <c r="P34" s="31" t="s">
        <v>76</v>
      </c>
      <c r="Q34" s="31" t="s">
        <v>77</v>
      </c>
      <c r="R34" s="95" t="s">
        <v>78</v>
      </c>
      <c r="S34" s="33" t="s">
        <v>79</v>
      </c>
      <c r="T34" s="34">
        <v>1127.1831999999999</v>
      </c>
      <c r="U34" s="35">
        <v>1</v>
      </c>
      <c r="V34" s="36">
        <f t="shared" si="1"/>
        <v>1127.1831999999999</v>
      </c>
      <c r="W34" s="41">
        <v>834.54909999999995</v>
      </c>
      <c r="X34" s="39">
        <v>834.54909999999995</v>
      </c>
      <c r="Y34" s="38">
        <f t="shared" si="2"/>
        <v>0</v>
      </c>
      <c r="Z34" s="39">
        <v>-42.367899999999999</v>
      </c>
      <c r="AA34" s="39">
        <v>-154.69209999999998</v>
      </c>
      <c r="AB34" s="39">
        <v>-18.720700000000001</v>
      </c>
      <c r="AC34" s="39">
        <v>0</v>
      </c>
      <c r="AD34" s="42">
        <v>44925</v>
      </c>
      <c r="AE34" s="42" t="s">
        <v>80</v>
      </c>
      <c r="AF34" s="42" t="s">
        <v>80</v>
      </c>
      <c r="AG34" s="43">
        <v>0</v>
      </c>
      <c r="AH34" s="38">
        <f t="shared" si="3"/>
        <v>0</v>
      </c>
    </row>
    <row r="35" spans="2:34" ht="16">
      <c r="B35" s="29" t="s">
        <v>35</v>
      </c>
      <c r="C35" s="30" t="s">
        <v>134</v>
      </c>
      <c r="D35" s="30">
        <v>8468</v>
      </c>
      <c r="E35" s="95" t="s">
        <v>222</v>
      </c>
      <c r="F35" s="30">
        <v>289487</v>
      </c>
      <c r="G35" s="31" t="s">
        <v>223</v>
      </c>
      <c r="H35" s="31" t="s">
        <v>202</v>
      </c>
      <c r="I35" s="31" t="s">
        <v>70</v>
      </c>
      <c r="J35" s="97" t="s">
        <v>116</v>
      </c>
      <c r="K35" s="97" t="s">
        <v>117</v>
      </c>
      <c r="L35" s="97" t="s">
        <v>118</v>
      </c>
      <c r="M35" s="95">
        <v>238</v>
      </c>
      <c r="N35" s="96" t="s">
        <v>224</v>
      </c>
      <c r="O35" s="31" t="s">
        <v>225</v>
      </c>
      <c r="P35" s="31" t="s">
        <v>157</v>
      </c>
      <c r="Q35" s="31" t="s">
        <v>150</v>
      </c>
      <c r="R35" s="95" t="s">
        <v>78</v>
      </c>
      <c r="S35" s="33" t="s">
        <v>79</v>
      </c>
      <c r="T35" s="34">
        <v>-788.24</v>
      </c>
      <c r="U35" s="35">
        <v>0.25</v>
      </c>
      <c r="V35" s="36">
        <f t="shared" si="1"/>
        <v>-197.06</v>
      </c>
      <c r="W35" s="41">
        <v>-125.62575</v>
      </c>
      <c r="X35" s="39">
        <v>-125.62575</v>
      </c>
      <c r="Y35" s="38">
        <f t="shared" si="2"/>
        <v>0</v>
      </c>
      <c r="Z35" s="39">
        <v>0</v>
      </c>
      <c r="AA35" s="39">
        <v>0</v>
      </c>
      <c r="AB35" s="39">
        <v>0</v>
      </c>
      <c r="AC35" s="39">
        <v>0</v>
      </c>
      <c r="AD35" s="42" t="s">
        <v>80</v>
      </c>
      <c r="AE35" s="42" t="s">
        <v>80</v>
      </c>
      <c r="AF35" s="42" t="s">
        <v>80</v>
      </c>
      <c r="AG35" s="43">
        <v>0</v>
      </c>
      <c r="AH35" s="38">
        <f t="shared" si="3"/>
        <v>0</v>
      </c>
    </row>
    <row r="36" spans="2:34" ht="16">
      <c r="B36" s="29" t="s">
        <v>35</v>
      </c>
      <c r="C36" s="30" t="s">
        <v>134</v>
      </c>
      <c r="D36" s="30">
        <v>8468</v>
      </c>
      <c r="E36" s="95" t="s">
        <v>226</v>
      </c>
      <c r="F36" s="30">
        <v>289487</v>
      </c>
      <c r="G36" s="31" t="s">
        <v>227</v>
      </c>
      <c r="H36" s="31" t="s">
        <v>202</v>
      </c>
      <c r="I36" s="31" t="s">
        <v>70</v>
      </c>
      <c r="J36" s="97" t="s">
        <v>123</v>
      </c>
      <c r="K36" s="97" t="s">
        <v>124</v>
      </c>
      <c r="L36" s="97" t="s">
        <v>71</v>
      </c>
      <c r="M36" s="95">
        <v>239</v>
      </c>
      <c r="N36" s="96" t="s">
        <v>228</v>
      </c>
      <c r="O36" s="31" t="s">
        <v>229</v>
      </c>
      <c r="P36" s="31" t="s">
        <v>76</v>
      </c>
      <c r="Q36" s="31" t="s">
        <v>77</v>
      </c>
      <c r="R36" s="95" t="s">
        <v>78</v>
      </c>
      <c r="S36" s="33" t="s">
        <v>79</v>
      </c>
      <c r="T36" s="34">
        <v>-11267.890799999999</v>
      </c>
      <c r="U36" s="35">
        <v>0.25</v>
      </c>
      <c r="V36" s="36">
        <f t="shared" si="1"/>
        <v>-2816.9726999999998</v>
      </c>
      <c r="W36" s="41">
        <v>0</v>
      </c>
      <c r="X36" s="39">
        <v>0</v>
      </c>
      <c r="Y36" s="38">
        <f t="shared" si="2"/>
        <v>0</v>
      </c>
      <c r="Z36" s="39">
        <v>0</v>
      </c>
      <c r="AA36" s="39">
        <v>0</v>
      </c>
      <c r="AB36" s="39">
        <v>0</v>
      </c>
      <c r="AC36" s="39">
        <v>0</v>
      </c>
      <c r="AD36" s="42" t="s">
        <v>80</v>
      </c>
      <c r="AE36" s="42" t="s">
        <v>80</v>
      </c>
      <c r="AF36" s="42" t="s">
        <v>80</v>
      </c>
      <c r="AG36" s="43">
        <v>0</v>
      </c>
      <c r="AH36" s="38">
        <f t="shared" si="3"/>
        <v>0</v>
      </c>
    </row>
    <row r="37" spans="2:34" ht="16">
      <c r="B37" s="29" t="s">
        <v>33</v>
      </c>
      <c r="C37" s="30" t="s">
        <v>230</v>
      </c>
      <c r="D37" s="30">
        <v>12138548</v>
      </c>
      <c r="E37" s="95" t="s">
        <v>231</v>
      </c>
      <c r="F37" s="30">
        <v>487316</v>
      </c>
      <c r="G37" s="31" t="s">
        <v>232</v>
      </c>
      <c r="H37" s="31" t="s">
        <v>69</v>
      </c>
      <c r="I37" s="31" t="s">
        <v>70</v>
      </c>
      <c r="J37" s="97" t="s">
        <v>130</v>
      </c>
      <c r="K37" s="97" t="s">
        <v>131</v>
      </c>
      <c r="L37" s="97" t="s">
        <v>84</v>
      </c>
      <c r="M37" s="95">
        <v>240</v>
      </c>
      <c r="N37" s="96" t="s">
        <v>233</v>
      </c>
      <c r="O37" s="31" t="s">
        <v>234</v>
      </c>
      <c r="P37" s="31" t="s">
        <v>157</v>
      </c>
      <c r="Q37" s="31" t="s">
        <v>173</v>
      </c>
      <c r="R37" s="95" t="s">
        <v>78</v>
      </c>
      <c r="S37" s="33" t="s">
        <v>79</v>
      </c>
      <c r="T37" s="34">
        <v>-148.857</v>
      </c>
      <c r="U37" s="35">
        <v>1</v>
      </c>
      <c r="V37" s="36">
        <f t="shared" si="1"/>
        <v>-148.857</v>
      </c>
      <c r="W37" s="41">
        <v>0</v>
      </c>
      <c r="X37" s="39">
        <v>0</v>
      </c>
      <c r="Y37" s="38">
        <f t="shared" si="2"/>
        <v>0</v>
      </c>
      <c r="Z37" s="39">
        <v>0</v>
      </c>
      <c r="AA37" s="39">
        <v>-12.614999999999998</v>
      </c>
      <c r="AB37" s="39">
        <v>0</v>
      </c>
      <c r="AC37" s="39">
        <v>0</v>
      </c>
      <c r="AD37" s="42">
        <v>44248</v>
      </c>
      <c r="AE37" s="42" t="s">
        <v>80</v>
      </c>
      <c r="AF37" s="42">
        <v>44039</v>
      </c>
      <c r="AG37" s="43">
        <v>0.08</v>
      </c>
      <c r="AH37" s="38">
        <f t="shared" si="3"/>
        <v>0</v>
      </c>
    </row>
    <row r="38" spans="2:34" ht="16">
      <c r="B38" s="29" t="s">
        <v>33</v>
      </c>
      <c r="C38" s="30" t="s">
        <v>230</v>
      </c>
      <c r="D38" s="30">
        <v>12138548</v>
      </c>
      <c r="E38" s="95" t="s">
        <v>235</v>
      </c>
      <c r="F38" s="30">
        <v>487316</v>
      </c>
      <c r="G38" s="31" t="s">
        <v>236</v>
      </c>
      <c r="H38" s="31" t="s">
        <v>69</v>
      </c>
      <c r="I38" s="31" t="s">
        <v>83</v>
      </c>
      <c r="J38" s="97" t="s">
        <v>137</v>
      </c>
      <c r="K38" s="97" t="s">
        <v>138</v>
      </c>
      <c r="L38" s="97" t="s">
        <v>139</v>
      </c>
      <c r="M38" s="95">
        <v>241</v>
      </c>
      <c r="N38" s="96" t="s">
        <v>237</v>
      </c>
      <c r="O38" s="31" t="s">
        <v>238</v>
      </c>
      <c r="P38" s="31" t="s">
        <v>157</v>
      </c>
      <c r="Q38" s="31" t="s">
        <v>150</v>
      </c>
      <c r="R38" s="95" t="s">
        <v>78</v>
      </c>
      <c r="S38" s="33" t="s">
        <v>79</v>
      </c>
      <c r="T38" s="34">
        <v>738.31389999999999</v>
      </c>
      <c r="U38" s="35">
        <v>1</v>
      </c>
      <c r="V38" s="36">
        <f t="shared" si="1"/>
        <v>738.31389999999999</v>
      </c>
      <c r="W38" s="41">
        <v>386.85999999999996</v>
      </c>
      <c r="X38" s="39">
        <v>386.85999999999996</v>
      </c>
      <c r="Y38" s="38">
        <f t="shared" si="2"/>
        <v>0</v>
      </c>
      <c r="Z38" s="39">
        <v>-288.71529999999996</v>
      </c>
      <c r="AA38" s="39">
        <v>-77.708399999999997</v>
      </c>
      <c r="AB38" s="39">
        <v>0</v>
      </c>
      <c r="AC38" s="39">
        <v>0</v>
      </c>
      <c r="AD38" s="42">
        <v>44281</v>
      </c>
      <c r="AE38" s="42" t="s">
        <v>80</v>
      </c>
      <c r="AF38" s="42">
        <v>44281</v>
      </c>
      <c r="AG38" s="43">
        <v>0.08</v>
      </c>
      <c r="AH38" s="38">
        <f t="shared" si="3"/>
        <v>64.86529315068492</v>
      </c>
    </row>
    <row r="39" spans="2:34" ht="16">
      <c r="B39" s="29" t="s">
        <v>34</v>
      </c>
      <c r="C39" s="30" t="s">
        <v>239</v>
      </c>
      <c r="D39" s="30">
        <v>12138548</v>
      </c>
      <c r="E39" s="95" t="s">
        <v>240</v>
      </c>
      <c r="F39" s="30">
        <v>487316</v>
      </c>
      <c r="G39" s="31" t="s">
        <v>241</v>
      </c>
      <c r="H39" s="31" t="s">
        <v>69</v>
      </c>
      <c r="I39" s="31" t="s">
        <v>83</v>
      </c>
      <c r="J39" s="97" t="s">
        <v>145</v>
      </c>
      <c r="K39" s="97" t="s">
        <v>146</v>
      </c>
      <c r="L39" s="97" t="s">
        <v>147</v>
      </c>
      <c r="M39" s="95">
        <v>242</v>
      </c>
      <c r="N39" s="96" t="s">
        <v>242</v>
      </c>
      <c r="O39" s="31" t="s">
        <v>243</v>
      </c>
      <c r="P39" s="31" t="s">
        <v>76</v>
      </c>
      <c r="Q39" s="31" t="s">
        <v>77</v>
      </c>
      <c r="R39" s="95" t="s">
        <v>78</v>
      </c>
      <c r="S39" s="33" t="s">
        <v>79</v>
      </c>
      <c r="T39" s="34">
        <v>2336.2979999999998</v>
      </c>
      <c r="U39" s="35">
        <v>1</v>
      </c>
      <c r="V39" s="36">
        <f t="shared" si="1"/>
        <v>2336.2979999999998</v>
      </c>
      <c r="W39" s="41">
        <v>1083.1499999999999</v>
      </c>
      <c r="X39" s="39">
        <v>1083.1499999999999</v>
      </c>
      <c r="Y39" s="38">
        <f t="shared" si="2"/>
        <v>0</v>
      </c>
      <c r="Z39" s="39">
        <v>-426.29999999999995</v>
      </c>
      <c r="AA39" s="39">
        <v>-434.99999999999994</v>
      </c>
      <c r="AB39" s="39">
        <v>0</v>
      </c>
      <c r="AC39" s="39">
        <v>0</v>
      </c>
      <c r="AD39" s="42">
        <v>44299</v>
      </c>
      <c r="AE39" s="42" t="s">
        <v>80</v>
      </c>
      <c r="AF39" s="42">
        <v>43293</v>
      </c>
      <c r="AG39" s="43">
        <v>0.08</v>
      </c>
      <c r="AH39" s="38">
        <f t="shared" si="3"/>
        <v>416.167002739726</v>
      </c>
    </row>
    <row r="40" spans="2:34" ht="16">
      <c r="B40" s="29" t="s">
        <v>34</v>
      </c>
      <c r="C40" s="30" t="s">
        <v>239</v>
      </c>
      <c r="D40" s="30">
        <v>12138548</v>
      </c>
      <c r="E40" s="95" t="s">
        <v>244</v>
      </c>
      <c r="F40" s="30">
        <v>487316</v>
      </c>
      <c r="G40" s="31" t="s">
        <v>245</v>
      </c>
      <c r="H40" s="31" t="s">
        <v>69</v>
      </c>
      <c r="I40" s="31" t="s">
        <v>70</v>
      </c>
      <c r="J40" s="96" t="s">
        <v>71</v>
      </c>
      <c r="K40" s="96" t="s">
        <v>72</v>
      </c>
      <c r="L40" s="96" t="s">
        <v>73</v>
      </c>
      <c r="M40" s="95">
        <v>243</v>
      </c>
      <c r="N40" s="96" t="s">
        <v>246</v>
      </c>
      <c r="O40" s="31" t="s">
        <v>247</v>
      </c>
      <c r="P40" s="31" t="s">
        <v>76</v>
      </c>
      <c r="Q40" s="31" t="s">
        <v>77</v>
      </c>
      <c r="R40" s="95" t="s">
        <v>78</v>
      </c>
      <c r="S40" s="33" t="s">
        <v>79</v>
      </c>
      <c r="T40" s="34">
        <v>-6647.0609999999997</v>
      </c>
      <c r="U40" s="35">
        <v>1</v>
      </c>
      <c r="V40" s="36">
        <f t="shared" si="1"/>
        <v>-6647.0609999999997</v>
      </c>
      <c r="W40" s="41">
        <v>-2388.1499999999996</v>
      </c>
      <c r="X40" s="39">
        <v>-2388.1499999999996</v>
      </c>
      <c r="Y40" s="38">
        <f t="shared" si="2"/>
        <v>0</v>
      </c>
      <c r="Z40" s="39">
        <v>0</v>
      </c>
      <c r="AA40" s="39">
        <v>0</v>
      </c>
      <c r="AB40" s="39">
        <v>0</v>
      </c>
      <c r="AC40" s="39">
        <v>0</v>
      </c>
      <c r="AD40" s="42" t="s">
        <v>80</v>
      </c>
      <c r="AE40" s="42" t="s">
        <v>80</v>
      </c>
      <c r="AF40" s="42">
        <v>43896</v>
      </c>
      <c r="AG40" s="43">
        <v>0.08</v>
      </c>
      <c r="AH40" s="38">
        <f t="shared" si="3"/>
        <v>-601.9446575342464</v>
      </c>
    </row>
  </sheetData>
  <sheetProtection formatCells="0" formatColumns="0" formatRows="0" insertRows="0" deleteRows="0" sort="0" autoFilter="0" pivotTables="0"/>
  <autoFilter ref="B9:AH40" xr:uid="{2685C898-F81E-4AFC-9058-D6B22F550473}"/>
  <mergeCells count="2">
    <mergeCell ref="B8:V8"/>
    <mergeCell ref="W8:AH8"/>
  </mergeCells>
  <conditionalFormatting sqref="B9:D9 Y10:Y40">
    <cfRule type="expression" dxfId="29" priority="95">
      <formula>B9=""</formula>
    </cfRule>
  </conditionalFormatting>
  <conditionalFormatting sqref="B10:G40">
    <cfRule type="expression" dxfId="28" priority="1">
      <formula>B10=""</formula>
    </cfRule>
  </conditionalFormatting>
  <conditionalFormatting sqref="E10:E40 G10:G40">
    <cfRule type="expression" dxfId="27" priority="2">
      <formula>$F10="Nein / No"</formula>
    </cfRule>
  </conditionalFormatting>
  <conditionalFormatting sqref="E10:G40">
    <cfRule type="cellIs" dxfId="26" priority="3" operator="greaterThan">
      <formula>""""""</formula>
    </cfRule>
    <cfRule type="expression" dxfId="25" priority="4">
      <formula>$F10= "Nein / No"</formula>
    </cfRule>
    <cfRule type="expression" dxfId="24" priority="5">
      <formula>$F10="Ja / Yes"</formula>
    </cfRule>
  </conditionalFormatting>
  <conditionalFormatting sqref="G9:N9">
    <cfRule type="expression" dxfId="23" priority="44">
      <formula>$G9="Nein / No"</formula>
    </cfRule>
  </conditionalFormatting>
  <conditionalFormatting sqref="G9:S9">
    <cfRule type="expression" dxfId="22" priority="45">
      <formula>G9=""</formula>
    </cfRule>
  </conditionalFormatting>
  <conditionalFormatting sqref="H10:I40">
    <cfRule type="expression" dxfId="21" priority="106">
      <formula>$G10="Nein / No"</formula>
    </cfRule>
    <cfRule type="expression" dxfId="20" priority="108">
      <formula>$G10= "Nein / No"</formula>
    </cfRule>
    <cfRule type="expression" dxfId="19" priority="109">
      <formula>$G10="Ja / Yes"</formula>
    </cfRule>
  </conditionalFormatting>
  <conditionalFormatting sqref="H10:L40">
    <cfRule type="expression" dxfId="18" priority="16">
      <formula>H10=""</formula>
    </cfRule>
    <cfRule type="cellIs" dxfId="17" priority="17" operator="greaterThan">
      <formula>""""""</formula>
    </cfRule>
  </conditionalFormatting>
  <conditionalFormatting sqref="J10:J40">
    <cfRule type="expression" dxfId="16" priority="15">
      <formula>$F10="Nein / No"</formula>
    </cfRule>
  </conditionalFormatting>
  <conditionalFormatting sqref="J10:L40">
    <cfRule type="expression" dxfId="15" priority="18">
      <formula>$F10= "Nein / No"</formula>
    </cfRule>
    <cfRule type="expression" dxfId="14" priority="19">
      <formula>$F10="Ja / Yes"</formula>
    </cfRule>
  </conditionalFormatting>
  <conditionalFormatting sqref="M10:M40">
    <cfRule type="cellIs" dxfId="13" priority="11" operator="greaterThan">
      <formula>""""""</formula>
    </cfRule>
    <cfRule type="expression" dxfId="12" priority="12">
      <formula>$F10= "Nein / No"</formula>
    </cfRule>
    <cfRule type="expression" dxfId="11" priority="13">
      <formula>$F10="Ja / Yes"</formula>
    </cfRule>
  </conditionalFormatting>
  <conditionalFormatting sqref="M10:V40">
    <cfRule type="expression" dxfId="10" priority="9">
      <formula>M10=""</formula>
    </cfRule>
  </conditionalFormatting>
  <conditionalFormatting sqref="N10:N40">
    <cfRule type="cellIs" dxfId="9" priority="6" operator="greaterThan">
      <formula>""""""</formula>
    </cfRule>
    <cfRule type="expression" dxfId="8" priority="7">
      <formula>$F10= "Nein / No"</formula>
    </cfRule>
    <cfRule type="expression" dxfId="7" priority="8">
      <formula>$F10="Ja / Yes"</formula>
    </cfRule>
  </conditionalFormatting>
  <conditionalFormatting sqref="T10:T40 V10:AC40">
    <cfRule type="cellIs" dxfId="6" priority="21" operator="lessThan">
      <formula>0</formula>
    </cfRule>
  </conditionalFormatting>
  <conditionalFormatting sqref="U9:V9">
    <cfRule type="expression" dxfId="5" priority="96">
      <formula>U9=""</formula>
    </cfRule>
  </conditionalFormatting>
  <conditionalFormatting sqref="W10:X11 Z10:AG11 W13:X13 Z13:AG13 W15:X15 Z15:AG15 W17:X17 Z17:AG17 W19:X19 Z19:AG19 W21:X21 Z21:AG21 W23:X23 Z23:AG23 W26:X26 Z26:AG26 W28:X28 Z28:AG28 W30:X30 Z30:AG30 W32:X32 Z32:AG32 W34:X34 Z34:AG34 W36:X36 Z36:AG36 W38:X38 Z38:AG38 W40:X40 Z40:AG40">
    <cfRule type="expression" dxfId="4" priority="102" stopIfTrue="1">
      <formula>$I9="Claim"</formula>
    </cfRule>
  </conditionalFormatting>
  <conditionalFormatting sqref="W10:X40 Z10:AG40">
    <cfRule type="expression" dxfId="3" priority="24" stopIfTrue="1">
      <formula>W10=""</formula>
    </cfRule>
  </conditionalFormatting>
  <conditionalFormatting sqref="W12:X12 Z12:AG12 W14:X14 Z14:AG14 W16:X16 Z16:AG16 W18:X18 Z18:AG18 W20:X20 Z20:AG20 W22:X22 Z22:AG22 W24:X25 Z24:AG25 W27:X27 Z27:AG27 W29:X29 Z29:AG29 W31:X31 Z31:AG31 W33:X33 Z33:AG33 W35:X35 Z35:AG35 W37:X37 Z37:AG37 W39:X39 Z39:AG39">
    <cfRule type="expression" dxfId="2" priority="291" stopIfTrue="1">
      <formula>#REF!="Claim"</formula>
    </cfRule>
  </conditionalFormatting>
  <conditionalFormatting sqref="AH10:AH40">
    <cfRule type="cellIs" dxfId="1" priority="20" operator="lessThan">
      <formula>0</formula>
    </cfRule>
    <cfRule type="expression" dxfId="0" priority="22">
      <formula>AH10=""</formula>
    </cfRule>
  </conditionalFormatting>
  <dataValidations count="4">
    <dataValidation type="textLength" operator="equal" allowBlank="1" showInputMessage="1" showErrorMessage="1" sqref="S9" xr:uid="{A5FAA639-8159-4252-83E2-F8553E54652A}">
      <formula1>3</formula1>
    </dataValidation>
    <dataValidation type="decimal" allowBlank="1" showInputMessage="1" showErrorMessage="1" sqref="T10:T40" xr:uid="{DFB2044F-259B-4950-A958-BEFD4589CACA}">
      <formula1>-100000000</formula1>
      <formula2>100000000</formula2>
    </dataValidation>
    <dataValidation type="decimal" allowBlank="1" showInputMessage="1" showErrorMessage="1" sqref="W10:X40 AD10:AH40" xr:uid="{55F86801-E717-40B3-A6D5-938D1B5EB999}">
      <formula1>-1000000000</formula1>
      <formula2>100000000</formula2>
    </dataValidation>
    <dataValidation type="decimal" allowBlank="1" showInputMessage="1" showErrorMessage="1" error="Only negative value possible" sqref="Z10:AC40" xr:uid="{8A7A5392-3D6D-4902-B4D9-15FA7B6622C9}">
      <formula1>-1000000000</formula1>
      <formula2>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3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34b473-3835-4a6a-8418-f2881653a5af">
      <Terms xmlns="http://schemas.microsoft.com/office/infopath/2007/PartnerControls"/>
    </lcf76f155ced4ddcb4097134ff3c332f>
    <TaxCatchAll xmlns="fcdd42c8-72e6-4d65-9093-d0dfce92b767" xsi:nil="true"/>
    <_ip_UnifiedCompliancePolicyUIAction xmlns="http://schemas.microsoft.com/sharepoint/v3" xsi:nil="true"/>
    <_ip_UnifiedCompliancePolicyProperties xmlns="http://schemas.microsoft.com/sharepoint/v3" xsi:nil="true"/>
    <_Flow_SignoffStatus xmlns="6234b473-3835-4a6a-8418-f2881653a5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1FC4AA41031745B93618E3CF10B0D0" ma:contentTypeVersion="28" ma:contentTypeDescription="Ein neues Dokument erstellen." ma:contentTypeScope="" ma:versionID="bd3a402b9b53c38c5097b308994866e6">
  <xsd:schema xmlns:xsd="http://www.w3.org/2001/XMLSchema" xmlns:xs="http://www.w3.org/2001/XMLSchema" xmlns:p="http://schemas.microsoft.com/office/2006/metadata/properties" xmlns:ns1="http://schemas.microsoft.com/sharepoint/v3" xmlns:ns2="fcdd42c8-72e6-4d65-9093-d0dfce92b767" xmlns:ns3="6234b473-3835-4a6a-8418-f2881653a5af" targetNamespace="http://schemas.microsoft.com/office/2006/metadata/properties" ma:root="true" ma:fieldsID="0ed4bd70febcb5c4a2bf1e76b1bad087" ns1:_="" ns2:_="" ns3:_="">
    <xsd:import namespace="http://schemas.microsoft.com/sharepoint/v3"/>
    <xsd:import namespace="fcdd42c8-72e6-4d65-9093-d0dfce92b767"/>
    <xsd:import namespace="6234b473-3835-4a6a-8418-f2881653a5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d42c8-72e6-4d65-9093-d0dfce92b7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1ca00f-cc51-4604-b1de-02beab05e2b3}" ma:internalName="TaxCatchAll" ma:showField="CatchAllData" ma:web="fcdd42c8-72e6-4d65-9093-d0dfce92b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4b473-3835-4a6a-8418-f2881653a5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36F64F-666F-41C7-BB22-B4D9E13154F6}">
  <ds:schemaRefs>
    <ds:schemaRef ds:uri="http://schemas.microsoft.com/office/2006/metadata/properties"/>
    <ds:schemaRef ds:uri="http://schemas.microsoft.com/office/infopath/2007/PartnerControls"/>
    <ds:schemaRef ds:uri="6234b473-3835-4a6a-8418-f2881653a5af"/>
    <ds:schemaRef ds:uri="fcdd42c8-72e6-4d65-9093-d0dfce92b767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09AEC0B-4D0A-4EEA-8586-57AB3720E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cdd42c8-72e6-4d65-9093-d0dfce92b767"/>
    <ds:schemaRef ds:uri="6234b473-3835-4a6a-8418-f2881653a5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1552AA-06B5-47BA-B3B9-A54C0FFFF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Group Overview</vt:lpstr>
      <vt:lpstr>Litigation Report Group_2023.06</vt:lpstr>
      <vt:lpstr>Ltigation Report Group_2023.04</vt:lpstr>
      <vt:lpstr>'Ltigation Report Group_2023.04'!BUs</vt:lpstr>
      <vt:lpstr>BUs</vt:lpstr>
      <vt:lpstr>'Group Overview'!Print_Area</vt:lpstr>
      <vt:lpstr>'Litigation Report Group_2023.06'!Print_Area</vt:lpstr>
      <vt:lpstr>'Ltigation Report Group_2023.04'!Print_Area</vt:lpstr>
      <vt:lpstr>'Group Overview'!Print_Titles</vt:lpstr>
      <vt:lpstr>'Litigation Report Group_2023.06'!Print_Titles</vt:lpstr>
      <vt:lpstr>'Ltigation Report Group_2023.04'!Print_Titles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Spinner Andreas</dc:creator>
  <cp:keywords/>
  <dc:description/>
  <cp:lastModifiedBy>Tobias Ernst</cp:lastModifiedBy>
  <cp:revision/>
  <dcterms:created xsi:type="dcterms:W3CDTF">2015-06-05T18:19:34Z</dcterms:created>
  <dcterms:modified xsi:type="dcterms:W3CDTF">2023-09-16T18:19:39Z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0x010100581FC4AA41031745B93618E3CF10B0D0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2023-09-16T18:12:22Z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7a1c43da-78e4-44fe-8f44-f1540add928f</vt:lpwstr>
  </property>
  <property fmtid="{D5CDD505-2E9C-101B-9397-08002B2CF9AE}" pid="9" name="MSIP_Label_defa4170-0d19-0005-0004-bc88714345d2_ActionId">
    <vt:lpwstr>bfd80911-ce04-46aa-94e2-cf3388aab58f</vt:lpwstr>
  </property>
  <property fmtid="{D5CDD505-2E9C-101B-9397-08002B2CF9AE}" pid="10" name="MSIP_Label_defa4170-0d19-0005-0004-bc88714345d2_ContentBits">
    <vt:lpwstr>0</vt:lpwstr>
  </property>
</Properties>
</file>