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6275" windowHeight="8445" activeTab="3"/>
  </bookViews>
  <sheets>
    <sheet name="Sheet1" sheetId="1" r:id="rId1"/>
    <sheet name="Sheet2" sheetId="2" r:id="rId2"/>
    <sheet name="Sheet3" sheetId="3" r:id="rId3"/>
    <sheet name="continuedFromAtulsLaptop" sheetId="4" r:id="rId4"/>
  </sheets>
  <calcPr calcId="144525"/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3" i="4"/>
  <c r="J37" i="4"/>
  <c r="K36" i="4"/>
  <c r="D37" i="4"/>
  <c r="E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3" i="4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3" i="4"/>
  <c r="O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3" i="4"/>
  <c r="F3" i="4" s="1"/>
  <c r="G3" i="4" s="1"/>
  <c r="J38" i="4"/>
  <c r="J39" i="4" s="1"/>
  <c r="M22" i="4"/>
  <c r="N22" i="4" s="1"/>
  <c r="O22" i="4" s="1"/>
  <c r="D26" i="4"/>
  <c r="E26" i="4" s="1"/>
  <c r="F26" i="4" s="1"/>
  <c r="G22" i="3"/>
  <c r="G21" i="3"/>
  <c r="G20" i="3"/>
  <c r="F22" i="3"/>
  <c r="F21" i="3"/>
  <c r="F20" i="3"/>
  <c r="G19" i="3"/>
  <c r="G18" i="3"/>
  <c r="G17" i="3"/>
  <c r="G16" i="3"/>
  <c r="G15" i="3"/>
  <c r="F19" i="3"/>
  <c r="F18" i="3"/>
  <c r="F17" i="3"/>
  <c r="F16" i="3"/>
  <c r="F15" i="3"/>
  <c r="H31" i="3"/>
  <c r="L5" i="4" l="1"/>
  <c r="L13" i="4"/>
  <c r="L21" i="4"/>
  <c r="L6" i="4"/>
  <c r="L10" i="4"/>
  <c r="L18" i="4"/>
  <c r="L7" i="4"/>
  <c r="L11" i="4"/>
  <c r="L15" i="4"/>
  <c r="L19" i="4"/>
  <c r="L4" i="4"/>
  <c r="L8" i="4"/>
  <c r="L12" i="4"/>
  <c r="L16" i="4"/>
  <c r="L20" i="4"/>
  <c r="L3" i="4"/>
  <c r="L9" i="4"/>
  <c r="L17" i="4"/>
  <c r="L14" i="4"/>
  <c r="L22" i="4"/>
  <c r="D38" i="4"/>
  <c r="D39" i="4" s="1"/>
  <c r="C18" i="4" s="1"/>
  <c r="C26" i="4"/>
  <c r="C7" i="4"/>
  <c r="C15" i="4"/>
  <c r="C13" i="4"/>
  <c r="C9" i="4"/>
  <c r="C4" i="4"/>
  <c r="C16" i="4" l="1"/>
  <c r="C25" i="4"/>
  <c r="C22" i="4"/>
  <c r="C20" i="4"/>
  <c r="C3" i="4"/>
  <c r="C6" i="4"/>
  <c r="C8" i="4"/>
  <c r="C24" i="4"/>
  <c r="C17" i="4"/>
  <c r="C23" i="4"/>
  <c r="C11" i="4"/>
  <c r="C14" i="4"/>
  <c r="C12" i="4"/>
  <c r="C5" i="4"/>
  <c r="C21" i="4"/>
  <c r="C19" i="4"/>
  <c r="C10" i="4"/>
  <c r="I24" i="2" l="1"/>
</calcChain>
</file>

<file path=xl/sharedStrings.xml><?xml version="1.0" encoding="utf-8"?>
<sst xmlns="http://schemas.openxmlformats.org/spreadsheetml/2006/main" count="59" uniqueCount="37">
  <si>
    <t>Weight</t>
  </si>
  <si>
    <t>displacement</t>
  </si>
  <si>
    <t>*out of scale</t>
  </si>
  <si>
    <t>wire 3 displacement</t>
  </si>
  <si>
    <t>Copper</t>
  </si>
  <si>
    <t>weight</t>
  </si>
  <si>
    <t>displacement recentred</t>
  </si>
  <si>
    <t>length</t>
  </si>
  <si>
    <t>cm</t>
  </si>
  <si>
    <t>*broke | but something was loose</t>
  </si>
  <si>
    <t>wire 2 (of copper itself)</t>
  </si>
  <si>
    <t>*broke</t>
  </si>
  <si>
    <t xml:space="preserve">final </t>
  </si>
  <si>
    <t>constanton</t>
  </si>
  <si>
    <t>extension</t>
  </si>
  <si>
    <t>Set two</t>
  </si>
  <si>
    <t>*removed to change weights</t>
  </si>
  <si>
    <t>*removed</t>
  </si>
  <si>
    <t>*just guessing</t>
  </si>
  <si>
    <t>out of scale</t>
  </si>
  <si>
    <t xml:space="preserve">length </t>
  </si>
  <si>
    <t>broke</t>
  </si>
  <si>
    <t>cross section area</t>
  </si>
  <si>
    <t xml:space="preserve">scew gauge </t>
  </si>
  <si>
    <t>zero error</t>
  </si>
  <si>
    <t>div</t>
  </si>
  <si>
    <t>1mm/50div</t>
  </si>
  <si>
    <t>area(mm sq)</t>
  </si>
  <si>
    <t>area m sq</t>
  </si>
  <si>
    <t>weight (g)</t>
  </si>
  <si>
    <t>force (N)</t>
  </si>
  <si>
    <t>force/area (N/m^2)</t>
  </si>
  <si>
    <t>displacement (angular)</t>
  </si>
  <si>
    <t>displacement (# divisions)</t>
  </si>
  <si>
    <t>displacement cm</t>
  </si>
  <si>
    <t>Constanton</t>
  </si>
  <si>
    <t>delta 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</si>
</sst>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Copper displacement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Sheet2!$A$3:$A$21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Sheet2!$B$3:$B$21</c:f>
              <c:numCache>
                <c:formatCode>General</c:formatCode>
                <c:ptCount val="19"/>
                <c:pt idx="0">
                  <c:v>0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8</c:v>
                </c:pt>
                <c:pt idx="16">
                  <c:v>8.75</c:v>
                </c:pt>
                <c:pt idx="17">
                  <c:v>9.5</c:v>
                </c:pt>
                <c:pt idx="18">
                  <c:v>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2800"/>
        <c:axId val="59319040"/>
      </c:scatterChart>
      <c:valAx>
        <c:axId val="579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19040"/>
        <c:crosses val="autoZero"/>
        <c:crossBetween val="midCat"/>
      </c:valAx>
      <c:valAx>
        <c:axId val="593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3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continuedFromAtulsLaptop!$J$3:$J$22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continuedFromAtulsLaptop!$M$3:$M$22</c:f>
              <c:numCache>
                <c:formatCode>General</c:formatCode>
                <c:ptCount val="20"/>
                <c:pt idx="0">
                  <c:v>0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8</c:v>
                </c:pt>
                <c:pt idx="16">
                  <c:v>8.75</c:v>
                </c:pt>
                <c:pt idx="17">
                  <c:v>9.5</c:v>
                </c:pt>
                <c:pt idx="18">
                  <c:v>9.75</c:v>
                </c:pt>
                <c:pt idx="1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7216"/>
        <c:axId val="114935680"/>
      </c:scatterChart>
      <c:valAx>
        <c:axId val="1149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35680"/>
        <c:crosses val="autoZero"/>
        <c:crossBetween val="midCat"/>
      </c:valAx>
      <c:valAx>
        <c:axId val="1149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3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continuedFromAtulsLaptop!$P$3:$P$22</c:f>
              <c:numCache>
                <c:formatCode>General</c:formatCode>
                <c:ptCount val="20"/>
                <c:pt idx="0">
                  <c:v>0</c:v>
                </c:pt>
                <c:pt idx="1">
                  <c:v>1.0302197802197802E-4</c:v>
                </c:pt>
                <c:pt idx="2">
                  <c:v>1.7170329670329672E-4</c:v>
                </c:pt>
                <c:pt idx="3">
                  <c:v>2.4038461538461537E-4</c:v>
                </c:pt>
                <c:pt idx="4">
                  <c:v>2.7472527472527473E-4</c:v>
                </c:pt>
                <c:pt idx="5">
                  <c:v>3.7774725274725276E-4</c:v>
                </c:pt>
                <c:pt idx="6">
                  <c:v>4.4642857142857147E-4</c:v>
                </c:pt>
                <c:pt idx="7">
                  <c:v>5.1510989010989012E-4</c:v>
                </c:pt>
                <c:pt idx="8">
                  <c:v>5.8379120879120878E-4</c:v>
                </c:pt>
                <c:pt idx="9">
                  <c:v>6.5247252747252743E-4</c:v>
                </c:pt>
                <c:pt idx="10">
                  <c:v>7.5549450549450552E-4</c:v>
                </c:pt>
                <c:pt idx="11">
                  <c:v>7.8983516483516474E-4</c:v>
                </c:pt>
                <c:pt idx="12">
                  <c:v>8.585164835164835E-4</c:v>
                </c:pt>
                <c:pt idx="13">
                  <c:v>9.2719780219780226E-4</c:v>
                </c:pt>
                <c:pt idx="14">
                  <c:v>9.9587912087912081E-4</c:v>
                </c:pt>
                <c:pt idx="15">
                  <c:v>1.0989010989010989E-3</c:v>
                </c:pt>
                <c:pt idx="16">
                  <c:v>1.201923076923077E-3</c:v>
                </c:pt>
                <c:pt idx="17">
                  <c:v>1.3049450549450549E-3</c:v>
                </c:pt>
                <c:pt idx="18">
                  <c:v>1.3392857142857143E-3</c:v>
                </c:pt>
                <c:pt idx="19">
                  <c:v>1.3736263736263737E-3</c:v>
                </c:pt>
              </c:numCache>
            </c:numRef>
          </c:xVal>
          <c:yVal>
            <c:numRef>
              <c:f>continuedFromAtulsLaptop!$L$3:$L$22</c:f>
              <c:numCache>
                <c:formatCode>General</c:formatCode>
                <c:ptCount val="20"/>
                <c:pt idx="0">
                  <c:v>6095740.4458598718</c:v>
                </c:pt>
                <c:pt idx="1">
                  <c:v>12191480.891719744</c:v>
                </c:pt>
                <c:pt idx="2">
                  <c:v>18287221.337579615</c:v>
                </c:pt>
                <c:pt idx="3">
                  <c:v>24382961.783439487</c:v>
                </c:pt>
                <c:pt idx="4">
                  <c:v>30478702.229299359</c:v>
                </c:pt>
                <c:pt idx="5">
                  <c:v>36574442.675159231</c:v>
                </c:pt>
                <c:pt idx="6">
                  <c:v>42670183.121019103</c:v>
                </c:pt>
                <c:pt idx="7">
                  <c:v>48765923.566878974</c:v>
                </c:pt>
                <c:pt idx="8">
                  <c:v>54861664.012738846</c:v>
                </c:pt>
                <c:pt idx="9">
                  <c:v>60957404.458598718</c:v>
                </c:pt>
                <c:pt idx="10">
                  <c:v>67053144.904458597</c:v>
                </c:pt>
                <c:pt idx="11">
                  <c:v>73148885.350318462</c:v>
                </c:pt>
                <c:pt idx="12">
                  <c:v>79244625.796178341</c:v>
                </c:pt>
                <c:pt idx="13">
                  <c:v>85340366.242038205</c:v>
                </c:pt>
                <c:pt idx="14">
                  <c:v>91436106.687898085</c:v>
                </c:pt>
                <c:pt idx="15">
                  <c:v>97531847.133757949</c:v>
                </c:pt>
                <c:pt idx="16">
                  <c:v>103627587.57961781</c:v>
                </c:pt>
                <c:pt idx="17">
                  <c:v>109723328.02547769</c:v>
                </c:pt>
                <c:pt idx="18">
                  <c:v>115819068.47133757</c:v>
                </c:pt>
                <c:pt idx="19">
                  <c:v>121914808.91719744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0384"/>
        <c:axId val="86939136"/>
      </c:scatterChart>
      <c:valAx>
        <c:axId val="869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39136"/>
        <c:crosses val="autoZero"/>
        <c:crossBetween val="midCat"/>
      </c:valAx>
      <c:valAx>
        <c:axId val="869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6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continuedFromAtulsLaptop!$P$3:$P$22</c:f>
              <c:numCache>
                <c:formatCode>General</c:formatCode>
                <c:ptCount val="20"/>
                <c:pt idx="0">
                  <c:v>0</c:v>
                </c:pt>
                <c:pt idx="1">
                  <c:v>1.0302197802197802E-4</c:v>
                </c:pt>
                <c:pt idx="2">
                  <c:v>1.7170329670329672E-4</c:v>
                </c:pt>
                <c:pt idx="3">
                  <c:v>2.4038461538461537E-4</c:v>
                </c:pt>
                <c:pt idx="4">
                  <c:v>2.7472527472527473E-4</c:v>
                </c:pt>
                <c:pt idx="5">
                  <c:v>3.7774725274725276E-4</c:v>
                </c:pt>
                <c:pt idx="6">
                  <c:v>4.4642857142857147E-4</c:v>
                </c:pt>
                <c:pt idx="7">
                  <c:v>5.1510989010989012E-4</c:v>
                </c:pt>
                <c:pt idx="8">
                  <c:v>5.8379120879120878E-4</c:v>
                </c:pt>
                <c:pt idx="9">
                  <c:v>6.5247252747252743E-4</c:v>
                </c:pt>
                <c:pt idx="10">
                  <c:v>7.5549450549450552E-4</c:v>
                </c:pt>
                <c:pt idx="11">
                  <c:v>7.8983516483516474E-4</c:v>
                </c:pt>
                <c:pt idx="12">
                  <c:v>8.585164835164835E-4</c:v>
                </c:pt>
                <c:pt idx="13">
                  <c:v>9.2719780219780226E-4</c:v>
                </c:pt>
                <c:pt idx="14">
                  <c:v>9.9587912087912081E-4</c:v>
                </c:pt>
                <c:pt idx="15">
                  <c:v>1.0989010989010989E-3</c:v>
                </c:pt>
                <c:pt idx="16">
                  <c:v>1.201923076923077E-3</c:v>
                </c:pt>
                <c:pt idx="17">
                  <c:v>1.3049450549450549E-3</c:v>
                </c:pt>
                <c:pt idx="18">
                  <c:v>1.3392857142857143E-3</c:v>
                </c:pt>
                <c:pt idx="19">
                  <c:v>1.3736263736263737E-3</c:v>
                </c:pt>
              </c:numCache>
            </c:numRef>
          </c:xVal>
          <c:yVal>
            <c:numRef>
              <c:f>continuedFromAtulsLaptop!$L$3:$L$22</c:f>
              <c:numCache>
                <c:formatCode>General</c:formatCode>
                <c:ptCount val="20"/>
                <c:pt idx="0">
                  <c:v>6095740.4458598718</c:v>
                </c:pt>
                <c:pt idx="1">
                  <c:v>12191480.891719744</c:v>
                </c:pt>
                <c:pt idx="2">
                  <c:v>18287221.337579615</c:v>
                </c:pt>
                <c:pt idx="3">
                  <c:v>24382961.783439487</c:v>
                </c:pt>
                <c:pt idx="4">
                  <c:v>30478702.229299359</c:v>
                </c:pt>
                <c:pt idx="5">
                  <c:v>36574442.675159231</c:v>
                </c:pt>
                <c:pt idx="6">
                  <c:v>42670183.121019103</c:v>
                </c:pt>
                <c:pt idx="7">
                  <c:v>48765923.566878974</c:v>
                </c:pt>
                <c:pt idx="8">
                  <c:v>54861664.012738846</c:v>
                </c:pt>
                <c:pt idx="9">
                  <c:v>60957404.458598718</c:v>
                </c:pt>
                <c:pt idx="10">
                  <c:v>67053144.904458597</c:v>
                </c:pt>
                <c:pt idx="11">
                  <c:v>73148885.350318462</c:v>
                </c:pt>
                <c:pt idx="12">
                  <c:v>79244625.796178341</c:v>
                </c:pt>
                <c:pt idx="13">
                  <c:v>85340366.242038205</c:v>
                </c:pt>
                <c:pt idx="14">
                  <c:v>91436106.687898085</c:v>
                </c:pt>
                <c:pt idx="15">
                  <c:v>97531847.133757949</c:v>
                </c:pt>
                <c:pt idx="16">
                  <c:v>103627587.57961781</c:v>
                </c:pt>
                <c:pt idx="17">
                  <c:v>109723328.02547769</c:v>
                </c:pt>
                <c:pt idx="18">
                  <c:v>115819068.47133757</c:v>
                </c:pt>
                <c:pt idx="19">
                  <c:v>121914808.91719744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7408"/>
        <c:axId val="92495872"/>
      </c:scatterChart>
      <c:valAx>
        <c:axId val="924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95872"/>
        <c:crosses val="autoZero"/>
        <c:crossBetween val="midCat"/>
      </c:valAx>
      <c:valAx>
        <c:axId val="924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9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180975</xdr:rowOff>
    </xdr:from>
    <xdr:to>
      <xdr:col>14</xdr:col>
      <xdr:colOff>161925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0</xdr:row>
      <xdr:rowOff>47625</xdr:rowOff>
    </xdr:from>
    <xdr:to>
      <xdr:col>29</xdr:col>
      <xdr:colOff>152400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40</xdr:row>
      <xdr:rowOff>180975</xdr:rowOff>
    </xdr:from>
    <xdr:to>
      <xdr:col>5</xdr:col>
      <xdr:colOff>428625</xdr:colOff>
      <xdr:row>55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40</xdr:row>
      <xdr:rowOff>152400</xdr:rowOff>
    </xdr:from>
    <xdr:to>
      <xdr:col>15</xdr:col>
      <xdr:colOff>590550</xdr:colOff>
      <xdr:row>55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8" sqref="D28:D29"/>
    </sheetView>
  </sheetViews>
  <sheetFormatPr defaultRowHeight="15" x14ac:dyDescent="0.25"/>
  <cols>
    <col min="2" max="2" width="13.1406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900</v>
      </c>
      <c r="B2">
        <v>2.5</v>
      </c>
    </row>
    <row r="3" spans="1:3" x14ac:dyDescent="0.25">
      <c r="A3">
        <v>950</v>
      </c>
      <c r="B3">
        <v>2.5</v>
      </c>
    </row>
    <row r="4" spans="1:3" x14ac:dyDescent="0.25">
      <c r="A4">
        <v>1000</v>
      </c>
      <c r="B4">
        <v>3</v>
      </c>
      <c r="C4">
        <v>0</v>
      </c>
    </row>
    <row r="5" spans="1:3" x14ac:dyDescent="0.25">
      <c r="A5">
        <v>1050</v>
      </c>
      <c r="B5" t="s">
        <v>2</v>
      </c>
      <c r="C5">
        <v>0</v>
      </c>
    </row>
    <row r="6" spans="1:3" x14ac:dyDescent="0.25">
      <c r="A6">
        <v>1100</v>
      </c>
      <c r="C6">
        <v>0.25</v>
      </c>
    </row>
    <row r="7" spans="1:3" x14ac:dyDescent="0.25">
      <c r="A7">
        <v>1150</v>
      </c>
      <c r="C7">
        <v>0.25</v>
      </c>
    </row>
    <row r="8" spans="1:3" x14ac:dyDescent="0.25">
      <c r="A8">
        <v>1200</v>
      </c>
      <c r="C8">
        <v>0.75</v>
      </c>
    </row>
    <row r="9" spans="1:3" x14ac:dyDescent="0.25">
      <c r="A9">
        <v>1250</v>
      </c>
      <c r="C9" t="s">
        <v>2</v>
      </c>
    </row>
    <row r="10" spans="1:3" x14ac:dyDescent="0.25">
      <c r="A10">
        <v>1300</v>
      </c>
    </row>
    <row r="11" spans="1:3" x14ac:dyDescent="0.25">
      <c r="A11">
        <v>1350</v>
      </c>
    </row>
    <row r="12" spans="1:3" x14ac:dyDescent="0.25">
      <c r="A12">
        <v>1400</v>
      </c>
    </row>
    <row r="13" spans="1:3" x14ac:dyDescent="0.25">
      <c r="A13">
        <v>1450</v>
      </c>
    </row>
    <row r="14" spans="1:3" x14ac:dyDescent="0.25">
      <c r="A14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2" sqref="C22"/>
    </sheetView>
  </sheetViews>
  <sheetFormatPr defaultRowHeight="15" x14ac:dyDescent="0.25"/>
  <cols>
    <col min="2" max="2" width="13.140625" bestFit="1" customWidth="1"/>
    <col min="3" max="3" width="31.7109375" bestFit="1" customWidth="1"/>
    <col min="4" max="4" width="22.140625" bestFit="1" customWidth="1"/>
  </cols>
  <sheetData>
    <row r="1" spans="1:4" x14ac:dyDescent="0.25">
      <c r="A1" t="s">
        <v>4</v>
      </c>
      <c r="D1" t="s">
        <v>10</v>
      </c>
    </row>
    <row r="2" spans="1:4" x14ac:dyDescent="0.25">
      <c r="A2" t="s">
        <v>5</v>
      </c>
      <c r="B2" t="s">
        <v>1</v>
      </c>
      <c r="C2" t="s">
        <v>6</v>
      </c>
      <c r="D2" t="s">
        <v>1</v>
      </c>
    </row>
    <row r="3" spans="1:4" x14ac:dyDescent="0.25">
      <c r="A3">
        <v>50</v>
      </c>
      <c r="B3">
        <v>0</v>
      </c>
    </row>
    <row r="4" spans="1:4" x14ac:dyDescent="0.25">
      <c r="A4">
        <v>100</v>
      </c>
      <c r="B4">
        <v>0.75</v>
      </c>
    </row>
    <row r="5" spans="1:4" x14ac:dyDescent="0.25">
      <c r="A5">
        <v>150</v>
      </c>
      <c r="B5">
        <v>1.25</v>
      </c>
    </row>
    <row r="6" spans="1:4" x14ac:dyDescent="0.25">
      <c r="A6">
        <v>200</v>
      </c>
      <c r="B6">
        <v>1.75</v>
      </c>
    </row>
    <row r="7" spans="1:4" x14ac:dyDescent="0.25">
      <c r="A7">
        <v>250</v>
      </c>
      <c r="B7">
        <v>2</v>
      </c>
    </row>
    <row r="8" spans="1:4" x14ac:dyDescent="0.25">
      <c r="A8">
        <v>300</v>
      </c>
      <c r="B8">
        <v>2.75</v>
      </c>
    </row>
    <row r="9" spans="1:4" x14ac:dyDescent="0.25">
      <c r="A9">
        <v>350</v>
      </c>
      <c r="B9">
        <v>3.25</v>
      </c>
    </row>
    <row r="10" spans="1:4" x14ac:dyDescent="0.25">
      <c r="A10">
        <v>400</v>
      </c>
      <c r="B10">
        <v>3.75</v>
      </c>
    </row>
    <row r="11" spans="1:4" x14ac:dyDescent="0.25">
      <c r="A11">
        <v>450</v>
      </c>
      <c r="B11">
        <v>4.25</v>
      </c>
    </row>
    <row r="12" spans="1:4" x14ac:dyDescent="0.25">
      <c r="A12">
        <v>500</v>
      </c>
      <c r="B12">
        <v>4.75</v>
      </c>
    </row>
    <row r="13" spans="1:4" x14ac:dyDescent="0.25">
      <c r="A13">
        <v>550</v>
      </c>
      <c r="B13">
        <v>5.5</v>
      </c>
    </row>
    <row r="14" spans="1:4" x14ac:dyDescent="0.25">
      <c r="A14">
        <v>600</v>
      </c>
      <c r="B14">
        <v>5.75</v>
      </c>
    </row>
    <row r="15" spans="1:4" x14ac:dyDescent="0.25">
      <c r="A15">
        <v>650</v>
      </c>
      <c r="B15">
        <v>6.25</v>
      </c>
    </row>
    <row r="16" spans="1:4" x14ac:dyDescent="0.25">
      <c r="A16">
        <v>700</v>
      </c>
      <c r="B16">
        <v>6.75</v>
      </c>
    </row>
    <row r="17" spans="1:9" x14ac:dyDescent="0.25">
      <c r="A17">
        <v>750</v>
      </c>
      <c r="B17">
        <v>7.25</v>
      </c>
    </row>
    <row r="18" spans="1:9" x14ac:dyDescent="0.25">
      <c r="A18">
        <v>800</v>
      </c>
      <c r="B18">
        <v>8</v>
      </c>
    </row>
    <row r="19" spans="1:9" x14ac:dyDescent="0.25">
      <c r="A19">
        <v>850</v>
      </c>
      <c r="B19">
        <v>8.75</v>
      </c>
    </row>
    <row r="20" spans="1:9" x14ac:dyDescent="0.25">
      <c r="A20">
        <v>900</v>
      </c>
      <c r="B20">
        <v>9.5</v>
      </c>
    </row>
    <row r="21" spans="1:9" x14ac:dyDescent="0.25">
      <c r="A21">
        <v>950</v>
      </c>
      <c r="B21">
        <v>9.75</v>
      </c>
      <c r="C21">
        <v>-0.5</v>
      </c>
      <c r="D21">
        <v>-0.25</v>
      </c>
    </row>
    <row r="22" spans="1:9" x14ac:dyDescent="0.25">
      <c r="A22">
        <v>1000</v>
      </c>
      <c r="B22" t="s">
        <v>2</v>
      </c>
      <c r="C22" t="s">
        <v>9</v>
      </c>
      <c r="D22">
        <v>0</v>
      </c>
    </row>
    <row r="23" spans="1:9" x14ac:dyDescent="0.25">
      <c r="A23">
        <v>1050</v>
      </c>
      <c r="D23" t="s">
        <v>11</v>
      </c>
      <c r="G23" t="s">
        <v>8</v>
      </c>
    </row>
    <row r="24" spans="1:9" x14ac:dyDescent="0.25">
      <c r="F24" t="s">
        <v>7</v>
      </c>
      <c r="G24">
        <v>177</v>
      </c>
      <c r="H24">
        <v>5</v>
      </c>
      <c r="I24">
        <f>G24+H24</f>
        <v>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20" sqref="G20"/>
    </sheetView>
  </sheetViews>
  <sheetFormatPr defaultRowHeight="15" x14ac:dyDescent="0.25"/>
  <cols>
    <col min="1" max="1" width="10" customWidth="1"/>
    <col min="2" max="2" width="13.140625" customWidth="1"/>
  </cols>
  <sheetData>
    <row r="1" spans="1:7" x14ac:dyDescent="0.25">
      <c r="A1" t="s">
        <v>12</v>
      </c>
      <c r="B1" t="s">
        <v>13</v>
      </c>
    </row>
    <row r="2" spans="1:7" x14ac:dyDescent="0.25">
      <c r="A2" t="s">
        <v>0</v>
      </c>
      <c r="B2" t="s">
        <v>14</v>
      </c>
      <c r="E2" t="s">
        <v>15</v>
      </c>
    </row>
    <row r="3" spans="1:7" x14ac:dyDescent="0.25">
      <c r="A3">
        <v>50</v>
      </c>
      <c r="B3">
        <v>0</v>
      </c>
    </row>
    <row r="4" spans="1:7" x14ac:dyDescent="0.25">
      <c r="A4">
        <v>100</v>
      </c>
      <c r="B4">
        <v>0.5</v>
      </c>
      <c r="C4">
        <v>0.75</v>
      </c>
      <c r="D4" t="s">
        <v>16</v>
      </c>
    </row>
    <row r="5" spans="1:7" x14ac:dyDescent="0.25">
      <c r="A5">
        <v>150</v>
      </c>
      <c r="B5">
        <v>0.75</v>
      </c>
    </row>
    <row r="6" spans="1:7" x14ac:dyDescent="0.25">
      <c r="A6">
        <v>200</v>
      </c>
      <c r="B6">
        <v>1.25</v>
      </c>
    </row>
    <row r="7" spans="1:7" x14ac:dyDescent="0.25">
      <c r="A7">
        <v>250</v>
      </c>
      <c r="B7">
        <v>1.5</v>
      </c>
    </row>
    <row r="8" spans="1:7" x14ac:dyDescent="0.25">
      <c r="A8">
        <v>300</v>
      </c>
      <c r="B8">
        <v>2</v>
      </c>
    </row>
    <row r="9" spans="1:7" x14ac:dyDescent="0.25">
      <c r="A9">
        <v>350</v>
      </c>
      <c r="B9">
        <v>2.25</v>
      </c>
    </row>
    <row r="10" spans="1:7" x14ac:dyDescent="0.25">
      <c r="A10">
        <v>400</v>
      </c>
      <c r="B10">
        <v>2.75</v>
      </c>
    </row>
    <row r="11" spans="1:7" x14ac:dyDescent="0.25">
      <c r="A11">
        <v>450</v>
      </c>
      <c r="B11">
        <v>3.25</v>
      </c>
    </row>
    <row r="12" spans="1:7" x14ac:dyDescent="0.25">
      <c r="A12">
        <v>500</v>
      </c>
      <c r="B12">
        <v>3.5</v>
      </c>
      <c r="E12">
        <v>0</v>
      </c>
    </row>
    <row r="13" spans="1:7" x14ac:dyDescent="0.25">
      <c r="A13">
        <v>550</v>
      </c>
      <c r="B13">
        <v>4</v>
      </c>
      <c r="D13" t="s">
        <v>17</v>
      </c>
      <c r="E13">
        <v>0</v>
      </c>
    </row>
    <row r="14" spans="1:7" x14ac:dyDescent="0.25">
      <c r="A14">
        <v>600</v>
      </c>
      <c r="B14">
        <v>4.25</v>
      </c>
      <c r="E14">
        <v>0.25</v>
      </c>
    </row>
    <row r="15" spans="1:7" x14ac:dyDescent="0.25">
      <c r="A15">
        <v>650</v>
      </c>
      <c r="B15">
        <v>6.25</v>
      </c>
      <c r="E15">
        <v>0.75</v>
      </c>
      <c r="F15">
        <f>E15-E14</f>
        <v>0.5</v>
      </c>
      <c r="G15">
        <f>B14+F15</f>
        <v>4.75</v>
      </c>
    </row>
    <row r="16" spans="1:7" x14ac:dyDescent="0.25">
      <c r="A16">
        <v>700</v>
      </c>
      <c r="B16">
        <v>6.5</v>
      </c>
      <c r="E16">
        <v>1</v>
      </c>
      <c r="F16">
        <f>E16-E15</f>
        <v>0.25</v>
      </c>
      <c r="G16">
        <f>G15+F16</f>
        <v>5</v>
      </c>
    </row>
    <row r="17" spans="1:8" x14ac:dyDescent="0.25">
      <c r="A17">
        <v>750</v>
      </c>
      <c r="B17">
        <v>6.75</v>
      </c>
      <c r="E17">
        <v>1.25</v>
      </c>
      <c r="F17">
        <f>E17-E16</f>
        <v>0.25</v>
      </c>
      <c r="G17">
        <f>G16+F17</f>
        <v>5.25</v>
      </c>
    </row>
    <row r="18" spans="1:8" x14ac:dyDescent="0.25">
      <c r="A18">
        <v>800</v>
      </c>
      <c r="B18">
        <v>7</v>
      </c>
      <c r="E18">
        <v>1.75</v>
      </c>
      <c r="F18">
        <f>E18-E17</f>
        <v>0.5</v>
      </c>
      <c r="G18">
        <f>G17+F18</f>
        <v>5.75</v>
      </c>
    </row>
    <row r="19" spans="1:8" x14ac:dyDescent="0.25">
      <c r="A19">
        <v>850</v>
      </c>
      <c r="B19">
        <v>7.25</v>
      </c>
      <c r="E19">
        <v>2</v>
      </c>
      <c r="F19">
        <f>E19-E18</f>
        <v>0.25</v>
      </c>
      <c r="G19">
        <f>G18+F19</f>
        <v>6</v>
      </c>
    </row>
    <row r="20" spans="1:8" x14ac:dyDescent="0.25">
      <c r="A20">
        <v>900</v>
      </c>
      <c r="B20">
        <v>7.5</v>
      </c>
      <c r="E20">
        <v>2.5</v>
      </c>
      <c r="F20">
        <f>E20-E19</f>
        <v>0.5</v>
      </c>
      <c r="G20">
        <f>G19+F20</f>
        <v>6.5</v>
      </c>
    </row>
    <row r="21" spans="1:8" x14ac:dyDescent="0.25">
      <c r="A21">
        <v>950</v>
      </c>
      <c r="B21">
        <v>8</v>
      </c>
      <c r="E21">
        <v>2.5</v>
      </c>
      <c r="F21">
        <f>E21-E20</f>
        <v>0</v>
      </c>
      <c r="G21">
        <f>G20+F21</f>
        <v>6.5</v>
      </c>
    </row>
    <row r="22" spans="1:8" x14ac:dyDescent="0.25">
      <c r="A22">
        <v>1000</v>
      </c>
      <c r="B22">
        <v>8.25</v>
      </c>
      <c r="E22">
        <v>3</v>
      </c>
      <c r="F22">
        <f>E22-E21</f>
        <v>0.5</v>
      </c>
      <c r="G22">
        <f>G21+F22</f>
        <v>7</v>
      </c>
    </row>
    <row r="23" spans="1:8" x14ac:dyDescent="0.25">
      <c r="A23">
        <v>1050</v>
      </c>
      <c r="B23">
        <v>8.5</v>
      </c>
    </row>
    <row r="24" spans="1:8" x14ac:dyDescent="0.25">
      <c r="A24">
        <v>1100</v>
      </c>
      <c r="B24">
        <v>9</v>
      </c>
    </row>
    <row r="25" spans="1:8" x14ac:dyDescent="0.25">
      <c r="A25">
        <v>1150</v>
      </c>
      <c r="B25">
        <v>9.25</v>
      </c>
    </row>
    <row r="26" spans="1:8" x14ac:dyDescent="0.25">
      <c r="A26">
        <v>1200</v>
      </c>
      <c r="B26">
        <v>10.25</v>
      </c>
    </row>
    <row r="27" spans="1:8" x14ac:dyDescent="0.25">
      <c r="A27">
        <v>1250</v>
      </c>
      <c r="B27">
        <v>15</v>
      </c>
      <c r="D27" t="s">
        <v>18</v>
      </c>
    </row>
    <row r="28" spans="1:8" x14ac:dyDescent="0.25">
      <c r="A28">
        <v>1300</v>
      </c>
      <c r="B28">
        <v>17</v>
      </c>
    </row>
    <row r="29" spans="1:8" x14ac:dyDescent="0.25">
      <c r="A29">
        <v>1350</v>
      </c>
      <c r="B29">
        <v>19</v>
      </c>
    </row>
    <row r="30" spans="1:8" x14ac:dyDescent="0.25">
      <c r="A30">
        <v>1400</v>
      </c>
      <c r="B30">
        <v>20</v>
      </c>
      <c r="F30" t="s">
        <v>8</v>
      </c>
    </row>
    <row r="31" spans="1:8" x14ac:dyDescent="0.25">
      <c r="A31">
        <v>1450</v>
      </c>
      <c r="B31">
        <v>22</v>
      </c>
      <c r="E31" t="s">
        <v>7</v>
      </c>
      <c r="F31">
        <v>48</v>
      </c>
      <c r="G31">
        <v>107</v>
      </c>
      <c r="H31">
        <f>F31+G31</f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C3" sqref="C3"/>
    </sheetView>
  </sheetViews>
  <sheetFormatPr defaultRowHeight="15" x14ac:dyDescent="0.25"/>
  <cols>
    <col min="1" max="1" width="16.7109375" bestFit="1" customWidth="1"/>
    <col min="2" max="2" width="16.7109375" customWidth="1"/>
    <col min="3" max="3" width="18.42578125" bestFit="1" customWidth="1"/>
    <col min="4" max="4" width="21.85546875" bestFit="1" customWidth="1"/>
    <col min="5" max="5" width="24.5703125" bestFit="1" customWidth="1"/>
    <col min="6" max="6" width="16.140625" bestFit="1" customWidth="1"/>
    <col min="7" max="7" width="12" bestFit="1" customWidth="1"/>
    <col min="10" max="10" width="11" bestFit="1" customWidth="1"/>
    <col min="12" max="12" width="18.42578125" bestFit="1" customWidth="1"/>
    <col min="13" max="13" width="21.85546875" bestFit="1" customWidth="1"/>
    <col min="14" max="14" width="24.5703125" bestFit="1" customWidth="1"/>
    <col min="15" max="15" width="16.140625" bestFit="1" customWidth="1"/>
    <col min="16" max="16" width="9.5703125" customWidth="1"/>
  </cols>
  <sheetData>
    <row r="1" spans="1:16" x14ac:dyDescent="0.25">
      <c r="A1" s="2" t="s">
        <v>35</v>
      </c>
      <c r="J1" t="s">
        <v>4</v>
      </c>
    </row>
    <row r="2" spans="1:16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36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36</v>
      </c>
    </row>
    <row r="3" spans="1:16" x14ac:dyDescent="0.25">
      <c r="A3">
        <v>50</v>
      </c>
      <c r="B3">
        <f>(A3/1000)*9.8</f>
        <v>0.49000000000000005</v>
      </c>
      <c r="C3">
        <f>B3/$D$39</f>
        <v>5399687.0385471527</v>
      </c>
      <c r="D3">
        <v>0</v>
      </c>
      <c r="E3">
        <f>D3/0.25</f>
        <v>0</v>
      </c>
      <c r="F3">
        <f>(E3/40)*0.25</f>
        <v>0</v>
      </c>
      <c r="G3">
        <f>F3/155</f>
        <v>0</v>
      </c>
      <c r="J3">
        <v>50</v>
      </c>
      <c r="K3">
        <f>(J3/1000)*9.8</f>
        <v>0.49000000000000005</v>
      </c>
      <c r="L3">
        <f>K3/$J$39</f>
        <v>6095740.4458598718</v>
      </c>
      <c r="M3">
        <v>0</v>
      </c>
      <c r="N3">
        <f>M3/0.25</f>
        <v>0</v>
      </c>
      <c r="O3">
        <f>(N3/40)*0.25</f>
        <v>0</v>
      </c>
      <c r="P3">
        <f>O3/$M$29</f>
        <v>0</v>
      </c>
    </row>
    <row r="4" spans="1:16" x14ac:dyDescent="0.25">
      <c r="A4">
        <v>100</v>
      </c>
      <c r="B4">
        <f>(A4/1000)*9.8</f>
        <v>0.98000000000000009</v>
      </c>
      <c r="C4">
        <f t="shared" ref="C4:C26" si="0">B4/$D$39</f>
        <v>10799374.077094305</v>
      </c>
      <c r="D4">
        <v>0.5</v>
      </c>
      <c r="E4">
        <f t="shared" ref="E4:E26" si="1">D4/0.25</f>
        <v>2</v>
      </c>
      <c r="F4">
        <f t="shared" ref="F4:F26" si="2">(E4/40)*0.25</f>
        <v>1.2500000000000001E-2</v>
      </c>
      <c r="G4">
        <f>F4/$D$29</f>
        <v>8.0645161290322581E-5</v>
      </c>
      <c r="J4">
        <v>100</v>
      </c>
      <c r="K4">
        <f>(J4/1000)*9.8</f>
        <v>0.98000000000000009</v>
      </c>
      <c r="L4">
        <f t="shared" ref="L4:L23" si="3">K4/$J$39</f>
        <v>12191480.891719744</v>
      </c>
      <c r="M4">
        <v>0.75</v>
      </c>
      <c r="N4">
        <f t="shared" ref="N4:N22" si="4">M4/0.25</f>
        <v>3</v>
      </c>
      <c r="O4">
        <f t="shared" ref="O4:O22" si="5">(N4/40)*0.25</f>
        <v>1.8749999999999999E-2</v>
      </c>
      <c r="P4">
        <f t="shared" ref="P4:P22" si="6">O4/$M$29</f>
        <v>1.0302197802197802E-4</v>
      </c>
    </row>
    <row r="5" spans="1:16" x14ac:dyDescent="0.25">
      <c r="A5">
        <v>150</v>
      </c>
      <c r="B5">
        <f>(A5/1000)*9.8</f>
        <v>1.47</v>
      </c>
      <c r="C5">
        <f t="shared" si="0"/>
        <v>16199061.115641456</v>
      </c>
      <c r="D5">
        <v>0.75</v>
      </c>
      <c r="E5">
        <f t="shared" si="1"/>
        <v>3</v>
      </c>
      <c r="F5">
        <f t="shared" si="2"/>
        <v>1.8749999999999999E-2</v>
      </c>
      <c r="G5">
        <f t="shared" ref="G5:G26" si="7">F5/$D$29</f>
        <v>1.2096774193548387E-4</v>
      </c>
      <c r="J5">
        <v>150</v>
      </c>
      <c r="K5">
        <f>(J5/1000)*9.8</f>
        <v>1.47</v>
      </c>
      <c r="L5">
        <f t="shared" si="3"/>
        <v>18287221.337579615</v>
      </c>
      <c r="M5">
        <v>1.25</v>
      </c>
      <c r="N5">
        <f t="shared" si="4"/>
        <v>5</v>
      </c>
      <c r="O5">
        <f t="shared" si="5"/>
        <v>3.125E-2</v>
      </c>
      <c r="P5">
        <f t="shared" si="6"/>
        <v>1.7170329670329672E-4</v>
      </c>
    </row>
    <row r="6" spans="1:16" x14ac:dyDescent="0.25">
      <c r="A6">
        <v>200</v>
      </c>
      <c r="B6">
        <f>(A6/1000)*9.8</f>
        <v>1.9600000000000002</v>
      </c>
      <c r="C6">
        <f t="shared" si="0"/>
        <v>21598748.154188611</v>
      </c>
      <c r="D6">
        <v>1.25</v>
      </c>
      <c r="E6">
        <f t="shared" si="1"/>
        <v>5</v>
      </c>
      <c r="F6">
        <f t="shared" si="2"/>
        <v>3.125E-2</v>
      </c>
      <c r="G6">
        <f t="shared" si="7"/>
        <v>2.0161290322580645E-4</v>
      </c>
      <c r="J6">
        <v>200</v>
      </c>
      <c r="K6">
        <f>(J6/1000)*9.8</f>
        <v>1.9600000000000002</v>
      </c>
      <c r="L6">
        <f t="shared" si="3"/>
        <v>24382961.783439487</v>
      </c>
      <c r="M6">
        <v>1.75</v>
      </c>
      <c r="N6">
        <f t="shared" si="4"/>
        <v>7</v>
      </c>
      <c r="O6">
        <f t="shared" si="5"/>
        <v>4.3749999999999997E-2</v>
      </c>
      <c r="P6">
        <f t="shared" si="6"/>
        <v>2.4038461538461537E-4</v>
      </c>
    </row>
    <row r="7" spans="1:16" x14ac:dyDescent="0.25">
      <c r="A7">
        <v>250</v>
      </c>
      <c r="B7">
        <f>(A7/1000)*9.8</f>
        <v>2.4500000000000002</v>
      </c>
      <c r="C7">
        <f t="shared" si="0"/>
        <v>26998435.192735761</v>
      </c>
      <c r="D7">
        <v>1.5</v>
      </c>
      <c r="E7">
        <f t="shared" si="1"/>
        <v>6</v>
      </c>
      <c r="F7">
        <f t="shared" si="2"/>
        <v>3.7499999999999999E-2</v>
      </c>
      <c r="G7">
        <f t="shared" si="7"/>
        <v>2.4193548387096774E-4</v>
      </c>
      <c r="J7">
        <v>250</v>
      </c>
      <c r="K7">
        <f>(J7/1000)*9.8</f>
        <v>2.4500000000000002</v>
      </c>
      <c r="L7">
        <f t="shared" si="3"/>
        <v>30478702.229299359</v>
      </c>
      <c r="M7">
        <v>2</v>
      </c>
      <c r="N7">
        <f t="shared" si="4"/>
        <v>8</v>
      </c>
      <c r="O7">
        <f t="shared" si="5"/>
        <v>0.05</v>
      </c>
      <c r="P7">
        <f t="shared" si="6"/>
        <v>2.7472527472527473E-4</v>
      </c>
    </row>
    <row r="8" spans="1:16" x14ac:dyDescent="0.25">
      <c r="A8">
        <v>300</v>
      </c>
      <c r="B8">
        <f>(A8/1000)*9.8</f>
        <v>2.94</v>
      </c>
      <c r="C8">
        <f t="shared" si="0"/>
        <v>32398122.231282912</v>
      </c>
      <c r="D8">
        <v>2</v>
      </c>
      <c r="E8">
        <f t="shared" si="1"/>
        <v>8</v>
      </c>
      <c r="F8">
        <f t="shared" si="2"/>
        <v>0.05</v>
      </c>
      <c r="G8">
        <f t="shared" si="7"/>
        <v>3.2258064516129032E-4</v>
      </c>
      <c r="J8">
        <v>300</v>
      </c>
      <c r="K8">
        <f>(J8/1000)*9.8</f>
        <v>2.94</v>
      </c>
      <c r="L8">
        <f t="shared" si="3"/>
        <v>36574442.675159231</v>
      </c>
      <c r="M8">
        <v>2.75</v>
      </c>
      <c r="N8">
        <f t="shared" si="4"/>
        <v>11</v>
      </c>
      <c r="O8">
        <f t="shared" si="5"/>
        <v>6.8750000000000006E-2</v>
      </c>
      <c r="P8">
        <f t="shared" si="6"/>
        <v>3.7774725274725276E-4</v>
      </c>
    </row>
    <row r="9" spans="1:16" x14ac:dyDescent="0.25">
      <c r="A9">
        <v>350</v>
      </c>
      <c r="B9">
        <f>(A9/1000)*9.8</f>
        <v>3.43</v>
      </c>
      <c r="C9">
        <f t="shared" si="0"/>
        <v>37797809.26983007</v>
      </c>
      <c r="D9">
        <v>2.25</v>
      </c>
      <c r="E9">
        <f t="shared" si="1"/>
        <v>9</v>
      </c>
      <c r="F9">
        <f t="shared" si="2"/>
        <v>5.6250000000000001E-2</v>
      </c>
      <c r="G9">
        <f t="shared" si="7"/>
        <v>3.6290322580645164E-4</v>
      </c>
      <c r="J9">
        <v>350</v>
      </c>
      <c r="K9">
        <f>(J9/1000)*9.8</f>
        <v>3.43</v>
      </c>
      <c r="L9">
        <f t="shared" si="3"/>
        <v>42670183.121019103</v>
      </c>
      <c r="M9">
        <v>3.25</v>
      </c>
      <c r="N9">
        <f t="shared" si="4"/>
        <v>13</v>
      </c>
      <c r="O9">
        <f t="shared" si="5"/>
        <v>8.1250000000000003E-2</v>
      </c>
      <c r="P9">
        <f t="shared" si="6"/>
        <v>4.4642857142857147E-4</v>
      </c>
    </row>
    <row r="10" spans="1:16" x14ac:dyDescent="0.25">
      <c r="A10">
        <v>400</v>
      </c>
      <c r="B10">
        <f>(A10/1000)*9.8</f>
        <v>3.9200000000000004</v>
      </c>
      <c r="C10">
        <f t="shared" si="0"/>
        <v>43197496.308377221</v>
      </c>
      <c r="D10">
        <v>2.75</v>
      </c>
      <c r="E10">
        <f t="shared" si="1"/>
        <v>11</v>
      </c>
      <c r="F10">
        <f t="shared" si="2"/>
        <v>6.8750000000000006E-2</v>
      </c>
      <c r="G10">
        <f t="shared" si="7"/>
        <v>4.4354838709677422E-4</v>
      </c>
      <c r="J10">
        <v>400</v>
      </c>
      <c r="K10">
        <f>(J10/1000)*9.8</f>
        <v>3.9200000000000004</v>
      </c>
      <c r="L10">
        <f t="shared" si="3"/>
        <v>48765923.566878974</v>
      </c>
      <c r="M10">
        <v>3.75</v>
      </c>
      <c r="N10">
        <f t="shared" si="4"/>
        <v>15</v>
      </c>
      <c r="O10">
        <f t="shared" si="5"/>
        <v>9.375E-2</v>
      </c>
      <c r="P10">
        <f t="shared" si="6"/>
        <v>5.1510989010989012E-4</v>
      </c>
    </row>
    <row r="11" spans="1:16" x14ac:dyDescent="0.25">
      <c r="A11">
        <v>450</v>
      </c>
      <c r="B11">
        <f>(A11/1000)*9.8</f>
        <v>4.41</v>
      </c>
      <c r="C11">
        <f t="shared" si="0"/>
        <v>48597183.346924372</v>
      </c>
      <c r="D11">
        <v>3.25</v>
      </c>
      <c r="E11">
        <f t="shared" si="1"/>
        <v>13</v>
      </c>
      <c r="F11">
        <f t="shared" si="2"/>
        <v>8.1250000000000003E-2</v>
      </c>
      <c r="G11">
        <f t="shared" si="7"/>
        <v>5.2419354838709675E-4</v>
      </c>
      <c r="J11">
        <v>450</v>
      </c>
      <c r="K11">
        <f>(J11/1000)*9.8</f>
        <v>4.41</v>
      </c>
      <c r="L11">
        <f t="shared" si="3"/>
        <v>54861664.012738846</v>
      </c>
      <c r="M11">
        <v>4.25</v>
      </c>
      <c r="N11">
        <f t="shared" si="4"/>
        <v>17</v>
      </c>
      <c r="O11">
        <f t="shared" si="5"/>
        <v>0.10625</v>
      </c>
      <c r="P11">
        <f t="shared" si="6"/>
        <v>5.8379120879120878E-4</v>
      </c>
    </row>
    <row r="12" spans="1:16" x14ac:dyDescent="0.25">
      <c r="A12">
        <v>500</v>
      </c>
      <c r="B12">
        <f>(A12/1000)*9.8</f>
        <v>4.9000000000000004</v>
      </c>
      <c r="C12">
        <f t="shared" si="0"/>
        <v>53996870.385471523</v>
      </c>
      <c r="D12">
        <v>3.5</v>
      </c>
      <c r="E12">
        <f t="shared" si="1"/>
        <v>14</v>
      </c>
      <c r="F12">
        <f t="shared" si="2"/>
        <v>8.7499999999999994E-2</v>
      </c>
      <c r="G12">
        <f t="shared" si="7"/>
        <v>5.6451612903225801E-4</v>
      </c>
      <c r="J12">
        <v>500</v>
      </c>
      <c r="K12">
        <f>(J12/1000)*9.8</f>
        <v>4.9000000000000004</v>
      </c>
      <c r="L12">
        <f t="shared" si="3"/>
        <v>60957404.458598718</v>
      </c>
      <c r="M12">
        <v>4.75</v>
      </c>
      <c r="N12">
        <f t="shared" si="4"/>
        <v>19</v>
      </c>
      <c r="O12">
        <f t="shared" si="5"/>
        <v>0.11874999999999999</v>
      </c>
      <c r="P12">
        <f t="shared" si="6"/>
        <v>6.5247252747252743E-4</v>
      </c>
    </row>
    <row r="13" spans="1:16" x14ac:dyDescent="0.25">
      <c r="A13">
        <v>550</v>
      </c>
      <c r="B13">
        <f>(A13/1000)*9.8</f>
        <v>5.3900000000000006</v>
      </c>
      <c r="C13">
        <f t="shared" si="0"/>
        <v>59396557.424018681</v>
      </c>
      <c r="D13">
        <v>4</v>
      </c>
      <c r="E13">
        <f t="shared" si="1"/>
        <v>16</v>
      </c>
      <c r="F13">
        <f t="shared" si="2"/>
        <v>0.1</v>
      </c>
      <c r="G13">
        <f t="shared" si="7"/>
        <v>6.4516129032258064E-4</v>
      </c>
      <c r="H13" t="s">
        <v>19</v>
      </c>
      <c r="J13">
        <v>550</v>
      </c>
      <c r="K13">
        <f>(J13/1000)*9.8</f>
        <v>5.3900000000000006</v>
      </c>
      <c r="L13">
        <f t="shared" si="3"/>
        <v>67053144.904458597</v>
      </c>
      <c r="M13">
        <v>5.5</v>
      </c>
      <c r="N13">
        <f t="shared" si="4"/>
        <v>22</v>
      </c>
      <c r="O13">
        <f t="shared" si="5"/>
        <v>0.13750000000000001</v>
      </c>
      <c r="P13">
        <f t="shared" si="6"/>
        <v>7.5549450549450552E-4</v>
      </c>
    </row>
    <row r="14" spans="1:16" x14ac:dyDescent="0.25">
      <c r="A14">
        <v>600</v>
      </c>
      <c r="B14">
        <f>(A14/1000)*9.8</f>
        <v>5.88</v>
      </c>
      <c r="C14">
        <f t="shared" si="0"/>
        <v>64796244.462565824</v>
      </c>
      <c r="D14">
        <v>4.25</v>
      </c>
      <c r="E14">
        <f t="shared" si="1"/>
        <v>17</v>
      </c>
      <c r="F14">
        <f t="shared" si="2"/>
        <v>0.10625</v>
      </c>
      <c r="G14">
        <f t="shared" si="7"/>
        <v>6.8548387096774191E-4</v>
      </c>
      <c r="J14">
        <v>600</v>
      </c>
      <c r="K14">
        <f>(J14/1000)*9.8</f>
        <v>5.88</v>
      </c>
      <c r="L14">
        <f t="shared" si="3"/>
        <v>73148885.350318462</v>
      </c>
      <c r="M14">
        <v>5.75</v>
      </c>
      <c r="N14">
        <f t="shared" si="4"/>
        <v>23</v>
      </c>
      <c r="O14">
        <f t="shared" si="5"/>
        <v>0.14374999999999999</v>
      </c>
      <c r="P14">
        <f t="shared" si="6"/>
        <v>7.8983516483516474E-4</v>
      </c>
    </row>
    <row r="15" spans="1:16" x14ac:dyDescent="0.25">
      <c r="A15">
        <v>650</v>
      </c>
      <c r="B15">
        <f>(A15/1000)*9.8</f>
        <v>6.370000000000001</v>
      </c>
      <c r="C15">
        <f t="shared" si="0"/>
        <v>70195931.501112983</v>
      </c>
      <c r="D15">
        <v>4.75</v>
      </c>
      <c r="E15">
        <f t="shared" si="1"/>
        <v>19</v>
      </c>
      <c r="F15">
        <f t="shared" si="2"/>
        <v>0.11874999999999999</v>
      </c>
      <c r="G15">
        <f t="shared" si="7"/>
        <v>7.6612903225806443E-4</v>
      </c>
      <c r="J15">
        <v>650</v>
      </c>
      <c r="K15">
        <f>(J15/1000)*9.8</f>
        <v>6.370000000000001</v>
      </c>
      <c r="L15">
        <f t="shared" si="3"/>
        <v>79244625.796178341</v>
      </c>
      <c r="M15">
        <v>6.25</v>
      </c>
      <c r="N15">
        <f t="shared" si="4"/>
        <v>25</v>
      </c>
      <c r="O15">
        <f t="shared" si="5"/>
        <v>0.15625</v>
      </c>
      <c r="P15">
        <f t="shared" si="6"/>
        <v>8.585164835164835E-4</v>
      </c>
    </row>
    <row r="16" spans="1:16" x14ac:dyDescent="0.25">
      <c r="A16">
        <v>700</v>
      </c>
      <c r="B16">
        <f>(A16/1000)*9.8</f>
        <v>6.86</v>
      </c>
      <c r="C16">
        <f t="shared" si="0"/>
        <v>75595618.539660141</v>
      </c>
      <c r="D16">
        <v>5</v>
      </c>
      <c r="E16">
        <f t="shared" si="1"/>
        <v>20</v>
      </c>
      <c r="F16">
        <f t="shared" si="2"/>
        <v>0.125</v>
      </c>
      <c r="G16">
        <f t="shared" si="7"/>
        <v>8.0645161290322581E-4</v>
      </c>
      <c r="J16">
        <v>700</v>
      </c>
      <c r="K16">
        <f>(J16/1000)*9.8</f>
        <v>6.86</v>
      </c>
      <c r="L16">
        <f t="shared" si="3"/>
        <v>85340366.242038205</v>
      </c>
      <c r="M16">
        <v>6.75</v>
      </c>
      <c r="N16">
        <f t="shared" si="4"/>
        <v>27</v>
      </c>
      <c r="O16">
        <f t="shared" si="5"/>
        <v>0.16875000000000001</v>
      </c>
      <c r="P16">
        <f t="shared" si="6"/>
        <v>9.2719780219780226E-4</v>
      </c>
    </row>
    <row r="17" spans="1:16" x14ac:dyDescent="0.25">
      <c r="A17">
        <v>750</v>
      </c>
      <c r="B17">
        <f>(A17/1000)*9.8</f>
        <v>7.3500000000000005</v>
      </c>
      <c r="C17">
        <f t="shared" si="0"/>
        <v>80995305.578207284</v>
      </c>
      <c r="D17">
        <v>5.25</v>
      </c>
      <c r="E17">
        <f t="shared" si="1"/>
        <v>21</v>
      </c>
      <c r="F17">
        <f t="shared" si="2"/>
        <v>0.13125000000000001</v>
      </c>
      <c r="G17">
        <f t="shared" si="7"/>
        <v>8.4677419354838718E-4</v>
      </c>
      <c r="J17">
        <v>750</v>
      </c>
      <c r="K17">
        <f>(J17/1000)*9.8</f>
        <v>7.3500000000000005</v>
      </c>
      <c r="L17">
        <f t="shared" si="3"/>
        <v>91436106.687898085</v>
      </c>
      <c r="M17">
        <v>7.25</v>
      </c>
      <c r="N17">
        <f t="shared" si="4"/>
        <v>29</v>
      </c>
      <c r="O17">
        <f t="shared" si="5"/>
        <v>0.18124999999999999</v>
      </c>
      <c r="P17">
        <f t="shared" si="6"/>
        <v>9.9587912087912081E-4</v>
      </c>
    </row>
    <row r="18" spans="1:16" x14ac:dyDescent="0.25">
      <c r="A18">
        <v>800</v>
      </c>
      <c r="B18">
        <f>(A18/1000)*9.8</f>
        <v>7.8400000000000007</v>
      </c>
      <c r="C18">
        <f t="shared" si="0"/>
        <v>86394992.616754442</v>
      </c>
      <c r="D18">
        <v>5.75</v>
      </c>
      <c r="E18">
        <f t="shared" si="1"/>
        <v>23</v>
      </c>
      <c r="F18">
        <f t="shared" si="2"/>
        <v>0.14374999999999999</v>
      </c>
      <c r="G18">
        <f t="shared" si="7"/>
        <v>9.274193548387096E-4</v>
      </c>
      <c r="J18">
        <v>800</v>
      </c>
      <c r="K18">
        <f>(J18/1000)*9.8</f>
        <v>7.8400000000000007</v>
      </c>
      <c r="L18">
        <f t="shared" si="3"/>
        <v>97531847.133757949</v>
      </c>
      <c r="M18">
        <v>8</v>
      </c>
      <c r="N18">
        <f t="shared" si="4"/>
        <v>32</v>
      </c>
      <c r="O18">
        <f t="shared" si="5"/>
        <v>0.2</v>
      </c>
      <c r="P18">
        <f t="shared" si="6"/>
        <v>1.0989010989010989E-3</v>
      </c>
    </row>
    <row r="19" spans="1:16" x14ac:dyDescent="0.25">
      <c r="A19">
        <v>850</v>
      </c>
      <c r="B19">
        <f>(A19/1000)*9.8</f>
        <v>8.33</v>
      </c>
      <c r="C19">
        <f t="shared" si="0"/>
        <v>91794679.655301586</v>
      </c>
      <c r="D19">
        <v>6</v>
      </c>
      <c r="E19">
        <f t="shared" si="1"/>
        <v>24</v>
      </c>
      <c r="F19">
        <f t="shared" si="2"/>
        <v>0.15</v>
      </c>
      <c r="G19">
        <f t="shared" si="7"/>
        <v>9.6774193548387097E-4</v>
      </c>
      <c r="J19">
        <v>850</v>
      </c>
      <c r="K19">
        <f>(J19/1000)*9.8</f>
        <v>8.33</v>
      </c>
      <c r="L19">
        <f t="shared" si="3"/>
        <v>103627587.57961781</v>
      </c>
      <c r="M19">
        <v>8.75</v>
      </c>
      <c r="N19">
        <f t="shared" si="4"/>
        <v>35</v>
      </c>
      <c r="O19">
        <f t="shared" si="5"/>
        <v>0.21875</v>
      </c>
      <c r="P19">
        <f t="shared" si="6"/>
        <v>1.201923076923077E-3</v>
      </c>
    </row>
    <row r="20" spans="1:16" x14ac:dyDescent="0.25">
      <c r="A20">
        <v>900</v>
      </c>
      <c r="B20">
        <f>(A20/1000)*9.8</f>
        <v>8.82</v>
      </c>
      <c r="C20">
        <f t="shared" si="0"/>
        <v>97194366.693848744</v>
      </c>
      <c r="D20">
        <v>6.5</v>
      </c>
      <c r="E20">
        <f t="shared" si="1"/>
        <v>26</v>
      </c>
      <c r="F20">
        <f t="shared" si="2"/>
        <v>0.16250000000000001</v>
      </c>
      <c r="G20">
        <f t="shared" si="7"/>
        <v>1.0483870967741935E-3</v>
      </c>
      <c r="J20">
        <v>900</v>
      </c>
      <c r="K20">
        <f>(J20/1000)*9.8</f>
        <v>8.82</v>
      </c>
      <c r="L20">
        <f t="shared" si="3"/>
        <v>109723328.02547769</v>
      </c>
      <c r="M20">
        <v>9.5</v>
      </c>
      <c r="N20">
        <f t="shared" si="4"/>
        <v>38</v>
      </c>
      <c r="O20">
        <f t="shared" si="5"/>
        <v>0.23749999999999999</v>
      </c>
      <c r="P20">
        <f t="shared" si="6"/>
        <v>1.3049450549450549E-3</v>
      </c>
    </row>
    <row r="21" spans="1:16" x14ac:dyDescent="0.25">
      <c r="A21">
        <v>950</v>
      </c>
      <c r="B21">
        <f>(A21/1000)*9.8</f>
        <v>9.31</v>
      </c>
      <c r="C21">
        <f t="shared" si="0"/>
        <v>102594053.7323959</v>
      </c>
      <c r="D21">
        <v>6.5</v>
      </c>
      <c r="E21">
        <f t="shared" si="1"/>
        <v>26</v>
      </c>
      <c r="F21">
        <f t="shared" si="2"/>
        <v>0.16250000000000001</v>
      </c>
      <c r="G21">
        <f t="shared" si="7"/>
        <v>1.0483870967741935E-3</v>
      </c>
      <c r="J21">
        <v>950</v>
      </c>
      <c r="K21">
        <f>(J21/1000)*9.8</f>
        <v>9.31</v>
      </c>
      <c r="L21">
        <f t="shared" si="3"/>
        <v>115819068.47133757</v>
      </c>
      <c r="M21">
        <v>9.75</v>
      </c>
      <c r="N21">
        <f t="shared" si="4"/>
        <v>39</v>
      </c>
      <c r="O21">
        <f t="shared" si="5"/>
        <v>0.24374999999999999</v>
      </c>
      <c r="P21">
        <f t="shared" si="6"/>
        <v>1.3392857142857143E-3</v>
      </c>
    </row>
    <row r="22" spans="1:16" x14ac:dyDescent="0.25">
      <c r="A22">
        <v>1000</v>
      </c>
      <c r="B22">
        <f>(A22/1000)*9.8</f>
        <v>9.8000000000000007</v>
      </c>
      <c r="C22">
        <f t="shared" si="0"/>
        <v>107993740.77094305</v>
      </c>
      <c r="D22">
        <v>7</v>
      </c>
      <c r="E22">
        <f t="shared" si="1"/>
        <v>28</v>
      </c>
      <c r="F22">
        <f t="shared" si="2"/>
        <v>0.17499999999999999</v>
      </c>
      <c r="G22">
        <f t="shared" si="7"/>
        <v>1.129032258064516E-3</v>
      </c>
      <c r="J22">
        <v>1000</v>
      </c>
      <c r="K22">
        <f>(J22/1000)*9.8</f>
        <v>9.8000000000000007</v>
      </c>
      <c r="L22">
        <f t="shared" si="3"/>
        <v>121914808.91719744</v>
      </c>
      <c r="M22">
        <f>M21+0.25</f>
        <v>10</v>
      </c>
      <c r="N22">
        <f t="shared" si="4"/>
        <v>40</v>
      </c>
      <c r="O22">
        <f t="shared" si="5"/>
        <v>0.25</v>
      </c>
      <c r="P22">
        <f t="shared" si="6"/>
        <v>1.3736263736263737E-3</v>
      </c>
    </row>
    <row r="23" spans="1:16" x14ac:dyDescent="0.25">
      <c r="A23">
        <v>1050</v>
      </c>
      <c r="B23">
        <f>(A23/1000)*9.8</f>
        <v>10.290000000000001</v>
      </c>
      <c r="C23">
        <f t="shared" si="0"/>
        <v>113393427.8094902</v>
      </c>
      <c r="D23">
        <v>7</v>
      </c>
      <c r="E23">
        <f t="shared" si="1"/>
        <v>28</v>
      </c>
      <c r="F23">
        <f t="shared" si="2"/>
        <v>0.17499999999999999</v>
      </c>
      <c r="G23">
        <f t="shared" si="7"/>
        <v>1.129032258064516E-3</v>
      </c>
      <c r="H23" t="s">
        <v>19</v>
      </c>
      <c r="J23">
        <v>1050</v>
      </c>
      <c r="K23" t="s">
        <v>21</v>
      </c>
    </row>
    <row r="24" spans="1:16" x14ac:dyDescent="0.25">
      <c r="A24">
        <v>1100</v>
      </c>
      <c r="B24">
        <f>(A24/1000)*9.8</f>
        <v>10.780000000000001</v>
      </c>
      <c r="C24">
        <f t="shared" si="0"/>
        <v>118793114.84803736</v>
      </c>
      <c r="D24">
        <v>7.25</v>
      </c>
      <c r="E24">
        <f t="shared" si="1"/>
        <v>29</v>
      </c>
      <c r="F24">
        <f t="shared" si="2"/>
        <v>0.18124999999999999</v>
      </c>
      <c r="G24">
        <f t="shared" si="7"/>
        <v>1.1693548387096773E-3</v>
      </c>
    </row>
    <row r="25" spans="1:16" x14ac:dyDescent="0.25">
      <c r="A25">
        <v>1150</v>
      </c>
      <c r="B25">
        <f>(A25/1000)*9.8</f>
        <v>11.27</v>
      </c>
      <c r="C25">
        <f t="shared" si="0"/>
        <v>124192801.88658449</v>
      </c>
      <c r="D25">
        <v>7.5</v>
      </c>
      <c r="E25">
        <f t="shared" si="1"/>
        <v>30</v>
      </c>
      <c r="F25">
        <f t="shared" si="2"/>
        <v>0.1875</v>
      </c>
      <c r="G25">
        <f t="shared" si="7"/>
        <v>1.2096774193548388E-3</v>
      </c>
    </row>
    <row r="26" spans="1:16" x14ac:dyDescent="0.25">
      <c r="A26">
        <v>1200</v>
      </c>
      <c r="B26">
        <f>(A26/1000)*9.8</f>
        <v>11.76</v>
      </c>
      <c r="C26">
        <f t="shared" si="0"/>
        <v>129592488.92513165</v>
      </c>
      <c r="D26">
        <f>7.5+0.75</f>
        <v>8.25</v>
      </c>
      <c r="E26">
        <f t="shared" si="1"/>
        <v>33</v>
      </c>
      <c r="F26">
        <f t="shared" si="2"/>
        <v>0.20624999999999999</v>
      </c>
      <c r="G26">
        <f t="shared" si="7"/>
        <v>1.3306451612903226E-3</v>
      </c>
    </row>
    <row r="27" spans="1:16" x14ac:dyDescent="0.25">
      <c r="A27">
        <v>1250</v>
      </c>
      <c r="B27" t="s">
        <v>21</v>
      </c>
      <c r="H27" t="s">
        <v>19</v>
      </c>
    </row>
    <row r="29" spans="1:16" x14ac:dyDescent="0.25">
      <c r="A29" t="s">
        <v>20</v>
      </c>
      <c r="D29">
        <v>155</v>
      </c>
      <c r="E29" t="s">
        <v>8</v>
      </c>
      <c r="J29" t="s">
        <v>7</v>
      </c>
      <c r="M29">
        <v>182</v>
      </c>
      <c r="N29" t="s">
        <v>8</v>
      </c>
    </row>
    <row r="31" spans="1:16" x14ac:dyDescent="0.25">
      <c r="A31" t="s">
        <v>22</v>
      </c>
    </row>
    <row r="32" spans="1:16" x14ac:dyDescent="0.25">
      <c r="A32" t="s">
        <v>23</v>
      </c>
      <c r="D32" t="s">
        <v>25</v>
      </c>
      <c r="J32" t="s">
        <v>25</v>
      </c>
    </row>
    <row r="33" spans="1:11" x14ac:dyDescent="0.25">
      <c r="D33">
        <v>18</v>
      </c>
      <c r="J33">
        <v>17</v>
      </c>
    </row>
    <row r="34" spans="1:11" x14ac:dyDescent="0.25">
      <c r="D34">
        <v>18</v>
      </c>
      <c r="J34">
        <v>17</v>
      </c>
    </row>
    <row r="35" spans="1:11" x14ac:dyDescent="0.25">
      <c r="D35">
        <v>18</v>
      </c>
      <c r="J35">
        <v>17</v>
      </c>
    </row>
    <row r="36" spans="1:11" x14ac:dyDescent="0.25">
      <c r="A36" t="s">
        <v>24</v>
      </c>
      <c r="D36">
        <v>1</v>
      </c>
      <c r="E36">
        <f>D35-D36</f>
        <v>17</v>
      </c>
      <c r="J36">
        <v>1</v>
      </c>
      <c r="K36">
        <f>J35-J36</f>
        <v>16</v>
      </c>
    </row>
    <row r="37" spans="1:11" x14ac:dyDescent="0.25">
      <c r="A37" t="s">
        <v>26</v>
      </c>
      <c r="D37">
        <f>E36/50</f>
        <v>0.34</v>
      </c>
      <c r="J37">
        <f>K36/50</f>
        <v>0.32</v>
      </c>
    </row>
    <row r="38" spans="1:11" x14ac:dyDescent="0.25">
      <c r="A38" t="s">
        <v>27</v>
      </c>
      <c r="D38">
        <f>3.14*((D37/2)^2)</f>
        <v>9.0746000000000021E-2</v>
      </c>
      <c r="J38">
        <f>3.14*((J37/2)^2)</f>
        <v>8.0384000000000011E-2</v>
      </c>
    </row>
    <row r="39" spans="1:11" x14ac:dyDescent="0.25">
      <c r="A39" t="s">
        <v>28</v>
      </c>
      <c r="D39">
        <f>D38/1000000</f>
        <v>9.0746000000000024E-8</v>
      </c>
      <c r="J39">
        <f>J38/1000000</f>
        <v>8.0384000000000014E-8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continuedFromAtulsLaptop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2015-03-10T10:00:46Z</dcterms:created>
  <dcterms:modified xsi:type="dcterms:W3CDTF">2015-03-13T11:05:05Z</dcterms:modified>
</cp:coreProperties>
</file>