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tul\Documents\IISER_repo\Semester_6\lab\presentation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L2" i="1" s="1"/>
  <c r="F3" i="1"/>
  <c r="H3" i="1" s="1"/>
  <c r="I3" i="1" s="1"/>
  <c r="F4" i="1"/>
  <c r="H4" i="1" s="1"/>
  <c r="I4" i="1" s="1"/>
  <c r="F5" i="1"/>
  <c r="H5" i="1" s="1"/>
  <c r="I5" i="1" s="1"/>
  <c r="F6" i="1"/>
  <c r="H6" i="1" s="1"/>
  <c r="I6" i="1" s="1"/>
  <c r="F7" i="1"/>
  <c r="H7" i="1" s="1"/>
  <c r="I7" i="1" s="1"/>
  <c r="F8" i="1"/>
  <c r="H8" i="1" s="1"/>
  <c r="I8" i="1" s="1"/>
  <c r="F9" i="1"/>
  <c r="H9" i="1" s="1"/>
  <c r="I9" i="1" s="1"/>
  <c r="F10" i="1"/>
  <c r="H10" i="1" s="1"/>
  <c r="I10" i="1" s="1"/>
  <c r="F11" i="1"/>
  <c r="H11" i="1" s="1"/>
  <c r="I11" i="1" s="1"/>
  <c r="F12" i="1"/>
  <c r="H12" i="1" s="1"/>
  <c r="I12" i="1" s="1"/>
  <c r="F13" i="1"/>
  <c r="H13" i="1" s="1"/>
  <c r="I13" i="1" s="1"/>
  <c r="F14" i="1"/>
  <c r="H14" i="1" s="1"/>
  <c r="I14" i="1" s="1"/>
  <c r="F15" i="1"/>
  <c r="H15" i="1" s="1"/>
  <c r="I15" i="1" s="1"/>
  <c r="F16" i="1"/>
  <c r="H16" i="1" s="1"/>
  <c r="I16" i="1" s="1"/>
  <c r="F17" i="1"/>
  <c r="H17" i="1" s="1"/>
  <c r="I17" i="1" s="1"/>
  <c r="F18" i="1"/>
  <c r="H18" i="1" s="1"/>
  <c r="I18" i="1" s="1"/>
  <c r="F19" i="1"/>
  <c r="H19" i="1" s="1"/>
  <c r="I19" i="1" s="1"/>
  <c r="F20" i="1"/>
  <c r="H20" i="1" s="1"/>
  <c r="I20" i="1" s="1"/>
  <c r="F21" i="1"/>
  <c r="H21" i="1" s="1"/>
  <c r="I21" i="1" s="1"/>
  <c r="F22" i="1"/>
  <c r="H22" i="1" s="1"/>
  <c r="I22" i="1" s="1"/>
  <c r="F23" i="1"/>
  <c r="H23" i="1" s="1"/>
  <c r="I23" i="1" s="1"/>
  <c r="F24" i="1"/>
  <c r="H24" i="1" s="1"/>
  <c r="I24" i="1" s="1"/>
  <c r="F25" i="1"/>
  <c r="H25" i="1" s="1"/>
  <c r="I25" i="1" s="1"/>
  <c r="F26" i="1"/>
  <c r="H26" i="1" s="1"/>
  <c r="I26" i="1" s="1"/>
  <c r="F27" i="1"/>
  <c r="H27" i="1" s="1"/>
  <c r="I27" i="1" s="1"/>
  <c r="F28" i="1"/>
  <c r="H28" i="1" s="1"/>
  <c r="I28" i="1" s="1"/>
  <c r="F29" i="1"/>
  <c r="H29" i="1" s="1"/>
  <c r="I29" i="1" s="1"/>
  <c r="F30" i="1"/>
  <c r="H30" i="1" s="1"/>
  <c r="I30" i="1" s="1"/>
  <c r="F31" i="1"/>
  <c r="H31" i="1" s="1"/>
  <c r="I31" i="1" s="1"/>
  <c r="F32" i="1"/>
  <c r="H32" i="1" s="1"/>
  <c r="I32" i="1" s="1"/>
  <c r="F33" i="1"/>
  <c r="H33" i="1" s="1"/>
  <c r="I33" i="1" s="1"/>
  <c r="G30" i="1" l="1"/>
  <c r="J30" i="1" s="1"/>
  <c r="G26" i="1"/>
  <c r="J26" i="1" s="1"/>
  <c r="G22" i="1"/>
  <c r="J22" i="1" s="1"/>
  <c r="G18" i="1"/>
  <c r="J18" i="1" s="1"/>
  <c r="G14" i="1"/>
  <c r="J14" i="1" s="1"/>
  <c r="G10" i="1"/>
  <c r="J10" i="1" s="1"/>
  <c r="G6" i="1"/>
  <c r="J6" i="1" s="1"/>
  <c r="G33" i="1"/>
  <c r="J33" i="1" s="1"/>
  <c r="G29" i="1"/>
  <c r="J29" i="1" s="1"/>
  <c r="G25" i="1"/>
  <c r="J25" i="1" s="1"/>
  <c r="G21" i="1"/>
  <c r="J21" i="1" s="1"/>
  <c r="G17" i="1"/>
  <c r="J17" i="1" s="1"/>
  <c r="G13" i="1"/>
  <c r="J13" i="1" s="1"/>
  <c r="G9" i="1"/>
  <c r="J9" i="1" s="1"/>
  <c r="G5" i="1"/>
  <c r="J5" i="1" s="1"/>
  <c r="G32" i="1"/>
  <c r="J32" i="1" s="1"/>
  <c r="G28" i="1"/>
  <c r="J28" i="1" s="1"/>
  <c r="G24" i="1"/>
  <c r="J24" i="1" s="1"/>
  <c r="G20" i="1"/>
  <c r="J20" i="1" s="1"/>
  <c r="G16" i="1"/>
  <c r="J16" i="1" s="1"/>
  <c r="G12" i="1"/>
  <c r="J12" i="1" s="1"/>
  <c r="G8" i="1"/>
  <c r="J8" i="1" s="1"/>
  <c r="G4" i="1"/>
  <c r="J4" i="1" s="1"/>
  <c r="G31" i="1"/>
  <c r="J31" i="1" s="1"/>
  <c r="G27" i="1"/>
  <c r="J27" i="1" s="1"/>
  <c r="G23" i="1"/>
  <c r="J23" i="1" s="1"/>
  <c r="G19" i="1"/>
  <c r="J19" i="1" s="1"/>
  <c r="G15" i="1"/>
  <c r="J15" i="1" s="1"/>
  <c r="G11" i="1"/>
  <c r="J11" i="1" s="1"/>
  <c r="G7" i="1"/>
  <c r="J7" i="1" s="1"/>
  <c r="G3" i="1"/>
  <c r="J3" i="1" s="1"/>
  <c r="E2" i="1"/>
  <c r="F2" i="1" s="1"/>
  <c r="H2" i="1" l="1"/>
  <c r="I2" i="1" s="1"/>
  <c r="G2" i="1"/>
  <c r="J2" i="1" l="1"/>
  <c r="J34" i="1" l="1"/>
  <c r="M2" i="1"/>
  <c r="N2" i="1" s="1"/>
</calcChain>
</file>

<file path=xl/sharedStrings.xml><?xml version="1.0" encoding="utf-8"?>
<sst xmlns="http://schemas.openxmlformats.org/spreadsheetml/2006/main" count="76" uniqueCount="42">
  <si>
    <t>Delhi</t>
  </si>
  <si>
    <t>Chandigarh</t>
  </si>
  <si>
    <t>Srinagar</t>
  </si>
  <si>
    <t>Shimla</t>
  </si>
  <si>
    <t>Dehradun</t>
  </si>
  <si>
    <t>Jaipur</t>
  </si>
  <si>
    <t>Lucknow</t>
  </si>
  <si>
    <t>Patna</t>
  </si>
  <si>
    <t>Gangtok</t>
  </si>
  <si>
    <t>Dispur</t>
  </si>
  <si>
    <t>Itanagar</t>
  </si>
  <si>
    <t>Kohima</t>
  </si>
  <si>
    <t>Imphal</t>
  </si>
  <si>
    <t>Aizawl</t>
  </si>
  <si>
    <t>Agartala</t>
  </si>
  <si>
    <t xml:space="preserve">Dispur </t>
  </si>
  <si>
    <t>Shillong</t>
  </si>
  <si>
    <t>Ranchi</t>
  </si>
  <si>
    <t>West Bengal</t>
  </si>
  <si>
    <t>Bhubaneshwar</t>
  </si>
  <si>
    <t>Raipur</t>
  </si>
  <si>
    <t>Hyderabad</t>
  </si>
  <si>
    <t>Bhopal</t>
  </si>
  <si>
    <t>Gandhinagar</t>
  </si>
  <si>
    <t>Mumbai</t>
  </si>
  <si>
    <t>Goa</t>
  </si>
  <si>
    <t>Bengaluru</t>
  </si>
  <si>
    <t>Chennai</t>
  </si>
  <si>
    <t>Pondicherry</t>
  </si>
  <si>
    <t>Thiruvananthapuram</t>
  </si>
  <si>
    <t>City 1 (MW)</t>
  </si>
  <si>
    <t>City 2 (MW)</t>
  </si>
  <si>
    <t>Max power (MW)</t>
  </si>
  <si>
    <t>I (KA) =Max power/500 KV</t>
  </si>
  <si>
    <t>Number of wires=Max power (MW)/500 MW</t>
  </si>
  <si>
    <t>distance (Km)</t>
  </si>
  <si>
    <t>Resistance in ohms=(0.216 ohm/km)*distance/(# wires)</t>
  </si>
  <si>
    <t>Joule Heating/t (MW)=i^2R</t>
  </si>
  <si>
    <t>$</t>
  </si>
  <si>
    <t>Time(year)</t>
  </si>
  <si>
    <r>
      <t>L aying cost for superconductor (Rs)= 2*(Rate/m)</t>
    </r>
    <r>
      <rPr>
        <sz val="11"/>
        <color theme="1"/>
        <rFont val="Calibri"/>
        <family val="2"/>
      </rPr>
      <t>*Distance</t>
    </r>
  </si>
  <si>
    <t>Time(hour) = Laying cost for superconductor/(2.5*i^2R)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</si>
</sst>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topLeftCell="J1" workbookViewId="0">
      <selection activeCell="L2" sqref="L2"/>
    </sheetView>
  </sheetViews>
  <sheetFormatPr defaultRowHeight="15" x14ac:dyDescent="0.25"/>
  <cols>
    <col min="2" max="2" width="11.140625" customWidth="1"/>
    <col min="3" max="3" width="12" customWidth="1"/>
    <col min="4" max="5" width="11.28515625" bestFit="1" customWidth="1"/>
    <col min="6" max="6" width="16.42578125" bestFit="1" customWidth="1"/>
    <col min="7" max="7" width="24.28515625" bestFit="1" customWidth="1"/>
    <col min="8" max="8" width="41" bestFit="1" customWidth="1"/>
    <col min="9" max="9" width="51.28515625" bestFit="1" customWidth="1"/>
    <col min="10" max="10" width="25" customWidth="1"/>
    <col min="12" max="12" width="56.42578125" customWidth="1"/>
    <col min="13" max="13" width="49.28515625" customWidth="1"/>
    <col min="14" max="14" width="11.42578125" customWidth="1"/>
  </cols>
  <sheetData>
    <row r="1" spans="1:14" x14ac:dyDescent="0.25">
      <c r="C1" t="s">
        <v>35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36</v>
      </c>
      <c r="J1" t="s">
        <v>37</v>
      </c>
      <c r="K1" s="1" t="s">
        <v>38</v>
      </c>
      <c r="L1" t="s">
        <v>40</v>
      </c>
      <c r="M1" t="s">
        <v>41</v>
      </c>
      <c r="N1" t="s">
        <v>39</v>
      </c>
    </row>
    <row r="2" spans="1:14" x14ac:dyDescent="0.25">
      <c r="A2" t="s">
        <v>0</v>
      </c>
      <c r="B2" t="s">
        <v>1</v>
      </c>
      <c r="C2">
        <v>244</v>
      </c>
      <c r="D2">
        <v>7500.79</v>
      </c>
      <c r="E2">
        <f xml:space="preserve"> 7614.95 + 109.58</f>
        <v>7724.53</v>
      </c>
      <c r="F2">
        <f>MAX(D2,E2)</f>
        <v>7724.53</v>
      </c>
      <c r="G2">
        <f>F2/500</f>
        <v>15.449059999999999</v>
      </c>
      <c r="H2">
        <f>CEILING(F2/500,1)</f>
        <v>16</v>
      </c>
      <c r="I2">
        <f>(0.216*C2)/(H2)</f>
        <v>3.294</v>
      </c>
      <c r="J2">
        <f>G2^2*I2</f>
        <v>786.19036038657839</v>
      </c>
      <c r="K2">
        <v>56</v>
      </c>
      <c r="L2">
        <f>2*400*K2*C34*1000</f>
        <v>628248320000</v>
      </c>
      <c r="M2">
        <f xml:space="preserve"> (L2 /(2.5 * J2 * 1000))</f>
        <v>319641.83315149444</v>
      </c>
      <c r="N2">
        <f>M2/(24*365)</f>
        <v>36.488793738755071</v>
      </c>
    </row>
    <row r="3" spans="1:14" x14ac:dyDescent="0.25">
      <c r="A3" t="s">
        <v>2</v>
      </c>
      <c r="B3" t="s">
        <v>3</v>
      </c>
      <c r="C3">
        <v>665</v>
      </c>
      <c r="D3">
        <v>2524.96</v>
      </c>
      <c r="E3">
        <v>3824.96</v>
      </c>
      <c r="F3">
        <f t="shared" ref="F3:F33" si="0">MAX(D3,E3)</f>
        <v>3824.96</v>
      </c>
      <c r="G3">
        <f t="shared" ref="G3:G33" si="1">F3/500</f>
        <v>7.6499199999999998</v>
      </c>
      <c r="H3">
        <f t="shared" ref="H3:H33" si="2">CEILING(F3/500,1)</f>
        <v>8</v>
      </c>
      <c r="I3">
        <f t="shared" ref="I3:I33" si="3">(0.216*C3)/(H3)</f>
        <v>17.954999999999998</v>
      </c>
      <c r="J3">
        <f t="shared" ref="J3:J33" si="4">G3^2*I3</f>
        <v>1050.7495106949118</v>
      </c>
    </row>
    <row r="4" spans="1:14" x14ac:dyDescent="0.25">
      <c r="A4" t="s">
        <v>3</v>
      </c>
      <c r="B4" t="s">
        <v>1</v>
      </c>
      <c r="C4">
        <v>131</v>
      </c>
      <c r="D4">
        <v>3824.96</v>
      </c>
      <c r="E4">
        <v>7724.53</v>
      </c>
      <c r="F4">
        <f t="shared" si="0"/>
        <v>7724.53</v>
      </c>
      <c r="G4">
        <f t="shared" si="1"/>
        <v>15.449059999999999</v>
      </c>
      <c r="H4">
        <f t="shared" si="2"/>
        <v>16</v>
      </c>
      <c r="I4">
        <f t="shared" si="3"/>
        <v>1.7685</v>
      </c>
      <c r="J4">
        <f t="shared" si="4"/>
        <v>422.09400496164659</v>
      </c>
    </row>
    <row r="5" spans="1:14" x14ac:dyDescent="0.25">
      <c r="A5" t="s">
        <v>4</v>
      </c>
      <c r="B5" t="s">
        <v>3</v>
      </c>
      <c r="C5">
        <v>246</v>
      </c>
      <c r="D5">
        <v>2588.08</v>
      </c>
      <c r="E5">
        <v>3824.96</v>
      </c>
      <c r="F5">
        <f t="shared" si="0"/>
        <v>3824.96</v>
      </c>
      <c r="G5">
        <f t="shared" si="1"/>
        <v>7.6499199999999998</v>
      </c>
      <c r="H5">
        <f t="shared" si="2"/>
        <v>8</v>
      </c>
      <c r="I5">
        <f t="shared" si="3"/>
        <v>6.6420000000000003</v>
      </c>
      <c r="J5">
        <f t="shared" si="4"/>
        <v>388.69831523450881</v>
      </c>
    </row>
    <row r="6" spans="1:14" x14ac:dyDescent="0.25">
      <c r="A6" t="s">
        <v>4</v>
      </c>
      <c r="B6" t="s">
        <v>0</v>
      </c>
      <c r="C6">
        <v>244</v>
      </c>
      <c r="D6">
        <v>2588.08</v>
      </c>
      <c r="E6">
        <v>7500.79</v>
      </c>
      <c r="F6">
        <f t="shared" si="0"/>
        <v>7500.79</v>
      </c>
      <c r="G6">
        <f t="shared" si="1"/>
        <v>15.001580000000001</v>
      </c>
      <c r="H6">
        <f t="shared" si="2"/>
        <v>16</v>
      </c>
      <c r="I6">
        <f t="shared" si="3"/>
        <v>3.294</v>
      </c>
      <c r="J6">
        <f t="shared" si="4"/>
        <v>741.30614382314172</v>
      </c>
    </row>
    <row r="7" spans="1:14" x14ac:dyDescent="0.25">
      <c r="A7" t="s">
        <v>5</v>
      </c>
      <c r="B7" t="s">
        <v>0</v>
      </c>
      <c r="C7">
        <v>273</v>
      </c>
      <c r="D7">
        <v>14059.12</v>
      </c>
      <c r="E7">
        <v>7500.79</v>
      </c>
      <c r="F7">
        <f t="shared" si="0"/>
        <v>14059.12</v>
      </c>
      <c r="G7">
        <f t="shared" si="1"/>
        <v>28.11824</v>
      </c>
      <c r="H7">
        <f t="shared" si="2"/>
        <v>29</v>
      </c>
      <c r="I7">
        <f t="shared" si="3"/>
        <v>2.0333793103448277</v>
      </c>
      <c r="J7">
        <f t="shared" si="4"/>
        <v>1607.6617064722786</v>
      </c>
    </row>
    <row r="8" spans="1:14" x14ac:dyDescent="0.25">
      <c r="A8" t="s">
        <v>0</v>
      </c>
      <c r="B8" t="s">
        <v>5</v>
      </c>
      <c r="C8">
        <v>494</v>
      </c>
      <c r="D8">
        <v>7500.79</v>
      </c>
      <c r="E8">
        <v>14059.12</v>
      </c>
      <c r="F8">
        <f t="shared" si="0"/>
        <v>14059.12</v>
      </c>
      <c r="G8">
        <f t="shared" si="1"/>
        <v>28.11824</v>
      </c>
      <c r="H8">
        <f t="shared" si="2"/>
        <v>29</v>
      </c>
      <c r="I8">
        <f t="shared" si="3"/>
        <v>3.6794482758620686</v>
      </c>
      <c r="J8">
        <f t="shared" si="4"/>
        <v>2909.1021355212656</v>
      </c>
    </row>
    <row r="9" spans="1:14" x14ac:dyDescent="0.25">
      <c r="A9" t="s">
        <v>6</v>
      </c>
      <c r="B9" t="s">
        <v>7</v>
      </c>
      <c r="C9">
        <v>528</v>
      </c>
      <c r="D9">
        <v>14274.57</v>
      </c>
      <c r="E9">
        <v>2198.13</v>
      </c>
      <c r="F9">
        <f t="shared" si="0"/>
        <v>14274.57</v>
      </c>
      <c r="G9">
        <f t="shared" si="1"/>
        <v>28.549139999999998</v>
      </c>
      <c r="H9">
        <f t="shared" si="2"/>
        <v>29</v>
      </c>
      <c r="I9">
        <f t="shared" si="3"/>
        <v>3.932689655172414</v>
      </c>
      <c r="J9">
        <f t="shared" si="4"/>
        <v>3205.3520539055826</v>
      </c>
    </row>
    <row r="10" spans="1:14" x14ac:dyDescent="0.25">
      <c r="A10" t="s">
        <v>8</v>
      </c>
      <c r="B10" t="s">
        <v>7</v>
      </c>
      <c r="C10">
        <v>580</v>
      </c>
      <c r="D10">
        <v>313.99</v>
      </c>
      <c r="E10">
        <v>2198.13</v>
      </c>
      <c r="F10">
        <f t="shared" si="0"/>
        <v>2198.13</v>
      </c>
      <c r="G10">
        <f t="shared" si="1"/>
        <v>4.3962599999999998</v>
      </c>
      <c r="H10">
        <f t="shared" si="2"/>
        <v>5</v>
      </c>
      <c r="I10">
        <f t="shared" si="3"/>
        <v>25.056000000000001</v>
      </c>
      <c r="J10">
        <f t="shared" si="4"/>
        <v>484.2598674013056</v>
      </c>
    </row>
    <row r="11" spans="1:14" x14ac:dyDescent="0.25">
      <c r="A11" t="s">
        <v>8</v>
      </c>
      <c r="B11" t="s">
        <v>9</v>
      </c>
      <c r="C11">
        <v>538</v>
      </c>
      <c r="D11">
        <v>313.99</v>
      </c>
      <c r="E11">
        <v>1140.04</v>
      </c>
      <c r="F11">
        <f t="shared" si="0"/>
        <v>1140.04</v>
      </c>
      <c r="G11">
        <f t="shared" si="1"/>
        <v>2.2800799999999999</v>
      </c>
      <c r="H11">
        <f t="shared" si="2"/>
        <v>3</v>
      </c>
      <c r="I11">
        <f t="shared" si="3"/>
        <v>38.735999999999997</v>
      </c>
      <c r="J11">
        <f t="shared" si="4"/>
        <v>201.37935354071038</v>
      </c>
    </row>
    <row r="12" spans="1:14" x14ac:dyDescent="0.25">
      <c r="A12" t="s">
        <v>10</v>
      </c>
      <c r="B12" t="s">
        <v>9</v>
      </c>
      <c r="C12">
        <v>339</v>
      </c>
      <c r="D12">
        <v>249.41</v>
      </c>
      <c r="E12">
        <v>1140.04</v>
      </c>
      <c r="F12">
        <f t="shared" si="0"/>
        <v>1140.04</v>
      </c>
      <c r="G12">
        <f t="shared" si="1"/>
        <v>2.2800799999999999</v>
      </c>
      <c r="H12">
        <f t="shared" si="2"/>
        <v>3</v>
      </c>
      <c r="I12">
        <f t="shared" si="3"/>
        <v>24.408000000000001</v>
      </c>
      <c r="J12">
        <f t="shared" si="4"/>
        <v>126.8914513946112</v>
      </c>
    </row>
    <row r="13" spans="1:14" x14ac:dyDescent="0.25">
      <c r="A13" t="s">
        <v>10</v>
      </c>
      <c r="B13" t="s">
        <v>11</v>
      </c>
      <c r="C13">
        <v>450</v>
      </c>
      <c r="D13">
        <v>249.41</v>
      </c>
      <c r="E13">
        <v>116.83</v>
      </c>
      <c r="F13">
        <f t="shared" si="0"/>
        <v>249.41</v>
      </c>
      <c r="G13">
        <f t="shared" si="1"/>
        <v>0.49881999999999999</v>
      </c>
      <c r="H13">
        <f t="shared" si="2"/>
        <v>1</v>
      </c>
      <c r="I13">
        <f t="shared" si="3"/>
        <v>97.2</v>
      </c>
      <c r="J13">
        <f t="shared" si="4"/>
        <v>24.185439341279999</v>
      </c>
    </row>
    <row r="14" spans="1:14" x14ac:dyDescent="0.25">
      <c r="A14" t="s">
        <v>12</v>
      </c>
      <c r="B14" t="s">
        <v>11</v>
      </c>
      <c r="C14">
        <v>139</v>
      </c>
      <c r="D14">
        <v>178.8</v>
      </c>
      <c r="E14">
        <v>116.83</v>
      </c>
      <c r="F14">
        <f t="shared" si="0"/>
        <v>178.8</v>
      </c>
      <c r="G14">
        <f t="shared" si="1"/>
        <v>0.35760000000000003</v>
      </c>
      <c r="H14">
        <f t="shared" si="2"/>
        <v>1</v>
      </c>
      <c r="I14">
        <f t="shared" si="3"/>
        <v>30.024000000000001</v>
      </c>
      <c r="J14">
        <f t="shared" si="4"/>
        <v>3.8394018662400002</v>
      </c>
    </row>
    <row r="15" spans="1:14" x14ac:dyDescent="0.25">
      <c r="A15" t="s">
        <v>12</v>
      </c>
      <c r="B15" t="s">
        <v>13</v>
      </c>
      <c r="C15">
        <v>415</v>
      </c>
      <c r="D15">
        <v>178.8</v>
      </c>
      <c r="E15">
        <v>149.91999999999999</v>
      </c>
      <c r="F15">
        <f t="shared" si="0"/>
        <v>178.8</v>
      </c>
      <c r="G15">
        <f t="shared" si="1"/>
        <v>0.35760000000000003</v>
      </c>
      <c r="H15">
        <f t="shared" si="2"/>
        <v>1</v>
      </c>
      <c r="I15">
        <f t="shared" si="3"/>
        <v>89.64</v>
      </c>
      <c r="J15">
        <f t="shared" si="4"/>
        <v>11.462962406400001</v>
      </c>
    </row>
    <row r="16" spans="1:14" x14ac:dyDescent="0.25">
      <c r="A16" t="s">
        <v>14</v>
      </c>
      <c r="B16" t="s">
        <v>13</v>
      </c>
      <c r="C16">
        <v>301</v>
      </c>
      <c r="D16">
        <v>433.07</v>
      </c>
      <c r="E16">
        <v>149.91999999999999</v>
      </c>
      <c r="F16">
        <f t="shared" si="0"/>
        <v>433.07</v>
      </c>
      <c r="G16">
        <f t="shared" si="1"/>
        <v>0.86614000000000002</v>
      </c>
      <c r="H16">
        <f t="shared" si="2"/>
        <v>1</v>
      </c>
      <c r="I16">
        <f t="shared" si="3"/>
        <v>65.016000000000005</v>
      </c>
      <c r="J16">
        <f t="shared" si="4"/>
        <v>48.774905649993606</v>
      </c>
    </row>
    <row r="17" spans="1:10" x14ac:dyDescent="0.25">
      <c r="A17" t="s">
        <v>15</v>
      </c>
      <c r="B17" t="s">
        <v>16</v>
      </c>
      <c r="C17">
        <v>91.4</v>
      </c>
      <c r="D17">
        <v>1140.04</v>
      </c>
      <c r="E17">
        <v>455.27</v>
      </c>
      <c r="F17">
        <f t="shared" si="0"/>
        <v>1140.04</v>
      </c>
      <c r="G17">
        <f t="shared" si="1"/>
        <v>2.2800799999999999</v>
      </c>
      <c r="H17">
        <f t="shared" si="2"/>
        <v>3</v>
      </c>
      <c r="I17">
        <f t="shared" si="3"/>
        <v>6.5808</v>
      </c>
      <c r="J17">
        <f t="shared" si="4"/>
        <v>34.212031437957116</v>
      </c>
    </row>
    <row r="18" spans="1:10" x14ac:dyDescent="0.25">
      <c r="A18" t="s">
        <v>7</v>
      </c>
      <c r="B18" t="s">
        <v>17</v>
      </c>
      <c r="C18">
        <v>333</v>
      </c>
      <c r="D18">
        <v>2198.13</v>
      </c>
      <c r="E18">
        <v>2579.86</v>
      </c>
      <c r="F18">
        <f t="shared" si="0"/>
        <v>2579.86</v>
      </c>
      <c r="G18">
        <f t="shared" si="1"/>
        <v>5.1597200000000001</v>
      </c>
      <c r="H18">
        <f t="shared" si="2"/>
        <v>6</v>
      </c>
      <c r="I18">
        <f t="shared" si="3"/>
        <v>11.988</v>
      </c>
      <c r="J18">
        <f t="shared" si="4"/>
        <v>319.15305321505923</v>
      </c>
    </row>
    <row r="19" spans="1:10" x14ac:dyDescent="0.25">
      <c r="A19" t="s">
        <v>18</v>
      </c>
      <c r="B19" t="s">
        <v>17</v>
      </c>
      <c r="C19">
        <v>329</v>
      </c>
      <c r="D19">
        <v>8708.82</v>
      </c>
      <c r="E19">
        <v>2579.86</v>
      </c>
      <c r="F19">
        <f t="shared" si="0"/>
        <v>8708.82</v>
      </c>
      <c r="G19">
        <f t="shared" si="1"/>
        <v>17.417639999999999</v>
      </c>
      <c r="H19">
        <f t="shared" si="2"/>
        <v>18</v>
      </c>
      <c r="I19">
        <f t="shared" si="3"/>
        <v>3.9479999999999995</v>
      </c>
      <c r="J19">
        <f t="shared" si="4"/>
        <v>1197.7212751535806</v>
      </c>
    </row>
    <row r="20" spans="1:10" x14ac:dyDescent="0.25">
      <c r="A20" t="s">
        <v>18</v>
      </c>
      <c r="B20" t="s">
        <v>19</v>
      </c>
      <c r="C20">
        <v>447</v>
      </c>
      <c r="D20">
        <v>8708.82</v>
      </c>
      <c r="E20">
        <v>7381.79</v>
      </c>
      <c r="F20">
        <f t="shared" si="0"/>
        <v>8708.82</v>
      </c>
      <c r="G20">
        <f t="shared" si="1"/>
        <v>17.417639999999999</v>
      </c>
      <c r="H20">
        <f t="shared" si="2"/>
        <v>18</v>
      </c>
      <c r="I20">
        <f t="shared" si="3"/>
        <v>5.3639999999999999</v>
      </c>
      <c r="J20">
        <f t="shared" si="4"/>
        <v>1627.2991185217343</v>
      </c>
    </row>
    <row r="21" spans="1:10" x14ac:dyDescent="0.25">
      <c r="A21" t="s">
        <v>19</v>
      </c>
      <c r="B21" t="s">
        <v>20</v>
      </c>
      <c r="C21">
        <v>559</v>
      </c>
      <c r="D21">
        <v>7381.79</v>
      </c>
      <c r="E21">
        <v>6864.91</v>
      </c>
      <c r="F21">
        <f t="shared" si="0"/>
        <v>7381.79</v>
      </c>
      <c r="G21">
        <f t="shared" si="1"/>
        <v>14.763579999999999</v>
      </c>
      <c r="H21">
        <f t="shared" si="2"/>
        <v>15</v>
      </c>
      <c r="I21">
        <f t="shared" si="3"/>
        <v>8.0495999999999999</v>
      </c>
      <c r="J21">
        <f t="shared" si="4"/>
        <v>1754.5173347342532</v>
      </c>
    </row>
    <row r="22" spans="1:10" x14ac:dyDescent="0.25">
      <c r="A22" t="s">
        <v>20</v>
      </c>
      <c r="B22" t="s">
        <v>21</v>
      </c>
      <c r="C22">
        <v>780</v>
      </c>
      <c r="D22">
        <v>6864.91</v>
      </c>
      <c r="E22">
        <v>17285.48</v>
      </c>
      <c r="F22">
        <f t="shared" si="0"/>
        <v>17285.48</v>
      </c>
      <c r="G22">
        <f t="shared" si="1"/>
        <v>34.570959999999999</v>
      </c>
      <c r="H22">
        <f t="shared" si="2"/>
        <v>35</v>
      </c>
      <c r="I22">
        <f t="shared" si="3"/>
        <v>4.8137142857142852</v>
      </c>
      <c r="J22">
        <f t="shared" si="4"/>
        <v>5753.1167676052328</v>
      </c>
    </row>
    <row r="23" spans="1:10" x14ac:dyDescent="0.25">
      <c r="A23" t="s">
        <v>6</v>
      </c>
      <c r="B23" t="s">
        <v>22</v>
      </c>
      <c r="C23">
        <v>651</v>
      </c>
      <c r="D23">
        <v>14272.57</v>
      </c>
      <c r="E23">
        <v>12902.35</v>
      </c>
      <c r="F23">
        <f t="shared" si="0"/>
        <v>14272.57</v>
      </c>
      <c r="G23">
        <f t="shared" si="1"/>
        <v>28.54514</v>
      </c>
      <c r="H23">
        <f t="shared" si="2"/>
        <v>29</v>
      </c>
      <c r="I23">
        <f t="shared" si="3"/>
        <v>4.8488275862068964</v>
      </c>
      <c r="J23">
        <f t="shared" si="4"/>
        <v>3950.9460233654368</v>
      </c>
    </row>
    <row r="24" spans="1:10" x14ac:dyDescent="0.25">
      <c r="A24" t="s">
        <v>22</v>
      </c>
      <c r="B24" t="s">
        <v>23</v>
      </c>
      <c r="C24">
        <v>605</v>
      </c>
      <c r="D24">
        <v>12902.35</v>
      </c>
      <c r="E24">
        <v>26269.119999999999</v>
      </c>
      <c r="F24">
        <f t="shared" si="0"/>
        <v>26269.119999999999</v>
      </c>
      <c r="G24">
        <f t="shared" si="1"/>
        <v>52.538239999999995</v>
      </c>
      <c r="H24">
        <f t="shared" si="2"/>
        <v>53</v>
      </c>
      <c r="I24">
        <f t="shared" si="3"/>
        <v>2.4656603773584909</v>
      </c>
      <c r="J24">
        <f t="shared" si="4"/>
        <v>6805.8801401707606</v>
      </c>
    </row>
    <row r="25" spans="1:10" x14ac:dyDescent="0.25">
      <c r="A25" t="s">
        <v>5</v>
      </c>
      <c r="B25" t="s">
        <v>23</v>
      </c>
      <c r="C25">
        <v>650</v>
      </c>
      <c r="D25">
        <v>14059.12</v>
      </c>
      <c r="E25">
        <v>26269.119999999999</v>
      </c>
      <c r="F25">
        <f t="shared" si="0"/>
        <v>26269.119999999999</v>
      </c>
      <c r="G25">
        <f t="shared" si="1"/>
        <v>52.538239999999995</v>
      </c>
      <c r="H25">
        <f t="shared" si="2"/>
        <v>53</v>
      </c>
      <c r="I25">
        <f t="shared" si="3"/>
        <v>2.6490566037735852</v>
      </c>
      <c r="J25">
        <f t="shared" si="4"/>
        <v>7312.1026299355281</v>
      </c>
    </row>
    <row r="26" spans="1:10" x14ac:dyDescent="0.25">
      <c r="A26" t="s">
        <v>23</v>
      </c>
      <c r="B26" t="s">
        <v>24</v>
      </c>
      <c r="C26">
        <v>650</v>
      </c>
      <c r="D26">
        <v>26269.119999999999</v>
      </c>
      <c r="E26">
        <v>32505.98</v>
      </c>
      <c r="F26">
        <f t="shared" si="0"/>
        <v>32505.98</v>
      </c>
      <c r="G26">
        <f t="shared" si="1"/>
        <v>65.011960000000002</v>
      </c>
      <c r="H26">
        <f t="shared" si="2"/>
        <v>66</v>
      </c>
      <c r="I26">
        <f t="shared" si="3"/>
        <v>2.1272727272727274</v>
      </c>
      <c r="J26">
        <f t="shared" si="4"/>
        <v>8991.0350606521315</v>
      </c>
    </row>
    <row r="27" spans="1:10" x14ac:dyDescent="0.25">
      <c r="A27" t="s">
        <v>24</v>
      </c>
      <c r="B27" t="s">
        <v>25</v>
      </c>
      <c r="C27">
        <v>603</v>
      </c>
      <c r="D27">
        <v>32505.98</v>
      </c>
      <c r="E27">
        <v>400.02</v>
      </c>
      <c r="F27">
        <f t="shared" si="0"/>
        <v>32505.98</v>
      </c>
      <c r="G27">
        <f t="shared" si="1"/>
        <v>65.011960000000002</v>
      </c>
      <c r="H27">
        <f t="shared" si="2"/>
        <v>66</v>
      </c>
      <c r="I27">
        <f t="shared" si="3"/>
        <v>1.9734545454545454</v>
      </c>
      <c r="J27">
        <f t="shared" si="4"/>
        <v>8340.914063958824</v>
      </c>
    </row>
    <row r="28" spans="1:10" x14ac:dyDescent="0.25">
      <c r="A28" t="s">
        <v>25</v>
      </c>
      <c r="B28" t="s">
        <v>26</v>
      </c>
      <c r="C28">
        <v>558</v>
      </c>
      <c r="D28">
        <v>400.02</v>
      </c>
      <c r="E28">
        <v>13940.66</v>
      </c>
      <c r="F28">
        <f t="shared" si="0"/>
        <v>13940.66</v>
      </c>
      <c r="G28">
        <f t="shared" si="1"/>
        <v>27.881319999999999</v>
      </c>
      <c r="H28">
        <f t="shared" si="2"/>
        <v>28</v>
      </c>
      <c r="I28">
        <f t="shared" si="3"/>
        <v>4.3045714285714283</v>
      </c>
      <c r="J28">
        <f t="shared" si="4"/>
        <v>3346.2361035606277</v>
      </c>
    </row>
    <row r="29" spans="1:10" x14ac:dyDescent="0.25">
      <c r="A29" t="s">
        <v>26</v>
      </c>
      <c r="B29" t="s">
        <v>21</v>
      </c>
      <c r="C29">
        <v>569</v>
      </c>
      <c r="D29">
        <v>13940.66</v>
      </c>
      <c r="E29">
        <v>17285.48</v>
      </c>
      <c r="F29">
        <f t="shared" si="0"/>
        <v>17285.48</v>
      </c>
      <c r="G29">
        <f t="shared" si="1"/>
        <v>34.570959999999999</v>
      </c>
      <c r="H29">
        <f t="shared" si="2"/>
        <v>35</v>
      </c>
      <c r="I29">
        <f t="shared" si="3"/>
        <v>3.5115428571428571</v>
      </c>
      <c r="J29">
        <f t="shared" si="4"/>
        <v>4196.8249240607411</v>
      </c>
    </row>
    <row r="30" spans="1:10" x14ac:dyDescent="0.25">
      <c r="A30" t="s">
        <v>26</v>
      </c>
      <c r="B30" t="s">
        <v>27</v>
      </c>
      <c r="C30">
        <v>346</v>
      </c>
      <c r="D30">
        <v>13940.66</v>
      </c>
      <c r="E30">
        <v>20716.52</v>
      </c>
      <c r="F30">
        <f t="shared" si="0"/>
        <v>20716.52</v>
      </c>
      <c r="G30">
        <f t="shared" si="1"/>
        <v>41.433039999999998</v>
      </c>
      <c r="H30">
        <f t="shared" si="2"/>
        <v>42</v>
      </c>
      <c r="I30">
        <f t="shared" si="3"/>
        <v>1.7794285714285716</v>
      </c>
      <c r="J30">
        <f t="shared" si="4"/>
        <v>3054.7393408799671</v>
      </c>
    </row>
    <row r="31" spans="1:10" x14ac:dyDescent="0.25">
      <c r="A31" t="s">
        <v>26</v>
      </c>
      <c r="B31" t="s">
        <v>28</v>
      </c>
      <c r="C31">
        <v>378</v>
      </c>
      <c r="D31">
        <v>13940.66</v>
      </c>
      <c r="E31">
        <v>20716.52</v>
      </c>
      <c r="F31">
        <f t="shared" si="0"/>
        <v>20716.52</v>
      </c>
      <c r="G31">
        <f t="shared" si="1"/>
        <v>41.433039999999998</v>
      </c>
      <c r="H31">
        <f t="shared" si="2"/>
        <v>42</v>
      </c>
      <c r="I31">
        <f t="shared" si="3"/>
        <v>1.944</v>
      </c>
      <c r="J31">
        <f t="shared" si="4"/>
        <v>3337.2585862792703</v>
      </c>
    </row>
    <row r="32" spans="1:10" x14ac:dyDescent="0.25">
      <c r="A32" t="s">
        <v>28</v>
      </c>
      <c r="B32" t="s">
        <v>27</v>
      </c>
      <c r="C32">
        <v>161</v>
      </c>
      <c r="D32">
        <v>20716.52</v>
      </c>
      <c r="E32">
        <v>20716.52</v>
      </c>
      <c r="F32">
        <f t="shared" si="0"/>
        <v>20716.52</v>
      </c>
      <c r="G32">
        <f t="shared" si="1"/>
        <v>41.433039999999998</v>
      </c>
      <c r="H32">
        <f t="shared" si="2"/>
        <v>42</v>
      </c>
      <c r="I32">
        <f t="shared" si="3"/>
        <v>0.82799999999999996</v>
      </c>
      <c r="J32">
        <f t="shared" si="4"/>
        <v>1421.4249534152445</v>
      </c>
    </row>
    <row r="33" spans="1:10" x14ac:dyDescent="0.25">
      <c r="A33" t="s">
        <v>26</v>
      </c>
      <c r="B33" t="s">
        <v>29</v>
      </c>
      <c r="C33">
        <v>726</v>
      </c>
      <c r="D33">
        <v>13940.66</v>
      </c>
      <c r="E33">
        <v>3875.2</v>
      </c>
      <c r="F33">
        <f t="shared" si="0"/>
        <v>13940.66</v>
      </c>
      <c r="G33">
        <f t="shared" si="1"/>
        <v>27.881319999999999</v>
      </c>
      <c r="H33">
        <f t="shared" si="2"/>
        <v>28</v>
      </c>
      <c r="I33">
        <f t="shared" si="3"/>
        <v>5.6005714285714285</v>
      </c>
      <c r="J33">
        <f t="shared" si="4"/>
        <v>4353.7050379659777</v>
      </c>
    </row>
    <row r="34" spans="1:10" x14ac:dyDescent="0.25">
      <c r="C34">
        <f>SUM(C2:C33)</f>
        <v>14023.4</v>
      </c>
      <c r="J34">
        <f>SUM(J2:J33)</f>
        <v>77809.034057512792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2014-01-30T13:53:16Z</dcterms:created>
  <dcterms:modified xsi:type="dcterms:W3CDTF">2014-01-31T07:34:02Z</dcterms:modified>
</cp:coreProperties>
</file>