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defaultThemeVersion="124226"/>
  <bookViews>
    <workbookView xWindow="480" yWindow="45" windowWidth="11340" windowHeight="8580" firstSheet="1" activeTab="1"/>
  </bookViews>
  <sheets>
    <sheet name="TOTAL" sheetId="9" state="hidden" r:id="rId1"/>
    <sheet name="TOTAIS_SMSURB" sheetId="21" r:id="rId2"/>
    <sheet name="Estações Trabalho_Impressoras" sheetId="20" r:id="rId3"/>
    <sheet name="Caixas Correio" sheetId="17" r:id="rId4"/>
    <sheet name="WI-FI" sheetId="13" r:id="rId5"/>
    <sheet name="Rádio Trunking" sheetId="10" r:id="rId6"/>
    <sheet name="Adm. Rede Radiocomunicação" sheetId="18" r:id="rId7"/>
    <sheet name="Adm. Redes Locais" sheetId="19" r:id="rId8"/>
    <sheet name="Gestão da Rede Infovia" sheetId="16" r:id="rId9"/>
    <sheet name="Descentralizadas" sheetId="8" state="hidden" r:id="rId10"/>
  </sheets>
  <calcPr calcId="152511" iterateDelta="1E-4"/>
</workbook>
</file>

<file path=xl/calcChain.xml><?xml version="1.0" encoding="utf-8"?>
<calcChain xmlns="http://schemas.openxmlformats.org/spreadsheetml/2006/main">
  <c r="B27" i="21" l="1"/>
  <c r="D29" i="21" l="1"/>
  <c r="C28" i="21"/>
  <c r="B28" i="21"/>
  <c r="E28" i="21" s="1"/>
  <c r="C27" i="21"/>
  <c r="C26" i="21"/>
  <c r="G20" i="21"/>
  <c r="G19" i="21"/>
  <c r="G18" i="21"/>
  <c r="B26" i="21" s="1"/>
  <c r="G15" i="21"/>
  <c r="G14" i="21"/>
  <c r="G13" i="21"/>
  <c r="F12" i="21"/>
  <c r="D12" i="21"/>
  <c r="F11" i="21"/>
  <c r="D11" i="21"/>
  <c r="F10" i="21"/>
  <c r="D10" i="21"/>
  <c r="F9" i="21"/>
  <c r="D9" i="21"/>
  <c r="G9" i="21" s="1"/>
  <c r="F8" i="21"/>
  <c r="D8" i="21"/>
  <c r="F7" i="21"/>
  <c r="D7" i="21"/>
  <c r="F6" i="21"/>
  <c r="D6" i="21"/>
  <c r="F5" i="21"/>
  <c r="D5" i="21"/>
  <c r="G5" i="21" s="1"/>
  <c r="G4" i="21"/>
  <c r="F4" i="21"/>
  <c r="D4" i="21"/>
  <c r="G10" i="21" l="1"/>
  <c r="G12" i="21"/>
  <c r="G8" i="21"/>
  <c r="D22" i="21"/>
  <c r="E26" i="21"/>
  <c r="G7" i="21"/>
  <c r="C25" i="21"/>
  <c r="C29" i="21" s="1"/>
  <c r="F22" i="21"/>
  <c r="G6" i="21"/>
  <c r="G11" i="21"/>
  <c r="E27" i="21"/>
  <c r="B25" i="21"/>
  <c r="J6" i="18"/>
  <c r="I6" i="18"/>
  <c r="L5" i="18"/>
  <c r="L6" i="18" s="1"/>
  <c r="K5" i="18"/>
  <c r="K6" i="18" s="1"/>
  <c r="G22" i="21" l="1"/>
  <c r="E25" i="21"/>
  <c r="E29" i="21" s="1"/>
  <c r="B29" i="21"/>
  <c r="M5" i="18"/>
  <c r="M6" i="18" s="1"/>
  <c r="L13" i="18" s="1"/>
  <c r="I12" i="16" l="1"/>
  <c r="E12" i="19"/>
  <c r="L23" i="10" l="1"/>
  <c r="M9" i="10" s="1"/>
  <c r="M10" i="10" s="1"/>
  <c r="L20" i="10"/>
  <c r="L9" i="10" s="1"/>
  <c r="L10" i="10" s="1"/>
  <c r="L17" i="10"/>
  <c r="K9" i="10" s="1"/>
  <c r="K10" i="10" s="1"/>
  <c r="L14" i="10"/>
  <c r="J9" i="10" s="1"/>
  <c r="J10" i="10" s="1"/>
  <c r="J4" i="10"/>
  <c r="C4" i="10"/>
  <c r="K6" i="13"/>
  <c r="N9" i="10" l="1"/>
  <c r="N10" i="10" s="1"/>
  <c r="K4" i="10" s="1"/>
  <c r="B12" i="19"/>
  <c r="E5" i="18"/>
  <c r="E6" i="18" s="1"/>
  <c r="D5" i="18"/>
  <c r="D6" i="18" s="1"/>
  <c r="C6" i="18"/>
  <c r="B6" i="18"/>
  <c r="F5" i="18" l="1"/>
  <c r="F6" i="18" s="1"/>
  <c r="E13" i="18" s="1"/>
  <c r="E6" i="13"/>
  <c r="E23" i="10" l="1"/>
  <c r="F9" i="10" s="1"/>
  <c r="E20" i="10"/>
  <c r="E9" i="10" s="1"/>
  <c r="E17" i="10"/>
  <c r="D9" i="10" s="1"/>
  <c r="E14" i="10"/>
  <c r="C9" i="10" s="1"/>
  <c r="D12" i="16" l="1"/>
  <c r="G9" i="10" l="1"/>
  <c r="G10" i="10" s="1"/>
  <c r="D4" i="10" s="1"/>
  <c r="F10" i="10"/>
  <c r="E10" i="10"/>
  <c r="D10" i="10"/>
  <c r="C10" i="10"/>
  <c r="C26" i="9" l="1"/>
  <c r="B26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26" i="9" l="1"/>
</calcChain>
</file>

<file path=xl/sharedStrings.xml><?xml version="1.0" encoding="utf-8"?>
<sst xmlns="http://schemas.openxmlformats.org/spreadsheetml/2006/main" count="1207" uniqueCount="439">
  <si>
    <t>Secretarias</t>
  </si>
  <si>
    <t>SMA</t>
  </si>
  <si>
    <t>SMF</t>
  </si>
  <si>
    <t>PGM</t>
  </si>
  <si>
    <t>SMIC</t>
  </si>
  <si>
    <t>TOTAL</t>
  </si>
  <si>
    <t>SMOV</t>
  </si>
  <si>
    <t>GP</t>
  </si>
  <si>
    <t>SMS</t>
  </si>
  <si>
    <t>SMED</t>
  </si>
  <si>
    <t>SME</t>
  </si>
  <si>
    <t>SMAM</t>
  </si>
  <si>
    <t>SMC</t>
  </si>
  <si>
    <t>DEP</t>
  </si>
  <si>
    <t>SMTUR</t>
  </si>
  <si>
    <t>SMGES</t>
  </si>
  <si>
    <t>SMGL</t>
  </si>
  <si>
    <t>SMPEO</t>
  </si>
  <si>
    <t>SMURB</t>
  </si>
  <si>
    <t>Nº Rádios Instalados</t>
  </si>
  <si>
    <t>P/APE - Assessoria de Planejamento Estratégico</t>
  </si>
  <si>
    <t>SMDH (Porto Alegre Livre)</t>
  </si>
  <si>
    <t>Nº Rádios WI-FI Indoor</t>
  </si>
  <si>
    <t>Nº Rádios WI-FI Outdoor</t>
  </si>
  <si>
    <t xml:space="preserve">Instalação Rádios WI-FI </t>
  </si>
  <si>
    <t>Total</t>
  </si>
  <si>
    <t>Indoor</t>
  </si>
  <si>
    <t>Bilhetagem</t>
  </si>
  <si>
    <t>Resumo</t>
  </si>
  <si>
    <t>Serviços</t>
  </si>
  <si>
    <t>Desconto</t>
  </si>
  <si>
    <t>Infraestrutura</t>
  </si>
  <si>
    <t>SECRETARIA</t>
  </si>
  <si>
    <t>Portátil</t>
  </si>
  <si>
    <t>DENOMINAÇÃO</t>
  </si>
  <si>
    <t>LOCALIZAÇÃO</t>
  </si>
  <si>
    <t>TIPO</t>
  </si>
  <si>
    <t>DEP-LS-HS02</t>
  </si>
  <si>
    <t>SMSURB</t>
  </si>
  <si>
    <t>COMUNICAÇÃO</t>
  </si>
  <si>
    <t>Estação Despacho</t>
  </si>
  <si>
    <t>Fixo</t>
  </si>
  <si>
    <t>Móvel</t>
  </si>
  <si>
    <t>ATIVOS</t>
  </si>
  <si>
    <t>Impressoras Sem Garantia</t>
  </si>
  <si>
    <t>Descontar Lotação</t>
  </si>
  <si>
    <t>ORGÃO-ANT</t>
  </si>
  <si>
    <t>REDE-NOME</t>
  </si>
  <si>
    <t>REDE-ENDEREÇO</t>
  </si>
  <si>
    <t>DEP-CENTRO</t>
  </si>
  <si>
    <t>Rua José do Patrocinio, 522</t>
  </si>
  <si>
    <t>DEP-LESTE</t>
  </si>
  <si>
    <t>Rua Euclydes da Cunha, 585</t>
  </si>
  <si>
    <t>DEP-LS</t>
  </si>
  <si>
    <t>Rua Lima e Silva, 972</t>
  </si>
  <si>
    <t>DEP-NORTE</t>
  </si>
  <si>
    <t>Av. Sertório, 3424</t>
  </si>
  <si>
    <t>DEP-SUL</t>
  </si>
  <si>
    <t>Av. Copacabana, 1134</t>
  </si>
  <si>
    <t>DEP-WLUIZ</t>
  </si>
  <si>
    <t>Av. Washington Luiz, 215</t>
  </si>
  <si>
    <t>Luis Rogério Muzel dos Santos</t>
  </si>
  <si>
    <t>Everton Paranhos de Souza</t>
  </si>
  <si>
    <t>Jéssica Christyne Pereira da Silva</t>
  </si>
  <si>
    <t>Ana Júlia Caetano Alexis</t>
  </si>
  <si>
    <t>Dhiogo José Rodrigues Soares</t>
  </si>
  <si>
    <t>Leticia Vieira Bauer</t>
  </si>
  <si>
    <t>Ashley Nauhona da Silva</t>
  </si>
  <si>
    <t>Arthur Schreiber de Azevedo</t>
  </si>
  <si>
    <t>Leandro Santini Santiago</t>
  </si>
  <si>
    <t>Jackson Andreolla Lagoas</t>
  </si>
  <si>
    <t>Mirna Saldanha Varela</t>
  </si>
  <si>
    <t>Lucas Gelásio Mörschbächer</t>
  </si>
  <si>
    <t>Maria Amélia Maneque Cruz</t>
  </si>
  <si>
    <t>Rafael de Almeida Azevedo Albani</t>
  </si>
  <si>
    <t>Ramiro Stalbaum Rosário</t>
  </si>
  <si>
    <t>Bruno Franke Mangoni</t>
  </si>
  <si>
    <t>Flávia Bianco Demartini Coelho</t>
  </si>
  <si>
    <t>Felipe Barrionuevo Pires</t>
  </si>
  <si>
    <t>Andrea Aline Rosa de Souza</t>
  </si>
  <si>
    <t>Helio de Almeida Oliveira</t>
  </si>
  <si>
    <t>André Luis Waiss Pinheiro</t>
  </si>
  <si>
    <t>Ricardo Corcini Lima</t>
  </si>
  <si>
    <t>Vitor Martinho Graeff</t>
  </si>
  <si>
    <t>Paulo Antonio Silva de Paula</t>
  </si>
  <si>
    <t>Doraci Drago</t>
  </si>
  <si>
    <t>Luis Roberto do Nascimento</t>
  </si>
  <si>
    <t>Reginara Gonçalves Hertzog</t>
  </si>
  <si>
    <t>Júlio César Pereira</t>
  </si>
  <si>
    <t>Roberto Lima Miceli</t>
  </si>
  <si>
    <t>Gutierres Pedrine Vieira</t>
  </si>
  <si>
    <t>Lenecir Salette Iocksch</t>
  </si>
  <si>
    <t>Ariane Teodori dos S. Pereira</t>
  </si>
  <si>
    <t>Dirnei Freire Prates</t>
  </si>
  <si>
    <t>Ricardo Dutra de Castro</t>
  </si>
  <si>
    <t>Adriana Nascimento Machado</t>
  </si>
  <si>
    <t>Jorge Tadeu Feio Ferreira Júnior</t>
  </si>
  <si>
    <t>Fellipe Telles Pereira</t>
  </si>
  <si>
    <t>Jose Paulo Rodrigues dos Santos</t>
  </si>
  <si>
    <t>Marino João F Ramires</t>
  </si>
  <si>
    <t>Mariângela Aragão da Silva</t>
  </si>
  <si>
    <t>Paulo César Peçanha Schaeffer</t>
  </si>
  <si>
    <t>Karina Pacheco Cardoso D'avila</t>
  </si>
  <si>
    <t>Andréa de Azevedo Estevão</t>
  </si>
  <si>
    <t>Roberto Machado de Barros de Lima</t>
  </si>
  <si>
    <t>Fabio Evandro Pereira de Souza</t>
  </si>
  <si>
    <t>Jair Monteiro Marros</t>
  </si>
  <si>
    <t>Marlene Santos da Silva</t>
  </si>
  <si>
    <t>Fabiano dos Santos Dupke</t>
  </si>
  <si>
    <t>Carlos Alberto Oliveira da Rocha</t>
  </si>
  <si>
    <t>Giovani Lopes</t>
  </si>
  <si>
    <t>Natalia Duarte Vieira</t>
  </si>
  <si>
    <t>Silvana Dewitt da Rosa</t>
  </si>
  <si>
    <t>Marislaine dos Santos Gundlach</t>
  </si>
  <si>
    <t>André Eduardo Geremias</t>
  </si>
  <si>
    <t>Mario Cesar Duarte Viegas</t>
  </si>
  <si>
    <t>Angelo Amaro da Silva</t>
  </si>
  <si>
    <t>Stefano Salvadori Rodrigues</t>
  </si>
  <si>
    <t>Aristela Bonoto Venturini</t>
  </si>
  <si>
    <t>Zeferino Antonio de Souza Neto</t>
  </si>
  <si>
    <t>Rádios Portáteis instalados</t>
  </si>
  <si>
    <t>Rádios Portáteis em manutenção</t>
  </si>
  <si>
    <t>TOTAL Rádios Portáteis ativos</t>
  </si>
  <si>
    <t>Estações Despacho Instaladas</t>
  </si>
  <si>
    <t>Estações Despacho em manutenção</t>
  </si>
  <si>
    <t>TOTAL estações Despacho ativas</t>
  </si>
  <si>
    <t>Rádios Fixos instalados</t>
  </si>
  <si>
    <t>Rádios Fixos em manutenção</t>
  </si>
  <si>
    <t>TOTAL Rádios Fixos ativos</t>
  </si>
  <si>
    <t>Rádio Móvel instalado</t>
  </si>
  <si>
    <t>Rádio Móvel em manutenção</t>
  </si>
  <si>
    <t>TOTAL Rádios Móveis ativos</t>
  </si>
  <si>
    <t>Secretaria</t>
  </si>
  <si>
    <t>Total Rádios Digitais Ativos</t>
  </si>
  <si>
    <t>Total Rádios Digitais Instalados</t>
  </si>
  <si>
    <t>TIPOS DE RÁDIOS ATIVOS</t>
  </si>
  <si>
    <t>DEP-LS-HS01</t>
  </si>
  <si>
    <t>Ademir Antônio Pecil</t>
  </si>
  <si>
    <t>ademir.pecil@portoalegre.rs.gov.br</t>
  </si>
  <si>
    <t>adriana.machado@portoalegre.rs.gov.br</t>
  </si>
  <si>
    <t>Adriano Machado Batista</t>
  </si>
  <si>
    <t>adrianob@portoalegre.rs.gov.br</t>
  </si>
  <si>
    <t>ana.alexis@portoalegre.rs.gov.br</t>
  </si>
  <si>
    <t>andre.geremias@portoalegre.rs.gov.br</t>
  </si>
  <si>
    <t>andrewp@portoalegre.rs.gov.br</t>
  </si>
  <si>
    <t>andrea.souza@portoalegre.rs.gov.br</t>
  </si>
  <si>
    <t>andrea.estevao@portoalegre.rs.gov.br</t>
  </si>
  <si>
    <t>Angélica Caetano da Silva</t>
  </si>
  <si>
    <t>angelicacd.silva@portoalegre.rs.gov.br</t>
  </si>
  <si>
    <t>angelos@portoalegre.rs.gov.br</t>
  </si>
  <si>
    <t>Antonio Carlos Albuquerque de Farias</t>
  </si>
  <si>
    <t>antoniofarias@portoalegre.rs.gov.br</t>
  </si>
  <si>
    <t>Antônio Solimã Paiva Pires</t>
  </si>
  <si>
    <t>antonio.pires@portoalegre.rs.gov.br</t>
  </si>
  <si>
    <t>arianesp@portoalegre.rs.gov.br</t>
  </si>
  <si>
    <t>aristela.venturini@portoalegre.rs.gov.br</t>
  </si>
  <si>
    <t>arthur.azevedo@portoalegre.rs.gov.br</t>
  </si>
  <si>
    <t>ashley.silva@portoalegre.rs.gov.br</t>
  </si>
  <si>
    <t>Aurélio Teixeira Pereira</t>
  </si>
  <si>
    <t>aureliotp@portoalegre.rs.gov.br</t>
  </si>
  <si>
    <t>bruno.mangoni@portoalegre.rs.gov.br</t>
  </si>
  <si>
    <t>Camila Belinaso de Oliveira</t>
  </si>
  <si>
    <t>camilab.oliveira@portoalegre.rs.gov.br</t>
  </si>
  <si>
    <t>Carlos Alberto Betile</t>
  </si>
  <si>
    <t>cbetile@portoalegre.rs.gov.br</t>
  </si>
  <si>
    <t>Carlos Alberto Lopes Corrêa</t>
  </si>
  <si>
    <t>carloslc@portoalegre.rs.gov.br</t>
  </si>
  <si>
    <t>carlosrocha@portoalegre.rs.gov.br</t>
  </si>
  <si>
    <t>Carlos de Oliveira Carvalho Júnior</t>
  </si>
  <si>
    <t>carlosd.junior@portoalegre.rs.gov.br</t>
  </si>
  <si>
    <t>Carlos Eugênio Rodrigues Miranda</t>
  </si>
  <si>
    <t>carlos.miranda@portoalegre.rs.gov.br</t>
  </si>
  <si>
    <t>Carolina de Oliveira Mazui</t>
  </si>
  <si>
    <t>carolina.mazui@portoalegre.rs.gov.br</t>
  </si>
  <si>
    <t>Cesar Trindade Lopes</t>
  </si>
  <si>
    <t>cesart.lopes@portoalegre.rs.gov.br</t>
  </si>
  <si>
    <t>Cristian da Costa Lehmann</t>
  </si>
  <si>
    <t>cristian.lehmann@portoalegre.rs.gov.br</t>
  </si>
  <si>
    <t>Daniel Lanner</t>
  </si>
  <si>
    <t>daniel.lanner@portoalegre.rs.gov.br</t>
  </si>
  <si>
    <t>Dejair da Rosa Teixeira</t>
  </si>
  <si>
    <t>dejair.teixeira@portoalegre.rs.gov.br</t>
  </si>
  <si>
    <t>Denise Radetski</t>
  </si>
  <si>
    <t>denise.radetski@portoalegre.rs.gov.br</t>
  </si>
  <si>
    <t>dhiogo.soares@portoalegre.rs.gov.br</t>
  </si>
  <si>
    <t>Diórgenes dos Santos Carboni</t>
  </si>
  <si>
    <t>diorgenes.carboni@portoalegre.rs.gov.br</t>
  </si>
  <si>
    <t>dirneiprates@portoalegre.rs.gov.br</t>
  </si>
  <si>
    <t>doraci@portoalegre.rs.gov.br</t>
  </si>
  <si>
    <t>Edson Mendes Lobato</t>
  </si>
  <si>
    <t>edsonml@portoalegre.rs.gov.br</t>
  </si>
  <si>
    <t>Edson Rodrigo de Oliveira</t>
  </si>
  <si>
    <t>edson.oliveira@portoalegre.rs.gov.br</t>
  </si>
  <si>
    <t>Evandro Salermo da Silva</t>
  </si>
  <si>
    <t>evandros.silva@portoalegre.rs.gov.br</t>
  </si>
  <si>
    <t>Everaldo Rocha da Silva</t>
  </si>
  <si>
    <t>everaldo.silva@portoalegre.rs.gov.br</t>
  </si>
  <si>
    <t>everton.souza@portoalegre.rs.gov.br</t>
  </si>
  <si>
    <t>fabiano@portoalegre.rs.gov.br</t>
  </si>
  <si>
    <t>fabioeps@portoalegre.rs.gov.br</t>
  </si>
  <si>
    <t>felipeb.pires@portoalegre.rs.gov.br</t>
  </si>
  <si>
    <t>fellipe.pereira@portoalegre.rs.gov.br</t>
  </si>
  <si>
    <t>Fernanda Tomé Barlavento de Lima</t>
  </si>
  <si>
    <t>fernanda.lima@portoalegre.rs.gov.br</t>
  </si>
  <si>
    <t>flavia.coelho@portoalegre.rs.gov.br</t>
  </si>
  <si>
    <t>Francisco Carlos Carvalho da Silva</t>
  </si>
  <si>
    <t>franciscoccs@portoalegre.rs.gov.br</t>
  </si>
  <si>
    <t>Gerson Luiz Perla</t>
  </si>
  <si>
    <t>gerson.perla@portoalegre.rs.gov.br</t>
  </si>
  <si>
    <t>g.lopes@portoalegre.rs.gov.br</t>
  </si>
  <si>
    <t>Guilhano da Rosa Sabadin</t>
  </si>
  <si>
    <t>guilhano.sabadin@portoalegre.rs.gov.br</t>
  </si>
  <si>
    <t>gutierres.vieira@portoalegre.rs.gov.br</t>
  </si>
  <si>
    <t>heliooliveira@portoalegre.rs.gov.br</t>
  </si>
  <si>
    <t>jackson.lagoas@portoalegre.rs.gov.br</t>
  </si>
  <si>
    <t>jairmarros@portoalegre.rs.gov.br</t>
  </si>
  <si>
    <t>Jair Paiva Hoffmann</t>
  </si>
  <si>
    <t>jair.hoffmann@portoalegre.rs.gov.br</t>
  </si>
  <si>
    <t>jessicac.silva@portoalegre.rs.gov.br</t>
  </si>
  <si>
    <t>João Paulo de Andrade Cunha</t>
  </si>
  <si>
    <t>joao.cunha@portoalegre.rs.gov.br</t>
  </si>
  <si>
    <t>jorgetadeu@portoalegre.rs.gov.br</t>
  </si>
  <si>
    <t>Jose Luis Dorvis</t>
  </si>
  <si>
    <t>jose.dorvis@portoalegre.rs.gov.br</t>
  </si>
  <si>
    <t>José Luis Pontes dos Santos</t>
  </si>
  <si>
    <t>josepontes@portoalegre.rs.gov.br</t>
  </si>
  <si>
    <t>josepaulo@portoalegre.rs.gov.br</t>
  </si>
  <si>
    <t>j.pereira@portoalegre.rs.gov.br</t>
  </si>
  <si>
    <t>Júlio Cesar Schunk Reis</t>
  </si>
  <si>
    <t>julioreis@portoalegre.rs.gov.br</t>
  </si>
  <si>
    <t>karina.davila@portoalegre.rs.gov.br</t>
  </si>
  <si>
    <t>leandro.santiago@portoalegre.rs.gov.br</t>
  </si>
  <si>
    <t>lenecir.iocksch@portoalegre.rs.gov.br</t>
  </si>
  <si>
    <t>leticiav.bauer@portoalegre.rs.gov.br</t>
  </si>
  <si>
    <t>Louzardo Naatz de Souza</t>
  </si>
  <si>
    <t>louzardo@portoalegre.rs.gov.br</t>
  </si>
  <si>
    <t>lucas.morschbacher@portoalegre.rs.gov.br</t>
  </si>
  <si>
    <t>Luciane Skrebsky Freitas</t>
  </si>
  <si>
    <t>lucianesf@portoalegre.rs.gov.br</t>
  </si>
  <si>
    <t>Luis Carlos Moraes da Silva</t>
  </si>
  <si>
    <t>luis.moraes@portoalegre.rs.gov.br</t>
  </si>
  <si>
    <t>luisn@portoalegre.rs.gov.br</t>
  </si>
  <si>
    <t>luisr.santos@portoalegre.rs.gov.br</t>
  </si>
  <si>
    <t>Márcia Stefani Leães</t>
  </si>
  <si>
    <t>Marco Aurelio Pires Affonso</t>
  </si>
  <si>
    <t>marcoaffonso@portoalegre.rs.gov.br</t>
  </si>
  <si>
    <t>Marcos Reni Ferreira Costa</t>
  </si>
  <si>
    <t>marcosrfc@portoalegre.rs.gov.br</t>
  </si>
  <si>
    <t>maria.cruz@portoalegre.rs.gov.br</t>
  </si>
  <si>
    <t>mariangela.silva@portoalegre.rs.gov.br</t>
  </si>
  <si>
    <t>marinofr@portoalegre.rs.gov.br</t>
  </si>
  <si>
    <t>mario.viegas@portoalegre.rs.gov.br</t>
  </si>
  <si>
    <t>marisg@portoalegre.rs.gov.br</t>
  </si>
  <si>
    <t>marleness@portoalegre.rs.gov.br</t>
  </si>
  <si>
    <t>mirna.varela@portoalegre.rs.gov.br</t>
  </si>
  <si>
    <t>nataliad.vieira@portoalegre.rs.gov.br</t>
  </si>
  <si>
    <t>depaula@portoalegre.rs.gov.br</t>
  </si>
  <si>
    <t>schaeffer@portoalegre.rs.gov.br</t>
  </si>
  <si>
    <t>Paulo Gilberto Silveira Machado</t>
  </si>
  <si>
    <t>paulogsm@portoalegre.rs.gov.br</t>
  </si>
  <si>
    <t>rafael.albani@portoalegre.rs.gov.br</t>
  </si>
  <si>
    <t>Rafael Lima Abel</t>
  </si>
  <si>
    <t>rafael.abel@portoalegre.rs.gov.br</t>
  </si>
  <si>
    <t>ramiro.rosario@portoalegre.rs.gov.br</t>
  </si>
  <si>
    <t>reginara@portoalegre.rs.gov.br</t>
  </si>
  <si>
    <t>corcini@portoalegre.rs.gov.br</t>
  </si>
  <si>
    <t>ricardo.castro@portoalegre.rs.gov.br</t>
  </si>
  <si>
    <t>roberto.miceli@portoalegre.rs.gov.br</t>
  </si>
  <si>
    <t>roberto.lima@portoalegre.rs.gov.br</t>
  </si>
  <si>
    <t>Roberto Santos da Rosa</t>
  </si>
  <si>
    <t>robertorosa@portoalegre.rs.gov.br</t>
  </si>
  <si>
    <t>Robson Machado de Avila</t>
  </si>
  <si>
    <t>robson.avila@portoalegre.rs.gov.br</t>
  </si>
  <si>
    <t>Sergio Roberto Nonnenmacher</t>
  </si>
  <si>
    <t>sergiorn@portoalegre.rs.gov.br</t>
  </si>
  <si>
    <t>Sidnei Alves Monteiro</t>
  </si>
  <si>
    <t>sidneim@portoalegre.rs.gov.br</t>
  </si>
  <si>
    <t>silvanarosa@portoalegre.rs.gov.br</t>
  </si>
  <si>
    <t>stefano@portoalegre.rs.gov.br</t>
  </si>
  <si>
    <t>Valdir Barcelos</t>
  </si>
  <si>
    <t>valdir.barcelos@portoalegre.rs.gov.br</t>
  </si>
  <si>
    <t>vitorgraeff@portoalegre.rs.gov.br</t>
  </si>
  <si>
    <t>Vladimir Rodolfo Condotta da Rocha</t>
  </si>
  <si>
    <t>vladimir.rocha@portoalegre.rs.gov.br</t>
  </si>
  <si>
    <t>Vladimir Stolzenberg Torres</t>
  </si>
  <si>
    <t>vladimir.torres@portoalegre.rs.gov.br</t>
  </si>
  <si>
    <t>Willian Ferrugem Régio</t>
  </si>
  <si>
    <t>willian.regio@portoalegre.rs.gov.br</t>
  </si>
  <si>
    <t>Yhonraz Sosnowski de Bôer</t>
  </si>
  <si>
    <t>yhonraz.boer@portoalegre.rs.gov.br</t>
  </si>
  <si>
    <t>zeferino.neto@portoalegre.rs.gov.br</t>
  </si>
  <si>
    <t>On-Line</t>
  </si>
  <si>
    <t>Notebooks Sem Garantia = 6 (Total relatório CBP)</t>
  </si>
  <si>
    <t>Impressoras Sem Garantia = 24 (Total relatório CBP)</t>
  </si>
  <si>
    <t>Lotação 420016 - Depósito DIP = 1 micro</t>
  </si>
  <si>
    <t>ADM. REDE RADIOCOMUNICAÇÃO DIGITAL - TRUNKING</t>
  </si>
  <si>
    <t>ADM. REDES LOCAIS</t>
  </si>
  <si>
    <t>NOME</t>
  </si>
  <si>
    <t>ENDEREÇO</t>
  </si>
  <si>
    <t xml:space="preserve">CONECTIVIDADE INFOVIA </t>
  </si>
  <si>
    <t>marcialeaes@dmlu.prefpoa.com.br</t>
  </si>
  <si>
    <t>Andrea Maurer de Moraes</t>
  </si>
  <si>
    <t>andrea.moraes@portoalegre.rs.gov.br</t>
  </si>
  <si>
    <t>Rafaela Redin Rubert</t>
  </si>
  <si>
    <t>rafaela.rubert@dmae.prefpoa.com.br</t>
  </si>
  <si>
    <t>Vanessa Costa da Rocha</t>
  </si>
  <si>
    <t>vanessacr@portoalegre.rs.gov.br</t>
  </si>
  <si>
    <t>TOTAL IMPRESSORAS SMSURB SEM GARANTIA = 24 impressoras</t>
  </si>
  <si>
    <t>Nome</t>
  </si>
  <si>
    <t>E-mail</t>
  </si>
  <si>
    <t>OU</t>
  </si>
  <si>
    <t>Andressa Cardoso Correa</t>
  </si>
  <si>
    <t>andressac.correa@portoalegre.rs.gov.br</t>
  </si>
  <si>
    <t>Andressa Duarte Bispo</t>
  </si>
  <si>
    <t>andressa.bispo@portoalegre.rs.gov.br</t>
  </si>
  <si>
    <t>Antônio Iraja de Freitas Lopes</t>
  </si>
  <si>
    <t>antonio.lopes@portoalegre.rs.gov.br</t>
  </si>
  <si>
    <t>Arine Naiara da Silva Souza de Oliveira</t>
  </si>
  <si>
    <t>arine.oliveira@portoalegre.rs.gov.br</t>
  </si>
  <si>
    <t>Carla Santos Padilha</t>
  </si>
  <si>
    <t>carla.padilha@portoalegre.rs.gov.br</t>
  </si>
  <si>
    <t>Cauã Prestes Vaz</t>
  </si>
  <si>
    <t>caua.vaz@portoalegre.rs.gov.br</t>
  </si>
  <si>
    <t>Celso Packeiser</t>
  </si>
  <si>
    <t>celso.packeiser@portoalegre.rs.gov.br</t>
  </si>
  <si>
    <t>Edipo Kummer Bittencourt</t>
  </si>
  <si>
    <t>edipo.bittencourt@portoalegre.rs.gov.br</t>
  </si>
  <si>
    <t>Eduardo Matzembacher Saldanha Martins</t>
  </si>
  <si>
    <t>eduardom.martins@portoalegre.rs.gov.br</t>
  </si>
  <si>
    <t>Fabio Diel Born</t>
  </si>
  <si>
    <t>fabio.born@portoalegre.rs.gov.br</t>
  </si>
  <si>
    <t>Fábio Leandro dos Santos VIRGINIO</t>
  </si>
  <si>
    <t>fabio.VIRGINIO@portoalegre.rs.gov.br</t>
  </si>
  <si>
    <t>Felipe dos Santos</t>
  </si>
  <si>
    <t>feliped.santos@portoalegre.rs.gov.br</t>
  </si>
  <si>
    <t>Iago Meireles Ferraz Leites</t>
  </si>
  <si>
    <t>iago.leites@portoalegre.rs.gov.br</t>
  </si>
  <si>
    <t>Juliana Brum Silveira Mireski</t>
  </si>
  <si>
    <t>juliana.mireski@portoalegre.rs.gov.br</t>
  </si>
  <si>
    <t>Luis Rogerio Godoy Antunes</t>
  </si>
  <si>
    <t>luis.antunes@portoalegre.rs.gov.br</t>
  </si>
  <si>
    <t>Luiz Cristiano Machado da Rocha</t>
  </si>
  <si>
    <t>luizcm.rocha@portoalegre.rs.gov.br</t>
  </si>
  <si>
    <t>Mateus da Silva Dias</t>
  </si>
  <si>
    <t>mateus.dias@portoalegre.rs.gov.br</t>
  </si>
  <si>
    <t>Otavio Henrique de Barcellos Nether</t>
  </si>
  <si>
    <t>otavio.nether@portoalegre.rs.gov.br</t>
  </si>
  <si>
    <t>Paulo Fialho Meireles</t>
  </si>
  <si>
    <t>paulo.meireles@portoalegre.rs.gov.br</t>
  </si>
  <si>
    <t>Rafael Guedes Coimbra</t>
  </si>
  <si>
    <t>rafael.coimbra@portoalegre.rs.gov.br</t>
  </si>
  <si>
    <t>Rochelly Gabrielly Cardoso Ferreira</t>
  </si>
  <si>
    <t>rochelly.ferreira@portoalegre.rs.gov.br</t>
  </si>
  <si>
    <t>Sandro Rafael Meleu de Oliveira</t>
  </si>
  <si>
    <t>sandror.oliveira@portoalegre.rs.gov.br</t>
  </si>
  <si>
    <t>Sergio Ricardo Cardoso Santi</t>
  </si>
  <si>
    <t>sergio.santi@portoalegre.rs.gov.br</t>
  </si>
  <si>
    <t>Talia de Souza Cavalheiro</t>
  </si>
  <si>
    <t>talia.cavalheiro@portoalegre.rs.gov.br</t>
  </si>
  <si>
    <t>Tiago Bernd</t>
  </si>
  <si>
    <t>tiago.bernd@portoalegre.rs.gov.br</t>
  </si>
  <si>
    <t>Gestão da Rede Infovia</t>
  </si>
  <si>
    <t>Estações de Trabalho Sem Garantia</t>
  </si>
  <si>
    <t>Hospedagem de Aplicação e Armazen. Dados - Sistemas</t>
  </si>
  <si>
    <t>Rua Lima e Silva, 972-Sala Infraestrutura Serviço</t>
  </si>
  <si>
    <t>Rua Lima e Silva, 972-Recepção Gab. Diretor</t>
  </si>
  <si>
    <t>ORGÃO</t>
  </si>
  <si>
    <t>Andrea Abdo</t>
  </si>
  <si>
    <t>andrea.abdo@portoalegre.rs.gov.br</t>
  </si>
  <si>
    <t>Melissa Pasa de Moraes Laux</t>
  </si>
  <si>
    <t>melissalaux@portoalegre.rs.gov.br</t>
  </si>
  <si>
    <t>Micros Sem Garantia = 98 (Total relatório CBP)</t>
  </si>
  <si>
    <t>Sub-Total Micros sem Garantia = 98 - 1 = 97</t>
  </si>
  <si>
    <t>TOTAL ESTAÇÕES DE TRABALHO SMSURB SEM GARANTIA = 97 + 6 = 103</t>
  </si>
  <si>
    <t>Lubianca Camargo Ramos</t>
  </si>
  <si>
    <t>lubianca.ramos@portoalegre.rs.gov.br</t>
  </si>
  <si>
    <t>Desconto Comercial</t>
  </si>
  <si>
    <t>Foram devolvidos ao CEIC em junho/2020:</t>
  </si>
  <si>
    <t>23 rádios Portáteis</t>
  </si>
  <si>
    <t>1 Estação Despacho</t>
  </si>
  <si>
    <t>Dado desconto de R$ 2.760,00 para Agosto/2020</t>
  </si>
  <si>
    <t>Desconto Comercial COVID-19</t>
  </si>
  <si>
    <t xml:space="preserve"> ESTAÇÕES DE TRABALHO E IMPRESSORAS SMSURB FATURADOS OUTUBRO/2020</t>
  </si>
  <si>
    <t>Relação Rádio WI-FI SMSURB - OUTUBRO/2020</t>
  </si>
  <si>
    <t>Rádios Digitais Trunking SMSURB - OUTUBRO/2020</t>
  </si>
  <si>
    <t>ADMINISTRAÇÃO REDE RADIOCOMUNICAÇÃO DIGITAL SMSURB - OUTUBRO/2020</t>
  </si>
  <si>
    <t>ADMINISTRAÇÃO REDES LOCAIS SMSURB - OUTUBRO/2020</t>
  </si>
  <si>
    <t>CONECTIVIDADE INFOVIA SMSURB - OUTUBRO/2020</t>
  </si>
  <si>
    <t>Quantidade</t>
  </si>
  <si>
    <t>Vlr Unitário</t>
  </si>
  <si>
    <t>Vlr Total</t>
  </si>
  <si>
    <t>Vlr Faturado</t>
  </si>
  <si>
    <t>Fatura</t>
  </si>
  <si>
    <t>Estação de Trabalho - com garantia</t>
  </si>
  <si>
    <t>Estação de Trabalho - sem garantia</t>
  </si>
  <si>
    <t>Impressoras - sem garantia</t>
  </si>
  <si>
    <t>Administração de Correio Eletrônico</t>
  </si>
  <si>
    <t>Administração e Manutenção de Câmeras - Indoor</t>
  </si>
  <si>
    <t>Administração e Manutenção de Câmeras - Outdoor</t>
  </si>
  <si>
    <t>Administração e Manutenção de Rádio WIFI - Indor</t>
  </si>
  <si>
    <t>Administração e Manutenção de rádio WIFI - outdoor</t>
  </si>
  <si>
    <t>Suporte e Manutenção Terminal Rádio Trunking</t>
  </si>
  <si>
    <t>Adm. e Manutenção Rede Radiocomunicação Digital - Trunking</t>
  </si>
  <si>
    <t>Administração e Manutenção de Redes Locais</t>
  </si>
  <si>
    <t>Administração de Servidor Computacional</t>
  </si>
  <si>
    <t>Administração de Servidor de Arquivos</t>
  </si>
  <si>
    <t>Hospedagem de Aplicação e Armazenamento de Dados - Sistemas</t>
  </si>
  <si>
    <t>Bilhetagem Segunda Nota</t>
  </si>
  <si>
    <t>Eventos Sazonais</t>
  </si>
  <si>
    <t>Vlr Final</t>
  </si>
  <si>
    <t>-</t>
  </si>
  <si>
    <t>Cleber Oliveira da Silva</t>
  </si>
  <si>
    <t>clebero.silva@portoalegre.rs.gov.br</t>
  </si>
  <si>
    <t>Eleandro Cesar Majolu</t>
  </si>
  <si>
    <t>eleandro.majolu@portoalegre.rs.gov.br</t>
  </si>
  <si>
    <t>NOVEMBRO/2020</t>
  </si>
  <si>
    <t xml:space="preserve"> ESTAÇÕES DE TRABALHO E IMPRESSORAS SMSURB FATURADOS NOVEMBRO/2020</t>
  </si>
  <si>
    <t>Relação Caixas Correio SMSURB - OUTUBRO/2020</t>
  </si>
  <si>
    <t>Relação Rádio WI-FI SMSURB - NOVEMBRO/2020</t>
  </si>
  <si>
    <t>Rádios Digitais Trunking SMSURB - NOVEMBRO/2020</t>
  </si>
  <si>
    <t>ADMINISTRAÇÃO REDE RADIOCOMUNICAÇÃO DIGITAL SMSURB - NOVEMBRO/2020</t>
  </si>
  <si>
    <t>ADMINISTRAÇÃO REDES LOCAIS SMSURB - NOVEMBRO/2020</t>
  </si>
  <si>
    <t>CONECTIVIDADE INFOVIA SMSURB - NOVEMBRO/2020</t>
  </si>
  <si>
    <t>Desconto COVID Novembro/2020 = R$ 4.605,29</t>
  </si>
  <si>
    <t>FAT SEI nº 20.12.000001818-0</t>
  </si>
  <si>
    <t>Daniel de Melo Barres</t>
  </si>
  <si>
    <t>daniel.barres@portoalegre.rs.gov.br</t>
  </si>
  <si>
    <t>Jorge Coutinho</t>
  </si>
  <si>
    <t>jorge.coutinho@portoalegre.rs.gov.br</t>
  </si>
  <si>
    <t>João Paulo de Souza Fagundes</t>
  </si>
  <si>
    <t>joao.fagundes@portoalegre.rs.gov.br</t>
  </si>
  <si>
    <t>Roberson Lopes Aristimunha</t>
  </si>
  <si>
    <t>roberson.aristimunha@portoalegre.rs.gov.br</t>
  </si>
  <si>
    <t>Rodrigo Ribeiro</t>
  </si>
  <si>
    <t>rodrigoribeiro@portoalegre.rs.gov.br</t>
  </si>
  <si>
    <t>Relação Caixas Correio SMSURB - Novembro/2020</t>
  </si>
  <si>
    <t>Micros Sem Garantia = 97 (Total relatório CBP)</t>
  </si>
  <si>
    <t>Sub-Total Micros sem Garantia = 97</t>
  </si>
  <si>
    <r>
      <t xml:space="preserve">SMSURB - </t>
    </r>
    <r>
      <rPr>
        <b/>
        <sz val="13"/>
        <color rgb="FFFF0000"/>
        <rFont val="Calibri"/>
        <family val="2"/>
        <scheme val="minor"/>
      </rPr>
      <t>CONTRATO 72.566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</si>
</sst>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R$&quot;\ #,##0.00;[Red]\-&quot;R$&quot;\ #,##0.00"/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&quot;R$&quot;\ #,##0.00"/>
  </numFmts>
  <fonts count="27" x14ac:knownFonts="1">
    <font>
      <sz val="10"/>
      <name val="Arial"/>
    </font>
    <font>
      <sz val="10"/>
      <name val="Arial"/>
      <family val="2"/>
    </font>
    <font>
      <b/>
      <sz val="12"/>
      <color indexed="10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9"/>
      <name val="Arial"/>
      <family val="2"/>
    </font>
    <font>
      <b/>
      <sz val="9"/>
      <color indexed="10"/>
      <name val="Arial"/>
      <family val="2"/>
    </font>
    <font>
      <b/>
      <sz val="10"/>
      <name val="Arial"/>
      <family val="2"/>
    </font>
    <font>
      <b/>
      <sz val="9"/>
      <color rgb="FFFF000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rgb="FF000000"/>
      <name val="Calibri"/>
      <family val="2"/>
    </font>
    <font>
      <b/>
      <sz val="9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</font>
    <font>
      <b/>
      <sz val="10"/>
      <name val="Calibri"/>
      <family val="2"/>
      <scheme val="minor"/>
    </font>
    <font>
      <b/>
      <sz val="10"/>
      <color rgb="FFFF0000"/>
      <name val="Arial"/>
      <family val="2"/>
    </font>
    <font>
      <b/>
      <sz val="11"/>
      <color rgb="FF000000"/>
      <name val="Calibri"/>
      <family val="2"/>
      <charset val="1"/>
    </font>
    <font>
      <i/>
      <sz val="10"/>
      <name val="Arial"/>
      <family val="2"/>
    </font>
    <font>
      <b/>
      <sz val="14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FFFFFF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0"/>
      <name val="Arial"/>
      <family val="2"/>
    </font>
    <font>
      <b/>
      <sz val="13"/>
      <color rgb="FFFF0000"/>
      <name val="Calibri"/>
      <family val="2"/>
      <scheme val="minor"/>
    </font>
    <font>
      <sz val="10"/>
      <color rgb="FFFF0000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99999"/>
        <bgColor rgb="FF808080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757070"/>
        <bgColor indexed="64"/>
      </patternFill>
    </fill>
  </fills>
  <borders count="5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/>
      <right style="medium">
        <color indexed="64"/>
      </right>
      <top style="hair">
        <color indexed="8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44" fontId="9" fillId="0" borderId="0" applyFont="0" applyFill="0" applyBorder="0" applyAlignment="0" applyProtection="0"/>
  </cellStyleXfs>
  <cellXfs count="193">
    <xf numFmtId="0" fontId="0" fillId="0" borderId="0" xfId="0"/>
    <xf numFmtId="0" fontId="3" fillId="0" borderId="0" xfId="0" applyFont="1"/>
    <xf numFmtId="0" fontId="4" fillId="0" borderId="0" xfId="0" applyFont="1" applyBorder="1" applyAlignment="1">
      <alignment horizontal="left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5" fillId="2" borderId="1" xfId="0" applyFont="1" applyFill="1" applyBorder="1" applyAlignment="1">
      <alignment horizontal="justify" wrapText="1"/>
    </xf>
    <xf numFmtId="0" fontId="5" fillId="2" borderId="2" xfId="0" applyFont="1" applyFill="1" applyBorder="1" applyAlignment="1">
      <alignment horizontal="justify" wrapText="1"/>
    </xf>
    <xf numFmtId="0" fontId="5" fillId="5" borderId="3" xfId="0" applyFont="1" applyFill="1" applyBorder="1" applyAlignment="1">
      <alignment horizontal="center"/>
    </xf>
    <xf numFmtId="0" fontId="5" fillId="0" borderId="3" xfId="0" applyFont="1" applyBorder="1" applyAlignment="1">
      <alignment horizontal="justify" wrapText="1"/>
    </xf>
    <xf numFmtId="0" fontId="5" fillId="2" borderId="3" xfId="0" applyFont="1" applyFill="1" applyBorder="1" applyAlignment="1">
      <alignment horizontal="justify" wrapText="1"/>
    </xf>
    <xf numFmtId="0" fontId="6" fillId="0" borderId="4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7" fillId="3" borderId="4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0" fontId="5" fillId="5" borderId="1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/>
    </xf>
    <xf numFmtId="0" fontId="5" fillId="5" borderId="2" xfId="0" applyFont="1" applyFill="1" applyBorder="1" applyAlignment="1">
      <alignment horizontal="center" wrapText="1"/>
    </xf>
    <xf numFmtId="0" fontId="5" fillId="5" borderId="3" xfId="0" applyFont="1" applyFill="1" applyBorder="1" applyAlignment="1">
      <alignment horizontal="center" wrapText="1"/>
    </xf>
    <xf numFmtId="0" fontId="6" fillId="0" borderId="5" xfId="0" applyFont="1" applyBorder="1" applyAlignment="1">
      <alignment horizontal="center"/>
    </xf>
    <xf numFmtId="0" fontId="5" fillId="2" borderId="1" xfId="0" applyFont="1" applyFill="1" applyBorder="1" applyAlignment="1">
      <alignment horizontal="center" wrapText="1"/>
    </xf>
    <xf numFmtId="0" fontId="5" fillId="0" borderId="3" xfId="0" applyFont="1" applyBorder="1" applyAlignment="1">
      <alignment horizontal="center" wrapText="1"/>
    </xf>
    <xf numFmtId="0" fontId="10" fillId="0" borderId="0" xfId="0" applyFont="1"/>
    <xf numFmtId="0" fontId="0" fillId="0" borderId="16" xfId="0" applyBorder="1"/>
    <xf numFmtId="0" fontId="10" fillId="0" borderId="4" xfId="0" applyFont="1" applyBorder="1" applyAlignment="1">
      <alignment horizontal="center"/>
    </xf>
    <xf numFmtId="0" fontId="7" fillId="7" borderId="4" xfId="0" applyFont="1" applyFill="1" applyBorder="1" applyAlignment="1">
      <alignment horizontal="center" vertical="center" wrapText="1"/>
    </xf>
    <xf numFmtId="0" fontId="7" fillId="0" borderId="0" xfId="0" applyFont="1"/>
    <xf numFmtId="0" fontId="0" fillId="0" borderId="0" xfId="0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0" fontId="12" fillId="5" borderId="17" xfId="0" applyFont="1" applyFill="1" applyBorder="1" applyAlignment="1">
      <alignment horizontal="center" vertical="center"/>
    </xf>
    <xf numFmtId="0" fontId="12" fillId="5" borderId="2" xfId="0" applyFont="1" applyFill="1" applyBorder="1" applyAlignment="1">
      <alignment horizontal="center" vertical="center"/>
    </xf>
    <xf numFmtId="0" fontId="12" fillId="5" borderId="18" xfId="0" applyFont="1" applyFill="1" applyBorder="1" applyAlignment="1">
      <alignment horizontal="center" vertical="center"/>
    </xf>
    <xf numFmtId="0" fontId="12" fillId="5" borderId="20" xfId="0" applyFont="1" applyFill="1" applyBorder="1" applyAlignment="1">
      <alignment horizontal="center" vertical="center"/>
    </xf>
    <xf numFmtId="0" fontId="12" fillId="5" borderId="19" xfId="0" applyFont="1" applyFill="1" applyBorder="1" applyAlignment="1">
      <alignment vertical="center"/>
    </xf>
    <xf numFmtId="0" fontId="1" fillId="0" borderId="17" xfId="0" applyFont="1" applyBorder="1"/>
    <xf numFmtId="0" fontId="7" fillId="0" borderId="14" xfId="0" applyFont="1" applyBorder="1" applyAlignment="1">
      <alignment horizontal="center"/>
    </xf>
    <xf numFmtId="0" fontId="0" fillId="0" borderId="1" xfId="0" applyBorder="1"/>
    <xf numFmtId="0" fontId="0" fillId="0" borderId="25" xfId="0" applyBorder="1"/>
    <xf numFmtId="0" fontId="0" fillId="0" borderId="2" xfId="0" applyBorder="1"/>
    <xf numFmtId="0" fontId="0" fillId="0" borderId="18" xfId="0" applyBorder="1"/>
    <xf numFmtId="0" fontId="0" fillId="0" borderId="14" xfId="0" applyBorder="1"/>
    <xf numFmtId="0" fontId="0" fillId="0" borderId="24" xfId="0" applyBorder="1"/>
    <xf numFmtId="0" fontId="0" fillId="0" borderId="26" xfId="0" applyBorder="1"/>
    <xf numFmtId="0" fontId="10" fillId="0" borderId="8" xfId="0" applyFont="1" applyBorder="1" applyAlignment="1">
      <alignment horizontal="center"/>
    </xf>
    <xf numFmtId="164" fontId="10" fillId="0" borderId="0" xfId="0" applyNumberFormat="1" applyFont="1" applyAlignment="1">
      <alignment horizontal="left"/>
    </xf>
    <xf numFmtId="0" fontId="14" fillId="5" borderId="6" xfId="0" applyFont="1" applyFill="1" applyBorder="1" applyAlignment="1">
      <alignment horizontal="center" vertical="center"/>
    </xf>
    <xf numFmtId="0" fontId="14" fillId="5" borderId="4" xfId="0" applyFont="1" applyFill="1" applyBorder="1" applyAlignment="1">
      <alignment horizontal="center" vertical="center" wrapText="1"/>
    </xf>
    <xf numFmtId="0" fontId="14" fillId="5" borderId="5" xfId="0" applyFont="1" applyFill="1" applyBorder="1" applyAlignment="1">
      <alignment horizontal="center" vertical="center" wrapText="1"/>
    </xf>
    <xf numFmtId="0" fontId="12" fillId="5" borderId="4" xfId="0" applyFont="1" applyFill="1" applyBorder="1" applyAlignment="1">
      <alignment vertical="center"/>
    </xf>
    <xf numFmtId="0" fontId="15" fillId="5" borderId="4" xfId="0" applyFont="1" applyFill="1" applyBorder="1" applyAlignment="1">
      <alignment horizontal="center" vertical="center"/>
    </xf>
    <xf numFmtId="0" fontId="15" fillId="8" borderId="5" xfId="0" applyFont="1" applyFill="1" applyBorder="1" applyAlignment="1">
      <alignment horizontal="center" vertical="center"/>
    </xf>
    <xf numFmtId="0" fontId="14" fillId="5" borderId="5" xfId="0" applyFont="1" applyFill="1" applyBorder="1" applyAlignment="1">
      <alignment horizontal="center" vertical="center"/>
    </xf>
    <xf numFmtId="0" fontId="16" fillId="5" borderId="4" xfId="0" applyFont="1" applyFill="1" applyBorder="1" applyAlignment="1">
      <alignment horizontal="center" vertical="center" wrapText="1"/>
    </xf>
    <xf numFmtId="0" fontId="16" fillId="5" borderId="5" xfId="0" applyFont="1" applyFill="1" applyBorder="1" applyAlignment="1">
      <alignment horizontal="center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0" fillId="0" borderId="0" xfId="0" applyBorder="1"/>
    <xf numFmtId="164" fontId="14" fillId="0" borderId="0" xfId="0" applyNumberFormat="1" applyFont="1" applyAlignment="1"/>
    <xf numFmtId="0" fontId="0" fillId="0" borderId="21" xfId="0" applyBorder="1"/>
    <xf numFmtId="0" fontId="0" fillId="0" borderId="17" xfId="0" applyBorder="1"/>
    <xf numFmtId="0" fontId="0" fillId="0" borderId="27" xfId="0" applyBorder="1"/>
    <xf numFmtId="0" fontId="18" fillId="9" borderId="6" xfId="0" applyFont="1" applyFill="1" applyBorder="1" applyAlignment="1">
      <alignment horizontal="center" vertical="top"/>
    </xf>
    <xf numFmtId="0" fontId="18" fillId="9" borderId="5" xfId="0" applyFont="1" applyFill="1" applyBorder="1" applyAlignment="1">
      <alignment horizontal="center" vertical="top"/>
    </xf>
    <xf numFmtId="0" fontId="18" fillId="9" borderId="4" xfId="0" applyFont="1" applyFill="1" applyBorder="1" applyAlignment="1">
      <alignment horizontal="center" vertical="top"/>
    </xf>
    <xf numFmtId="0" fontId="0" fillId="0" borderId="28" xfId="0" applyBorder="1"/>
    <xf numFmtId="0" fontId="7" fillId="0" borderId="16" xfId="0" applyFont="1" applyBorder="1"/>
    <xf numFmtId="0" fontId="1" fillId="0" borderId="16" xfId="0" applyFont="1" applyBorder="1"/>
    <xf numFmtId="0" fontId="0" fillId="0" borderId="15" xfId="0" applyBorder="1"/>
    <xf numFmtId="0" fontId="0" fillId="0" borderId="9" xfId="0" applyBorder="1"/>
    <xf numFmtId="0" fontId="13" fillId="5" borderId="4" xfId="0" applyFont="1" applyFill="1" applyBorder="1" applyAlignment="1">
      <alignment horizontal="justify" wrapText="1"/>
    </xf>
    <xf numFmtId="0" fontId="19" fillId="0" borderId="16" xfId="0" applyFont="1" applyBorder="1"/>
    <xf numFmtId="0" fontId="19" fillId="0" borderId="0" xfId="0" applyFont="1" applyBorder="1"/>
    <xf numFmtId="0" fontId="0" fillId="0" borderId="29" xfId="0" applyFont="1" applyBorder="1"/>
    <xf numFmtId="0" fontId="0" fillId="0" borderId="30" xfId="0" applyFont="1" applyBorder="1"/>
    <xf numFmtId="0" fontId="0" fillId="0" borderId="31" xfId="0" applyFont="1" applyBorder="1"/>
    <xf numFmtId="0" fontId="0" fillId="0" borderId="32" xfId="0" applyFont="1" applyBorder="1"/>
    <xf numFmtId="0" fontId="0" fillId="0" borderId="34" xfId="0" applyFont="1" applyBorder="1"/>
    <xf numFmtId="0" fontId="7" fillId="0" borderId="0" xfId="0" applyFont="1" applyFill="1" applyBorder="1"/>
    <xf numFmtId="49" fontId="20" fillId="0" borderId="0" xfId="0" applyNumberFormat="1" applyFont="1" applyAlignment="1">
      <alignment horizontal="left"/>
    </xf>
    <xf numFmtId="0" fontId="20" fillId="0" borderId="0" xfId="0" applyFont="1"/>
    <xf numFmtId="0" fontId="21" fillId="0" borderId="6" xfId="0" applyFont="1" applyBorder="1"/>
    <xf numFmtId="0" fontId="22" fillId="11" borderId="37" xfId="0" applyFont="1" applyFill="1" applyBorder="1" applyAlignment="1">
      <alignment horizontal="center"/>
    </xf>
    <xf numFmtId="0" fontId="22" fillId="11" borderId="38" xfId="0" applyFont="1" applyFill="1" applyBorder="1" applyAlignment="1">
      <alignment horizontal="center"/>
    </xf>
    <xf numFmtId="0" fontId="22" fillId="11" borderId="39" xfId="0" applyFont="1" applyFill="1" applyBorder="1" applyAlignment="1">
      <alignment horizontal="center"/>
    </xf>
    <xf numFmtId="0" fontId="22" fillId="11" borderId="12" xfId="0" applyFont="1" applyFill="1" applyBorder="1" applyAlignment="1">
      <alignment horizontal="center"/>
    </xf>
    <xf numFmtId="0" fontId="21" fillId="0" borderId="22" xfId="0" applyFont="1" applyBorder="1"/>
    <xf numFmtId="0" fontId="21" fillId="0" borderId="17" xfId="0" applyFont="1" applyBorder="1"/>
    <xf numFmtId="3" fontId="21" fillId="0" borderId="44" xfId="0" applyNumberFormat="1" applyFont="1" applyBorder="1"/>
    <xf numFmtId="43" fontId="21" fillId="0" borderId="45" xfId="0" applyNumberFormat="1" applyFont="1" applyBorder="1"/>
    <xf numFmtId="43" fontId="21" fillId="0" borderId="36" xfId="0" applyNumberFormat="1" applyFont="1" applyBorder="1"/>
    <xf numFmtId="3" fontId="0" fillId="0" borderId="44" xfId="0" applyNumberFormat="1" applyBorder="1"/>
    <xf numFmtId="43" fontId="0" fillId="0" borderId="36" xfId="0" applyNumberFormat="1" applyBorder="1"/>
    <xf numFmtId="0" fontId="0" fillId="0" borderId="20" xfId="0" applyBorder="1"/>
    <xf numFmtId="3" fontId="21" fillId="10" borderId="44" xfId="0" applyNumberFormat="1" applyFont="1" applyFill="1" applyBorder="1"/>
    <xf numFmtId="43" fontId="21" fillId="10" borderId="45" xfId="0" applyNumberFormat="1" applyFont="1" applyFill="1" applyBorder="1"/>
    <xf numFmtId="43" fontId="21" fillId="10" borderId="36" xfId="0" applyNumberFormat="1" applyFont="1" applyFill="1" applyBorder="1"/>
    <xf numFmtId="3" fontId="0" fillId="10" borderId="44" xfId="0" applyNumberFormat="1" applyFill="1" applyBorder="1"/>
    <xf numFmtId="43" fontId="0" fillId="10" borderId="36" xfId="0" applyNumberFormat="1" applyFill="1" applyBorder="1"/>
    <xf numFmtId="0" fontId="0" fillId="10" borderId="20" xfId="0" applyFill="1" applyBorder="1"/>
    <xf numFmtId="0" fontId="21" fillId="0" borderId="19" xfId="0" applyFont="1" applyBorder="1"/>
    <xf numFmtId="3" fontId="21" fillId="10" borderId="46" xfId="0" applyNumberFormat="1" applyFont="1" applyFill="1" applyBorder="1"/>
    <xf numFmtId="43" fontId="21" fillId="10" borderId="47" xfId="0" applyNumberFormat="1" applyFont="1" applyFill="1" applyBorder="1"/>
    <xf numFmtId="43" fontId="21" fillId="10" borderId="48" xfId="0" applyNumberFormat="1" applyFont="1" applyFill="1" applyBorder="1"/>
    <xf numFmtId="3" fontId="0" fillId="10" borderId="46" xfId="0" applyNumberFormat="1" applyFill="1" applyBorder="1"/>
    <xf numFmtId="43" fontId="0" fillId="10" borderId="48" xfId="0" applyNumberFormat="1" applyFill="1" applyBorder="1"/>
    <xf numFmtId="0" fontId="0" fillId="10" borderId="49" xfId="0" applyFill="1" applyBorder="1"/>
    <xf numFmtId="8" fontId="21" fillId="0" borderId="50" xfId="0" applyNumberFormat="1" applyFont="1" applyBorder="1"/>
    <xf numFmtId="44" fontId="23" fillId="0" borderId="51" xfId="0" applyNumberFormat="1" applyFont="1" applyBorder="1"/>
    <xf numFmtId="44" fontId="23" fillId="0" borderId="52" xfId="0" applyNumberFormat="1" applyFont="1" applyBorder="1"/>
    <xf numFmtId="44" fontId="0" fillId="0" borderId="50" xfId="2" applyFont="1" applyBorder="1"/>
    <xf numFmtId="0" fontId="21" fillId="0" borderId="6" xfId="0" applyFont="1" applyBorder="1" applyAlignment="1">
      <alignment horizontal="left" vertical="center"/>
    </xf>
    <xf numFmtId="0" fontId="22" fillId="11" borderId="6" xfId="0" applyFont="1" applyFill="1" applyBorder="1" applyAlignment="1">
      <alignment horizontal="center" vertical="center"/>
    </xf>
    <xf numFmtId="0" fontId="22" fillId="11" borderId="4" xfId="0" applyFont="1" applyFill="1" applyBorder="1" applyAlignment="1">
      <alignment horizontal="center" vertical="center"/>
    </xf>
    <xf numFmtId="0" fontId="22" fillId="11" borderId="7" xfId="0" applyFont="1" applyFill="1" applyBorder="1" applyAlignment="1">
      <alignment horizontal="center" vertical="center" wrapText="1"/>
    </xf>
    <xf numFmtId="0" fontId="22" fillId="11" borderId="5" xfId="0" applyFont="1" applyFill="1" applyBorder="1" applyAlignment="1">
      <alignment horizontal="center" vertical="center"/>
    </xf>
    <xf numFmtId="43" fontId="21" fillId="0" borderId="22" xfId="0" applyNumberFormat="1" applyFont="1" applyBorder="1"/>
    <xf numFmtId="43" fontId="0" fillId="0" borderId="23" xfId="0" applyNumberFormat="1" applyBorder="1"/>
    <xf numFmtId="0" fontId="0" fillId="0" borderId="54" xfId="0" applyBorder="1"/>
    <xf numFmtId="43" fontId="21" fillId="0" borderId="17" xfId="0" applyNumberFormat="1" applyFont="1" applyBorder="1"/>
    <xf numFmtId="43" fontId="0" fillId="0" borderId="2" xfId="0" applyNumberFormat="1" applyBorder="1"/>
    <xf numFmtId="43" fontId="21" fillId="0" borderId="19" xfId="0" applyNumberFormat="1" applyFont="1" applyBorder="1"/>
    <xf numFmtId="43" fontId="0" fillId="0" borderId="3" xfId="0" applyNumberFormat="1" applyBorder="1"/>
    <xf numFmtId="0" fontId="0" fillId="0" borderId="56" xfId="0" applyBorder="1"/>
    <xf numFmtId="44" fontId="23" fillId="0" borderId="6" xfId="0" applyNumberFormat="1" applyFont="1" applyBorder="1"/>
    <xf numFmtId="44" fontId="0" fillId="0" borderId="4" xfId="0" applyNumberFormat="1" applyBorder="1"/>
    <xf numFmtId="44" fontId="7" fillId="0" borderId="4" xfId="0" applyNumberFormat="1" applyFont="1" applyBorder="1"/>
    <xf numFmtId="0" fontId="0" fillId="0" borderId="5" xfId="0" applyBorder="1"/>
    <xf numFmtId="0" fontId="17" fillId="0" borderId="0" xfId="0" applyFont="1"/>
    <xf numFmtId="3" fontId="23" fillId="10" borderId="40" xfId="0" applyNumberFormat="1" applyFont="1" applyFill="1" applyBorder="1"/>
    <xf numFmtId="43" fontId="21" fillId="10" borderId="41" xfId="0" applyNumberFormat="1" applyFont="1" applyFill="1" applyBorder="1"/>
    <xf numFmtId="43" fontId="21" fillId="10" borderId="42" xfId="0" applyNumberFormat="1" applyFont="1" applyFill="1" applyBorder="1"/>
    <xf numFmtId="3" fontId="0" fillId="10" borderId="40" xfId="0" applyNumberFormat="1" applyFill="1" applyBorder="1"/>
    <xf numFmtId="43" fontId="0" fillId="10" borderId="42" xfId="0" applyNumberFormat="1" applyFill="1" applyBorder="1"/>
    <xf numFmtId="0" fontId="0" fillId="10" borderId="43" xfId="0" applyFill="1" applyBorder="1"/>
    <xf numFmtId="0" fontId="21" fillId="10" borderId="22" xfId="0" applyFont="1" applyFill="1" applyBorder="1"/>
    <xf numFmtId="0" fontId="21" fillId="10" borderId="17" xfId="0" applyFont="1" applyFill="1" applyBorder="1"/>
    <xf numFmtId="0" fontId="21" fillId="10" borderId="19" xfId="0" applyFont="1" applyFill="1" applyBorder="1"/>
    <xf numFmtId="3" fontId="21" fillId="0" borderId="44" xfId="0" applyNumberFormat="1" applyFont="1" applyBorder="1" applyAlignment="1">
      <alignment horizontal="center" vertical="center"/>
    </xf>
    <xf numFmtId="3" fontId="21" fillId="0" borderId="57" xfId="0" applyNumberFormat="1" applyFont="1" applyBorder="1" applyAlignment="1">
      <alignment horizontal="center" vertical="center"/>
    </xf>
    <xf numFmtId="43" fontId="0" fillId="10" borderId="43" xfId="0" applyNumberFormat="1" applyFill="1" applyBorder="1"/>
    <xf numFmtId="43" fontId="0" fillId="0" borderId="20" xfId="0" applyNumberFormat="1" applyBorder="1"/>
    <xf numFmtId="43" fontId="0" fillId="10" borderId="20" xfId="0" applyNumberFormat="1" applyFill="1" applyBorder="1"/>
    <xf numFmtId="43" fontId="0" fillId="10" borderId="49" xfId="0" applyNumberFormat="1" applyFill="1" applyBorder="1"/>
    <xf numFmtId="44" fontId="7" fillId="0" borderId="9" xfId="2" applyFont="1" applyBorder="1"/>
    <xf numFmtId="44" fontId="0" fillId="0" borderId="52" xfId="2" applyFont="1" applyBorder="1"/>
    <xf numFmtId="0" fontId="0" fillId="0" borderId="33" xfId="0" applyFont="1" applyBorder="1" applyAlignment="1">
      <alignment horizontal="center"/>
    </xf>
    <xf numFmtId="0" fontId="0" fillId="0" borderId="35" xfId="0" applyFont="1" applyBorder="1" applyAlignment="1">
      <alignment horizontal="center"/>
    </xf>
    <xf numFmtId="0" fontId="0" fillId="0" borderId="33" xfId="0" applyFont="1" applyBorder="1"/>
    <xf numFmtId="0" fontId="0" fillId="0" borderId="35" xfId="0" applyFont="1" applyBorder="1"/>
    <xf numFmtId="0" fontId="19" fillId="0" borderId="15" xfId="0" applyFont="1" applyBorder="1"/>
    <xf numFmtId="43" fontId="26" fillId="0" borderId="53" xfId="0" applyNumberFormat="1" applyFont="1" applyBorder="1"/>
    <xf numFmtId="43" fontId="26" fillId="0" borderId="18" xfId="0" applyNumberFormat="1" applyFont="1" applyBorder="1"/>
    <xf numFmtId="43" fontId="26" fillId="0" borderId="55" xfId="0" applyNumberFormat="1" applyFont="1" applyBorder="1"/>
    <xf numFmtId="44" fontId="17" fillId="0" borderId="7" xfId="0" applyNumberFormat="1" applyFont="1" applyBorder="1"/>
    <xf numFmtId="0" fontId="0" fillId="0" borderId="0" xfId="0" applyAlignment="1">
      <alignment horizontal="right"/>
    </xf>
    <xf numFmtId="14" fontId="0" fillId="0" borderId="0" xfId="0" applyNumberFormat="1" applyAlignment="1">
      <alignment horizontal="right"/>
    </xf>
    <xf numFmtId="0" fontId="2" fillId="0" borderId="0" xfId="0" applyFont="1" applyAlignment="1">
      <alignment horizontal="center" vertical="center"/>
    </xf>
    <xf numFmtId="0" fontId="7" fillId="4" borderId="6" xfId="0" applyNumberFormat="1" applyFont="1" applyFill="1" applyBorder="1" applyAlignment="1">
      <alignment horizontal="center" vertical="center" wrapText="1"/>
    </xf>
    <xf numFmtId="0" fontId="7" fillId="4" borderId="7" xfId="0" applyNumberFormat="1" applyFont="1" applyFill="1" applyBorder="1" applyAlignment="1">
      <alignment horizontal="center" vertical="center" wrapText="1"/>
    </xf>
    <xf numFmtId="0" fontId="7" fillId="4" borderId="5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left"/>
    </xf>
    <xf numFmtId="0" fontId="24" fillId="11" borderId="6" xfId="0" applyFont="1" applyFill="1" applyBorder="1" applyAlignment="1">
      <alignment horizontal="center"/>
    </xf>
    <xf numFmtId="0" fontId="24" fillId="11" borderId="7" xfId="0" applyFont="1" applyFill="1" applyBorder="1" applyAlignment="1">
      <alignment horizontal="center"/>
    </xf>
    <xf numFmtId="0" fontId="24" fillId="11" borderId="5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5" xfId="0" applyFont="1" applyBorder="1" applyAlignment="1">
      <alignment horizont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1" fillId="6" borderId="6" xfId="0" applyFont="1" applyFill="1" applyBorder="1" applyAlignment="1">
      <alignment horizontal="center" vertical="center"/>
    </xf>
    <xf numFmtId="0" fontId="11" fillId="6" borderId="7" xfId="0" applyFont="1" applyFill="1" applyBorder="1" applyAlignment="1">
      <alignment horizontal="center" vertical="center"/>
    </xf>
    <xf numFmtId="0" fontId="11" fillId="6" borderId="5" xfId="0" applyFont="1" applyFill="1" applyBorder="1" applyAlignment="1">
      <alignment horizontal="center" vertical="center"/>
    </xf>
    <xf numFmtId="0" fontId="14" fillId="0" borderId="0" xfId="0" applyFont="1" applyAlignment="1">
      <alignment horizontal="right"/>
    </xf>
    <xf numFmtId="0" fontId="10" fillId="0" borderId="11" xfId="0" applyFont="1" applyBorder="1" applyAlignment="1">
      <alignment horizontal="center"/>
    </xf>
    <xf numFmtId="0" fontId="10" fillId="0" borderId="12" xfId="0" applyFont="1" applyBorder="1" applyAlignment="1">
      <alignment horizontal="center"/>
    </xf>
    <xf numFmtId="0" fontId="10" fillId="0" borderId="13" xfId="0" applyFont="1" applyBorder="1" applyAlignment="1">
      <alignment horizontal="center"/>
    </xf>
    <xf numFmtId="0" fontId="10" fillId="0" borderId="14" xfId="0" applyFont="1" applyBorder="1" applyAlignment="1">
      <alignment horizontal="center"/>
    </xf>
    <xf numFmtId="0" fontId="10" fillId="0" borderId="15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0" fillId="0" borderId="0" xfId="0" applyFont="1" applyAlignment="1">
      <alignment horizontal="right"/>
    </xf>
  </cellXfs>
  <cellStyles count="3">
    <cellStyle name="Moeda" xfId="2" builtinId="4"/>
    <cellStyle name="Normal" xfId="0" builtinId="0"/>
    <cellStyle name="Normal 2" xfId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colors>
    <mruColors>
      <color rgb="FFFDE9D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7"/>
  <sheetViews>
    <sheetView topLeftCell="A4" workbookViewId="0">
      <selection activeCell="F32" sqref="F32"/>
    </sheetView>
  </sheetViews>
  <sheetFormatPr defaultRowHeight="12.75" x14ac:dyDescent="0.2"/>
  <cols>
    <col min="1" max="1" width="21.140625" customWidth="1"/>
    <col min="2" max="2" width="11.85546875" customWidth="1"/>
    <col min="3" max="3" width="15.42578125" customWidth="1"/>
    <col min="4" max="4" width="13.42578125" customWidth="1"/>
    <col min="6" max="6" width="19.7109375" customWidth="1"/>
  </cols>
  <sheetData>
    <row r="2" spans="1:11" ht="15" customHeight="1" x14ac:dyDescent="0.2">
      <c r="D2" s="161" t="s">
        <v>20</v>
      </c>
      <c r="E2" s="161"/>
      <c r="F2" s="161"/>
    </row>
    <row r="3" spans="1:11" ht="15" customHeight="1" x14ac:dyDescent="0.2">
      <c r="D3" s="162">
        <v>42822</v>
      </c>
      <c r="E3" s="161"/>
      <c r="F3" s="161"/>
    </row>
    <row r="4" spans="1:11" ht="16.5" thickBot="1" x14ac:dyDescent="0.25">
      <c r="A4" s="163"/>
      <c r="B4" s="163"/>
      <c r="C4" s="163"/>
      <c r="D4" s="163"/>
    </row>
    <row r="5" spans="1:11" ht="18.75" customHeight="1" thickBot="1" x14ac:dyDescent="0.25">
      <c r="A5" s="164" t="s">
        <v>24</v>
      </c>
      <c r="B5" s="165"/>
      <c r="C5" s="165"/>
      <c r="D5" s="166"/>
      <c r="H5" s="4"/>
    </row>
    <row r="6" spans="1:11" ht="30.75" customHeight="1" thickBot="1" x14ac:dyDescent="0.25">
      <c r="A6" s="12" t="s">
        <v>0</v>
      </c>
      <c r="B6" s="13" t="s">
        <v>22</v>
      </c>
      <c r="C6" s="13" t="s">
        <v>23</v>
      </c>
      <c r="D6" s="13" t="s">
        <v>19</v>
      </c>
    </row>
    <row r="7" spans="1:11" ht="15" customHeight="1" x14ac:dyDescent="0.2">
      <c r="A7" s="5" t="s">
        <v>1</v>
      </c>
      <c r="B7" s="19">
        <v>5</v>
      </c>
      <c r="C7" s="19">
        <v>0</v>
      </c>
      <c r="D7" s="14" t="e">
        <f>#REF!</f>
        <v>#REF!</v>
      </c>
    </row>
    <row r="8" spans="1:11" ht="15" customHeight="1" x14ac:dyDescent="0.2">
      <c r="A8" s="6" t="s">
        <v>2</v>
      </c>
      <c r="B8" s="16">
        <v>13</v>
      </c>
      <c r="C8" s="16">
        <v>0</v>
      </c>
      <c r="D8" s="15" t="e">
        <f>#REF!</f>
        <v>#REF!</v>
      </c>
    </row>
    <row r="9" spans="1:11" ht="15" customHeight="1" x14ac:dyDescent="0.2">
      <c r="A9" s="6" t="s">
        <v>3</v>
      </c>
      <c r="B9" s="16">
        <v>2</v>
      </c>
      <c r="C9" s="16">
        <v>0</v>
      </c>
      <c r="D9" s="16" t="e">
        <f>#REF!</f>
        <v>#REF!</v>
      </c>
      <c r="K9" s="3"/>
    </row>
    <row r="10" spans="1:11" ht="15" customHeight="1" x14ac:dyDescent="0.2">
      <c r="A10" s="6" t="s">
        <v>17</v>
      </c>
      <c r="B10" s="17">
        <v>3</v>
      </c>
      <c r="C10" s="17">
        <v>0</v>
      </c>
      <c r="D10" s="17" t="e">
        <f>#REF!</f>
        <v>#REF!</v>
      </c>
      <c r="K10" s="3"/>
    </row>
    <row r="11" spans="1:11" ht="15" customHeight="1" x14ac:dyDescent="0.2">
      <c r="A11" s="6" t="s">
        <v>4</v>
      </c>
      <c r="B11" s="16">
        <v>2</v>
      </c>
      <c r="C11" s="16">
        <v>0</v>
      </c>
      <c r="D11" s="15" t="e">
        <f>#REF!</f>
        <v>#REF!</v>
      </c>
    </row>
    <row r="12" spans="1:11" ht="15" customHeight="1" x14ac:dyDescent="0.2">
      <c r="A12" s="6" t="s">
        <v>6</v>
      </c>
      <c r="B12" s="17">
        <v>2</v>
      </c>
      <c r="C12" s="17">
        <v>0</v>
      </c>
      <c r="D12" s="7" t="e">
        <f>#REF!</f>
        <v>#REF!</v>
      </c>
      <c r="E12" s="1"/>
      <c r="F12" s="1"/>
      <c r="G12" s="1"/>
      <c r="H12" s="1"/>
      <c r="I12" s="1"/>
      <c r="J12" s="1"/>
    </row>
    <row r="13" spans="1:11" ht="15" customHeight="1" x14ac:dyDescent="0.2">
      <c r="A13" s="8" t="s">
        <v>16</v>
      </c>
      <c r="B13" s="20">
        <v>5</v>
      </c>
      <c r="C13" s="20">
        <v>0</v>
      </c>
      <c r="D13" s="7" t="e">
        <f>#REF!</f>
        <v>#REF!</v>
      </c>
    </row>
    <row r="14" spans="1:11" ht="15" customHeight="1" x14ac:dyDescent="0.2">
      <c r="A14" s="9" t="s">
        <v>9</v>
      </c>
      <c r="B14" s="17">
        <v>52</v>
      </c>
      <c r="C14" s="17">
        <v>0</v>
      </c>
      <c r="D14" s="7" t="e">
        <f>#REF!</f>
        <v>#REF!</v>
      </c>
    </row>
    <row r="15" spans="1:11" ht="15" customHeight="1" x14ac:dyDescent="0.2">
      <c r="A15" s="9" t="s">
        <v>18</v>
      </c>
      <c r="B15" s="17">
        <v>2</v>
      </c>
      <c r="C15" s="17">
        <v>0</v>
      </c>
      <c r="D15" s="7" t="e">
        <f>#REF!</f>
        <v>#REF!</v>
      </c>
    </row>
    <row r="16" spans="1:11" ht="15" customHeight="1" x14ac:dyDescent="0.2">
      <c r="A16" s="9" t="s">
        <v>7</v>
      </c>
      <c r="B16" s="17">
        <v>13</v>
      </c>
      <c r="C16" s="17">
        <v>0</v>
      </c>
      <c r="D16" s="7" t="e">
        <f>#REF!</f>
        <v>#REF!</v>
      </c>
    </row>
    <row r="17" spans="1:4" ht="15" customHeight="1" x14ac:dyDescent="0.2">
      <c r="A17" s="9" t="s">
        <v>15</v>
      </c>
      <c r="B17" s="17">
        <v>14</v>
      </c>
      <c r="C17" s="17">
        <v>0</v>
      </c>
      <c r="D17" s="7" t="e">
        <f>#REF!</f>
        <v>#REF!</v>
      </c>
    </row>
    <row r="18" spans="1:4" ht="15" customHeight="1" x14ac:dyDescent="0.2">
      <c r="A18" s="9" t="s">
        <v>8</v>
      </c>
      <c r="B18" s="17">
        <v>142</v>
      </c>
      <c r="C18" s="17">
        <v>0</v>
      </c>
      <c r="D18" s="7" t="e">
        <f>#REF!</f>
        <v>#REF!</v>
      </c>
    </row>
    <row r="19" spans="1:4" ht="15" customHeight="1" x14ac:dyDescent="0.2">
      <c r="A19" s="9" t="s">
        <v>10</v>
      </c>
      <c r="B19" s="17">
        <v>1</v>
      </c>
      <c r="C19" s="17">
        <v>0</v>
      </c>
      <c r="D19" s="7" t="e">
        <f>#REF!</f>
        <v>#REF!</v>
      </c>
    </row>
    <row r="20" spans="1:4" ht="15" customHeight="1" x14ac:dyDescent="0.2">
      <c r="A20" s="9" t="s">
        <v>11</v>
      </c>
      <c r="B20" s="17">
        <v>2</v>
      </c>
      <c r="C20" s="17">
        <v>0</v>
      </c>
      <c r="D20" s="7" t="e">
        <f>#REF!</f>
        <v>#REF!</v>
      </c>
    </row>
    <row r="21" spans="1:4" ht="15" customHeight="1" x14ac:dyDescent="0.2">
      <c r="A21" s="9" t="s">
        <v>12</v>
      </c>
      <c r="B21" s="17">
        <v>6</v>
      </c>
      <c r="C21" s="17">
        <v>1</v>
      </c>
      <c r="D21" s="7" t="e">
        <f>#REF!</f>
        <v>#REF!</v>
      </c>
    </row>
    <row r="22" spans="1:4" ht="15" customHeight="1" x14ac:dyDescent="0.2">
      <c r="A22" s="9" t="s">
        <v>13</v>
      </c>
      <c r="B22" s="17">
        <v>2</v>
      </c>
      <c r="C22" s="17">
        <v>0</v>
      </c>
      <c r="D22" s="7" t="e">
        <f>#REF!</f>
        <v>#REF!</v>
      </c>
    </row>
    <row r="23" spans="1:4" ht="15" customHeight="1" x14ac:dyDescent="0.2">
      <c r="A23" s="9" t="s">
        <v>14</v>
      </c>
      <c r="B23" s="17">
        <v>2</v>
      </c>
      <c r="C23" s="17">
        <v>0</v>
      </c>
      <c r="D23" s="7" t="e">
        <f>#REF!</f>
        <v>#REF!</v>
      </c>
    </row>
    <row r="24" spans="1:4" ht="15" customHeight="1" x14ac:dyDescent="0.2">
      <c r="A24" s="9" t="s">
        <v>21</v>
      </c>
      <c r="B24" s="17">
        <v>1</v>
      </c>
      <c r="C24" s="17">
        <v>22</v>
      </c>
      <c r="D24" s="7" t="e">
        <f>#REF!</f>
        <v>#REF!</v>
      </c>
    </row>
    <row r="25" spans="1:4" ht="15" customHeight="1" thickBot="1" x14ac:dyDescent="0.25">
      <c r="A25" s="8"/>
      <c r="B25" s="20"/>
      <c r="C25" s="20"/>
      <c r="D25" s="7"/>
    </row>
    <row r="26" spans="1:4" ht="19.5" customHeight="1" thickBot="1" x14ac:dyDescent="0.25">
      <c r="A26" s="10" t="s">
        <v>5</v>
      </c>
      <c r="B26" s="18">
        <f>SUM(B7:B25)</f>
        <v>269</v>
      </c>
      <c r="C26" s="18">
        <f>SUM(C7:C25)</f>
        <v>23</v>
      </c>
      <c r="D26" s="11" t="e">
        <f>SUM(D7:D25)</f>
        <v>#REF!</v>
      </c>
    </row>
    <row r="27" spans="1:4" ht="15" customHeight="1" x14ac:dyDescent="0.2">
      <c r="A27" s="2"/>
      <c r="B27" s="2"/>
      <c r="C27" s="2"/>
    </row>
  </sheetData>
  <mergeCells count="4">
    <mergeCell ref="D2:F2"/>
    <mergeCell ref="D3:F3"/>
    <mergeCell ref="A4:D4"/>
    <mergeCell ref="A5:D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5"/>
  <sheetViews>
    <sheetView workbookViewId="0">
      <selection activeCell="B2" sqref="A2:D14"/>
    </sheetView>
  </sheetViews>
  <sheetFormatPr defaultRowHeight="12.75" x14ac:dyDescent="0.2"/>
  <cols>
    <col min="1" max="1" width="21.85546875" customWidth="1"/>
    <col min="2" max="2" width="20" customWidth="1"/>
    <col min="4" max="4" width="13.42578125" customWidth="1"/>
  </cols>
  <sheetData>
    <row r="2" spans="1:9" ht="15" customHeight="1" x14ac:dyDescent="0.2">
      <c r="B2" s="161"/>
      <c r="C2" s="161"/>
      <c r="D2" s="161"/>
    </row>
    <row r="3" spans="1:9" ht="15" customHeight="1" x14ac:dyDescent="0.2">
      <c r="B3" s="162"/>
      <c r="C3" s="161"/>
      <c r="D3" s="161"/>
    </row>
    <row r="4" spans="1:9" ht="16.5" thickBot="1" x14ac:dyDescent="0.25">
      <c r="A4" s="163"/>
      <c r="B4" s="163"/>
    </row>
    <row r="5" spans="1:9" ht="18.75" customHeight="1" thickBot="1" x14ac:dyDescent="0.25">
      <c r="A5" s="164"/>
      <c r="B5" s="166"/>
      <c r="F5" s="4"/>
    </row>
    <row r="6" spans="1:9" ht="19.5" customHeight="1" thickBot="1" x14ac:dyDescent="0.25">
      <c r="A6" s="12"/>
      <c r="B6" s="13"/>
    </row>
    <row r="7" spans="1:9" ht="15" customHeight="1" x14ac:dyDescent="0.2">
      <c r="A7" s="5"/>
      <c r="B7" s="14"/>
    </row>
    <row r="8" spans="1:9" ht="15" customHeight="1" x14ac:dyDescent="0.2">
      <c r="A8" s="6"/>
      <c r="B8" s="15"/>
    </row>
    <row r="9" spans="1:9" ht="15" customHeight="1" x14ac:dyDescent="0.2">
      <c r="A9" s="6"/>
      <c r="B9" s="16"/>
      <c r="I9" s="3"/>
    </row>
    <row r="10" spans="1:9" ht="15" customHeight="1" x14ac:dyDescent="0.2">
      <c r="A10" s="6"/>
      <c r="B10" s="17"/>
      <c r="I10" s="3"/>
    </row>
    <row r="11" spans="1:9" ht="15" customHeight="1" x14ac:dyDescent="0.2">
      <c r="A11" s="6"/>
      <c r="B11" s="17"/>
      <c r="I11" s="3"/>
    </row>
    <row r="12" spans="1:9" ht="15" customHeight="1" x14ac:dyDescent="0.2">
      <c r="A12" s="6"/>
      <c r="B12" s="17"/>
      <c r="I12" s="3"/>
    </row>
    <row r="13" spans="1:9" ht="15" customHeight="1" thickBot="1" x14ac:dyDescent="0.25">
      <c r="A13" s="6"/>
      <c r="B13" s="15"/>
    </row>
    <row r="14" spans="1:9" ht="20.25" customHeight="1" thickBot="1" x14ac:dyDescent="0.25">
      <c r="A14" s="10"/>
      <c r="B14" s="11"/>
    </row>
    <row r="15" spans="1:9" ht="15" customHeight="1" x14ac:dyDescent="0.2">
      <c r="A15" s="2"/>
    </row>
  </sheetData>
  <mergeCells count="4">
    <mergeCell ref="B2:D2"/>
    <mergeCell ref="B3:D3"/>
    <mergeCell ref="A4:B4"/>
    <mergeCell ref="A5:B5"/>
  </mergeCells>
  <pageMargins left="0.511811024" right="0.511811024" top="0.78740157499999996" bottom="0.78740157499999996" header="0.31496062000000002" footer="0.31496062000000002"/>
  <pageSetup paperSize="0" orientation="portrait" horizontalDpi="0" verticalDpi="0" copies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"/>
  <sheetViews>
    <sheetView tabSelected="1" workbookViewId="0">
      <selection activeCell="G27" sqref="G27"/>
    </sheetView>
  </sheetViews>
  <sheetFormatPr defaultRowHeight="12.75" x14ac:dyDescent="0.2"/>
  <cols>
    <col min="1" max="1" width="60" customWidth="1"/>
    <col min="2" max="2" width="14.140625" customWidth="1"/>
    <col min="3" max="3" width="12.5703125" customWidth="1"/>
    <col min="4" max="4" width="14.85546875" customWidth="1"/>
    <col min="5" max="5" width="13.85546875" customWidth="1"/>
    <col min="6" max="6" width="10.28515625" customWidth="1"/>
    <col min="7" max="7" width="13" customWidth="1"/>
    <col min="8" max="8" width="9.5703125" customWidth="1"/>
    <col min="9" max="9" width="4" customWidth="1"/>
  </cols>
  <sheetData>
    <row r="1" spans="1:8" ht="18.75" x14ac:dyDescent="0.3">
      <c r="A1" s="85" t="s">
        <v>415</v>
      </c>
      <c r="B1" s="167" t="s">
        <v>424</v>
      </c>
      <c r="C1" s="167"/>
    </row>
    <row r="2" spans="1:8" ht="19.5" thickBot="1" x14ac:dyDescent="0.35">
      <c r="A2" s="86" t="s">
        <v>438</v>
      </c>
      <c r="B2" s="134" t="s">
        <v>38</v>
      </c>
    </row>
    <row r="3" spans="1:8" ht="15.75" thickBot="1" x14ac:dyDescent="0.3">
      <c r="A3" s="87" t="s">
        <v>29</v>
      </c>
      <c r="B3" s="88" t="s">
        <v>388</v>
      </c>
      <c r="C3" s="89" t="s">
        <v>389</v>
      </c>
      <c r="D3" s="90" t="s">
        <v>390</v>
      </c>
      <c r="E3" s="88" t="s">
        <v>388</v>
      </c>
      <c r="F3" s="90" t="s">
        <v>30</v>
      </c>
      <c r="G3" s="91" t="s">
        <v>391</v>
      </c>
      <c r="H3" s="91" t="s">
        <v>392</v>
      </c>
    </row>
    <row r="4" spans="1:8" ht="15" x14ac:dyDescent="0.25">
      <c r="A4" s="141" t="s">
        <v>393</v>
      </c>
      <c r="B4" s="135"/>
      <c r="C4" s="136">
        <v>95</v>
      </c>
      <c r="D4" s="137">
        <f>B4*C4</f>
        <v>0</v>
      </c>
      <c r="E4" s="138"/>
      <c r="F4" s="139">
        <f>E4*95</f>
        <v>0</v>
      </c>
      <c r="G4" s="146">
        <f>D4-F4</f>
        <v>0</v>
      </c>
      <c r="H4" s="140"/>
    </row>
    <row r="5" spans="1:8" ht="15" x14ac:dyDescent="0.25">
      <c r="A5" s="93" t="s">
        <v>394</v>
      </c>
      <c r="B5" s="94">
        <v>103</v>
      </c>
      <c r="C5" s="95">
        <v>125</v>
      </c>
      <c r="D5" s="96">
        <f>B5*C5</f>
        <v>12875</v>
      </c>
      <c r="E5" s="97"/>
      <c r="F5" s="98">
        <f>E5*125</f>
        <v>0</v>
      </c>
      <c r="G5" s="147">
        <f>D5-F5</f>
        <v>12875</v>
      </c>
      <c r="H5" s="99"/>
    </row>
    <row r="6" spans="1:8" ht="15" x14ac:dyDescent="0.25">
      <c r="A6" s="93" t="s">
        <v>395</v>
      </c>
      <c r="B6" s="94">
        <v>24</v>
      </c>
      <c r="C6" s="95">
        <v>37</v>
      </c>
      <c r="D6" s="96">
        <f>B6*C6</f>
        <v>888</v>
      </c>
      <c r="E6" s="97"/>
      <c r="F6" s="98">
        <f>E6*37</f>
        <v>0</v>
      </c>
      <c r="G6" s="147">
        <f>D6-F6</f>
        <v>888</v>
      </c>
      <c r="H6" s="99"/>
    </row>
    <row r="7" spans="1:8" ht="15" x14ac:dyDescent="0.25">
      <c r="A7" s="93" t="s">
        <v>396</v>
      </c>
      <c r="B7" s="94">
        <v>145</v>
      </c>
      <c r="C7" s="95">
        <v>9.5</v>
      </c>
      <c r="D7" s="96">
        <f>B7*C7</f>
        <v>1377.5</v>
      </c>
      <c r="E7" s="97"/>
      <c r="F7" s="98">
        <f>E7*9.5</f>
        <v>0</v>
      </c>
      <c r="G7" s="147">
        <f>D7-F7</f>
        <v>1377.5</v>
      </c>
      <c r="H7" s="99"/>
    </row>
    <row r="8" spans="1:8" ht="15" x14ac:dyDescent="0.25">
      <c r="A8" s="142" t="s">
        <v>397</v>
      </c>
      <c r="B8" s="100"/>
      <c r="C8" s="101">
        <v>180</v>
      </c>
      <c r="D8" s="102">
        <f>B8*C8</f>
        <v>0</v>
      </c>
      <c r="E8" s="103"/>
      <c r="F8" s="104">
        <f>E8*180</f>
        <v>0</v>
      </c>
      <c r="G8" s="148">
        <f t="shared" ref="G8:G12" si="0">D8-F8</f>
        <v>0</v>
      </c>
      <c r="H8" s="105"/>
    </row>
    <row r="9" spans="1:8" ht="15" x14ac:dyDescent="0.25">
      <c r="A9" s="142" t="s">
        <v>398</v>
      </c>
      <c r="B9" s="100"/>
      <c r="C9" s="101">
        <v>200</v>
      </c>
      <c r="D9" s="102">
        <f t="shared" ref="D9:D12" si="1">B9*C9</f>
        <v>0</v>
      </c>
      <c r="E9" s="103"/>
      <c r="F9" s="104">
        <f>E9*200</f>
        <v>0</v>
      </c>
      <c r="G9" s="148">
        <f t="shared" si="0"/>
        <v>0</v>
      </c>
      <c r="H9" s="105"/>
    </row>
    <row r="10" spans="1:8" ht="15" x14ac:dyDescent="0.25">
      <c r="A10" s="93" t="s">
        <v>399</v>
      </c>
      <c r="B10" s="94">
        <v>2</v>
      </c>
      <c r="C10" s="95">
        <v>90</v>
      </c>
      <c r="D10" s="96">
        <f t="shared" si="1"/>
        <v>180</v>
      </c>
      <c r="E10" s="97"/>
      <c r="F10" s="98">
        <f>E10*90</f>
        <v>0</v>
      </c>
      <c r="G10" s="147">
        <f t="shared" si="0"/>
        <v>180</v>
      </c>
      <c r="H10" s="99"/>
    </row>
    <row r="11" spans="1:8" ht="15" x14ac:dyDescent="0.25">
      <c r="A11" s="142" t="s">
        <v>400</v>
      </c>
      <c r="B11" s="100"/>
      <c r="C11" s="101">
        <v>110</v>
      </c>
      <c r="D11" s="102">
        <f t="shared" si="1"/>
        <v>0</v>
      </c>
      <c r="E11" s="103"/>
      <c r="F11" s="104">
        <f>E11*110</f>
        <v>0</v>
      </c>
      <c r="G11" s="148">
        <f t="shared" si="0"/>
        <v>0</v>
      </c>
      <c r="H11" s="105"/>
    </row>
    <row r="12" spans="1:8" ht="15" x14ac:dyDescent="0.25">
      <c r="A12" s="142" t="s">
        <v>401</v>
      </c>
      <c r="B12" s="100"/>
      <c r="C12" s="101">
        <v>95</v>
      </c>
      <c r="D12" s="102">
        <f t="shared" si="1"/>
        <v>0</v>
      </c>
      <c r="E12" s="103"/>
      <c r="F12" s="104">
        <f>E12*95</f>
        <v>0</v>
      </c>
      <c r="G12" s="148">
        <f t="shared" si="0"/>
        <v>0</v>
      </c>
      <c r="H12" s="105"/>
    </row>
    <row r="13" spans="1:8" ht="15" x14ac:dyDescent="0.25">
      <c r="A13" s="142" t="s">
        <v>402</v>
      </c>
      <c r="B13" s="100"/>
      <c r="C13" s="101"/>
      <c r="D13" s="102"/>
      <c r="E13" s="103"/>
      <c r="F13" s="104"/>
      <c r="G13" s="148">
        <f>D13-F13</f>
        <v>0</v>
      </c>
      <c r="H13" s="105"/>
    </row>
    <row r="14" spans="1:8" ht="15" x14ac:dyDescent="0.25">
      <c r="A14" s="93" t="s">
        <v>361</v>
      </c>
      <c r="B14" s="144" t="s">
        <v>410</v>
      </c>
      <c r="C14" s="145" t="s">
        <v>410</v>
      </c>
      <c r="D14" s="96">
        <v>9420</v>
      </c>
      <c r="E14" s="144" t="s">
        <v>410</v>
      </c>
      <c r="F14" s="98"/>
      <c r="G14" s="147">
        <f>D14-F14</f>
        <v>9420</v>
      </c>
      <c r="H14" s="99"/>
    </row>
    <row r="15" spans="1:8" ht="15" x14ac:dyDescent="0.25">
      <c r="A15" s="93" t="s">
        <v>403</v>
      </c>
      <c r="B15" s="144" t="s">
        <v>410</v>
      </c>
      <c r="C15" s="145" t="s">
        <v>410</v>
      </c>
      <c r="D15" s="96">
        <v>6600</v>
      </c>
      <c r="E15" s="144" t="s">
        <v>410</v>
      </c>
      <c r="F15" s="98"/>
      <c r="G15" s="147">
        <f>D15-F15</f>
        <v>6600</v>
      </c>
      <c r="H15" s="99"/>
    </row>
    <row r="16" spans="1:8" ht="15" x14ac:dyDescent="0.25">
      <c r="A16" s="142" t="s">
        <v>404</v>
      </c>
      <c r="B16" s="100"/>
      <c r="C16" s="101"/>
      <c r="D16" s="102"/>
      <c r="E16" s="103"/>
      <c r="F16" s="104"/>
      <c r="G16" s="148"/>
      <c r="H16" s="105"/>
    </row>
    <row r="17" spans="1:11" ht="15" x14ac:dyDescent="0.25">
      <c r="A17" s="142" t="s">
        <v>405</v>
      </c>
      <c r="B17" s="100"/>
      <c r="C17" s="101"/>
      <c r="D17" s="102"/>
      <c r="E17" s="103"/>
      <c r="F17" s="104"/>
      <c r="G17" s="148"/>
      <c r="H17" s="105"/>
    </row>
    <row r="18" spans="1:11" ht="15" x14ac:dyDescent="0.25">
      <c r="A18" s="93" t="s">
        <v>406</v>
      </c>
      <c r="B18" s="144" t="s">
        <v>410</v>
      </c>
      <c r="C18" s="145" t="s">
        <v>410</v>
      </c>
      <c r="D18" s="96">
        <v>52547.98</v>
      </c>
      <c r="E18" s="144" t="s">
        <v>410</v>
      </c>
      <c r="F18" s="98"/>
      <c r="G18" s="147">
        <f>D18-F18</f>
        <v>52547.98</v>
      </c>
      <c r="H18" s="99"/>
    </row>
    <row r="19" spans="1:11" ht="15" x14ac:dyDescent="0.25">
      <c r="A19" s="93" t="s">
        <v>27</v>
      </c>
      <c r="B19" s="144" t="s">
        <v>410</v>
      </c>
      <c r="C19" s="145" t="s">
        <v>410</v>
      </c>
      <c r="D19" s="96">
        <v>325.33</v>
      </c>
      <c r="E19" s="144" t="s">
        <v>410</v>
      </c>
      <c r="F19" s="98"/>
      <c r="G19" s="147">
        <f>D19-F19</f>
        <v>325.33</v>
      </c>
      <c r="H19" s="99"/>
    </row>
    <row r="20" spans="1:11" ht="15" x14ac:dyDescent="0.25">
      <c r="A20" s="93" t="s">
        <v>407</v>
      </c>
      <c r="B20" s="144" t="s">
        <v>410</v>
      </c>
      <c r="C20" s="145" t="s">
        <v>410</v>
      </c>
      <c r="D20" s="96">
        <v>0</v>
      </c>
      <c r="E20" s="144" t="s">
        <v>410</v>
      </c>
      <c r="F20" s="98"/>
      <c r="G20" s="147">
        <f>D20-F20</f>
        <v>0</v>
      </c>
      <c r="H20" s="99"/>
    </row>
    <row r="21" spans="1:11" ht="15.75" thickBot="1" x14ac:dyDescent="0.3">
      <c r="A21" s="143" t="s">
        <v>408</v>
      </c>
      <c r="B21" s="107"/>
      <c r="C21" s="108"/>
      <c r="D21" s="109"/>
      <c r="E21" s="110"/>
      <c r="F21" s="111"/>
      <c r="G21" s="149"/>
      <c r="H21" s="112"/>
    </row>
    <row r="22" spans="1:11" ht="15.75" thickBot="1" x14ac:dyDescent="0.3">
      <c r="A22" s="87" t="s">
        <v>25</v>
      </c>
      <c r="B22" s="113"/>
      <c r="C22" s="114"/>
      <c r="D22" s="115">
        <f t="shared" ref="D22:G22" si="2">SUM(D4:D21)</f>
        <v>84213.810000000012</v>
      </c>
      <c r="E22" s="116"/>
      <c r="F22" s="151">
        <f>SUM(F4:F21)</f>
        <v>0</v>
      </c>
      <c r="G22" s="150">
        <f t="shared" si="2"/>
        <v>84213.810000000012</v>
      </c>
      <c r="H22" s="63"/>
    </row>
    <row r="23" spans="1:11" ht="13.5" thickBot="1" x14ac:dyDescent="0.25"/>
    <row r="24" spans="1:11" ht="30.75" thickBot="1" x14ac:dyDescent="0.25">
      <c r="A24" s="117" t="s">
        <v>28</v>
      </c>
      <c r="B24" s="118" t="s">
        <v>390</v>
      </c>
      <c r="C24" s="119" t="s">
        <v>30</v>
      </c>
      <c r="D24" s="120" t="s">
        <v>376</v>
      </c>
      <c r="E24" s="119" t="s">
        <v>409</v>
      </c>
      <c r="F24" s="121" t="s">
        <v>392</v>
      </c>
    </row>
    <row r="25" spans="1:11" ht="15.75" thickBot="1" x14ac:dyDescent="0.3">
      <c r="A25" s="92" t="s">
        <v>31</v>
      </c>
      <c r="B25" s="122">
        <f>D4+D5+D6+D7+D8+D9+D10+D11+D12+D13+D14+D15</f>
        <v>31340.5</v>
      </c>
      <c r="C25" s="123">
        <f>F4+F5+F6+F7+F8+F9+F10+F11+F12+F13+F14+F15</f>
        <v>0</v>
      </c>
      <c r="D25" s="157">
        <v>4605.29</v>
      </c>
      <c r="E25" s="123">
        <f>B25-C25-D25</f>
        <v>26735.21</v>
      </c>
      <c r="F25" s="124">
        <v>1527</v>
      </c>
      <c r="H25" s="168" t="s">
        <v>381</v>
      </c>
      <c r="I25" s="169"/>
      <c r="J25" s="169"/>
      <c r="K25" s="170"/>
    </row>
    <row r="26" spans="1:11" ht="15" x14ac:dyDescent="0.25">
      <c r="A26" s="93" t="s">
        <v>363</v>
      </c>
      <c r="B26" s="125">
        <f>G18</f>
        <v>52547.98</v>
      </c>
      <c r="C26" s="126">
        <f>F18</f>
        <v>0</v>
      </c>
      <c r="D26" s="158"/>
      <c r="E26" s="126">
        <f>B26-C26</f>
        <v>52547.98</v>
      </c>
      <c r="F26" s="99">
        <v>1530</v>
      </c>
    </row>
    <row r="27" spans="1:11" ht="15" x14ac:dyDescent="0.25">
      <c r="A27" s="93" t="s">
        <v>27</v>
      </c>
      <c r="B27" s="125">
        <f>D19</f>
        <v>325.33</v>
      </c>
      <c r="C27" s="126">
        <f>F19+F20</f>
        <v>0</v>
      </c>
      <c r="D27" s="158"/>
      <c r="E27" s="126">
        <f>B27-C27</f>
        <v>325.33</v>
      </c>
      <c r="F27" s="99">
        <v>592441</v>
      </c>
      <c r="H27" s="25" t="s">
        <v>423</v>
      </c>
    </row>
    <row r="28" spans="1:11" ht="15.75" thickBot="1" x14ac:dyDescent="0.3">
      <c r="A28" s="106" t="s">
        <v>408</v>
      </c>
      <c r="B28" s="127">
        <f>D21</f>
        <v>0</v>
      </c>
      <c r="C28" s="128">
        <f>F21</f>
        <v>0</v>
      </c>
      <c r="D28" s="159"/>
      <c r="E28" s="128">
        <f>B28-C28</f>
        <v>0</v>
      </c>
      <c r="F28" s="129"/>
    </row>
    <row r="29" spans="1:11" ht="15.75" thickBot="1" x14ac:dyDescent="0.3">
      <c r="A29" s="87" t="s">
        <v>25</v>
      </c>
      <c r="B29" s="130">
        <f>SUM(B25:B28)</f>
        <v>84213.810000000012</v>
      </c>
      <c r="C29" s="131">
        <f>SUM(C25:C28)</f>
        <v>0</v>
      </c>
      <c r="D29" s="160">
        <f>SUM(D25:D28)</f>
        <v>4605.29</v>
      </c>
      <c r="E29" s="132">
        <f>SUM(E25:E28)</f>
        <v>79608.52</v>
      </c>
      <c r="F29" s="133"/>
    </row>
  </sheetData>
  <mergeCells count="2">
    <mergeCell ref="B1:C1"/>
    <mergeCell ref="H25:K25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"/>
  <sheetViews>
    <sheetView workbookViewId="0">
      <selection activeCell="G17" sqref="G17"/>
    </sheetView>
  </sheetViews>
  <sheetFormatPr defaultRowHeight="12.75" x14ac:dyDescent="0.2"/>
  <cols>
    <col min="7" max="7" width="24.5703125" customWidth="1"/>
    <col min="15" max="15" width="23.28515625" customWidth="1"/>
  </cols>
  <sheetData>
    <row r="1" spans="1:15" ht="13.5" thickBot="1" x14ac:dyDescent="0.25"/>
    <row r="2" spans="1:15" ht="13.5" thickBot="1" x14ac:dyDescent="0.25">
      <c r="A2" s="171" t="s">
        <v>416</v>
      </c>
      <c r="B2" s="172"/>
      <c r="C2" s="172"/>
      <c r="D2" s="172"/>
      <c r="E2" s="172"/>
      <c r="F2" s="172"/>
      <c r="G2" s="173"/>
      <c r="I2" s="171" t="s">
        <v>382</v>
      </c>
      <c r="J2" s="172"/>
      <c r="K2" s="172"/>
      <c r="L2" s="172"/>
      <c r="M2" s="172"/>
      <c r="N2" s="172"/>
      <c r="O2" s="173"/>
    </row>
    <row r="3" spans="1:15" x14ac:dyDescent="0.2">
      <c r="A3" s="22"/>
      <c r="B3" s="63"/>
      <c r="C3" s="63"/>
      <c r="D3" s="63"/>
      <c r="E3" s="63"/>
      <c r="F3" s="63"/>
      <c r="G3" s="71"/>
      <c r="I3" s="22"/>
      <c r="J3" s="63"/>
      <c r="K3" s="63"/>
      <c r="L3" s="63"/>
      <c r="M3" s="63"/>
      <c r="N3" s="63"/>
      <c r="O3" s="71"/>
    </row>
    <row r="4" spans="1:15" x14ac:dyDescent="0.2">
      <c r="A4" s="72" t="s">
        <v>362</v>
      </c>
      <c r="B4" s="63"/>
      <c r="C4" s="63"/>
      <c r="D4" s="63"/>
      <c r="E4" s="63"/>
      <c r="F4" s="63"/>
      <c r="G4" s="71"/>
      <c r="I4" s="72" t="s">
        <v>362</v>
      </c>
      <c r="J4" s="63"/>
      <c r="K4" s="63"/>
      <c r="L4" s="63"/>
      <c r="M4" s="63"/>
      <c r="N4" s="63"/>
      <c r="O4" s="71"/>
    </row>
    <row r="5" spans="1:15" x14ac:dyDescent="0.2">
      <c r="A5" s="77" t="s">
        <v>436</v>
      </c>
      <c r="B5" s="78"/>
      <c r="C5" s="78"/>
      <c r="D5" s="78"/>
      <c r="E5" s="78"/>
      <c r="F5" s="78"/>
      <c r="G5" s="71"/>
      <c r="I5" s="77" t="s">
        <v>371</v>
      </c>
      <c r="J5" s="78"/>
      <c r="K5" s="78"/>
      <c r="L5" s="78"/>
      <c r="M5" s="78"/>
      <c r="N5" s="78"/>
      <c r="O5" s="71"/>
    </row>
    <row r="6" spans="1:15" x14ac:dyDescent="0.2">
      <c r="A6" s="72" t="s">
        <v>437</v>
      </c>
      <c r="B6" s="63"/>
      <c r="C6" s="63"/>
      <c r="D6" s="63"/>
      <c r="E6" s="63"/>
      <c r="F6" s="63"/>
      <c r="G6" s="71"/>
      <c r="I6" s="72" t="s">
        <v>45</v>
      </c>
      <c r="J6" s="63"/>
      <c r="K6" s="63"/>
      <c r="L6" s="63"/>
      <c r="M6" s="63"/>
      <c r="N6" s="63"/>
      <c r="O6" s="71"/>
    </row>
    <row r="7" spans="1:15" x14ac:dyDescent="0.2">
      <c r="A7" s="77" t="s">
        <v>292</v>
      </c>
      <c r="B7" s="63"/>
      <c r="C7" s="63"/>
      <c r="D7" s="63"/>
      <c r="E7" s="63"/>
      <c r="F7" s="63"/>
      <c r="G7" s="71"/>
      <c r="I7" s="73" t="s">
        <v>294</v>
      </c>
      <c r="J7" s="63"/>
      <c r="K7" s="63"/>
      <c r="L7" s="63"/>
      <c r="M7" s="63"/>
      <c r="N7" s="63"/>
      <c r="O7" s="71"/>
    </row>
    <row r="8" spans="1:15" x14ac:dyDescent="0.2">
      <c r="A8" s="72" t="s">
        <v>373</v>
      </c>
      <c r="B8" s="63"/>
      <c r="C8" s="63"/>
      <c r="D8" s="63"/>
      <c r="E8" s="63"/>
      <c r="F8" s="63"/>
      <c r="G8" s="71"/>
      <c r="I8" s="72" t="s">
        <v>372</v>
      </c>
      <c r="J8" s="63"/>
      <c r="K8" s="63"/>
      <c r="L8" s="63"/>
      <c r="M8" s="63"/>
      <c r="N8" s="63"/>
      <c r="O8" s="71"/>
    </row>
    <row r="9" spans="1:15" x14ac:dyDescent="0.2">
      <c r="A9" s="22"/>
      <c r="B9" s="78"/>
      <c r="C9" s="78"/>
      <c r="D9" s="78"/>
      <c r="E9" s="78"/>
      <c r="F9" s="63"/>
      <c r="G9" s="71"/>
      <c r="I9" s="77" t="s">
        <v>292</v>
      </c>
      <c r="J9" s="78"/>
      <c r="K9" s="78"/>
      <c r="L9" s="78"/>
      <c r="M9" s="78"/>
      <c r="N9" s="63"/>
      <c r="O9" s="71"/>
    </row>
    <row r="10" spans="1:15" x14ac:dyDescent="0.2">
      <c r="A10" s="72" t="s">
        <v>44</v>
      </c>
      <c r="B10" s="63"/>
      <c r="C10" s="63"/>
      <c r="D10" s="63"/>
      <c r="E10" s="63"/>
      <c r="F10" s="63"/>
      <c r="G10" s="71"/>
      <c r="I10" s="72" t="s">
        <v>373</v>
      </c>
      <c r="J10" s="63"/>
      <c r="K10" s="63"/>
      <c r="L10" s="63"/>
      <c r="M10" s="63"/>
      <c r="N10" s="63"/>
      <c r="O10" s="71"/>
    </row>
    <row r="11" spans="1:15" x14ac:dyDescent="0.2">
      <c r="A11" s="77" t="s">
        <v>293</v>
      </c>
      <c r="B11" s="63"/>
      <c r="C11" s="63"/>
      <c r="D11" s="63"/>
      <c r="E11" s="63"/>
      <c r="F11" s="63"/>
      <c r="G11" s="71"/>
      <c r="I11" s="22"/>
      <c r="J11" s="63"/>
      <c r="K11" s="63"/>
      <c r="L11" s="63"/>
      <c r="M11" s="63"/>
      <c r="N11" s="63"/>
      <c r="O11" s="71"/>
    </row>
    <row r="12" spans="1:15" x14ac:dyDescent="0.2">
      <c r="A12" s="72" t="s">
        <v>307</v>
      </c>
      <c r="B12" s="63"/>
      <c r="C12" s="63"/>
      <c r="D12" s="63"/>
      <c r="E12" s="63"/>
      <c r="F12" s="63"/>
      <c r="G12" s="71"/>
      <c r="I12" s="72" t="s">
        <v>44</v>
      </c>
      <c r="J12" s="63"/>
      <c r="K12" s="63"/>
      <c r="L12" s="63"/>
      <c r="M12" s="63"/>
      <c r="N12" s="63"/>
      <c r="O12" s="71"/>
    </row>
    <row r="13" spans="1:15" ht="13.5" thickBot="1" x14ac:dyDescent="0.25">
      <c r="A13" s="43"/>
      <c r="B13" s="156"/>
      <c r="C13" s="156"/>
      <c r="D13" s="156"/>
      <c r="E13" s="156"/>
      <c r="F13" s="156"/>
      <c r="G13" s="75"/>
      <c r="I13" s="77" t="s">
        <v>293</v>
      </c>
      <c r="J13" s="78"/>
      <c r="K13" s="78"/>
      <c r="L13" s="78"/>
      <c r="M13" s="78"/>
      <c r="N13" s="78"/>
      <c r="O13" s="71"/>
    </row>
    <row r="14" spans="1:15" x14ac:dyDescent="0.2">
      <c r="B14" s="63"/>
      <c r="C14" s="63"/>
      <c r="D14" s="63"/>
      <c r="E14" s="63"/>
      <c r="F14" s="63"/>
      <c r="I14" s="72" t="s">
        <v>307</v>
      </c>
      <c r="J14" s="63"/>
      <c r="K14" s="63"/>
      <c r="L14" s="63"/>
      <c r="M14" s="63"/>
      <c r="N14" s="63"/>
      <c r="O14" s="71"/>
    </row>
    <row r="15" spans="1:15" ht="13.5" thickBot="1" x14ac:dyDescent="0.25">
      <c r="I15" s="43"/>
      <c r="J15" s="74"/>
      <c r="K15" s="74"/>
      <c r="L15" s="74"/>
      <c r="M15" s="74"/>
      <c r="N15" s="74"/>
      <c r="O15" s="75"/>
    </row>
  </sheetData>
  <mergeCells count="2">
    <mergeCell ref="A2:G2"/>
    <mergeCell ref="I2:O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49"/>
  <sheetViews>
    <sheetView workbookViewId="0">
      <selection activeCell="E150" sqref="E150"/>
    </sheetView>
  </sheetViews>
  <sheetFormatPr defaultColWidth="11.5703125" defaultRowHeight="12.75" x14ac:dyDescent="0.2"/>
  <cols>
    <col min="1" max="1" width="36.5703125" bestFit="1" customWidth="1"/>
    <col min="2" max="2" width="37.140625" bestFit="1" customWidth="1"/>
    <col min="3" max="3" width="10.140625" customWidth="1"/>
    <col min="4" max="4" width="8.7109375" customWidth="1"/>
    <col min="5" max="5" width="39.140625" customWidth="1"/>
    <col min="6" max="6" width="35.42578125" customWidth="1"/>
  </cols>
  <sheetData>
    <row r="1" spans="1:7" ht="13.5" thickBot="1" x14ac:dyDescent="0.25"/>
    <row r="2" spans="1:7" ht="21" customHeight="1" thickBot="1" x14ac:dyDescent="0.25">
      <c r="A2" s="171" t="s">
        <v>435</v>
      </c>
      <c r="B2" s="172"/>
      <c r="C2" s="173"/>
      <c r="E2" s="171" t="s">
        <v>417</v>
      </c>
      <c r="F2" s="172"/>
      <c r="G2" s="173"/>
    </row>
    <row r="3" spans="1:7" ht="22.5" customHeight="1" thickBot="1" x14ac:dyDescent="0.25">
      <c r="A3" s="68" t="s">
        <v>308</v>
      </c>
      <c r="B3" s="70" t="s">
        <v>309</v>
      </c>
      <c r="C3" s="69" t="s">
        <v>310</v>
      </c>
      <c r="E3" s="68" t="s">
        <v>308</v>
      </c>
      <c r="F3" s="70" t="s">
        <v>309</v>
      </c>
      <c r="G3" s="69" t="s">
        <v>310</v>
      </c>
    </row>
    <row r="4" spans="1:7" x14ac:dyDescent="0.2">
      <c r="A4" s="82" t="s">
        <v>137</v>
      </c>
      <c r="B4" s="79" t="s">
        <v>138</v>
      </c>
      <c r="C4" s="154" t="s">
        <v>38</v>
      </c>
      <c r="E4" s="82" t="s">
        <v>137</v>
      </c>
      <c r="F4" s="79" t="s">
        <v>138</v>
      </c>
      <c r="G4" s="152" t="s">
        <v>38</v>
      </c>
    </row>
    <row r="5" spans="1:7" x14ac:dyDescent="0.2">
      <c r="A5" s="82" t="s">
        <v>95</v>
      </c>
      <c r="B5" s="80" t="s">
        <v>139</v>
      </c>
      <c r="C5" s="154" t="s">
        <v>38</v>
      </c>
      <c r="E5" s="82" t="s">
        <v>95</v>
      </c>
      <c r="F5" s="80" t="s">
        <v>139</v>
      </c>
      <c r="G5" s="152" t="s">
        <v>38</v>
      </c>
    </row>
    <row r="6" spans="1:7" x14ac:dyDescent="0.2">
      <c r="A6" s="82" t="s">
        <v>140</v>
      </c>
      <c r="B6" s="80" t="s">
        <v>141</v>
      </c>
      <c r="C6" s="154" t="s">
        <v>38</v>
      </c>
      <c r="E6" s="82" t="s">
        <v>140</v>
      </c>
      <c r="F6" s="80" t="s">
        <v>141</v>
      </c>
      <c r="G6" s="152" t="s">
        <v>38</v>
      </c>
    </row>
    <row r="7" spans="1:7" x14ac:dyDescent="0.2">
      <c r="A7" s="82" t="s">
        <v>64</v>
      </c>
      <c r="B7" s="80" t="s">
        <v>142</v>
      </c>
      <c r="C7" s="154" t="s">
        <v>38</v>
      </c>
      <c r="E7" s="82" t="s">
        <v>64</v>
      </c>
      <c r="F7" s="80" t="s">
        <v>142</v>
      </c>
      <c r="G7" s="152" t="s">
        <v>38</v>
      </c>
    </row>
    <row r="8" spans="1:7" x14ac:dyDescent="0.2">
      <c r="A8" s="82" t="s">
        <v>114</v>
      </c>
      <c r="B8" s="80" t="s">
        <v>143</v>
      </c>
      <c r="C8" s="154" t="s">
        <v>38</v>
      </c>
      <c r="E8" s="82" t="s">
        <v>114</v>
      </c>
      <c r="F8" s="80" t="s">
        <v>143</v>
      </c>
      <c r="G8" s="152" t="s">
        <v>38</v>
      </c>
    </row>
    <row r="9" spans="1:7" x14ac:dyDescent="0.2">
      <c r="A9" s="82" t="s">
        <v>81</v>
      </c>
      <c r="B9" s="80" t="s">
        <v>144</v>
      </c>
      <c r="C9" s="154" t="s">
        <v>38</v>
      </c>
      <c r="E9" s="82" t="s">
        <v>81</v>
      </c>
      <c r="F9" s="80" t="s">
        <v>144</v>
      </c>
      <c r="G9" s="152" t="s">
        <v>38</v>
      </c>
    </row>
    <row r="10" spans="1:7" x14ac:dyDescent="0.2">
      <c r="A10" s="82" t="s">
        <v>367</v>
      </c>
      <c r="B10" s="80" t="s">
        <v>368</v>
      </c>
      <c r="C10" s="154" t="s">
        <v>38</v>
      </c>
      <c r="E10" s="82" t="s">
        <v>367</v>
      </c>
      <c r="F10" s="80" t="s">
        <v>368</v>
      </c>
      <c r="G10" s="152" t="s">
        <v>38</v>
      </c>
    </row>
    <row r="11" spans="1:7" x14ac:dyDescent="0.2">
      <c r="A11" s="82" t="s">
        <v>79</v>
      </c>
      <c r="B11" s="80" t="s">
        <v>145</v>
      </c>
      <c r="C11" s="154" t="s">
        <v>38</v>
      </c>
      <c r="E11" s="82" t="s">
        <v>79</v>
      </c>
      <c r="F11" s="80" t="s">
        <v>145</v>
      </c>
      <c r="G11" s="152" t="s">
        <v>38</v>
      </c>
    </row>
    <row r="12" spans="1:7" x14ac:dyDescent="0.2">
      <c r="A12" s="82" t="s">
        <v>103</v>
      </c>
      <c r="B12" s="80" t="s">
        <v>146</v>
      </c>
      <c r="C12" s="154" t="s">
        <v>38</v>
      </c>
      <c r="E12" s="82" t="s">
        <v>103</v>
      </c>
      <c r="F12" s="80" t="s">
        <v>146</v>
      </c>
      <c r="G12" s="152" t="s">
        <v>38</v>
      </c>
    </row>
    <row r="13" spans="1:7" x14ac:dyDescent="0.2">
      <c r="A13" s="82" t="s">
        <v>301</v>
      </c>
      <c r="B13" s="80" t="s">
        <v>302</v>
      </c>
      <c r="C13" s="154" t="s">
        <v>38</v>
      </c>
      <c r="E13" s="82" t="s">
        <v>301</v>
      </c>
      <c r="F13" s="80" t="s">
        <v>302</v>
      </c>
      <c r="G13" s="152" t="s">
        <v>38</v>
      </c>
    </row>
    <row r="14" spans="1:7" x14ac:dyDescent="0.2">
      <c r="A14" s="82" t="s">
        <v>311</v>
      </c>
      <c r="B14" s="80" t="s">
        <v>312</v>
      </c>
      <c r="C14" s="154" t="s">
        <v>38</v>
      </c>
      <c r="E14" s="82" t="s">
        <v>311</v>
      </c>
      <c r="F14" s="80" t="s">
        <v>312</v>
      </c>
      <c r="G14" s="152" t="s">
        <v>38</v>
      </c>
    </row>
    <row r="15" spans="1:7" x14ac:dyDescent="0.2">
      <c r="A15" s="82" t="s">
        <v>313</v>
      </c>
      <c r="B15" s="80" t="s">
        <v>314</v>
      </c>
      <c r="C15" s="154" t="s">
        <v>38</v>
      </c>
      <c r="E15" s="82" t="s">
        <v>313</v>
      </c>
      <c r="F15" s="80" t="s">
        <v>314</v>
      </c>
      <c r="G15" s="152" t="s">
        <v>38</v>
      </c>
    </row>
    <row r="16" spans="1:7" x14ac:dyDescent="0.2">
      <c r="A16" s="82" t="s">
        <v>147</v>
      </c>
      <c r="B16" s="80" t="s">
        <v>148</v>
      </c>
      <c r="C16" s="154" t="s">
        <v>38</v>
      </c>
      <c r="E16" s="82" t="s">
        <v>147</v>
      </c>
      <c r="F16" s="80" t="s">
        <v>148</v>
      </c>
      <c r="G16" s="152" t="s">
        <v>38</v>
      </c>
    </row>
    <row r="17" spans="1:7" x14ac:dyDescent="0.2">
      <c r="A17" s="82" t="s">
        <v>116</v>
      </c>
      <c r="B17" s="80" t="s">
        <v>149</v>
      </c>
      <c r="C17" s="154" t="s">
        <v>38</v>
      </c>
      <c r="E17" s="82" t="s">
        <v>116</v>
      </c>
      <c r="F17" s="80" t="s">
        <v>149</v>
      </c>
      <c r="G17" s="152" t="s">
        <v>38</v>
      </c>
    </row>
    <row r="18" spans="1:7" x14ac:dyDescent="0.2">
      <c r="A18" s="82" t="s">
        <v>150</v>
      </c>
      <c r="B18" s="80" t="s">
        <v>151</v>
      </c>
      <c r="C18" s="154" t="s">
        <v>38</v>
      </c>
      <c r="E18" s="82" t="s">
        <v>150</v>
      </c>
      <c r="F18" s="80" t="s">
        <v>151</v>
      </c>
      <c r="G18" s="152" t="s">
        <v>38</v>
      </c>
    </row>
    <row r="19" spans="1:7" x14ac:dyDescent="0.2">
      <c r="A19" s="82" t="s">
        <v>315</v>
      </c>
      <c r="B19" s="80" t="s">
        <v>316</v>
      </c>
      <c r="C19" s="154" t="s">
        <v>38</v>
      </c>
      <c r="E19" s="82" t="s">
        <v>315</v>
      </c>
      <c r="F19" s="80" t="s">
        <v>316</v>
      </c>
      <c r="G19" s="152" t="s">
        <v>38</v>
      </c>
    </row>
    <row r="20" spans="1:7" x14ac:dyDescent="0.2">
      <c r="A20" s="82" t="s">
        <v>152</v>
      </c>
      <c r="B20" s="80" t="s">
        <v>153</v>
      </c>
      <c r="C20" s="154" t="s">
        <v>38</v>
      </c>
      <c r="E20" s="82" t="s">
        <v>152</v>
      </c>
      <c r="F20" s="80" t="s">
        <v>153</v>
      </c>
      <c r="G20" s="152" t="s">
        <v>38</v>
      </c>
    </row>
    <row r="21" spans="1:7" x14ac:dyDescent="0.2">
      <c r="A21" s="82" t="s">
        <v>92</v>
      </c>
      <c r="B21" s="80" t="s">
        <v>154</v>
      </c>
      <c r="C21" s="154" t="s">
        <v>38</v>
      </c>
      <c r="E21" s="82" t="s">
        <v>92</v>
      </c>
      <c r="F21" s="80" t="s">
        <v>154</v>
      </c>
      <c r="G21" s="152" t="s">
        <v>38</v>
      </c>
    </row>
    <row r="22" spans="1:7" x14ac:dyDescent="0.2">
      <c r="A22" s="82" t="s">
        <v>317</v>
      </c>
      <c r="B22" s="80" t="s">
        <v>318</v>
      </c>
      <c r="C22" s="154" t="s">
        <v>38</v>
      </c>
      <c r="E22" s="82" t="s">
        <v>317</v>
      </c>
      <c r="F22" s="80" t="s">
        <v>318</v>
      </c>
      <c r="G22" s="152" t="s">
        <v>38</v>
      </c>
    </row>
    <row r="23" spans="1:7" x14ac:dyDescent="0.2">
      <c r="A23" s="82" t="s">
        <v>118</v>
      </c>
      <c r="B23" s="80" t="s">
        <v>155</v>
      </c>
      <c r="C23" s="154" t="s">
        <v>38</v>
      </c>
      <c r="E23" s="82" t="s">
        <v>118</v>
      </c>
      <c r="F23" s="80" t="s">
        <v>155</v>
      </c>
      <c r="G23" s="152" t="s">
        <v>38</v>
      </c>
    </row>
    <row r="24" spans="1:7" x14ac:dyDescent="0.2">
      <c r="A24" s="82" t="s">
        <v>68</v>
      </c>
      <c r="B24" s="80" t="s">
        <v>156</v>
      </c>
      <c r="C24" s="154" t="s">
        <v>38</v>
      </c>
      <c r="E24" s="82" t="s">
        <v>68</v>
      </c>
      <c r="F24" s="80" t="s">
        <v>156</v>
      </c>
      <c r="G24" s="152" t="s">
        <v>38</v>
      </c>
    </row>
    <row r="25" spans="1:7" x14ac:dyDescent="0.2">
      <c r="A25" s="82" t="s">
        <v>67</v>
      </c>
      <c r="B25" s="80" t="s">
        <v>157</v>
      </c>
      <c r="C25" s="154" t="s">
        <v>38</v>
      </c>
      <c r="E25" s="82" t="s">
        <v>67</v>
      </c>
      <c r="F25" s="80" t="s">
        <v>157</v>
      </c>
      <c r="G25" s="152" t="s">
        <v>38</v>
      </c>
    </row>
    <row r="26" spans="1:7" x14ac:dyDescent="0.2">
      <c r="A26" s="82" t="s">
        <v>158</v>
      </c>
      <c r="B26" s="80" t="s">
        <v>159</v>
      </c>
      <c r="C26" s="154" t="s">
        <v>38</v>
      </c>
      <c r="E26" s="82" t="s">
        <v>158</v>
      </c>
      <c r="F26" s="80" t="s">
        <v>159</v>
      </c>
      <c r="G26" s="152" t="s">
        <v>38</v>
      </c>
    </row>
    <row r="27" spans="1:7" x14ac:dyDescent="0.2">
      <c r="A27" s="82" t="s">
        <v>76</v>
      </c>
      <c r="B27" s="80" t="s">
        <v>160</v>
      </c>
      <c r="C27" s="154" t="s">
        <v>38</v>
      </c>
      <c r="E27" s="82" t="s">
        <v>76</v>
      </c>
      <c r="F27" s="80" t="s">
        <v>160</v>
      </c>
      <c r="G27" s="152" t="s">
        <v>38</v>
      </c>
    </row>
    <row r="28" spans="1:7" x14ac:dyDescent="0.2">
      <c r="A28" s="82" t="s">
        <v>161</v>
      </c>
      <c r="B28" s="80" t="s">
        <v>162</v>
      </c>
      <c r="C28" s="154" t="s">
        <v>38</v>
      </c>
      <c r="E28" s="82" t="s">
        <v>161</v>
      </c>
      <c r="F28" s="80" t="s">
        <v>162</v>
      </c>
      <c r="G28" s="152" t="s">
        <v>38</v>
      </c>
    </row>
    <row r="29" spans="1:7" x14ac:dyDescent="0.2">
      <c r="A29" s="82" t="s">
        <v>319</v>
      </c>
      <c r="B29" s="80" t="s">
        <v>320</v>
      </c>
      <c r="C29" s="154" t="s">
        <v>38</v>
      </c>
      <c r="E29" s="82" t="s">
        <v>319</v>
      </c>
      <c r="F29" s="80" t="s">
        <v>320</v>
      </c>
      <c r="G29" s="152" t="s">
        <v>38</v>
      </c>
    </row>
    <row r="30" spans="1:7" x14ac:dyDescent="0.2">
      <c r="A30" s="82" t="s">
        <v>163</v>
      </c>
      <c r="B30" s="80" t="s">
        <v>164</v>
      </c>
      <c r="C30" s="154" t="s">
        <v>38</v>
      </c>
      <c r="E30" s="82" t="s">
        <v>163</v>
      </c>
      <c r="F30" s="80" t="s">
        <v>164</v>
      </c>
      <c r="G30" s="152" t="s">
        <v>38</v>
      </c>
    </row>
    <row r="31" spans="1:7" x14ac:dyDescent="0.2">
      <c r="A31" s="82" t="s">
        <v>165</v>
      </c>
      <c r="B31" s="80" t="s">
        <v>166</v>
      </c>
      <c r="C31" s="154" t="s">
        <v>38</v>
      </c>
      <c r="E31" s="82" t="s">
        <v>165</v>
      </c>
      <c r="F31" s="80" t="s">
        <v>166</v>
      </c>
      <c r="G31" s="152" t="s">
        <v>38</v>
      </c>
    </row>
    <row r="32" spans="1:7" x14ac:dyDescent="0.2">
      <c r="A32" s="82" t="s">
        <v>109</v>
      </c>
      <c r="B32" s="80" t="s">
        <v>167</v>
      </c>
      <c r="C32" s="154" t="s">
        <v>38</v>
      </c>
      <c r="E32" s="82" t="s">
        <v>109</v>
      </c>
      <c r="F32" s="80" t="s">
        <v>167</v>
      </c>
      <c r="G32" s="152" t="s">
        <v>38</v>
      </c>
    </row>
    <row r="33" spans="1:7" x14ac:dyDescent="0.2">
      <c r="A33" s="82" t="s">
        <v>168</v>
      </c>
      <c r="B33" s="80" t="s">
        <v>169</v>
      </c>
      <c r="C33" s="154" t="s">
        <v>38</v>
      </c>
      <c r="E33" s="82" t="s">
        <v>168</v>
      </c>
      <c r="F33" s="80" t="s">
        <v>169</v>
      </c>
      <c r="G33" s="152" t="s">
        <v>38</v>
      </c>
    </row>
    <row r="34" spans="1:7" x14ac:dyDescent="0.2">
      <c r="A34" s="82" t="s">
        <v>170</v>
      </c>
      <c r="B34" s="80" t="s">
        <v>171</v>
      </c>
      <c r="C34" s="154" t="s">
        <v>38</v>
      </c>
      <c r="E34" s="82" t="s">
        <v>170</v>
      </c>
      <c r="F34" s="80" t="s">
        <v>171</v>
      </c>
      <c r="G34" s="152" t="s">
        <v>38</v>
      </c>
    </row>
    <row r="35" spans="1:7" x14ac:dyDescent="0.2">
      <c r="A35" s="82" t="s">
        <v>172</v>
      </c>
      <c r="B35" s="80" t="s">
        <v>173</v>
      </c>
      <c r="C35" s="154" t="s">
        <v>38</v>
      </c>
      <c r="E35" s="82" t="s">
        <v>172</v>
      </c>
      <c r="F35" s="80" t="s">
        <v>173</v>
      </c>
      <c r="G35" s="152" t="s">
        <v>38</v>
      </c>
    </row>
    <row r="36" spans="1:7" x14ac:dyDescent="0.2">
      <c r="A36" s="82" t="s">
        <v>321</v>
      </c>
      <c r="B36" s="80" t="s">
        <v>322</v>
      </c>
      <c r="C36" s="154" t="s">
        <v>38</v>
      </c>
      <c r="E36" s="82" t="s">
        <v>321</v>
      </c>
      <c r="F36" s="80" t="s">
        <v>322</v>
      </c>
      <c r="G36" s="152" t="s">
        <v>38</v>
      </c>
    </row>
    <row r="37" spans="1:7" x14ac:dyDescent="0.2">
      <c r="A37" s="82" t="s">
        <v>323</v>
      </c>
      <c r="B37" s="80" t="s">
        <v>324</v>
      </c>
      <c r="C37" s="154" t="s">
        <v>38</v>
      </c>
      <c r="E37" s="82" t="s">
        <v>323</v>
      </c>
      <c r="F37" s="80" t="s">
        <v>324</v>
      </c>
      <c r="G37" s="152" t="s">
        <v>38</v>
      </c>
    </row>
    <row r="38" spans="1:7" x14ac:dyDescent="0.2">
      <c r="A38" s="82" t="s">
        <v>174</v>
      </c>
      <c r="B38" s="80" t="s">
        <v>175</v>
      </c>
      <c r="C38" s="154" t="s">
        <v>38</v>
      </c>
      <c r="E38" s="82" t="s">
        <v>174</v>
      </c>
      <c r="F38" s="80" t="s">
        <v>175</v>
      </c>
      <c r="G38" s="152" t="s">
        <v>38</v>
      </c>
    </row>
    <row r="39" spans="1:7" x14ac:dyDescent="0.2">
      <c r="A39" s="82" t="s">
        <v>411</v>
      </c>
      <c r="B39" s="80" t="s">
        <v>412</v>
      </c>
      <c r="C39" s="154" t="s">
        <v>38</v>
      </c>
      <c r="E39" s="82" t="s">
        <v>411</v>
      </c>
      <c r="F39" s="80" t="s">
        <v>412</v>
      </c>
      <c r="G39" s="152" t="s">
        <v>38</v>
      </c>
    </row>
    <row r="40" spans="1:7" x14ac:dyDescent="0.2">
      <c r="A40" s="82" t="s">
        <v>176</v>
      </c>
      <c r="B40" s="80" t="s">
        <v>177</v>
      </c>
      <c r="C40" s="154" t="s">
        <v>38</v>
      </c>
      <c r="E40" s="82" t="s">
        <v>176</v>
      </c>
      <c r="F40" s="80" t="s">
        <v>177</v>
      </c>
      <c r="G40" s="152" t="s">
        <v>38</v>
      </c>
    </row>
    <row r="41" spans="1:7" x14ac:dyDescent="0.2">
      <c r="A41" s="82" t="s">
        <v>425</v>
      </c>
      <c r="B41" s="80" t="s">
        <v>426</v>
      </c>
      <c r="C41" s="154" t="s">
        <v>38</v>
      </c>
      <c r="E41" s="82" t="s">
        <v>178</v>
      </c>
      <c r="F41" s="80" t="s">
        <v>179</v>
      </c>
      <c r="G41" s="152" t="s">
        <v>38</v>
      </c>
    </row>
    <row r="42" spans="1:7" x14ac:dyDescent="0.2">
      <c r="A42" s="82" t="s">
        <v>178</v>
      </c>
      <c r="B42" s="80" t="s">
        <v>179</v>
      </c>
      <c r="C42" s="154" t="s">
        <v>38</v>
      </c>
      <c r="E42" s="82" t="s">
        <v>180</v>
      </c>
      <c r="F42" s="80" t="s">
        <v>181</v>
      </c>
      <c r="G42" s="152" t="s">
        <v>38</v>
      </c>
    </row>
    <row r="43" spans="1:7" x14ac:dyDescent="0.2">
      <c r="A43" s="82" t="s">
        <v>180</v>
      </c>
      <c r="B43" s="80" t="s">
        <v>181</v>
      </c>
      <c r="C43" s="154" t="s">
        <v>38</v>
      </c>
      <c r="E43" s="82" t="s">
        <v>182</v>
      </c>
      <c r="F43" s="80" t="s">
        <v>183</v>
      </c>
      <c r="G43" s="152" t="s">
        <v>38</v>
      </c>
    </row>
    <row r="44" spans="1:7" x14ac:dyDescent="0.2">
      <c r="A44" s="82" t="s">
        <v>182</v>
      </c>
      <c r="B44" s="80" t="s">
        <v>183</v>
      </c>
      <c r="C44" s="154" t="s">
        <v>38</v>
      </c>
      <c r="E44" s="82" t="s">
        <v>65</v>
      </c>
      <c r="F44" s="80" t="s">
        <v>184</v>
      </c>
      <c r="G44" s="152" t="s">
        <v>38</v>
      </c>
    </row>
    <row r="45" spans="1:7" x14ac:dyDescent="0.2">
      <c r="A45" s="82" t="s">
        <v>65</v>
      </c>
      <c r="B45" s="80" t="s">
        <v>184</v>
      </c>
      <c r="C45" s="154" t="s">
        <v>38</v>
      </c>
      <c r="E45" s="82" t="s">
        <v>185</v>
      </c>
      <c r="F45" s="80" t="s">
        <v>186</v>
      </c>
      <c r="G45" s="152" t="s">
        <v>38</v>
      </c>
    </row>
    <row r="46" spans="1:7" x14ac:dyDescent="0.2">
      <c r="A46" s="82" t="s">
        <v>185</v>
      </c>
      <c r="B46" s="80" t="s">
        <v>186</v>
      </c>
      <c r="C46" s="154" t="s">
        <v>38</v>
      </c>
      <c r="E46" s="82" t="s">
        <v>93</v>
      </c>
      <c r="F46" s="80" t="s">
        <v>187</v>
      </c>
      <c r="G46" s="152" t="s">
        <v>38</v>
      </c>
    </row>
    <row r="47" spans="1:7" x14ac:dyDescent="0.2">
      <c r="A47" s="82" t="s">
        <v>93</v>
      </c>
      <c r="B47" s="80" t="s">
        <v>187</v>
      </c>
      <c r="C47" s="154" t="s">
        <v>38</v>
      </c>
      <c r="E47" s="82" t="s">
        <v>85</v>
      </c>
      <c r="F47" s="80" t="s">
        <v>188</v>
      </c>
      <c r="G47" s="152" t="s">
        <v>38</v>
      </c>
    </row>
    <row r="48" spans="1:7" x14ac:dyDescent="0.2">
      <c r="A48" s="82" t="s">
        <v>85</v>
      </c>
      <c r="B48" s="80" t="s">
        <v>188</v>
      </c>
      <c r="C48" s="154" t="s">
        <v>38</v>
      </c>
      <c r="E48" s="82" t="s">
        <v>325</v>
      </c>
      <c r="F48" s="80" t="s">
        <v>326</v>
      </c>
      <c r="G48" s="152" t="s">
        <v>38</v>
      </c>
    </row>
    <row r="49" spans="1:7" x14ac:dyDescent="0.2">
      <c r="A49" s="82" t="s">
        <v>325</v>
      </c>
      <c r="B49" s="80" t="s">
        <v>326</v>
      </c>
      <c r="C49" s="154" t="s">
        <v>38</v>
      </c>
      <c r="E49" s="82" t="s">
        <v>189</v>
      </c>
      <c r="F49" s="80" t="s">
        <v>190</v>
      </c>
      <c r="G49" s="152" t="s">
        <v>38</v>
      </c>
    </row>
    <row r="50" spans="1:7" x14ac:dyDescent="0.2">
      <c r="A50" s="82" t="s">
        <v>189</v>
      </c>
      <c r="B50" s="80" t="s">
        <v>190</v>
      </c>
      <c r="C50" s="154" t="s">
        <v>38</v>
      </c>
      <c r="E50" s="82" t="s">
        <v>191</v>
      </c>
      <c r="F50" s="80" t="s">
        <v>192</v>
      </c>
      <c r="G50" s="152" t="s">
        <v>38</v>
      </c>
    </row>
    <row r="51" spans="1:7" x14ac:dyDescent="0.2">
      <c r="A51" s="82" t="s">
        <v>191</v>
      </c>
      <c r="B51" s="80" t="s">
        <v>192</v>
      </c>
      <c r="C51" s="154" t="s">
        <v>38</v>
      </c>
      <c r="E51" s="82" t="s">
        <v>327</v>
      </c>
      <c r="F51" s="80" t="s">
        <v>328</v>
      </c>
      <c r="G51" s="152" t="s">
        <v>38</v>
      </c>
    </row>
    <row r="52" spans="1:7" x14ac:dyDescent="0.2">
      <c r="A52" s="82" t="s">
        <v>327</v>
      </c>
      <c r="B52" s="80" t="s">
        <v>328</v>
      </c>
      <c r="C52" s="154" t="s">
        <v>38</v>
      </c>
      <c r="E52" s="82" t="s">
        <v>413</v>
      </c>
      <c r="F52" s="80" t="s">
        <v>414</v>
      </c>
      <c r="G52" s="152" t="s">
        <v>38</v>
      </c>
    </row>
    <row r="53" spans="1:7" x14ac:dyDescent="0.2">
      <c r="A53" s="82" t="s">
        <v>413</v>
      </c>
      <c r="B53" s="80" t="s">
        <v>414</v>
      </c>
      <c r="C53" s="154" t="s">
        <v>38</v>
      </c>
      <c r="E53" s="82" t="s">
        <v>193</v>
      </c>
      <c r="F53" s="80" t="s">
        <v>194</v>
      </c>
      <c r="G53" s="152" t="s">
        <v>38</v>
      </c>
    </row>
    <row r="54" spans="1:7" x14ac:dyDescent="0.2">
      <c r="A54" s="82" t="s">
        <v>193</v>
      </c>
      <c r="B54" s="80" t="s">
        <v>194</v>
      </c>
      <c r="C54" s="154" t="s">
        <v>38</v>
      </c>
      <c r="E54" s="82" t="s">
        <v>195</v>
      </c>
      <c r="F54" s="80" t="s">
        <v>196</v>
      </c>
      <c r="G54" s="152" t="s">
        <v>38</v>
      </c>
    </row>
    <row r="55" spans="1:7" x14ac:dyDescent="0.2">
      <c r="A55" s="82" t="s">
        <v>195</v>
      </c>
      <c r="B55" s="80" t="s">
        <v>196</v>
      </c>
      <c r="C55" s="154" t="s">
        <v>38</v>
      </c>
      <c r="E55" s="82" t="s">
        <v>62</v>
      </c>
      <c r="F55" s="80" t="s">
        <v>197</v>
      </c>
      <c r="G55" s="152" t="s">
        <v>38</v>
      </c>
    </row>
    <row r="56" spans="1:7" x14ac:dyDescent="0.2">
      <c r="A56" s="82" t="s">
        <v>62</v>
      </c>
      <c r="B56" s="80" t="s">
        <v>197</v>
      </c>
      <c r="C56" s="154" t="s">
        <v>38</v>
      </c>
      <c r="E56" s="82" t="s">
        <v>108</v>
      </c>
      <c r="F56" s="80" t="s">
        <v>198</v>
      </c>
      <c r="G56" s="152" t="s">
        <v>38</v>
      </c>
    </row>
    <row r="57" spans="1:7" x14ac:dyDescent="0.2">
      <c r="A57" s="82" t="s">
        <v>108</v>
      </c>
      <c r="B57" s="80" t="s">
        <v>198</v>
      </c>
      <c r="C57" s="154" t="s">
        <v>38</v>
      </c>
      <c r="E57" s="82" t="s">
        <v>329</v>
      </c>
      <c r="F57" s="80" t="s">
        <v>330</v>
      </c>
      <c r="G57" s="152" t="s">
        <v>38</v>
      </c>
    </row>
    <row r="58" spans="1:7" x14ac:dyDescent="0.2">
      <c r="A58" s="82" t="s">
        <v>329</v>
      </c>
      <c r="B58" s="80" t="s">
        <v>330</v>
      </c>
      <c r="C58" s="154" t="s">
        <v>38</v>
      </c>
      <c r="E58" s="82" t="s">
        <v>105</v>
      </c>
      <c r="F58" s="80" t="s">
        <v>199</v>
      </c>
      <c r="G58" s="152" t="s">
        <v>38</v>
      </c>
    </row>
    <row r="59" spans="1:7" x14ac:dyDescent="0.2">
      <c r="A59" s="82" t="s">
        <v>105</v>
      </c>
      <c r="B59" s="80" t="s">
        <v>199</v>
      </c>
      <c r="C59" s="154" t="s">
        <v>38</v>
      </c>
      <c r="E59" s="82" t="s">
        <v>331</v>
      </c>
      <c r="F59" s="80" t="s">
        <v>332</v>
      </c>
      <c r="G59" s="152" t="s">
        <v>38</v>
      </c>
    </row>
    <row r="60" spans="1:7" x14ac:dyDescent="0.2">
      <c r="A60" s="82" t="s">
        <v>331</v>
      </c>
      <c r="B60" s="80" t="s">
        <v>332</v>
      </c>
      <c r="C60" s="154" t="s">
        <v>38</v>
      </c>
      <c r="E60" s="82" t="s">
        <v>78</v>
      </c>
      <c r="F60" s="80" t="s">
        <v>200</v>
      </c>
      <c r="G60" s="152" t="s">
        <v>38</v>
      </c>
    </row>
    <row r="61" spans="1:7" x14ac:dyDescent="0.2">
      <c r="A61" s="82" t="s">
        <v>78</v>
      </c>
      <c r="B61" s="80" t="s">
        <v>200</v>
      </c>
      <c r="C61" s="154" t="s">
        <v>38</v>
      </c>
      <c r="E61" s="82" t="s">
        <v>333</v>
      </c>
      <c r="F61" s="80" t="s">
        <v>334</v>
      </c>
      <c r="G61" s="152" t="s">
        <v>38</v>
      </c>
    </row>
    <row r="62" spans="1:7" x14ac:dyDescent="0.2">
      <c r="A62" s="82" t="s">
        <v>333</v>
      </c>
      <c r="B62" s="80" t="s">
        <v>334</v>
      </c>
      <c r="C62" s="154" t="s">
        <v>38</v>
      </c>
      <c r="E62" s="82" t="s">
        <v>97</v>
      </c>
      <c r="F62" s="80" t="s">
        <v>201</v>
      </c>
      <c r="G62" s="152" t="s">
        <v>38</v>
      </c>
    </row>
    <row r="63" spans="1:7" x14ac:dyDescent="0.2">
      <c r="A63" s="82" t="s">
        <v>97</v>
      </c>
      <c r="B63" s="80" t="s">
        <v>201</v>
      </c>
      <c r="C63" s="154" t="s">
        <v>38</v>
      </c>
      <c r="E63" s="82" t="s">
        <v>202</v>
      </c>
      <c r="F63" s="80" t="s">
        <v>203</v>
      </c>
      <c r="G63" s="152" t="s">
        <v>38</v>
      </c>
    </row>
    <row r="64" spans="1:7" x14ac:dyDescent="0.2">
      <c r="A64" s="82" t="s">
        <v>202</v>
      </c>
      <c r="B64" s="80" t="s">
        <v>203</v>
      </c>
      <c r="C64" s="154" t="s">
        <v>38</v>
      </c>
      <c r="E64" s="82" t="s">
        <v>77</v>
      </c>
      <c r="F64" s="80" t="s">
        <v>204</v>
      </c>
      <c r="G64" s="152" t="s">
        <v>38</v>
      </c>
    </row>
    <row r="65" spans="1:7" x14ac:dyDescent="0.2">
      <c r="A65" s="82" t="s">
        <v>77</v>
      </c>
      <c r="B65" s="80" t="s">
        <v>204</v>
      </c>
      <c r="C65" s="154" t="s">
        <v>38</v>
      </c>
      <c r="E65" s="82" t="s">
        <v>205</v>
      </c>
      <c r="F65" s="80" t="s">
        <v>206</v>
      </c>
      <c r="G65" s="152" t="s">
        <v>38</v>
      </c>
    </row>
    <row r="66" spans="1:7" x14ac:dyDescent="0.2">
      <c r="A66" s="82" t="s">
        <v>205</v>
      </c>
      <c r="B66" s="80" t="s">
        <v>206</v>
      </c>
      <c r="C66" s="154" t="s">
        <v>38</v>
      </c>
      <c r="E66" s="82" t="s">
        <v>207</v>
      </c>
      <c r="F66" s="80" t="s">
        <v>208</v>
      </c>
      <c r="G66" s="152" t="s">
        <v>38</v>
      </c>
    </row>
    <row r="67" spans="1:7" x14ac:dyDescent="0.2">
      <c r="A67" s="82" t="s">
        <v>207</v>
      </c>
      <c r="B67" s="80" t="s">
        <v>208</v>
      </c>
      <c r="C67" s="154" t="s">
        <v>38</v>
      </c>
      <c r="E67" s="82" t="s">
        <v>110</v>
      </c>
      <c r="F67" s="80" t="s">
        <v>209</v>
      </c>
      <c r="G67" s="152" t="s">
        <v>38</v>
      </c>
    </row>
    <row r="68" spans="1:7" x14ac:dyDescent="0.2">
      <c r="A68" s="82" t="s">
        <v>110</v>
      </c>
      <c r="B68" s="80" t="s">
        <v>209</v>
      </c>
      <c r="C68" s="154" t="s">
        <v>38</v>
      </c>
      <c r="E68" s="82" t="s">
        <v>210</v>
      </c>
      <c r="F68" s="80" t="s">
        <v>211</v>
      </c>
      <c r="G68" s="152" t="s">
        <v>38</v>
      </c>
    </row>
    <row r="69" spans="1:7" x14ac:dyDescent="0.2">
      <c r="A69" s="82" t="s">
        <v>210</v>
      </c>
      <c r="B69" s="80" t="s">
        <v>211</v>
      </c>
      <c r="C69" s="154" t="s">
        <v>38</v>
      </c>
      <c r="E69" s="82" t="s">
        <v>90</v>
      </c>
      <c r="F69" s="80" t="s">
        <v>212</v>
      </c>
      <c r="G69" s="152" t="s">
        <v>38</v>
      </c>
    </row>
    <row r="70" spans="1:7" x14ac:dyDescent="0.2">
      <c r="A70" s="82" t="s">
        <v>90</v>
      </c>
      <c r="B70" s="80" t="s">
        <v>212</v>
      </c>
      <c r="C70" s="154" t="s">
        <v>38</v>
      </c>
      <c r="E70" s="82" t="s">
        <v>80</v>
      </c>
      <c r="F70" s="80" t="s">
        <v>213</v>
      </c>
      <c r="G70" s="152" t="s">
        <v>38</v>
      </c>
    </row>
    <row r="71" spans="1:7" x14ac:dyDescent="0.2">
      <c r="A71" s="82" t="s">
        <v>80</v>
      </c>
      <c r="B71" s="80" t="s">
        <v>213</v>
      </c>
      <c r="C71" s="154" t="s">
        <v>38</v>
      </c>
      <c r="E71" s="82" t="s">
        <v>335</v>
      </c>
      <c r="F71" s="80" t="s">
        <v>336</v>
      </c>
      <c r="G71" s="152" t="s">
        <v>38</v>
      </c>
    </row>
    <row r="72" spans="1:7" x14ac:dyDescent="0.2">
      <c r="A72" s="82" t="s">
        <v>335</v>
      </c>
      <c r="B72" s="80" t="s">
        <v>336</v>
      </c>
      <c r="C72" s="154" t="s">
        <v>38</v>
      </c>
      <c r="E72" s="82" t="s">
        <v>70</v>
      </c>
      <c r="F72" s="80" t="s">
        <v>214</v>
      </c>
      <c r="G72" s="152" t="s">
        <v>38</v>
      </c>
    </row>
    <row r="73" spans="1:7" x14ac:dyDescent="0.2">
      <c r="A73" s="82" t="s">
        <v>70</v>
      </c>
      <c r="B73" s="80" t="s">
        <v>214</v>
      </c>
      <c r="C73" s="154" t="s">
        <v>38</v>
      </c>
      <c r="E73" s="82" t="s">
        <v>106</v>
      </c>
      <c r="F73" s="80" t="s">
        <v>215</v>
      </c>
      <c r="G73" s="152" t="s">
        <v>38</v>
      </c>
    </row>
    <row r="74" spans="1:7" x14ac:dyDescent="0.2">
      <c r="A74" s="82" t="s">
        <v>106</v>
      </c>
      <c r="B74" s="80" t="s">
        <v>215</v>
      </c>
      <c r="C74" s="154" t="s">
        <v>38</v>
      </c>
      <c r="E74" s="82" t="s">
        <v>216</v>
      </c>
      <c r="F74" s="80" t="s">
        <v>217</v>
      </c>
      <c r="G74" s="152" t="s">
        <v>38</v>
      </c>
    </row>
    <row r="75" spans="1:7" x14ac:dyDescent="0.2">
      <c r="A75" s="82" t="s">
        <v>216</v>
      </c>
      <c r="B75" s="80" t="s">
        <v>217</v>
      </c>
      <c r="C75" s="154" t="s">
        <v>38</v>
      </c>
      <c r="E75" s="82" t="s">
        <v>63</v>
      </c>
      <c r="F75" s="80" t="s">
        <v>218</v>
      </c>
      <c r="G75" s="152" t="s">
        <v>38</v>
      </c>
    </row>
    <row r="76" spans="1:7" x14ac:dyDescent="0.2">
      <c r="A76" s="82" t="s">
        <v>63</v>
      </c>
      <c r="B76" s="80" t="s">
        <v>218</v>
      </c>
      <c r="C76" s="154" t="s">
        <v>38</v>
      </c>
      <c r="E76" s="82" t="s">
        <v>219</v>
      </c>
      <c r="F76" s="80" t="s">
        <v>220</v>
      </c>
      <c r="G76" s="152" t="s">
        <v>38</v>
      </c>
    </row>
    <row r="77" spans="1:7" x14ac:dyDescent="0.2">
      <c r="A77" s="82" t="s">
        <v>427</v>
      </c>
      <c r="B77" s="80" t="s">
        <v>428</v>
      </c>
      <c r="C77" s="154" t="s">
        <v>38</v>
      </c>
      <c r="E77" s="82" t="s">
        <v>96</v>
      </c>
      <c r="F77" s="80" t="s">
        <v>221</v>
      </c>
      <c r="G77" s="152" t="s">
        <v>38</v>
      </c>
    </row>
    <row r="78" spans="1:7" x14ac:dyDescent="0.2">
      <c r="A78" s="82" t="s">
        <v>96</v>
      </c>
      <c r="B78" s="80" t="s">
        <v>221</v>
      </c>
      <c r="C78" s="154" t="s">
        <v>38</v>
      </c>
      <c r="E78" s="82" t="s">
        <v>222</v>
      </c>
      <c r="F78" s="80" t="s">
        <v>223</v>
      </c>
      <c r="G78" s="152" t="s">
        <v>38</v>
      </c>
    </row>
    <row r="79" spans="1:7" x14ac:dyDescent="0.2">
      <c r="A79" s="82" t="s">
        <v>222</v>
      </c>
      <c r="B79" s="80" t="s">
        <v>223</v>
      </c>
      <c r="C79" s="154" t="s">
        <v>38</v>
      </c>
      <c r="E79" s="82" t="s">
        <v>224</v>
      </c>
      <c r="F79" s="80" t="s">
        <v>225</v>
      </c>
      <c r="G79" s="152" t="s">
        <v>38</v>
      </c>
    </row>
    <row r="80" spans="1:7" x14ac:dyDescent="0.2">
      <c r="A80" s="82" t="s">
        <v>224</v>
      </c>
      <c r="B80" s="80" t="s">
        <v>225</v>
      </c>
      <c r="C80" s="154" t="s">
        <v>38</v>
      </c>
      <c r="E80" s="82" t="s">
        <v>98</v>
      </c>
      <c r="F80" s="80" t="s">
        <v>226</v>
      </c>
      <c r="G80" s="152" t="s">
        <v>38</v>
      </c>
    </row>
    <row r="81" spans="1:7" x14ac:dyDescent="0.2">
      <c r="A81" s="82" t="s">
        <v>98</v>
      </c>
      <c r="B81" s="80" t="s">
        <v>226</v>
      </c>
      <c r="C81" s="154" t="s">
        <v>38</v>
      </c>
      <c r="E81" s="82" t="s">
        <v>337</v>
      </c>
      <c r="F81" s="80" t="s">
        <v>338</v>
      </c>
      <c r="G81" s="152" t="s">
        <v>38</v>
      </c>
    </row>
    <row r="82" spans="1:7" x14ac:dyDescent="0.2">
      <c r="A82" s="82" t="s">
        <v>219</v>
      </c>
      <c r="B82" s="80" t="s">
        <v>220</v>
      </c>
      <c r="C82" s="154" t="s">
        <v>38</v>
      </c>
      <c r="E82" s="82" t="s">
        <v>88</v>
      </c>
      <c r="F82" s="80" t="s">
        <v>227</v>
      </c>
      <c r="G82" s="152" t="s">
        <v>38</v>
      </c>
    </row>
    <row r="83" spans="1:7" x14ac:dyDescent="0.2">
      <c r="A83" s="82" t="s">
        <v>429</v>
      </c>
      <c r="B83" s="80" t="s">
        <v>430</v>
      </c>
      <c r="C83" s="154" t="s">
        <v>38</v>
      </c>
      <c r="E83" s="82" t="s">
        <v>228</v>
      </c>
      <c r="F83" s="80" t="s">
        <v>229</v>
      </c>
      <c r="G83" s="152" t="s">
        <v>38</v>
      </c>
    </row>
    <row r="84" spans="1:7" x14ac:dyDescent="0.2">
      <c r="A84" s="82" t="s">
        <v>337</v>
      </c>
      <c r="B84" s="80" t="s">
        <v>338</v>
      </c>
      <c r="C84" s="154" t="s">
        <v>38</v>
      </c>
      <c r="E84" s="82" t="s">
        <v>102</v>
      </c>
      <c r="F84" s="80" t="s">
        <v>230</v>
      </c>
      <c r="G84" s="152" t="s">
        <v>38</v>
      </c>
    </row>
    <row r="85" spans="1:7" x14ac:dyDescent="0.2">
      <c r="A85" s="82" t="s">
        <v>88</v>
      </c>
      <c r="B85" s="80" t="s">
        <v>227</v>
      </c>
      <c r="C85" s="154" t="s">
        <v>38</v>
      </c>
      <c r="E85" s="82" t="s">
        <v>69</v>
      </c>
      <c r="F85" s="80" t="s">
        <v>231</v>
      </c>
      <c r="G85" s="152" t="s">
        <v>38</v>
      </c>
    </row>
    <row r="86" spans="1:7" x14ac:dyDescent="0.2">
      <c r="A86" s="82" t="s">
        <v>228</v>
      </c>
      <c r="B86" s="80" t="s">
        <v>229</v>
      </c>
      <c r="C86" s="154" t="s">
        <v>38</v>
      </c>
      <c r="E86" s="82" t="s">
        <v>91</v>
      </c>
      <c r="F86" s="80" t="s">
        <v>232</v>
      </c>
      <c r="G86" s="152" t="s">
        <v>38</v>
      </c>
    </row>
    <row r="87" spans="1:7" x14ac:dyDescent="0.2">
      <c r="A87" s="82" t="s">
        <v>102</v>
      </c>
      <c r="B87" s="80" t="s">
        <v>230</v>
      </c>
      <c r="C87" s="154" t="s">
        <v>38</v>
      </c>
      <c r="E87" s="82" t="s">
        <v>66</v>
      </c>
      <c r="F87" s="80" t="s">
        <v>233</v>
      </c>
      <c r="G87" s="152" t="s">
        <v>38</v>
      </c>
    </row>
    <row r="88" spans="1:7" x14ac:dyDescent="0.2">
      <c r="A88" s="82" t="s">
        <v>69</v>
      </c>
      <c r="B88" s="80" t="s">
        <v>231</v>
      </c>
      <c r="C88" s="154" t="s">
        <v>38</v>
      </c>
      <c r="E88" s="82" t="s">
        <v>234</v>
      </c>
      <c r="F88" s="80" t="s">
        <v>235</v>
      </c>
      <c r="G88" s="152" t="s">
        <v>38</v>
      </c>
    </row>
    <row r="89" spans="1:7" x14ac:dyDescent="0.2">
      <c r="A89" s="82" t="s">
        <v>91</v>
      </c>
      <c r="B89" s="80" t="s">
        <v>232</v>
      </c>
      <c r="C89" s="154" t="s">
        <v>38</v>
      </c>
      <c r="E89" s="82" t="s">
        <v>374</v>
      </c>
      <c r="F89" s="80" t="s">
        <v>375</v>
      </c>
      <c r="G89" s="152" t="s">
        <v>38</v>
      </c>
    </row>
    <row r="90" spans="1:7" x14ac:dyDescent="0.2">
      <c r="A90" s="82" t="s">
        <v>66</v>
      </c>
      <c r="B90" s="80" t="s">
        <v>233</v>
      </c>
      <c r="C90" s="154" t="s">
        <v>38</v>
      </c>
      <c r="E90" s="82" t="s">
        <v>72</v>
      </c>
      <c r="F90" s="80" t="s">
        <v>236</v>
      </c>
      <c r="G90" s="152" t="s">
        <v>38</v>
      </c>
    </row>
    <row r="91" spans="1:7" x14ac:dyDescent="0.2">
      <c r="A91" s="82" t="s">
        <v>234</v>
      </c>
      <c r="B91" s="80" t="s">
        <v>235</v>
      </c>
      <c r="C91" s="154" t="s">
        <v>38</v>
      </c>
      <c r="E91" s="82" t="s">
        <v>237</v>
      </c>
      <c r="F91" s="80" t="s">
        <v>238</v>
      </c>
      <c r="G91" s="152" t="s">
        <v>38</v>
      </c>
    </row>
    <row r="92" spans="1:7" x14ac:dyDescent="0.2">
      <c r="A92" s="82" t="s">
        <v>374</v>
      </c>
      <c r="B92" s="80" t="s">
        <v>375</v>
      </c>
      <c r="C92" s="154" t="s">
        <v>38</v>
      </c>
      <c r="E92" s="82" t="s">
        <v>239</v>
      </c>
      <c r="F92" s="80" t="s">
        <v>240</v>
      </c>
      <c r="G92" s="152" t="s">
        <v>38</v>
      </c>
    </row>
    <row r="93" spans="1:7" x14ac:dyDescent="0.2">
      <c r="A93" s="82" t="s">
        <v>72</v>
      </c>
      <c r="B93" s="80" t="s">
        <v>236</v>
      </c>
      <c r="C93" s="154" t="s">
        <v>38</v>
      </c>
      <c r="E93" s="82" t="s">
        <v>86</v>
      </c>
      <c r="F93" s="80" t="s">
        <v>241</v>
      </c>
      <c r="G93" s="152" t="s">
        <v>38</v>
      </c>
    </row>
    <row r="94" spans="1:7" x14ac:dyDescent="0.2">
      <c r="A94" s="82" t="s">
        <v>237</v>
      </c>
      <c r="B94" s="80" t="s">
        <v>238</v>
      </c>
      <c r="C94" s="154" t="s">
        <v>38</v>
      </c>
      <c r="E94" s="82" t="s">
        <v>339</v>
      </c>
      <c r="F94" s="80" t="s">
        <v>340</v>
      </c>
      <c r="G94" s="152" t="s">
        <v>38</v>
      </c>
    </row>
    <row r="95" spans="1:7" x14ac:dyDescent="0.2">
      <c r="A95" s="82" t="s">
        <v>239</v>
      </c>
      <c r="B95" s="80" t="s">
        <v>240</v>
      </c>
      <c r="C95" s="154" t="s">
        <v>38</v>
      </c>
      <c r="E95" s="82" t="s">
        <v>61</v>
      </c>
      <c r="F95" s="80" t="s">
        <v>242</v>
      </c>
      <c r="G95" s="152" t="s">
        <v>38</v>
      </c>
    </row>
    <row r="96" spans="1:7" x14ac:dyDescent="0.2">
      <c r="A96" s="82" t="s">
        <v>86</v>
      </c>
      <c r="B96" s="80" t="s">
        <v>241</v>
      </c>
      <c r="C96" s="154" t="s">
        <v>38</v>
      </c>
      <c r="E96" s="82" t="s">
        <v>341</v>
      </c>
      <c r="F96" s="80" t="s">
        <v>342</v>
      </c>
      <c r="G96" s="152" t="s">
        <v>38</v>
      </c>
    </row>
    <row r="97" spans="1:7" x14ac:dyDescent="0.2">
      <c r="A97" s="82" t="s">
        <v>339</v>
      </c>
      <c r="B97" s="80" t="s">
        <v>340</v>
      </c>
      <c r="C97" s="154" t="s">
        <v>38</v>
      </c>
      <c r="E97" s="82" t="s">
        <v>243</v>
      </c>
      <c r="F97" s="80" t="s">
        <v>300</v>
      </c>
      <c r="G97" s="152" t="s">
        <v>38</v>
      </c>
    </row>
    <row r="98" spans="1:7" x14ac:dyDescent="0.2">
      <c r="A98" s="82" t="s">
        <v>61</v>
      </c>
      <c r="B98" s="80" t="s">
        <v>242</v>
      </c>
      <c r="C98" s="154" t="s">
        <v>38</v>
      </c>
      <c r="E98" s="82" t="s">
        <v>244</v>
      </c>
      <c r="F98" s="80" t="s">
        <v>245</v>
      </c>
      <c r="G98" s="152" t="s">
        <v>38</v>
      </c>
    </row>
    <row r="99" spans="1:7" x14ac:dyDescent="0.2">
      <c r="A99" s="82" t="s">
        <v>341</v>
      </c>
      <c r="B99" s="80" t="s">
        <v>342</v>
      </c>
      <c r="C99" s="154" t="s">
        <v>38</v>
      </c>
      <c r="E99" s="82" t="s">
        <v>246</v>
      </c>
      <c r="F99" s="80" t="s">
        <v>247</v>
      </c>
      <c r="G99" s="152" t="s">
        <v>38</v>
      </c>
    </row>
    <row r="100" spans="1:7" x14ac:dyDescent="0.2">
      <c r="A100" s="82" t="s">
        <v>243</v>
      </c>
      <c r="B100" s="80" t="s">
        <v>300</v>
      </c>
      <c r="C100" s="154" t="s">
        <v>38</v>
      </c>
      <c r="E100" s="82" t="s">
        <v>73</v>
      </c>
      <c r="F100" s="80" t="s">
        <v>248</v>
      </c>
      <c r="G100" s="152" t="s">
        <v>38</v>
      </c>
    </row>
    <row r="101" spans="1:7" x14ac:dyDescent="0.2">
      <c r="A101" s="82" t="s">
        <v>244</v>
      </c>
      <c r="B101" s="80" t="s">
        <v>245</v>
      </c>
      <c r="C101" s="154" t="s">
        <v>38</v>
      </c>
      <c r="E101" s="82" t="s">
        <v>100</v>
      </c>
      <c r="F101" s="80" t="s">
        <v>249</v>
      </c>
      <c r="G101" s="152" t="s">
        <v>38</v>
      </c>
    </row>
    <row r="102" spans="1:7" x14ac:dyDescent="0.2">
      <c r="A102" s="82" t="s">
        <v>246</v>
      </c>
      <c r="B102" s="80" t="s">
        <v>247</v>
      </c>
      <c r="C102" s="154" t="s">
        <v>38</v>
      </c>
      <c r="E102" s="82" t="s">
        <v>99</v>
      </c>
      <c r="F102" s="80" t="s">
        <v>250</v>
      </c>
      <c r="G102" s="152" t="s">
        <v>38</v>
      </c>
    </row>
    <row r="103" spans="1:7" x14ac:dyDescent="0.2">
      <c r="A103" s="82" t="s">
        <v>73</v>
      </c>
      <c r="B103" s="80" t="s">
        <v>248</v>
      </c>
      <c r="C103" s="154" t="s">
        <v>38</v>
      </c>
      <c r="E103" s="82" t="s">
        <v>115</v>
      </c>
      <c r="F103" s="80" t="s">
        <v>251</v>
      </c>
      <c r="G103" s="152" t="s">
        <v>38</v>
      </c>
    </row>
    <row r="104" spans="1:7" x14ac:dyDescent="0.2">
      <c r="A104" s="82" t="s">
        <v>100</v>
      </c>
      <c r="B104" s="80" t="s">
        <v>249</v>
      </c>
      <c r="C104" s="154" t="s">
        <v>38</v>
      </c>
      <c r="E104" s="82" t="s">
        <v>113</v>
      </c>
      <c r="F104" s="80" t="s">
        <v>252</v>
      </c>
      <c r="G104" s="152" t="s">
        <v>38</v>
      </c>
    </row>
    <row r="105" spans="1:7" x14ac:dyDescent="0.2">
      <c r="A105" s="82" t="s">
        <v>99</v>
      </c>
      <c r="B105" s="80" t="s">
        <v>250</v>
      </c>
      <c r="C105" s="154" t="s">
        <v>38</v>
      </c>
      <c r="E105" s="82" t="s">
        <v>107</v>
      </c>
      <c r="F105" s="80" t="s">
        <v>253</v>
      </c>
      <c r="G105" s="152" t="s">
        <v>38</v>
      </c>
    </row>
    <row r="106" spans="1:7" x14ac:dyDescent="0.2">
      <c r="A106" s="82" t="s">
        <v>115</v>
      </c>
      <c r="B106" s="80" t="s">
        <v>251</v>
      </c>
      <c r="C106" s="154" t="s">
        <v>38</v>
      </c>
      <c r="E106" s="82" t="s">
        <v>343</v>
      </c>
      <c r="F106" s="80" t="s">
        <v>344</v>
      </c>
      <c r="G106" s="152" t="s">
        <v>38</v>
      </c>
    </row>
    <row r="107" spans="1:7" x14ac:dyDescent="0.2">
      <c r="A107" s="82" t="s">
        <v>113</v>
      </c>
      <c r="B107" s="80" t="s">
        <v>252</v>
      </c>
      <c r="C107" s="154" t="s">
        <v>38</v>
      </c>
      <c r="E107" s="82" t="s">
        <v>369</v>
      </c>
      <c r="F107" s="80" t="s">
        <v>370</v>
      </c>
      <c r="G107" s="152" t="s">
        <v>38</v>
      </c>
    </row>
    <row r="108" spans="1:7" x14ac:dyDescent="0.2">
      <c r="A108" s="82" t="s">
        <v>107</v>
      </c>
      <c r="B108" s="80" t="s">
        <v>253</v>
      </c>
      <c r="C108" s="154" t="s">
        <v>38</v>
      </c>
      <c r="E108" s="82" t="s">
        <v>71</v>
      </c>
      <c r="F108" s="80" t="s">
        <v>254</v>
      </c>
      <c r="G108" s="152" t="s">
        <v>38</v>
      </c>
    </row>
    <row r="109" spans="1:7" x14ac:dyDescent="0.2">
      <c r="A109" s="82" t="s">
        <v>343</v>
      </c>
      <c r="B109" s="80" t="s">
        <v>344</v>
      </c>
      <c r="C109" s="154" t="s">
        <v>38</v>
      </c>
      <c r="E109" s="82" t="s">
        <v>111</v>
      </c>
      <c r="F109" s="80" t="s">
        <v>255</v>
      </c>
      <c r="G109" s="152" t="s">
        <v>38</v>
      </c>
    </row>
    <row r="110" spans="1:7" x14ac:dyDescent="0.2">
      <c r="A110" s="82" t="s">
        <v>369</v>
      </c>
      <c r="B110" s="80" t="s">
        <v>370</v>
      </c>
      <c r="C110" s="154" t="s">
        <v>38</v>
      </c>
      <c r="E110" s="82" t="s">
        <v>345</v>
      </c>
      <c r="F110" s="80" t="s">
        <v>346</v>
      </c>
      <c r="G110" s="152" t="s">
        <v>38</v>
      </c>
    </row>
    <row r="111" spans="1:7" x14ac:dyDescent="0.2">
      <c r="A111" s="82" t="s">
        <v>71</v>
      </c>
      <c r="B111" s="80" t="s">
        <v>254</v>
      </c>
      <c r="C111" s="154" t="s">
        <v>38</v>
      </c>
      <c r="E111" s="82" t="s">
        <v>84</v>
      </c>
      <c r="F111" s="80" t="s">
        <v>256</v>
      </c>
      <c r="G111" s="152" t="s">
        <v>38</v>
      </c>
    </row>
    <row r="112" spans="1:7" x14ac:dyDescent="0.2">
      <c r="A112" s="82" t="s">
        <v>111</v>
      </c>
      <c r="B112" s="80" t="s">
        <v>255</v>
      </c>
      <c r="C112" s="154" t="s">
        <v>38</v>
      </c>
      <c r="E112" s="82" t="s">
        <v>101</v>
      </c>
      <c r="F112" s="80" t="s">
        <v>257</v>
      </c>
      <c r="G112" s="152" t="s">
        <v>38</v>
      </c>
    </row>
    <row r="113" spans="1:7" x14ac:dyDescent="0.2">
      <c r="A113" s="82" t="s">
        <v>345</v>
      </c>
      <c r="B113" s="80" t="s">
        <v>346</v>
      </c>
      <c r="C113" s="154" t="s">
        <v>38</v>
      </c>
      <c r="E113" s="82" t="s">
        <v>347</v>
      </c>
      <c r="F113" s="80" t="s">
        <v>348</v>
      </c>
      <c r="G113" s="152" t="s">
        <v>38</v>
      </c>
    </row>
    <row r="114" spans="1:7" x14ac:dyDescent="0.2">
      <c r="A114" s="82" t="s">
        <v>84</v>
      </c>
      <c r="B114" s="80" t="s">
        <v>256</v>
      </c>
      <c r="C114" s="154" t="s">
        <v>38</v>
      </c>
      <c r="E114" s="82" t="s">
        <v>258</v>
      </c>
      <c r="F114" s="80" t="s">
        <v>259</v>
      </c>
      <c r="G114" s="152" t="s">
        <v>38</v>
      </c>
    </row>
    <row r="115" spans="1:7" x14ac:dyDescent="0.2">
      <c r="A115" s="82" t="s">
        <v>101</v>
      </c>
      <c r="B115" s="80" t="s">
        <v>257</v>
      </c>
      <c r="C115" s="154" t="s">
        <v>38</v>
      </c>
      <c r="E115" s="82" t="s">
        <v>74</v>
      </c>
      <c r="F115" s="80" t="s">
        <v>260</v>
      </c>
      <c r="G115" s="152" t="s">
        <v>38</v>
      </c>
    </row>
    <row r="116" spans="1:7" x14ac:dyDescent="0.2">
      <c r="A116" s="82" t="s">
        <v>347</v>
      </c>
      <c r="B116" s="80" t="s">
        <v>348</v>
      </c>
      <c r="C116" s="154" t="s">
        <v>38</v>
      </c>
      <c r="E116" s="82" t="s">
        <v>349</v>
      </c>
      <c r="F116" s="80" t="s">
        <v>350</v>
      </c>
      <c r="G116" s="152" t="s">
        <v>38</v>
      </c>
    </row>
    <row r="117" spans="1:7" x14ac:dyDescent="0.2">
      <c r="A117" s="82" t="s">
        <v>258</v>
      </c>
      <c r="B117" s="80" t="s">
        <v>259</v>
      </c>
      <c r="C117" s="154" t="s">
        <v>38</v>
      </c>
      <c r="E117" s="82" t="s">
        <v>261</v>
      </c>
      <c r="F117" s="80" t="s">
        <v>262</v>
      </c>
      <c r="G117" s="152" t="s">
        <v>38</v>
      </c>
    </row>
    <row r="118" spans="1:7" x14ac:dyDescent="0.2">
      <c r="A118" s="82" t="s">
        <v>74</v>
      </c>
      <c r="B118" s="80" t="s">
        <v>260</v>
      </c>
      <c r="C118" s="154" t="s">
        <v>38</v>
      </c>
      <c r="E118" s="82" t="s">
        <v>303</v>
      </c>
      <c r="F118" s="80" t="s">
        <v>304</v>
      </c>
      <c r="G118" s="152" t="s">
        <v>38</v>
      </c>
    </row>
    <row r="119" spans="1:7" x14ac:dyDescent="0.2">
      <c r="A119" s="82" t="s">
        <v>349</v>
      </c>
      <c r="B119" s="80" t="s">
        <v>350</v>
      </c>
      <c r="C119" s="154" t="s">
        <v>38</v>
      </c>
      <c r="E119" s="82" t="s">
        <v>75</v>
      </c>
      <c r="F119" s="80" t="s">
        <v>263</v>
      </c>
      <c r="G119" s="152" t="s">
        <v>38</v>
      </c>
    </row>
    <row r="120" spans="1:7" x14ac:dyDescent="0.2">
      <c r="A120" s="82" t="s">
        <v>261</v>
      </c>
      <c r="B120" s="80" t="s">
        <v>262</v>
      </c>
      <c r="C120" s="154" t="s">
        <v>38</v>
      </c>
      <c r="E120" s="82" t="s">
        <v>87</v>
      </c>
      <c r="F120" s="80" t="s">
        <v>264</v>
      </c>
      <c r="G120" s="152" t="s">
        <v>38</v>
      </c>
    </row>
    <row r="121" spans="1:7" x14ac:dyDescent="0.2">
      <c r="A121" s="82" t="s">
        <v>303</v>
      </c>
      <c r="B121" s="80" t="s">
        <v>304</v>
      </c>
      <c r="C121" s="154" t="s">
        <v>38</v>
      </c>
      <c r="E121" s="82" t="s">
        <v>82</v>
      </c>
      <c r="F121" s="80" t="s">
        <v>265</v>
      </c>
      <c r="G121" s="152" t="s">
        <v>38</v>
      </c>
    </row>
    <row r="122" spans="1:7" x14ac:dyDescent="0.2">
      <c r="A122" s="82" t="s">
        <v>75</v>
      </c>
      <c r="B122" s="80" t="s">
        <v>263</v>
      </c>
      <c r="C122" s="154" t="s">
        <v>38</v>
      </c>
      <c r="E122" s="82" t="s">
        <v>94</v>
      </c>
      <c r="F122" s="80" t="s">
        <v>266</v>
      </c>
      <c r="G122" s="152" t="s">
        <v>38</v>
      </c>
    </row>
    <row r="123" spans="1:7" x14ac:dyDescent="0.2">
      <c r="A123" s="82" t="s">
        <v>87</v>
      </c>
      <c r="B123" s="80" t="s">
        <v>264</v>
      </c>
      <c r="C123" s="154" t="s">
        <v>38</v>
      </c>
      <c r="E123" s="82" t="s">
        <v>89</v>
      </c>
      <c r="F123" s="80" t="s">
        <v>267</v>
      </c>
      <c r="G123" s="152" t="s">
        <v>38</v>
      </c>
    </row>
    <row r="124" spans="1:7" x14ac:dyDescent="0.2">
      <c r="A124" s="82" t="s">
        <v>82</v>
      </c>
      <c r="B124" s="80" t="s">
        <v>265</v>
      </c>
      <c r="C124" s="154" t="s">
        <v>38</v>
      </c>
      <c r="E124" s="82" t="s">
        <v>104</v>
      </c>
      <c r="F124" s="80" t="s">
        <v>268</v>
      </c>
      <c r="G124" s="152" t="s">
        <v>38</v>
      </c>
    </row>
    <row r="125" spans="1:7" x14ac:dyDescent="0.2">
      <c r="A125" s="82" t="s">
        <v>94</v>
      </c>
      <c r="B125" s="80" t="s">
        <v>266</v>
      </c>
      <c r="C125" s="154" t="s">
        <v>38</v>
      </c>
      <c r="E125" s="82" t="s">
        <v>269</v>
      </c>
      <c r="F125" s="80" t="s">
        <v>270</v>
      </c>
      <c r="G125" s="152" t="s">
        <v>38</v>
      </c>
    </row>
    <row r="126" spans="1:7" x14ac:dyDescent="0.2">
      <c r="A126" s="82" t="s">
        <v>431</v>
      </c>
      <c r="B126" s="80" t="s">
        <v>432</v>
      </c>
      <c r="C126" s="154" t="s">
        <v>38</v>
      </c>
      <c r="E126" s="82" t="s">
        <v>271</v>
      </c>
      <c r="F126" s="80" t="s">
        <v>272</v>
      </c>
      <c r="G126" s="152" t="s">
        <v>38</v>
      </c>
    </row>
    <row r="127" spans="1:7" x14ac:dyDescent="0.2">
      <c r="A127" s="82" t="s">
        <v>89</v>
      </c>
      <c r="B127" s="80" t="s">
        <v>267</v>
      </c>
      <c r="C127" s="154" t="s">
        <v>38</v>
      </c>
      <c r="E127" s="82" t="s">
        <v>351</v>
      </c>
      <c r="F127" s="80" t="s">
        <v>352</v>
      </c>
      <c r="G127" s="152" t="s">
        <v>38</v>
      </c>
    </row>
    <row r="128" spans="1:7" x14ac:dyDescent="0.2">
      <c r="A128" s="82" t="s">
        <v>104</v>
      </c>
      <c r="B128" s="80" t="s">
        <v>268</v>
      </c>
      <c r="C128" s="154" t="s">
        <v>38</v>
      </c>
      <c r="E128" s="82" t="s">
        <v>353</v>
      </c>
      <c r="F128" s="80" t="s">
        <v>354</v>
      </c>
      <c r="G128" s="152" t="s">
        <v>38</v>
      </c>
    </row>
    <row r="129" spans="1:7" x14ac:dyDescent="0.2">
      <c r="A129" s="82" t="s">
        <v>269</v>
      </c>
      <c r="B129" s="80" t="s">
        <v>270</v>
      </c>
      <c r="C129" s="154" t="s">
        <v>38</v>
      </c>
      <c r="E129" s="82" t="s">
        <v>355</v>
      </c>
      <c r="F129" s="80" t="s">
        <v>356</v>
      </c>
      <c r="G129" s="152" t="s">
        <v>38</v>
      </c>
    </row>
    <row r="130" spans="1:7" x14ac:dyDescent="0.2">
      <c r="A130" s="82" t="s">
        <v>271</v>
      </c>
      <c r="B130" s="80" t="s">
        <v>272</v>
      </c>
      <c r="C130" s="154" t="s">
        <v>38</v>
      </c>
      <c r="E130" s="82" t="s">
        <v>273</v>
      </c>
      <c r="F130" s="80" t="s">
        <v>274</v>
      </c>
      <c r="G130" s="152" t="s">
        <v>38</v>
      </c>
    </row>
    <row r="131" spans="1:7" x14ac:dyDescent="0.2">
      <c r="A131" s="82" t="s">
        <v>351</v>
      </c>
      <c r="B131" s="80" t="s">
        <v>352</v>
      </c>
      <c r="C131" s="154" t="s">
        <v>38</v>
      </c>
      <c r="E131" s="82" t="s">
        <v>275</v>
      </c>
      <c r="F131" s="80" t="s">
        <v>276</v>
      </c>
      <c r="G131" s="152" t="s">
        <v>38</v>
      </c>
    </row>
    <row r="132" spans="1:7" x14ac:dyDescent="0.2">
      <c r="A132" s="82" t="s">
        <v>433</v>
      </c>
      <c r="B132" s="80" t="s">
        <v>434</v>
      </c>
      <c r="C132" s="154" t="s">
        <v>38</v>
      </c>
      <c r="E132" s="82" t="s">
        <v>112</v>
      </c>
      <c r="F132" s="80" t="s">
        <v>277</v>
      </c>
      <c r="G132" s="152" t="s">
        <v>38</v>
      </c>
    </row>
    <row r="133" spans="1:7" x14ac:dyDescent="0.2">
      <c r="A133" s="82" t="s">
        <v>353</v>
      </c>
      <c r="B133" s="80" t="s">
        <v>354</v>
      </c>
      <c r="C133" s="154" t="s">
        <v>38</v>
      </c>
      <c r="E133" s="82" t="s">
        <v>117</v>
      </c>
      <c r="F133" s="80" t="s">
        <v>278</v>
      </c>
      <c r="G133" s="152" t="s">
        <v>38</v>
      </c>
    </row>
    <row r="134" spans="1:7" x14ac:dyDescent="0.2">
      <c r="A134" s="82" t="s">
        <v>355</v>
      </c>
      <c r="B134" s="80" t="s">
        <v>356</v>
      </c>
      <c r="C134" s="154" t="s">
        <v>38</v>
      </c>
      <c r="E134" s="82" t="s">
        <v>357</v>
      </c>
      <c r="F134" s="80" t="s">
        <v>358</v>
      </c>
      <c r="G134" s="152" t="s">
        <v>38</v>
      </c>
    </row>
    <row r="135" spans="1:7" x14ac:dyDescent="0.2">
      <c r="A135" s="82" t="s">
        <v>273</v>
      </c>
      <c r="B135" s="80" t="s">
        <v>274</v>
      </c>
      <c r="C135" s="154" t="s">
        <v>38</v>
      </c>
      <c r="E135" s="82" t="s">
        <v>359</v>
      </c>
      <c r="F135" s="80" t="s">
        <v>360</v>
      </c>
      <c r="G135" s="152" t="s">
        <v>38</v>
      </c>
    </row>
    <row r="136" spans="1:7" x14ac:dyDescent="0.2">
      <c r="A136" s="82" t="s">
        <v>275</v>
      </c>
      <c r="B136" s="80" t="s">
        <v>276</v>
      </c>
      <c r="C136" s="154" t="s">
        <v>38</v>
      </c>
      <c r="E136" s="82" t="s">
        <v>279</v>
      </c>
      <c r="F136" s="80" t="s">
        <v>280</v>
      </c>
      <c r="G136" s="152" t="s">
        <v>38</v>
      </c>
    </row>
    <row r="137" spans="1:7" x14ac:dyDescent="0.2">
      <c r="A137" s="82" t="s">
        <v>112</v>
      </c>
      <c r="B137" s="80" t="s">
        <v>277</v>
      </c>
      <c r="C137" s="154" t="s">
        <v>38</v>
      </c>
      <c r="E137" s="82" t="s">
        <v>305</v>
      </c>
      <c r="F137" s="80" t="s">
        <v>306</v>
      </c>
      <c r="G137" s="152" t="s">
        <v>38</v>
      </c>
    </row>
    <row r="138" spans="1:7" x14ac:dyDescent="0.2">
      <c r="A138" s="82" t="s">
        <v>117</v>
      </c>
      <c r="B138" s="80" t="s">
        <v>278</v>
      </c>
      <c r="C138" s="154" t="s">
        <v>38</v>
      </c>
      <c r="E138" s="82" t="s">
        <v>83</v>
      </c>
      <c r="F138" s="80" t="s">
        <v>281</v>
      </c>
      <c r="G138" s="152" t="s">
        <v>38</v>
      </c>
    </row>
    <row r="139" spans="1:7" x14ac:dyDescent="0.2">
      <c r="A139" s="82" t="s">
        <v>357</v>
      </c>
      <c r="B139" s="80" t="s">
        <v>358</v>
      </c>
      <c r="C139" s="154" t="s">
        <v>38</v>
      </c>
      <c r="E139" s="82" t="s">
        <v>282</v>
      </c>
      <c r="F139" s="80" t="s">
        <v>283</v>
      </c>
      <c r="G139" s="152" t="s">
        <v>38</v>
      </c>
    </row>
    <row r="140" spans="1:7" x14ac:dyDescent="0.2">
      <c r="A140" s="82" t="s">
        <v>359</v>
      </c>
      <c r="B140" s="80" t="s">
        <v>360</v>
      </c>
      <c r="C140" s="154" t="s">
        <v>38</v>
      </c>
      <c r="E140" s="82" t="s">
        <v>284</v>
      </c>
      <c r="F140" s="80" t="s">
        <v>285</v>
      </c>
      <c r="G140" s="152" t="s">
        <v>38</v>
      </c>
    </row>
    <row r="141" spans="1:7" ht="15" customHeight="1" x14ac:dyDescent="0.2">
      <c r="A141" s="82" t="s">
        <v>279</v>
      </c>
      <c r="B141" s="80" t="s">
        <v>280</v>
      </c>
      <c r="C141" s="154" t="s">
        <v>38</v>
      </c>
      <c r="E141" s="82" t="s">
        <v>286</v>
      </c>
      <c r="F141" s="80" t="s">
        <v>287</v>
      </c>
      <c r="G141" s="152" t="s">
        <v>38</v>
      </c>
    </row>
    <row r="142" spans="1:7" ht="17.25" customHeight="1" x14ac:dyDescent="0.2">
      <c r="A142" s="82" t="s">
        <v>305</v>
      </c>
      <c r="B142" s="80" t="s">
        <v>306</v>
      </c>
      <c r="C142" s="154" t="s">
        <v>38</v>
      </c>
      <c r="E142" s="82" t="s">
        <v>288</v>
      </c>
      <c r="F142" s="80" t="s">
        <v>289</v>
      </c>
      <c r="G142" s="152" t="s">
        <v>38</v>
      </c>
    </row>
    <row r="143" spans="1:7" ht="19.5" customHeight="1" thickBot="1" x14ac:dyDescent="0.25">
      <c r="A143" s="82" t="s">
        <v>83</v>
      </c>
      <c r="B143" s="80" t="s">
        <v>281</v>
      </c>
      <c r="C143" s="154" t="s">
        <v>38</v>
      </c>
      <c r="E143" s="83" t="s">
        <v>119</v>
      </c>
      <c r="F143" s="81" t="s">
        <v>290</v>
      </c>
      <c r="G143" s="153" t="s">
        <v>38</v>
      </c>
    </row>
    <row r="144" spans="1:7" ht="17.25" customHeight="1" thickBot="1" x14ac:dyDescent="0.25">
      <c r="A144" s="82" t="s">
        <v>282</v>
      </c>
      <c r="B144" s="80" t="s">
        <v>283</v>
      </c>
      <c r="C144" s="154" t="s">
        <v>38</v>
      </c>
      <c r="E144" s="171" t="s">
        <v>5</v>
      </c>
      <c r="F144" s="173"/>
      <c r="G144" s="28">
        <v>140</v>
      </c>
    </row>
    <row r="145" spans="1:3" x14ac:dyDescent="0.2">
      <c r="A145" s="82" t="s">
        <v>284</v>
      </c>
      <c r="B145" s="80" t="s">
        <v>285</v>
      </c>
      <c r="C145" s="154" t="s">
        <v>38</v>
      </c>
    </row>
    <row r="146" spans="1:3" x14ac:dyDescent="0.2">
      <c r="A146" s="82" t="s">
        <v>286</v>
      </c>
      <c r="B146" s="80" t="s">
        <v>287</v>
      </c>
      <c r="C146" s="154" t="s">
        <v>38</v>
      </c>
    </row>
    <row r="147" spans="1:3" x14ac:dyDescent="0.2">
      <c r="A147" s="82" t="s">
        <v>288</v>
      </c>
      <c r="B147" s="80" t="s">
        <v>289</v>
      </c>
      <c r="C147" s="154" t="s">
        <v>38</v>
      </c>
    </row>
    <row r="148" spans="1:3" ht="13.5" thickBot="1" x14ac:dyDescent="0.25">
      <c r="A148" s="83" t="s">
        <v>119</v>
      </c>
      <c r="B148" s="81" t="s">
        <v>290</v>
      </c>
      <c r="C148" s="155" t="s">
        <v>38</v>
      </c>
    </row>
    <row r="149" spans="1:3" ht="19.5" customHeight="1" thickBot="1" x14ac:dyDescent="0.25">
      <c r="A149" s="171" t="s">
        <v>5</v>
      </c>
      <c r="B149" s="173"/>
      <c r="C149" s="28">
        <v>145</v>
      </c>
    </row>
  </sheetData>
  <mergeCells count="4">
    <mergeCell ref="A2:C2"/>
    <mergeCell ref="E2:G2"/>
    <mergeCell ref="E144:F144"/>
    <mergeCell ref="A149:B14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G2" sqref="G2:K2"/>
    </sheetView>
  </sheetViews>
  <sheetFormatPr defaultRowHeight="12.75" x14ac:dyDescent="0.2"/>
  <cols>
    <col min="1" max="1" width="15.42578125" customWidth="1"/>
    <col min="2" max="2" width="41.140625" customWidth="1"/>
    <col min="3" max="3" width="15" customWidth="1"/>
    <col min="4" max="4" width="7.28515625" style="26" customWidth="1"/>
    <col min="5" max="5" width="8.140625" customWidth="1"/>
    <col min="6" max="6" width="5.85546875" customWidth="1"/>
    <col min="7" max="7" width="15.42578125" customWidth="1"/>
    <col min="8" max="8" width="41.140625" customWidth="1"/>
    <col min="9" max="9" width="15" customWidth="1"/>
    <col min="10" max="10" width="7.28515625" style="26" customWidth="1"/>
    <col min="11" max="11" width="8.140625" customWidth="1"/>
  </cols>
  <sheetData>
    <row r="1" spans="1:11" ht="13.5" thickBot="1" x14ac:dyDescent="0.25"/>
    <row r="2" spans="1:11" ht="19.5" customHeight="1" thickBot="1" x14ac:dyDescent="0.25">
      <c r="A2" s="174" t="s">
        <v>418</v>
      </c>
      <c r="B2" s="175"/>
      <c r="C2" s="175"/>
      <c r="D2" s="175"/>
      <c r="E2" s="176"/>
      <c r="G2" s="174" t="s">
        <v>383</v>
      </c>
      <c r="H2" s="175"/>
      <c r="I2" s="175"/>
      <c r="J2" s="175"/>
      <c r="K2" s="176"/>
    </row>
    <row r="3" spans="1:11" ht="17.25" customHeight="1" thickBot="1" x14ac:dyDescent="0.25">
      <c r="A3" s="27" t="s">
        <v>34</v>
      </c>
      <c r="B3" s="27" t="s">
        <v>35</v>
      </c>
      <c r="C3" s="27" t="s">
        <v>39</v>
      </c>
      <c r="D3" s="38" t="s">
        <v>36</v>
      </c>
      <c r="E3" s="28" t="s">
        <v>43</v>
      </c>
      <c r="G3" s="27" t="s">
        <v>34</v>
      </c>
      <c r="H3" s="27" t="s">
        <v>35</v>
      </c>
      <c r="I3" s="27" t="s">
        <v>39</v>
      </c>
      <c r="J3" s="38" t="s">
        <v>36</v>
      </c>
      <c r="K3" s="28" t="s">
        <v>43</v>
      </c>
    </row>
    <row r="4" spans="1:11" ht="19.5" customHeight="1" x14ac:dyDescent="0.2">
      <c r="A4" s="37" t="s">
        <v>136</v>
      </c>
      <c r="B4" s="37" t="s">
        <v>365</v>
      </c>
      <c r="C4" s="58" t="s">
        <v>291</v>
      </c>
      <c r="D4" s="59" t="s">
        <v>26</v>
      </c>
      <c r="E4" s="58">
        <v>1</v>
      </c>
      <c r="G4" s="37" t="s">
        <v>136</v>
      </c>
      <c r="H4" s="37" t="s">
        <v>365</v>
      </c>
      <c r="I4" s="58" t="s">
        <v>291</v>
      </c>
      <c r="J4" s="59" t="s">
        <v>26</v>
      </c>
      <c r="K4" s="58">
        <v>1</v>
      </c>
    </row>
    <row r="5" spans="1:11" ht="19.5" customHeight="1" thickBot="1" x14ac:dyDescent="0.25">
      <c r="A5" s="37" t="s">
        <v>37</v>
      </c>
      <c r="B5" s="37" t="s">
        <v>364</v>
      </c>
      <c r="C5" s="60" t="s">
        <v>291</v>
      </c>
      <c r="D5" s="61" t="s">
        <v>26</v>
      </c>
      <c r="E5" s="62">
        <v>1</v>
      </c>
      <c r="G5" s="37" t="s">
        <v>37</v>
      </c>
      <c r="H5" s="37" t="s">
        <v>364</v>
      </c>
      <c r="I5" s="60" t="s">
        <v>291</v>
      </c>
      <c r="J5" s="61" t="s">
        <v>26</v>
      </c>
      <c r="K5" s="62">
        <v>1</v>
      </c>
    </row>
    <row r="6" spans="1:11" ht="18.75" customHeight="1" thickBot="1" x14ac:dyDescent="0.25">
      <c r="A6" s="171" t="s">
        <v>5</v>
      </c>
      <c r="B6" s="172"/>
      <c r="C6" s="172"/>
      <c r="D6" s="173"/>
      <c r="E6" s="28">
        <f>SUM(E4:E5)</f>
        <v>2</v>
      </c>
      <c r="G6" s="171" t="s">
        <v>5</v>
      </c>
      <c r="H6" s="172"/>
      <c r="I6" s="172"/>
      <c r="J6" s="173"/>
      <c r="K6" s="28">
        <f>SUM(K4:K5)</f>
        <v>2</v>
      </c>
    </row>
  </sheetData>
  <mergeCells count="4">
    <mergeCell ref="A2:E2"/>
    <mergeCell ref="A6:D6"/>
    <mergeCell ref="G2:K2"/>
    <mergeCell ref="G6:J6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27"/>
  <sheetViews>
    <sheetView workbookViewId="0">
      <selection activeCell="J9" sqref="J9"/>
    </sheetView>
  </sheetViews>
  <sheetFormatPr defaultRowHeight="12.75" x14ac:dyDescent="0.2"/>
  <cols>
    <col min="1" max="1" width="3.140625" customWidth="1"/>
    <col min="2" max="2" width="14.7109375" customWidth="1"/>
    <col min="3" max="3" width="18" customWidth="1"/>
    <col min="4" max="4" width="23.7109375" customWidth="1"/>
    <col min="5" max="5" width="15.42578125" customWidth="1"/>
    <col min="6" max="6" width="7.140625" customWidth="1"/>
    <col min="7" max="7" width="6.85546875" customWidth="1"/>
    <col min="8" max="8" width="7.28515625" customWidth="1"/>
    <col min="9" max="9" width="13.5703125" customWidth="1"/>
    <col min="10" max="10" width="18" customWidth="1"/>
    <col min="11" max="11" width="24.140625" customWidth="1"/>
    <col min="12" max="12" width="15.28515625" customWidth="1"/>
    <col min="13" max="13" width="7.140625" customWidth="1"/>
    <col min="14" max="14" width="6.85546875" customWidth="1"/>
  </cols>
  <sheetData>
    <row r="1" spans="2:14" ht="20.25" customHeight="1" thickBot="1" x14ac:dyDescent="0.25"/>
    <row r="2" spans="2:14" ht="21" customHeight="1" thickBot="1" x14ac:dyDescent="0.25">
      <c r="B2" s="182" t="s">
        <v>419</v>
      </c>
      <c r="C2" s="183"/>
      <c r="D2" s="184"/>
      <c r="I2" s="182" t="s">
        <v>384</v>
      </c>
      <c r="J2" s="183"/>
      <c r="K2" s="184"/>
    </row>
    <row r="3" spans="2:14" ht="28.5" customHeight="1" thickBot="1" x14ac:dyDescent="0.25">
      <c r="B3" s="24" t="s">
        <v>132</v>
      </c>
      <c r="C3" s="57" t="s">
        <v>134</v>
      </c>
      <c r="D3" s="13" t="s">
        <v>133</v>
      </c>
      <c r="I3" s="24" t="s">
        <v>132</v>
      </c>
      <c r="J3" s="57" t="s">
        <v>134</v>
      </c>
      <c r="K3" s="13" t="s">
        <v>133</v>
      </c>
    </row>
    <row r="4" spans="2:14" ht="21.75" customHeight="1" thickBot="1" x14ac:dyDescent="0.25">
      <c r="B4" s="76" t="s">
        <v>38</v>
      </c>
      <c r="C4" s="28">
        <f>C14+C17+C20+C23</f>
        <v>0</v>
      </c>
      <c r="D4" s="28">
        <f>G10</f>
        <v>0</v>
      </c>
      <c r="E4" s="25"/>
      <c r="F4" s="25"/>
      <c r="G4" s="25"/>
      <c r="I4" s="76" t="s">
        <v>38</v>
      </c>
      <c r="J4" s="28">
        <f>J14+J17+J20+J23</f>
        <v>0</v>
      </c>
      <c r="K4" s="28">
        <f>N10</f>
        <v>0</v>
      </c>
      <c r="L4" s="25"/>
      <c r="M4" s="25"/>
      <c r="N4" s="25"/>
    </row>
    <row r="5" spans="2:14" x14ac:dyDescent="0.2">
      <c r="C5" s="25"/>
      <c r="D5" s="25"/>
      <c r="E5" s="25"/>
      <c r="F5" s="25"/>
      <c r="G5" s="25"/>
      <c r="J5" s="25"/>
      <c r="K5" s="25"/>
      <c r="L5" s="25"/>
      <c r="M5" s="25"/>
      <c r="N5" s="25"/>
    </row>
    <row r="6" spans="2:14" ht="13.5" thickBot="1" x14ac:dyDescent="0.25"/>
    <row r="7" spans="2:14" ht="18.75" customHeight="1" thickBot="1" x14ac:dyDescent="0.25">
      <c r="B7" s="177" t="s">
        <v>32</v>
      </c>
      <c r="C7" s="179" t="s">
        <v>135</v>
      </c>
      <c r="D7" s="180"/>
      <c r="E7" s="180"/>
      <c r="F7" s="180"/>
      <c r="G7" s="181"/>
      <c r="I7" s="177" t="s">
        <v>32</v>
      </c>
      <c r="J7" s="179" t="s">
        <v>135</v>
      </c>
      <c r="K7" s="180"/>
      <c r="L7" s="180"/>
      <c r="M7" s="180"/>
      <c r="N7" s="181"/>
    </row>
    <row r="8" spans="2:14" ht="21.75" customHeight="1" thickBot="1" x14ac:dyDescent="0.3">
      <c r="B8" s="178"/>
      <c r="C8" s="29" t="s">
        <v>33</v>
      </c>
      <c r="D8" s="23" t="s">
        <v>40</v>
      </c>
      <c r="E8" s="30" t="s">
        <v>41</v>
      </c>
      <c r="F8" s="23" t="s">
        <v>42</v>
      </c>
      <c r="G8" s="31" t="s">
        <v>5</v>
      </c>
      <c r="I8" s="178"/>
      <c r="J8" s="29" t="s">
        <v>33</v>
      </c>
      <c r="K8" s="23" t="s">
        <v>40</v>
      </c>
      <c r="L8" s="30" t="s">
        <v>41</v>
      </c>
      <c r="M8" s="23" t="s">
        <v>42</v>
      </c>
      <c r="N8" s="31" t="s">
        <v>5</v>
      </c>
    </row>
    <row r="9" spans="2:14" ht="18.75" customHeight="1" thickBot="1" x14ac:dyDescent="0.25">
      <c r="B9" s="36" t="s">
        <v>38</v>
      </c>
      <c r="C9" s="32">
        <f>E14</f>
        <v>0</v>
      </c>
      <c r="D9" s="33">
        <f>E17</f>
        <v>0</v>
      </c>
      <c r="E9" s="34">
        <f>E20</f>
        <v>0</v>
      </c>
      <c r="F9" s="33">
        <f>E23</f>
        <v>0</v>
      </c>
      <c r="G9" s="35">
        <f>F9+E9+D9+C9</f>
        <v>0</v>
      </c>
      <c r="I9" s="36" t="s">
        <v>38</v>
      </c>
      <c r="J9" s="32">
        <f>L14</f>
        <v>0</v>
      </c>
      <c r="K9" s="33">
        <f>L17</f>
        <v>0</v>
      </c>
      <c r="L9" s="34">
        <f>L20</f>
        <v>0</v>
      </c>
      <c r="M9" s="33">
        <f>L23</f>
        <v>0</v>
      </c>
      <c r="N9" s="35">
        <f>M9+L9+K9+J9</f>
        <v>0</v>
      </c>
    </row>
    <row r="10" spans="2:14" ht="21.75" customHeight="1" thickBot="1" x14ac:dyDescent="0.3">
      <c r="B10" s="29" t="s">
        <v>5</v>
      </c>
      <c r="C10" s="29">
        <f>SUM(C9:C9)</f>
        <v>0</v>
      </c>
      <c r="D10" s="23">
        <f>SUM(D9:D9)</f>
        <v>0</v>
      </c>
      <c r="E10" s="30">
        <f>SUM(E9:E9)</f>
        <v>0</v>
      </c>
      <c r="F10" s="23">
        <f>SUM(F9:F9)</f>
        <v>0</v>
      </c>
      <c r="G10" s="31">
        <f>SUM(G9:G9)</f>
        <v>0</v>
      </c>
      <c r="I10" s="29" t="s">
        <v>5</v>
      </c>
      <c r="J10" s="29">
        <f>SUM(J9:J9)</f>
        <v>0</v>
      </c>
      <c r="K10" s="23">
        <f>SUM(K9:K9)</f>
        <v>0</v>
      </c>
      <c r="L10" s="30">
        <f>SUM(L9:L9)</f>
        <v>0</v>
      </c>
      <c r="M10" s="23">
        <f>SUM(M9:M9)</f>
        <v>0</v>
      </c>
      <c r="N10" s="31">
        <f>SUM(N9:N9)</f>
        <v>0</v>
      </c>
    </row>
    <row r="12" spans="2:14" ht="13.5" thickBot="1" x14ac:dyDescent="0.25"/>
    <row r="13" spans="2:14" ht="30.95" customHeight="1" thickBot="1" x14ac:dyDescent="0.25">
      <c r="B13" s="48" t="s">
        <v>32</v>
      </c>
      <c r="C13" s="49" t="s">
        <v>120</v>
      </c>
      <c r="D13" s="50" t="s">
        <v>121</v>
      </c>
      <c r="E13" s="50" t="s">
        <v>122</v>
      </c>
      <c r="I13" s="48" t="s">
        <v>32</v>
      </c>
      <c r="J13" s="49" t="s">
        <v>120</v>
      </c>
      <c r="K13" s="50" t="s">
        <v>121</v>
      </c>
      <c r="L13" s="50" t="s">
        <v>122</v>
      </c>
    </row>
    <row r="14" spans="2:14" ht="19.5" customHeight="1" thickBot="1" x14ac:dyDescent="0.25">
      <c r="B14" s="51" t="s">
        <v>38</v>
      </c>
      <c r="C14" s="52">
        <v>0</v>
      </c>
      <c r="D14" s="53">
        <v>0</v>
      </c>
      <c r="E14" s="54">
        <f t="shared" ref="E14" si="0">C14-D14</f>
        <v>0</v>
      </c>
      <c r="I14" s="51" t="s">
        <v>38</v>
      </c>
      <c r="J14" s="52">
        <v>0</v>
      </c>
      <c r="K14" s="53">
        <v>0</v>
      </c>
      <c r="L14" s="54">
        <f t="shared" ref="L14" si="1">J14-K14</f>
        <v>0</v>
      </c>
    </row>
    <row r="15" spans="2:14" ht="13.5" thickBot="1" x14ac:dyDescent="0.25"/>
    <row r="16" spans="2:14" ht="30.95" customHeight="1" thickBot="1" x14ac:dyDescent="0.25">
      <c r="B16" s="48" t="s">
        <v>32</v>
      </c>
      <c r="C16" s="55" t="s">
        <v>123</v>
      </c>
      <c r="D16" s="56" t="s">
        <v>124</v>
      </c>
      <c r="E16" s="50" t="s">
        <v>125</v>
      </c>
      <c r="I16" s="48" t="s">
        <v>32</v>
      </c>
      <c r="J16" s="55" t="s">
        <v>123</v>
      </c>
      <c r="K16" s="56" t="s">
        <v>124</v>
      </c>
      <c r="L16" s="50" t="s">
        <v>125</v>
      </c>
    </row>
    <row r="17" spans="2:12" ht="20.25" customHeight="1" thickBot="1" x14ac:dyDescent="0.25">
      <c r="B17" s="51" t="s">
        <v>38</v>
      </c>
      <c r="C17" s="52">
        <v>0</v>
      </c>
      <c r="D17" s="53">
        <v>0</v>
      </c>
      <c r="E17" s="54">
        <f t="shared" ref="E17" si="2">C17-D17</f>
        <v>0</v>
      </c>
      <c r="I17" s="51" t="s">
        <v>38</v>
      </c>
      <c r="J17" s="52">
        <v>0</v>
      </c>
      <c r="K17" s="53">
        <v>0</v>
      </c>
      <c r="L17" s="54">
        <f t="shared" ref="L17" si="3">J17-K17</f>
        <v>0</v>
      </c>
    </row>
    <row r="18" spans="2:12" ht="13.5" thickBot="1" x14ac:dyDescent="0.25"/>
    <row r="19" spans="2:12" ht="30.95" customHeight="1" thickBot="1" x14ac:dyDescent="0.25">
      <c r="B19" s="48" t="s">
        <v>32</v>
      </c>
      <c r="C19" s="49" t="s">
        <v>126</v>
      </c>
      <c r="D19" s="50" t="s">
        <v>127</v>
      </c>
      <c r="E19" s="50" t="s">
        <v>128</v>
      </c>
      <c r="I19" s="48" t="s">
        <v>32</v>
      </c>
      <c r="J19" s="49" t="s">
        <v>126</v>
      </c>
      <c r="K19" s="50" t="s">
        <v>127</v>
      </c>
      <c r="L19" s="50" t="s">
        <v>128</v>
      </c>
    </row>
    <row r="20" spans="2:12" ht="20.25" customHeight="1" thickBot="1" x14ac:dyDescent="0.25">
      <c r="B20" s="51" t="s">
        <v>38</v>
      </c>
      <c r="C20" s="52">
        <v>0</v>
      </c>
      <c r="D20" s="53">
        <v>0</v>
      </c>
      <c r="E20" s="54">
        <f t="shared" ref="E20" si="4">C20-D20</f>
        <v>0</v>
      </c>
      <c r="I20" s="51" t="s">
        <v>38</v>
      </c>
      <c r="J20" s="52">
        <v>0</v>
      </c>
      <c r="K20" s="53">
        <v>0</v>
      </c>
      <c r="L20" s="54">
        <f t="shared" ref="L20" si="5">J20-K20</f>
        <v>0</v>
      </c>
    </row>
    <row r="21" spans="2:12" ht="13.5" thickBot="1" x14ac:dyDescent="0.25"/>
    <row r="22" spans="2:12" ht="30.95" customHeight="1" thickBot="1" x14ac:dyDescent="0.25">
      <c r="B22" s="48" t="s">
        <v>32</v>
      </c>
      <c r="C22" s="49" t="s">
        <v>129</v>
      </c>
      <c r="D22" s="50" t="s">
        <v>130</v>
      </c>
      <c r="E22" s="50" t="s">
        <v>131</v>
      </c>
      <c r="I22" s="48" t="s">
        <v>32</v>
      </c>
      <c r="J22" s="49" t="s">
        <v>129</v>
      </c>
      <c r="K22" s="50" t="s">
        <v>130</v>
      </c>
      <c r="L22" s="50" t="s">
        <v>131</v>
      </c>
    </row>
    <row r="23" spans="2:12" ht="20.25" customHeight="1" thickBot="1" x14ac:dyDescent="0.25">
      <c r="B23" s="51" t="s">
        <v>38</v>
      </c>
      <c r="C23" s="52">
        <v>0</v>
      </c>
      <c r="D23" s="53">
        <v>0</v>
      </c>
      <c r="E23" s="54">
        <f t="shared" ref="E23" si="6">C23-D23</f>
        <v>0</v>
      </c>
      <c r="I23" s="51" t="s">
        <v>38</v>
      </c>
      <c r="J23" s="52">
        <v>0</v>
      </c>
      <c r="K23" s="53">
        <v>0</v>
      </c>
      <c r="L23" s="54">
        <f t="shared" ref="L23" si="7">J23-K23</f>
        <v>0</v>
      </c>
    </row>
    <row r="25" spans="2:12" x14ac:dyDescent="0.2">
      <c r="B25" s="25" t="s">
        <v>377</v>
      </c>
      <c r="I25" s="25" t="s">
        <v>377</v>
      </c>
    </row>
    <row r="26" spans="2:12" x14ac:dyDescent="0.2">
      <c r="B26" s="84" t="s">
        <v>378</v>
      </c>
      <c r="I26" s="84" t="s">
        <v>378</v>
      </c>
    </row>
    <row r="27" spans="2:12" x14ac:dyDescent="0.2">
      <c r="B27" s="84" t="s">
        <v>379</v>
      </c>
      <c r="I27" s="84" t="s">
        <v>379</v>
      </c>
    </row>
  </sheetData>
  <mergeCells count="6">
    <mergeCell ref="B7:B8"/>
    <mergeCell ref="C7:G7"/>
    <mergeCell ref="B2:D2"/>
    <mergeCell ref="I2:K2"/>
    <mergeCell ref="I7:I8"/>
    <mergeCell ref="J7:N7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8"/>
  <sheetViews>
    <sheetView workbookViewId="0">
      <selection activeCell="H10" sqref="H10"/>
    </sheetView>
  </sheetViews>
  <sheetFormatPr defaultRowHeight="12.75" x14ac:dyDescent="0.2"/>
  <cols>
    <col min="1" max="1" width="12.85546875" customWidth="1"/>
    <col min="2" max="2" width="15.7109375" customWidth="1"/>
    <col min="3" max="3" width="17.28515625" customWidth="1"/>
    <col min="4" max="4" width="15" customWidth="1"/>
    <col min="5" max="5" width="12.85546875" customWidth="1"/>
    <col min="6" max="6" width="13.85546875" customWidth="1"/>
    <col min="7" max="7" width="8.7109375" customWidth="1"/>
    <col min="8" max="8" width="22.7109375" customWidth="1"/>
    <col min="9" max="9" width="16.28515625" customWidth="1"/>
    <col min="10" max="10" width="17.5703125" customWidth="1"/>
    <col min="11" max="11" width="14.7109375" customWidth="1"/>
    <col min="12" max="12" width="12.140625" customWidth="1"/>
    <col min="13" max="13" width="20.7109375" customWidth="1"/>
  </cols>
  <sheetData>
    <row r="2" spans="1:13" ht="13.5" thickBot="1" x14ac:dyDescent="0.25"/>
    <row r="3" spans="1:13" ht="18.75" customHeight="1" thickBot="1" x14ac:dyDescent="0.25">
      <c r="A3" s="177" t="s">
        <v>32</v>
      </c>
      <c r="B3" s="179" t="s">
        <v>420</v>
      </c>
      <c r="C3" s="180"/>
      <c r="D3" s="180"/>
      <c r="E3" s="180"/>
      <c r="F3" s="181"/>
      <c r="H3" s="177" t="s">
        <v>32</v>
      </c>
      <c r="I3" s="179" t="s">
        <v>385</v>
      </c>
      <c r="J3" s="180"/>
      <c r="K3" s="180"/>
      <c r="L3" s="180"/>
      <c r="M3" s="181"/>
    </row>
    <row r="4" spans="1:13" ht="21.75" customHeight="1" thickBot="1" x14ac:dyDescent="0.3">
      <c r="A4" s="178"/>
      <c r="B4" s="29" t="s">
        <v>33</v>
      </c>
      <c r="C4" s="23" t="s">
        <v>40</v>
      </c>
      <c r="D4" s="30" t="s">
        <v>41</v>
      </c>
      <c r="E4" s="23" t="s">
        <v>42</v>
      </c>
      <c r="F4" s="31" t="s">
        <v>5</v>
      </c>
      <c r="H4" s="178"/>
      <c r="I4" s="29" t="s">
        <v>33</v>
      </c>
      <c r="J4" s="23" t="s">
        <v>40</v>
      </c>
      <c r="K4" s="30" t="s">
        <v>41</v>
      </c>
      <c r="L4" s="23" t="s">
        <v>42</v>
      </c>
      <c r="M4" s="31" t="s">
        <v>5</v>
      </c>
    </row>
    <row r="5" spans="1:13" ht="18.75" customHeight="1" thickBot="1" x14ac:dyDescent="0.25">
      <c r="A5" s="36" t="s">
        <v>38</v>
      </c>
      <c r="B5" s="32">
        <v>0</v>
      </c>
      <c r="C5" s="33">
        <v>0</v>
      </c>
      <c r="D5" s="34">
        <f>D10</f>
        <v>0</v>
      </c>
      <c r="E5" s="33">
        <f>E10</f>
        <v>0</v>
      </c>
      <c r="F5" s="35">
        <f>E5+D5+C5+B5</f>
        <v>0</v>
      </c>
      <c r="H5" s="36" t="s">
        <v>38</v>
      </c>
      <c r="I5" s="32">
        <v>0</v>
      </c>
      <c r="J5" s="33">
        <v>0</v>
      </c>
      <c r="K5" s="34">
        <f>K10</f>
        <v>0</v>
      </c>
      <c r="L5" s="33">
        <f>L10</f>
        <v>0</v>
      </c>
      <c r="M5" s="35">
        <f>L5+K5+J5+I5</f>
        <v>0</v>
      </c>
    </row>
    <row r="6" spans="1:13" ht="21.75" customHeight="1" thickBot="1" x14ac:dyDescent="0.3">
      <c r="A6" s="29" t="s">
        <v>5</v>
      </c>
      <c r="B6" s="29">
        <f>SUM(B5:B5)</f>
        <v>0</v>
      </c>
      <c r="C6" s="23">
        <f>SUM(C5:C5)</f>
        <v>0</v>
      </c>
      <c r="D6" s="30">
        <f>SUM(D5:D5)</f>
        <v>0</v>
      </c>
      <c r="E6" s="23">
        <f>SUM(E5:E5)</f>
        <v>0</v>
      </c>
      <c r="F6" s="31">
        <f>SUM(F5:F5)</f>
        <v>0</v>
      </c>
      <c r="H6" s="29" t="s">
        <v>5</v>
      </c>
      <c r="I6" s="29">
        <f>SUM(I5:I5)</f>
        <v>0</v>
      </c>
      <c r="J6" s="23">
        <f>SUM(J5:J5)</f>
        <v>0</v>
      </c>
      <c r="K6" s="30">
        <f>SUM(K5:K5)</f>
        <v>0</v>
      </c>
      <c r="L6" s="23">
        <f>SUM(L5:L5)</f>
        <v>0</v>
      </c>
      <c r="M6" s="31">
        <f>SUM(M5:M5)</f>
        <v>0</v>
      </c>
    </row>
    <row r="8" spans="1:13" ht="13.5" thickBot="1" x14ac:dyDescent="0.25"/>
    <row r="9" spans="1:13" ht="30.95" customHeight="1" thickBot="1" x14ac:dyDescent="0.25">
      <c r="A9" s="48" t="s">
        <v>32</v>
      </c>
      <c r="B9" s="49" t="s">
        <v>120</v>
      </c>
      <c r="C9" s="49" t="s">
        <v>123</v>
      </c>
      <c r="D9" s="49" t="s">
        <v>126</v>
      </c>
      <c r="E9" s="49" t="s">
        <v>129</v>
      </c>
      <c r="H9" s="48" t="s">
        <v>32</v>
      </c>
      <c r="I9" s="49" t="s">
        <v>120</v>
      </c>
      <c r="J9" s="49" t="s">
        <v>123</v>
      </c>
      <c r="K9" s="49" t="s">
        <v>126</v>
      </c>
      <c r="L9" s="49" t="s">
        <v>129</v>
      </c>
    </row>
    <row r="10" spans="1:13" ht="19.5" customHeight="1" thickBot="1" x14ac:dyDescent="0.25">
      <c r="A10" s="51" t="s">
        <v>38</v>
      </c>
      <c r="B10" s="52">
        <v>0</v>
      </c>
      <c r="C10" s="52">
        <v>0</v>
      </c>
      <c r="D10" s="52">
        <v>0</v>
      </c>
      <c r="E10" s="52">
        <v>0</v>
      </c>
      <c r="H10" s="51" t="s">
        <v>38</v>
      </c>
      <c r="I10" s="52">
        <v>0</v>
      </c>
      <c r="J10" s="52">
        <v>0</v>
      </c>
      <c r="K10" s="52">
        <v>0</v>
      </c>
      <c r="L10" s="52">
        <v>0</v>
      </c>
    </row>
    <row r="13" spans="1:13" ht="15" x14ac:dyDescent="0.25">
      <c r="A13" s="185" t="s">
        <v>295</v>
      </c>
      <c r="B13" s="185"/>
      <c r="C13" s="185"/>
      <c r="D13" s="185"/>
      <c r="E13" s="64">
        <f>F6*115</f>
        <v>0</v>
      </c>
      <c r="H13" s="185" t="s">
        <v>295</v>
      </c>
      <c r="I13" s="185"/>
      <c r="J13" s="185"/>
      <c r="K13" s="185"/>
      <c r="L13" s="64">
        <f>M6*115</f>
        <v>0</v>
      </c>
    </row>
    <row r="15" spans="1:13" x14ac:dyDescent="0.2">
      <c r="A15" s="25" t="s">
        <v>377</v>
      </c>
      <c r="H15" s="25" t="s">
        <v>377</v>
      </c>
    </row>
    <row r="16" spans="1:13" x14ac:dyDescent="0.2">
      <c r="A16" s="84" t="s">
        <v>378</v>
      </c>
      <c r="H16" s="84" t="s">
        <v>378</v>
      </c>
    </row>
    <row r="17" spans="1:8" x14ac:dyDescent="0.2">
      <c r="A17" s="84" t="s">
        <v>379</v>
      </c>
      <c r="H17" s="84" t="s">
        <v>379</v>
      </c>
    </row>
    <row r="18" spans="1:8" x14ac:dyDescent="0.2">
      <c r="A18" s="84" t="s">
        <v>380</v>
      </c>
      <c r="H18" s="84" t="s">
        <v>380</v>
      </c>
    </row>
  </sheetData>
  <mergeCells count="6">
    <mergeCell ref="I3:M3"/>
    <mergeCell ref="H13:K13"/>
    <mergeCell ref="A3:A4"/>
    <mergeCell ref="B3:F3"/>
    <mergeCell ref="A13:D13"/>
    <mergeCell ref="H3:H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3" sqref="E13"/>
    </sheetView>
  </sheetViews>
  <sheetFormatPr defaultRowHeight="12.75" x14ac:dyDescent="0.2"/>
  <cols>
    <col min="1" max="1" width="19.42578125" customWidth="1"/>
    <col min="2" max="2" width="37.140625" customWidth="1"/>
    <col min="3" max="3" width="8.42578125" customWidth="1"/>
    <col min="4" max="4" width="19.42578125" customWidth="1"/>
    <col min="5" max="5" width="36.42578125" customWidth="1"/>
  </cols>
  <sheetData>
    <row r="1" spans="1:5" ht="13.5" thickBot="1" x14ac:dyDescent="0.25"/>
    <row r="2" spans="1:5" ht="15.75" thickBot="1" x14ac:dyDescent="0.3">
      <c r="A2" s="186" t="s">
        <v>421</v>
      </c>
      <c r="B2" s="187"/>
      <c r="D2" s="186" t="s">
        <v>386</v>
      </c>
      <c r="E2" s="187"/>
    </row>
    <row r="3" spans="1:5" ht="15.75" thickBot="1" x14ac:dyDescent="0.3">
      <c r="A3" s="29" t="s">
        <v>47</v>
      </c>
      <c r="B3" s="23" t="s">
        <v>48</v>
      </c>
      <c r="D3" s="29" t="s">
        <v>47</v>
      </c>
      <c r="E3" s="23" t="s">
        <v>48</v>
      </c>
    </row>
    <row r="4" spans="1:5" x14ac:dyDescent="0.2">
      <c r="A4" s="65" t="s">
        <v>49</v>
      </c>
      <c r="B4" s="39" t="s">
        <v>50</v>
      </c>
      <c r="D4" s="65" t="s">
        <v>49</v>
      </c>
      <c r="E4" s="39" t="s">
        <v>50</v>
      </c>
    </row>
    <row r="5" spans="1:5" x14ac:dyDescent="0.2">
      <c r="A5" s="66" t="s">
        <v>51</v>
      </c>
      <c r="B5" s="41" t="s">
        <v>52</v>
      </c>
      <c r="D5" s="66" t="s">
        <v>51</v>
      </c>
      <c r="E5" s="41" t="s">
        <v>52</v>
      </c>
    </row>
    <row r="6" spans="1:5" x14ac:dyDescent="0.2">
      <c r="A6" s="66" t="s">
        <v>53</v>
      </c>
      <c r="B6" s="41" t="s">
        <v>54</v>
      </c>
      <c r="D6" s="66" t="s">
        <v>53</v>
      </c>
      <c r="E6" s="41" t="s">
        <v>54</v>
      </c>
    </row>
    <row r="7" spans="1:5" x14ac:dyDescent="0.2">
      <c r="A7" s="66" t="s">
        <v>55</v>
      </c>
      <c r="B7" s="41" t="s">
        <v>56</v>
      </c>
      <c r="D7" s="66" t="s">
        <v>55</v>
      </c>
      <c r="E7" s="41" t="s">
        <v>56</v>
      </c>
    </row>
    <row r="8" spans="1:5" x14ac:dyDescent="0.2">
      <c r="A8" s="66" t="s">
        <v>57</v>
      </c>
      <c r="B8" s="41" t="s">
        <v>58</v>
      </c>
      <c r="D8" s="66" t="s">
        <v>57</v>
      </c>
      <c r="E8" s="41" t="s">
        <v>58</v>
      </c>
    </row>
    <row r="9" spans="1:5" ht="13.5" thickBot="1" x14ac:dyDescent="0.25">
      <c r="A9" s="67" t="s">
        <v>59</v>
      </c>
      <c r="B9" s="44" t="s">
        <v>60</v>
      </c>
      <c r="D9" s="67" t="s">
        <v>59</v>
      </c>
      <c r="E9" s="44" t="s">
        <v>60</v>
      </c>
    </row>
    <row r="10" spans="1:5" ht="15.75" thickBot="1" x14ac:dyDescent="0.3">
      <c r="A10" s="46"/>
      <c r="B10" s="46">
        <v>6</v>
      </c>
      <c r="D10" s="46"/>
      <c r="E10" s="46">
        <v>6</v>
      </c>
    </row>
    <row r="12" spans="1:5" ht="15" x14ac:dyDescent="0.25">
      <c r="A12" s="21" t="s">
        <v>296</v>
      </c>
      <c r="B12" s="47">
        <f>B10*1100</f>
        <v>6600</v>
      </c>
      <c r="D12" s="21" t="s">
        <v>296</v>
      </c>
      <c r="E12" s="47">
        <f>E10*1100</f>
        <v>6600</v>
      </c>
    </row>
  </sheetData>
  <mergeCells count="2">
    <mergeCell ref="A2:B2"/>
    <mergeCell ref="D2:E2"/>
  </mergeCell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activeCell="G19" sqref="G19"/>
    </sheetView>
  </sheetViews>
  <sheetFormatPr defaultRowHeight="12.75" x14ac:dyDescent="0.2"/>
  <cols>
    <col min="1" max="1" width="11.5703125" customWidth="1"/>
    <col min="2" max="2" width="12.7109375" customWidth="1"/>
    <col min="3" max="3" width="16.140625" customWidth="1"/>
    <col min="4" max="4" width="26.7109375" customWidth="1"/>
    <col min="6" max="6" width="11.5703125" customWidth="1"/>
    <col min="7" max="7" width="12.7109375" customWidth="1"/>
    <col min="8" max="8" width="16.140625" customWidth="1"/>
    <col min="9" max="9" width="26.7109375" customWidth="1"/>
  </cols>
  <sheetData>
    <row r="1" spans="1:9" ht="13.5" thickBot="1" x14ac:dyDescent="0.25"/>
    <row r="2" spans="1:9" ht="15.75" thickBot="1" x14ac:dyDescent="0.3">
      <c r="A2" s="186" t="s">
        <v>422</v>
      </c>
      <c r="B2" s="188"/>
      <c r="C2" s="188"/>
      <c r="D2" s="187"/>
      <c r="F2" s="186" t="s">
        <v>387</v>
      </c>
      <c r="G2" s="188"/>
      <c r="H2" s="188"/>
      <c r="I2" s="187"/>
    </row>
    <row r="3" spans="1:9" ht="15.75" thickBot="1" x14ac:dyDescent="0.3">
      <c r="A3" s="29" t="s">
        <v>366</v>
      </c>
      <c r="B3" s="23" t="s">
        <v>46</v>
      </c>
      <c r="C3" s="30" t="s">
        <v>297</v>
      </c>
      <c r="D3" s="23" t="s">
        <v>298</v>
      </c>
      <c r="F3" s="29" t="s">
        <v>366</v>
      </c>
      <c r="G3" s="23" t="s">
        <v>46</v>
      </c>
      <c r="H3" s="30" t="s">
        <v>297</v>
      </c>
      <c r="I3" s="23" t="s">
        <v>298</v>
      </c>
    </row>
    <row r="4" spans="1:9" x14ac:dyDescent="0.2">
      <c r="A4" s="39" t="s">
        <v>38</v>
      </c>
      <c r="B4" s="39" t="s">
        <v>13</v>
      </c>
      <c r="C4" s="40" t="s">
        <v>49</v>
      </c>
      <c r="D4" s="39" t="s">
        <v>50</v>
      </c>
      <c r="F4" s="39" t="s">
        <v>38</v>
      </c>
      <c r="G4" s="39" t="s">
        <v>13</v>
      </c>
      <c r="H4" s="40" t="s">
        <v>49</v>
      </c>
      <c r="I4" s="39" t="s">
        <v>50</v>
      </c>
    </row>
    <row r="5" spans="1:9" x14ac:dyDescent="0.2">
      <c r="A5" s="41" t="s">
        <v>38</v>
      </c>
      <c r="B5" s="41" t="s">
        <v>13</v>
      </c>
      <c r="C5" s="42" t="s">
        <v>51</v>
      </c>
      <c r="D5" s="41" t="s">
        <v>52</v>
      </c>
      <c r="F5" s="41" t="s">
        <v>38</v>
      </c>
      <c r="G5" s="41" t="s">
        <v>13</v>
      </c>
      <c r="H5" s="42" t="s">
        <v>51</v>
      </c>
      <c r="I5" s="41" t="s">
        <v>52</v>
      </c>
    </row>
    <row r="6" spans="1:9" x14ac:dyDescent="0.2">
      <c r="A6" s="41" t="s">
        <v>38</v>
      </c>
      <c r="B6" s="41" t="s">
        <v>13</v>
      </c>
      <c r="C6" s="42" t="s">
        <v>53</v>
      </c>
      <c r="D6" s="41" t="s">
        <v>54</v>
      </c>
      <c r="F6" s="41" t="s">
        <v>38</v>
      </c>
      <c r="G6" s="41" t="s">
        <v>13</v>
      </c>
      <c r="H6" s="42" t="s">
        <v>53</v>
      </c>
      <c r="I6" s="41" t="s">
        <v>54</v>
      </c>
    </row>
    <row r="7" spans="1:9" x14ac:dyDescent="0.2">
      <c r="A7" s="41" t="s">
        <v>38</v>
      </c>
      <c r="B7" s="41" t="s">
        <v>13</v>
      </c>
      <c r="C7" s="42" t="s">
        <v>55</v>
      </c>
      <c r="D7" s="41" t="s">
        <v>56</v>
      </c>
      <c r="F7" s="41" t="s">
        <v>38</v>
      </c>
      <c r="G7" s="41" t="s">
        <v>13</v>
      </c>
      <c r="H7" s="42" t="s">
        <v>55</v>
      </c>
      <c r="I7" s="41" t="s">
        <v>56</v>
      </c>
    </row>
    <row r="8" spans="1:9" x14ac:dyDescent="0.2">
      <c r="A8" s="41" t="s">
        <v>38</v>
      </c>
      <c r="B8" s="41" t="s">
        <v>13</v>
      </c>
      <c r="C8" s="42" t="s">
        <v>57</v>
      </c>
      <c r="D8" s="41" t="s">
        <v>58</v>
      </c>
      <c r="F8" s="41" t="s">
        <v>38</v>
      </c>
      <c r="G8" s="41" t="s">
        <v>13</v>
      </c>
      <c r="H8" s="42" t="s">
        <v>57</v>
      </c>
      <c r="I8" s="41" t="s">
        <v>58</v>
      </c>
    </row>
    <row r="9" spans="1:9" ht="13.5" thickBot="1" x14ac:dyDescent="0.25">
      <c r="A9" s="43" t="s">
        <v>38</v>
      </c>
      <c r="B9" s="44" t="s">
        <v>13</v>
      </c>
      <c r="C9" s="45" t="s">
        <v>59</v>
      </c>
      <c r="D9" s="44" t="s">
        <v>60</v>
      </c>
      <c r="F9" s="43" t="s">
        <v>38</v>
      </c>
      <c r="G9" s="44" t="s">
        <v>13</v>
      </c>
      <c r="H9" s="45" t="s">
        <v>59</v>
      </c>
      <c r="I9" s="44" t="s">
        <v>60</v>
      </c>
    </row>
    <row r="10" spans="1:9" ht="15.75" thickBot="1" x14ac:dyDescent="0.3">
      <c r="A10" s="189" t="s">
        <v>5</v>
      </c>
      <c r="B10" s="190"/>
      <c r="C10" s="191"/>
      <c r="D10" s="46">
        <v>6</v>
      </c>
      <c r="F10" s="189" t="s">
        <v>5</v>
      </c>
      <c r="G10" s="190"/>
      <c r="H10" s="191"/>
      <c r="I10" s="46">
        <v>6</v>
      </c>
    </row>
    <row r="12" spans="1:9" ht="15" x14ac:dyDescent="0.25">
      <c r="B12" s="192" t="s">
        <v>299</v>
      </c>
      <c r="C12" s="192"/>
      <c r="D12" s="47">
        <f>D10*1570</f>
        <v>9420</v>
      </c>
      <c r="G12" s="192" t="s">
        <v>299</v>
      </c>
      <c r="H12" s="192"/>
      <c r="I12" s="47">
        <f>I10*1570</f>
        <v>9420</v>
      </c>
    </row>
  </sheetData>
  <mergeCells count="6">
    <mergeCell ref="A2:D2"/>
    <mergeCell ref="A10:C10"/>
    <mergeCell ref="B12:C12"/>
    <mergeCell ref="F2:I2"/>
    <mergeCell ref="F10:H10"/>
    <mergeCell ref="G12:H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10</vt:i4>
      </vt:variant>
    </vt:vector>
  </HeadingPairs>
  <TitlesOfParts>
    <vt:vector size="10" baseType="lpstr">
      <vt:lpstr>TOTAL</vt:lpstr>
      <vt:lpstr>TOTAIS_SMSURB</vt:lpstr>
      <vt:lpstr>Estações Trabalho_Impressoras</vt:lpstr>
      <vt:lpstr>Caixas Correio</vt:lpstr>
      <vt:lpstr>WI-FI</vt:lpstr>
      <vt:lpstr>Rádio Trunking</vt:lpstr>
      <vt:lpstr>Adm. Rede Radiocomunicação</vt:lpstr>
      <vt:lpstr>Adm. Redes Locais</vt:lpstr>
      <vt:lpstr>Gestão da Rede Infovia</vt:lpstr>
      <vt:lpstr>Descentralizadas</vt:lpstr>
    </vt:vector>
  </TitlesOfParts>
  <Company>PMPA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ttel</dc:creator>
  <cp:lastModifiedBy>Katiane</cp:lastModifiedBy>
  <cp:lastPrinted>2017-09-28T12:40:58Z</cp:lastPrinted>
  <dcterms:created xsi:type="dcterms:W3CDTF">2012-03-30T18:42:19Z</dcterms:created>
  <dcterms:modified xsi:type="dcterms:W3CDTF">2020-12-14T18:32:04Z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49802525-6250-4f95-9cfb-b7c3a0253e34</vt:lpwstr>
  </property>
</Properties>
</file>