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45" windowWidth="11340" windowHeight="8580" firstSheet="1" activeTab="1"/>
  </bookViews>
  <sheets>
    <sheet name="TOTAL" sheetId="9" state="hidden" r:id="rId1"/>
    <sheet name="TOTAIS_SMRI" sheetId="21" r:id="rId2"/>
    <sheet name="Estações Trabalho_Impressoras" sheetId="20" r:id="rId3"/>
    <sheet name="Caixas Correio" sheetId="17" r:id="rId4"/>
    <sheet name="WI-FI" sheetId="11" r:id="rId5"/>
    <sheet name="Rádio Trunking" sheetId="15" r:id="rId6"/>
    <sheet name="Adm. Rede Radiocomunicação" sheetId="18" r:id="rId7"/>
    <sheet name="Adm. Redes Locais" sheetId="19" r:id="rId8"/>
    <sheet name="Gestão da Rede Infovia" sheetId="16" r:id="rId9"/>
    <sheet name="Descentralizadas" sheetId="8" state="hidden" r:id="rId10"/>
  </sheets>
  <calcPr calcId="152511" iterateDelta="1E-4"/>
</workbook>
</file>

<file path=xl/calcChain.xml><?xml version="1.0" encoding="utf-8"?>
<calcChain xmlns="http://schemas.openxmlformats.org/spreadsheetml/2006/main">
  <c r="B27" i="21" l="1"/>
  <c r="D29" i="21" l="1"/>
  <c r="C28" i="21"/>
  <c r="B28" i="21"/>
  <c r="E28" i="21" s="1"/>
  <c r="C27" i="21"/>
  <c r="C26" i="21"/>
  <c r="G20" i="21"/>
  <c r="G19" i="21"/>
  <c r="G18" i="21"/>
  <c r="B26" i="21" s="1"/>
  <c r="G15" i="21"/>
  <c r="G14" i="21"/>
  <c r="G13" i="21"/>
  <c r="F12" i="21"/>
  <c r="D12" i="21"/>
  <c r="F11" i="21"/>
  <c r="D11" i="21"/>
  <c r="G11" i="21" s="1"/>
  <c r="F10" i="21"/>
  <c r="D10" i="21"/>
  <c r="F9" i="21"/>
  <c r="D9" i="21"/>
  <c r="F8" i="21"/>
  <c r="D8" i="21"/>
  <c r="F7" i="21"/>
  <c r="D7" i="21"/>
  <c r="F6" i="21"/>
  <c r="D6" i="21"/>
  <c r="F5" i="21"/>
  <c r="D5" i="21"/>
  <c r="G5" i="21" s="1"/>
  <c r="F4" i="21"/>
  <c r="D4" i="21"/>
  <c r="G6" i="21" l="1"/>
  <c r="G8" i="21"/>
  <c r="G10" i="21"/>
  <c r="G12" i="21"/>
  <c r="D22" i="21"/>
  <c r="C25" i="21"/>
  <c r="C29" i="21" s="1"/>
  <c r="F22" i="21"/>
  <c r="G7" i="21"/>
  <c r="G9" i="21"/>
  <c r="E26" i="21"/>
  <c r="E27" i="21"/>
  <c r="B25" i="21"/>
  <c r="G4" i="21"/>
  <c r="K18" i="11"/>
  <c r="K8" i="11"/>
  <c r="G22" i="21" l="1"/>
  <c r="E25" i="21"/>
  <c r="E29" i="21" s="1"/>
  <c r="B29" i="21"/>
  <c r="I24" i="16"/>
  <c r="E24" i="19"/>
  <c r="L4" i="18"/>
  <c r="L5" i="18" s="1"/>
  <c r="K4" i="18"/>
  <c r="K5" i="18" s="1"/>
  <c r="J4" i="18"/>
  <c r="J5" i="18" s="1"/>
  <c r="I4" i="18"/>
  <c r="I5" i="18" s="1"/>
  <c r="M4" i="18" l="1"/>
  <c r="M5" i="18" s="1"/>
  <c r="L12" i="18" s="1"/>
  <c r="L21" i="15"/>
  <c r="L18" i="15"/>
  <c r="L8" i="15" s="1"/>
  <c r="L9" i="15" s="1"/>
  <c r="L15" i="15"/>
  <c r="K8" i="15" s="1"/>
  <c r="K9" i="15" s="1"/>
  <c r="L12" i="15"/>
  <c r="J8" i="15" s="1"/>
  <c r="J9" i="15" s="1"/>
  <c r="M8" i="15"/>
  <c r="M9" i="15" s="1"/>
  <c r="J4" i="15"/>
  <c r="C4" i="15"/>
  <c r="N8" i="15" l="1"/>
  <c r="N9" i="15" s="1"/>
  <c r="K4" i="15" s="1"/>
  <c r="D24" i="16"/>
  <c r="B24" i="19"/>
  <c r="E4" i="18" l="1"/>
  <c r="E5" i="18" s="1"/>
  <c r="D4" i="18"/>
  <c r="D5" i="18" s="1"/>
  <c r="C4" i="18"/>
  <c r="C5" i="18" s="1"/>
  <c r="B4" i="18"/>
  <c r="B5" i="18" s="1"/>
  <c r="F4" i="18" l="1"/>
  <c r="F5" i="18" s="1"/>
  <c r="E12" i="18" s="1"/>
  <c r="E8" i="11"/>
  <c r="E21" i="15" l="1"/>
  <c r="F8" i="15" s="1"/>
  <c r="E18" i="15"/>
  <c r="E8" i="15" s="1"/>
  <c r="E15" i="15"/>
  <c r="D8" i="15" s="1"/>
  <c r="E12" i="15"/>
  <c r="C8" i="15" s="1"/>
  <c r="E18" i="11" l="1"/>
  <c r="F9" i="15" l="1"/>
  <c r="E9" i="15"/>
  <c r="D9" i="15"/>
  <c r="C9" i="15"/>
  <c r="G8" i="15"/>
  <c r="G9" i="15" s="1"/>
  <c r="D4" i="15" s="1"/>
  <c r="C26" i="9" l="1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26" i="9" l="1"/>
</calcChain>
</file>

<file path=xl/sharedStrings.xml><?xml version="1.0" encoding="utf-8"?>
<sst xmlns="http://schemas.openxmlformats.org/spreadsheetml/2006/main" count="1119" uniqueCount="379">
  <si>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</si>
  <si>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</si>
  <si>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</si>
  <si>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</si>
  <si>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</si>
  <si>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</si>
  <si>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</si>
  <si>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</si>
  <si>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</si>
  <si>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</si>
  <si>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</si>
  <si>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</si>
  <si>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</si>
  <si>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</si>
  <si>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</si>
  <si>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</si>
  <si>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</si>
  <si>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</si>
  <si>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</si>
  <si>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</si>
  <si>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</si>
  <si>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</si>
  <si>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</si>
  <si>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</si>
  <si>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</si>
  <si>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DENOMINAÇÃO</t>
  </si>
  <si>
    <t>LOCALIZAÇÃO</t>
  </si>
  <si>
    <t>Total</t>
  </si>
  <si>
    <t>Indoor</t>
  </si>
  <si>
    <t>Bilhetagem</t>
  </si>
  <si>
    <t>Resumo</t>
  </si>
  <si>
    <t>SMRI-PAÇO-HS05</t>
  </si>
  <si>
    <t>SMRI-PAÇO-HS06</t>
  </si>
  <si>
    <t>SMCPGL-156-HS01</t>
  </si>
  <si>
    <t>SMCPGL-FUNCRIANCA-HS01</t>
  </si>
  <si>
    <t>SMCPGL-HS01</t>
  </si>
  <si>
    <t>SMCPGL-VA-HS01</t>
  </si>
  <si>
    <t>Av. Venâncio Aires, 424</t>
  </si>
  <si>
    <t xml:space="preserve">CAR-ARQUIP-HS01 </t>
  </si>
  <si>
    <t>Praça Salomão Pires s_n</t>
  </si>
  <si>
    <t>CAR-PARTENON-HS01</t>
  </si>
  <si>
    <t xml:space="preserve">Av. Bento Gonçalves, 6670 </t>
  </si>
  <si>
    <t>Serviços</t>
  </si>
  <si>
    <t>Infraestrutura</t>
  </si>
  <si>
    <t>TIPO</t>
  </si>
  <si>
    <t>SECRETARIA</t>
  </si>
  <si>
    <t>Portátil</t>
  </si>
  <si>
    <t>On-Line</t>
  </si>
  <si>
    <t>TOTAL  ATIVOS</t>
  </si>
  <si>
    <t>COMUNICAÇÃO</t>
  </si>
  <si>
    <t>SMRI (SMGL, CAR)</t>
  </si>
  <si>
    <t>Estação Despacho</t>
  </si>
  <si>
    <t>Fixo</t>
  </si>
  <si>
    <t>Móvel</t>
  </si>
  <si>
    <t>ATIVOS</t>
  </si>
  <si>
    <t>Impressoras Sem garantia</t>
  </si>
  <si>
    <t xml:space="preserve">Descontar Lotações </t>
  </si>
  <si>
    <t>Subunidade 3 - àrea da Infância:</t>
  </si>
  <si>
    <t>SMRI</t>
  </si>
  <si>
    <t>ORGÃO-ANT</t>
  </si>
  <si>
    <t>REDE-NOME</t>
  </si>
  <si>
    <t>REDE-ENDEREÇO</t>
  </si>
  <si>
    <t>SMCPGL</t>
  </si>
  <si>
    <t>CAR-ARQUIP</t>
  </si>
  <si>
    <t>Praça Salomão Pires Abraão s_n</t>
  </si>
  <si>
    <t>CAR-CENTROSUL</t>
  </si>
  <si>
    <t>Av. Otto Niemeyer, 3204</t>
  </si>
  <si>
    <t>CAR-CRISTAL</t>
  </si>
  <si>
    <t>Av Copacabana, 1096</t>
  </si>
  <si>
    <t>CAR-CRUZEIRO</t>
  </si>
  <si>
    <t>Rua Mariano de Matos, 889</t>
  </si>
  <si>
    <t>CAR-EIXO</t>
  </si>
  <si>
    <t>Rua Baltazar de Oliveira Garcia, 2132</t>
  </si>
  <si>
    <t>CAR-EXTREMOSUL</t>
  </si>
  <si>
    <t>Rua Desembargador Melo Guimarães, 12</t>
  </si>
  <si>
    <t>CAR-LESTE</t>
  </si>
  <si>
    <t>Rua São Felipe, 140 - Fundos</t>
  </si>
  <si>
    <t>CAR-NAVEGANTES</t>
  </si>
  <si>
    <t>Av. Cairu, 721</t>
  </si>
  <si>
    <t>CAR-NORDESTE</t>
  </si>
  <si>
    <t>Estrada Martim Félix Berta, 2355</t>
  </si>
  <si>
    <t>CAR-NOROESTE</t>
  </si>
  <si>
    <t>Rua Santa Catarina,105</t>
  </si>
  <si>
    <t>CAR-NORTE</t>
  </si>
  <si>
    <t>Rua Affonso Paulo Feijó, 220</t>
  </si>
  <si>
    <t>CAR-PARTENON</t>
  </si>
  <si>
    <t>CAR-SUL</t>
  </si>
  <si>
    <t>CAR-TINGA</t>
  </si>
  <si>
    <t>Rua Antônio Rocha Meirelles Leite, 50</t>
  </si>
  <si>
    <t>Rua Uruguai, 155, 11º andar</t>
  </si>
  <si>
    <t>SMCPGL-FUNCRIANCA</t>
  </si>
  <si>
    <t>Travessa Leonardo Truda, 40 14 andar</t>
  </si>
  <si>
    <t>SMCPGL-VA</t>
  </si>
  <si>
    <t>Paula Maria Montanha Borrajo</t>
  </si>
  <si>
    <t>Isis Alves Gomboski</t>
  </si>
  <si>
    <t>Nathália Paida da Silva</t>
  </si>
  <si>
    <t>Cassia Irajara Sequeira Ribeiro</t>
  </si>
  <si>
    <t>Mônica Borba de Rivero</t>
  </si>
  <si>
    <t>Marcelo Moreira Centeno</t>
  </si>
  <si>
    <t>Lauro dos Reis</t>
  </si>
  <si>
    <t>Tiago Rattay Rocha</t>
  </si>
  <si>
    <t>Maximiliano Leandro Bubenick Rodrigues</t>
  </si>
  <si>
    <t>Janaina Carvalheda Oliveira</t>
  </si>
  <si>
    <t>Dione de Almeida Alves</t>
  </si>
  <si>
    <t>Thiago Carbonell Barcellos</t>
  </si>
  <si>
    <t>Liane Schwab Gelatti</t>
  </si>
  <si>
    <t>Tatiana Valenci Souza</t>
  </si>
  <si>
    <t>Giovani Pereira</t>
  </si>
  <si>
    <t>Moises Souza da Cunha</t>
  </si>
  <si>
    <t>Aline Silva Maciel</t>
  </si>
  <si>
    <t>Lucas Rafael Mercanti Vasconcellos</t>
  </si>
  <si>
    <t>Thiago Spillari Souza</t>
  </si>
  <si>
    <t>Isete Rosskopf</t>
  </si>
  <si>
    <t>Ana Beatriz Conte Garcia</t>
  </si>
  <si>
    <t>Thiago Souza Prado</t>
  </si>
  <si>
    <t>Rubens Jaeger Bertolin</t>
  </si>
  <si>
    <t>Luana Coelho</t>
  </si>
  <si>
    <t>Eunice dos Santos e Silva</t>
  </si>
  <si>
    <t>Luiz Vasconcelos Salatino</t>
  </si>
  <si>
    <t>Denise Pereira Muzell</t>
  </si>
  <si>
    <t>Camile de Souza de Oliveira</t>
  </si>
  <si>
    <t>Roberto Pereira Puhl</t>
  </si>
  <si>
    <t>Paulo Eduardo Vieira Gonzaga</t>
  </si>
  <si>
    <t>Francisco Luiz Ludwig</t>
  </si>
  <si>
    <t>Mônica Souza da Conceição</t>
  </si>
  <si>
    <t>Luiz Henrique Siqueira Frota</t>
  </si>
  <si>
    <t>Carlos Alejandro Arce Oliveira</t>
  </si>
  <si>
    <t>Eduardo Cesar Chiapinotto Brandolt</t>
  </si>
  <si>
    <t>Shayana Rodrigues Andrino Fanaya</t>
  </si>
  <si>
    <t>Rafaela Cainelli Ungaretti</t>
  </si>
  <si>
    <t>Rejane Maria Machado de Souza</t>
  </si>
  <si>
    <t>José Dorneles Pereira</t>
  </si>
  <si>
    <t>Valduci da Rosa</t>
  </si>
  <si>
    <t>Maria Rosane Ferreira Dias</t>
  </si>
  <si>
    <t>Cristina Sachs</t>
  </si>
  <si>
    <t>Marli de Fátima Pires Barbosa</t>
  </si>
  <si>
    <t>Ireno Carlos Bomfim da Silva</t>
  </si>
  <si>
    <t>Sergio Renato Cabral Leal</t>
  </si>
  <si>
    <t>Marcos Alexandre Cruz</t>
  </si>
  <si>
    <t>Liane Rose Garcia Bayard</t>
  </si>
  <si>
    <t>Rádios Portáteis instalados</t>
  </si>
  <si>
    <t>Rádios Portáteis em manutenção</t>
  </si>
  <si>
    <t>TOTAL Rádios Portáteis ativos</t>
  </si>
  <si>
    <t>Estações Despacho Instaladas</t>
  </si>
  <si>
    <t>Estações Despacho em manutenção</t>
  </si>
  <si>
    <t>TOTAL estações Despacho ativas</t>
  </si>
  <si>
    <t>Rádios Fixos instalados</t>
  </si>
  <si>
    <t>Rádios Fixos em manutenção</t>
  </si>
  <si>
    <t>TOTAL Rádios Fixos ativos</t>
  </si>
  <si>
    <t>Rádio Móvel instalado</t>
  </si>
  <si>
    <t>Rádio Móvel em manutenção</t>
  </si>
  <si>
    <t>TOTAL Rádios Móveis ativos</t>
  </si>
  <si>
    <t>Total Rádios Digitais Ativos</t>
  </si>
  <si>
    <t>Total Rádios Digitais Instalados</t>
  </si>
  <si>
    <t>alinesm@portoalegre.rs.gov.br</t>
  </si>
  <si>
    <t>anabeatrizcg@portoalegre.rs.gov.br</t>
  </si>
  <si>
    <t>Andiara da Conceição Marques Silva</t>
  </si>
  <si>
    <t>andiarad.silva@portoalegre.rs.gov.br</t>
  </si>
  <si>
    <t>andrecc@portoalegre.rs.gov.br</t>
  </si>
  <si>
    <t>adnascimento@portoalegre.rs.gov.br</t>
  </si>
  <si>
    <t>camile.oliveira@portoalegre.rs.gov.br</t>
  </si>
  <si>
    <t>carlos.aoliveira@portoalegre.rs.gov.br</t>
  </si>
  <si>
    <t>cassiai.ribeiro@portoalegre.rs.gov.br</t>
  </si>
  <si>
    <t>cristinas@portoalegre.rs.gov.br</t>
  </si>
  <si>
    <t>dpmuzell@portoalegre.rs.gov.br</t>
  </si>
  <si>
    <t>dione.alves@portoalegre.rs.gov.br</t>
  </si>
  <si>
    <t>eduardocb@portoalegre.rs.gov.br</t>
  </si>
  <si>
    <t>eunice.silva@portoalegre.rs.gov.br</t>
  </si>
  <si>
    <t>ludwig@portoalegre.rs.gov.br</t>
  </si>
  <si>
    <t>giovani.pereira@portoalegre.rs.gov.br</t>
  </si>
  <si>
    <t>Gustavo Mello Larrossa</t>
  </si>
  <si>
    <t>gustavoml@portoalegre.rs.gov.br</t>
  </si>
  <si>
    <t>ireno@portoalegre.rs.gov.br</t>
  </si>
  <si>
    <t>rosskopf@portoalegre.rs.gov.br</t>
  </si>
  <si>
    <t>isis.gomboski@portoalegre.rs.gov.br</t>
  </si>
  <si>
    <t>Ivana Kvitko</t>
  </si>
  <si>
    <t>ivanak@portoalegre.rs.gov.br</t>
  </si>
  <si>
    <t>janaina.oliveira@portoalegre.rs.gov.br</t>
  </si>
  <si>
    <t>janainard.silva@portoalegre.rs.gov.br</t>
  </si>
  <si>
    <t>jose.pereira@portoalegre.rs.gov.br</t>
  </si>
  <si>
    <t>lbayard@portoalegre.rs.gov.br</t>
  </si>
  <si>
    <t>liane.gelatti@portoalegre.rs.gov.br</t>
  </si>
  <si>
    <t>luana.coelho@portoalegre.rs.gov.br</t>
  </si>
  <si>
    <t>lucasrmv@portoalegre.rs.gov.br</t>
  </si>
  <si>
    <t>lfrota@portoalegre.rs.gov.br</t>
  </si>
  <si>
    <t>luiz.salatino@portoalegre.rs.gov.br</t>
  </si>
  <si>
    <t>Maira de Souza Ricardo</t>
  </si>
  <si>
    <t>maira.ricardo@portoalegre.rs.gov.br</t>
  </si>
  <si>
    <t>mcruz@portoalegre.rs.gov.br</t>
  </si>
  <si>
    <t>rosane.dias@portoalegre.rs.gov.br</t>
  </si>
  <si>
    <t>maximiliano.rodrigues@portoalegre.rs.gov.br</t>
  </si>
  <si>
    <t>moisessc@portoalegre.rs.gov.br</t>
  </si>
  <si>
    <t>monica.rivero@portoalegre.rs.gov.br</t>
  </si>
  <si>
    <t>monica.conceicao@portoalegre.rs.gov.br</t>
  </si>
  <si>
    <t>nathaliap.silva@portoalegre.rs.gov.br</t>
  </si>
  <si>
    <t>paula.borrajo@portoalegre.rs.gov.br</t>
  </si>
  <si>
    <t>pgonzaga@portoalegre.rs.gov.br</t>
  </si>
  <si>
    <t>rafaela.ungaretti@portoalegre.rs.gov.br</t>
  </si>
  <si>
    <t>rejanems@portoalegre.rs.gov.br</t>
  </si>
  <si>
    <t>robertopp@portoalegre.rs.gov.br</t>
  </si>
  <si>
    <t>rubensjb@portoalegre.rs.gov.br</t>
  </si>
  <si>
    <t>Rui de Jesus Trogildo</t>
  </si>
  <si>
    <t>shayana@portoalegre.rs.gov.br</t>
  </si>
  <si>
    <t>tatiana.valenci@portoalegre.rs.gov.br</t>
  </si>
  <si>
    <t>thiago.barcellos@portoalegre.rs.gov.br</t>
  </si>
  <si>
    <t>thiagosp@portoalegre.rs.gov.br</t>
  </si>
  <si>
    <t>thiagosouza@portoalegre.rs.gov.br</t>
  </si>
  <si>
    <t>tiago.rattay@portoalegre.rs.gov.br</t>
  </si>
  <si>
    <t>valduci@portoalegre.rs.gov.br</t>
  </si>
  <si>
    <t>André Carvalho da Costa</t>
  </si>
  <si>
    <t>André Dutra do Nascimento</t>
  </si>
  <si>
    <t>Janaína Rodrigues da Silva</t>
  </si>
  <si>
    <t>lauro.dosreis@portoalegre.rs.gov.br</t>
  </si>
  <si>
    <t>marcelo.centeno@portoalegre.rs.gov.br</t>
  </si>
  <si>
    <t>marlibarbosa@portoalegre.rs.gov.br</t>
  </si>
  <si>
    <t>rui.trogildo@portoalegre.rs.gov.br</t>
  </si>
  <si>
    <t>sergio.leal@portoalegre.rs.gov.br</t>
  </si>
  <si>
    <t>SMRI-URUGUAI-HS01</t>
  </si>
  <si>
    <t>SMRI-URUGUAI-HS02</t>
  </si>
  <si>
    <t>Desativado</t>
  </si>
  <si>
    <t>Demetrio Luis Alves Maia</t>
  </si>
  <si>
    <t>demetrio@portoalegre.rs.gov.br</t>
  </si>
  <si>
    <t>Rodrigo de Avila Carpe</t>
  </si>
  <si>
    <t>rodrigo.carpe@portoalegre.rs.gov.br</t>
  </si>
  <si>
    <t>Micros Com garantia = 1 (Total relatório CBP)</t>
  </si>
  <si>
    <t>Rádios Móveis instalados</t>
  </si>
  <si>
    <t>ADM. REDE RADIOCOMUNICAÇÃO DIGITAL - TRUNKING</t>
  </si>
  <si>
    <t>NOME</t>
  </si>
  <si>
    <t>ENDEREÇO</t>
  </si>
  <si>
    <t xml:space="preserve">CONECTIVIDADE INFOVIA </t>
  </si>
  <si>
    <t>ADM. REDES LOCAIS</t>
  </si>
  <si>
    <t>SMRI-LOMBA (CRIP Lomba)</t>
  </si>
  <si>
    <t>Lotação 23702 - Almoxarifado Consumo = 1 micro</t>
  </si>
  <si>
    <t>Descontar Lotação</t>
  </si>
  <si>
    <t>Eduarda Peres Marques</t>
  </si>
  <si>
    <t>eduarda.marques@portoalegre.rs.gov.br</t>
  </si>
  <si>
    <t>SMRI-URUGUAI</t>
  </si>
  <si>
    <t>Fernanda da Silva Pinto</t>
  </si>
  <si>
    <t>fernanda.pinto@portoalegre.rs.gov.br</t>
  </si>
  <si>
    <t>Lia Fernandes Bernau</t>
  </si>
  <si>
    <t>lia.bernau@portoalegre.rs.gov.br</t>
  </si>
  <si>
    <t>Liria Silva da Costa</t>
  </si>
  <si>
    <t>liriasc@portoalegre.rs.gov.br</t>
  </si>
  <si>
    <t>Luciane Martins Pinheiro</t>
  </si>
  <si>
    <t>lucianem.pinheiro@portoalegre.rs.gov.br</t>
  </si>
  <si>
    <t>Maria Eugênia Fasolo</t>
  </si>
  <si>
    <t>maria.fasolo@portoalegre.rs.gov.br</t>
  </si>
  <si>
    <t>Tayane Pereira Fontoura</t>
  </si>
  <si>
    <t>tayane.fontoura@portoalegre.rs.gov.br</t>
  </si>
  <si>
    <t>Veronica dos Santos Pereira</t>
  </si>
  <si>
    <t>veronica.pereira@portoalegre.rs.gov.br</t>
  </si>
  <si>
    <t>Aline de Antoni Moreira Néglia</t>
  </si>
  <si>
    <t>aline.neglia@portoalegre.rs.gov.br</t>
  </si>
  <si>
    <t>Conselhos Tutelares = 08 (Total relatório CBP SMRI)</t>
  </si>
  <si>
    <t>Impressoras Sem garantia = 50 (Total relatório CBP)</t>
  </si>
  <si>
    <t>Conselhos Tutelares = 2 (Total relatório CBP SMRI)</t>
  </si>
  <si>
    <t>Sub-Total Impressoras SMRI sem Garantia = 50 - 2 = 48</t>
  </si>
  <si>
    <t>TOTAL IMPRESSORAS SMRI SEM GARANTIA = 48</t>
  </si>
  <si>
    <t>Nome</t>
  </si>
  <si>
    <t>E-mail</t>
  </si>
  <si>
    <t>OU</t>
  </si>
  <si>
    <t>Anderson Henrique Mengue</t>
  </si>
  <si>
    <t>anderson.mengue@portoalegre.rs.gov.br</t>
  </si>
  <si>
    <t>Britany Agnes Nunes Ribas</t>
  </si>
  <si>
    <t>britany.ribas@portoalegre.rs.gov.br</t>
  </si>
  <si>
    <t>Darci José da Silva</t>
  </si>
  <si>
    <t>darcij.silva@portoalegre.rs.gov.br</t>
  </si>
  <si>
    <t>Eliana Maria Conte Marques</t>
  </si>
  <si>
    <t>eliana.marques@portoalegre.rs.gov.br</t>
  </si>
  <si>
    <t>Ivan da Silva</t>
  </si>
  <si>
    <t>ivan.silva@portoalegre.rs.gov.br</t>
  </si>
  <si>
    <t>Jackson Carvalho da Silveira</t>
  </si>
  <si>
    <t>jackson.silveira@portoalegre.rs.gov.br</t>
  </si>
  <si>
    <t>Maria Eduarda Silveira Ribeiro</t>
  </si>
  <si>
    <t>mariaes.ribeiro@portoalegre.rs.gov.br</t>
  </si>
  <si>
    <t>Mariana Netto Mendes</t>
  </si>
  <si>
    <t>mariana.mendes@portoalegre.rs.gov.br</t>
  </si>
  <si>
    <t>Micael Rosa da Rosa</t>
  </si>
  <si>
    <t>micael.rosa@portoalegre.rs.gov.br</t>
  </si>
  <si>
    <t>Natália Mourão Irazabal de Irazabal Ávila</t>
  </si>
  <si>
    <t>natalia.mourao@portoalegre.rs.gov.br</t>
  </si>
  <si>
    <t>Paola Franciele da Silva Altneter</t>
  </si>
  <si>
    <t>paola.altneter@portoalegre.rs.gov.br</t>
  </si>
  <si>
    <t>Paulo Jose Cazagrande</t>
  </si>
  <si>
    <t>paulo.cazagrande@portoalegre.rs.gov.br</t>
  </si>
  <si>
    <t>Vaneila Buaszik</t>
  </si>
  <si>
    <t>vaneila.buaszik@portoalegre.rs.gov.br</t>
  </si>
  <si>
    <t>Gestão da Rede Infovia</t>
  </si>
  <si>
    <t>Hospedagem de Aplicação e Armazen. Dados - Sistemas</t>
  </si>
  <si>
    <t>Estações de Trabalho Com garantia</t>
  </si>
  <si>
    <t>Estações de Trabalho Sem garantia</t>
  </si>
  <si>
    <t>TOTAL ESTAÇÕES TRABALHO SMRI COM GARANTIA = 1</t>
  </si>
  <si>
    <t xml:space="preserve">Trav. Leonardo Truda, 40 14 andar </t>
  </si>
  <si>
    <t>Secretaria</t>
  </si>
  <si>
    <t>TIPOS DE RÁDIOS ATIVOS</t>
  </si>
  <si>
    <t>Estr. João de Oliveira Remião, 1778 Loja 2</t>
  </si>
  <si>
    <t>Av. Eduardo Prado, 1921 Lj. 05-Cavalhada</t>
  </si>
  <si>
    <t>ORGÃO</t>
  </si>
  <si>
    <t>Leodomar da Rosa Duarte</t>
  </si>
  <si>
    <t>leodomar.duarte@portoalegre.rs.gov.br</t>
  </si>
  <si>
    <t>Paço Municipal-Térreo  1ª porta a direita</t>
  </si>
  <si>
    <t>Paço Municipal-Térreo Gab. Relações Instit.</t>
  </si>
  <si>
    <t xml:space="preserve">Uruguai, 155 9o andar </t>
  </si>
  <si>
    <t>Uruguai, 155 - Sala SMCPGL 11 andar</t>
  </si>
  <si>
    <t>Northon Prado da Silva</t>
  </si>
  <si>
    <t>northon.silva@portoalegre.rs.gov.br</t>
  </si>
  <si>
    <t>Tatiane da Silva Huff</t>
  </si>
  <si>
    <t>tatiane.huff@portoalegre.rs.gov.br</t>
  </si>
  <si>
    <t>Desconto Comercial</t>
  </si>
  <si>
    <t xml:space="preserve"> ESTAÇÕES DE TRABALHO E IMPRESSORAS SMRI FATURADOS OUTUBRO/2020</t>
  </si>
  <si>
    <t>Relação Rádio WI-FI SMRI - OUTUBRO/2020</t>
  </si>
  <si>
    <t>Relação Rádio WI-FI SMGL - OUTUBRO/2020</t>
  </si>
  <si>
    <t>Rádios Digitais - Trunking SMRI - OUTUBRO/2020</t>
  </si>
  <si>
    <t>ADMINISTRAÇÃO REDE RADIOCOMUNICAÇÃO DIGITAL SMRI - OUTUBRO/2020</t>
  </si>
  <si>
    <t>ADMINISTRAÇÃO REDES LOCAIS SMRI - OUTUBRO/2020</t>
  </si>
  <si>
    <t>Quantidade</t>
  </si>
  <si>
    <t>Vlr Unitário</t>
  </si>
  <si>
    <t>Vlr Total</t>
  </si>
  <si>
    <t>Desconto</t>
  </si>
  <si>
    <t>Vlr Faturado</t>
  </si>
  <si>
    <t>Fatura</t>
  </si>
  <si>
    <t>Estação de Trabalho - com garantia</t>
  </si>
  <si>
    <t>Estação de Trabalho - sem garantia</t>
  </si>
  <si>
    <t>Impressoras - sem garantia</t>
  </si>
  <si>
    <t>Administração de Correio Eletrônico</t>
  </si>
  <si>
    <t>Administração e Manutenção de Câmeras - Indoor</t>
  </si>
  <si>
    <t>Administração e Manutenção de Câmeras - Outdoor</t>
  </si>
  <si>
    <t>Administração e Manutenção de Rádio WIFI - Indor</t>
  </si>
  <si>
    <t>Administração e Manutenção de rádio WIFI - outdoor</t>
  </si>
  <si>
    <t>Suporte e Manutenção Terminal Rádio Trunking</t>
  </si>
  <si>
    <t>Adm. e Manutenção Rede Radiocomunicação Digital - Trunking</t>
  </si>
  <si>
    <t>Administração e Manutenção de Redes Locais</t>
  </si>
  <si>
    <t>Administração de Servidor Computacional</t>
  </si>
  <si>
    <t>Administração de Servidor de Arquivos</t>
  </si>
  <si>
    <t>Hospedagem de Aplicação e Armazenamento de Dados - Sistemas</t>
  </si>
  <si>
    <t>Bilhetagem Segunda Nota</t>
  </si>
  <si>
    <t>Eventos Sazonais</t>
  </si>
  <si>
    <t>Vlr Final</t>
  </si>
  <si>
    <t>Desconto Comercial COVID-19</t>
  </si>
  <si>
    <t>-</t>
  </si>
  <si>
    <t>Maiara Nicoli Del Frari de Bairros</t>
  </si>
  <si>
    <t>maiara.bairros@portoalegre.rs.gov.br</t>
  </si>
  <si>
    <t>Mariana Reis Alcântara</t>
  </si>
  <si>
    <t>mariana.alcantara@portoalegre.rs.gov.br</t>
  </si>
  <si>
    <t>Emille Tavares da Silva</t>
  </si>
  <si>
    <t>emille.silva@portoalegre.rs.gov.br</t>
  </si>
  <si>
    <t>Filipe Marques Borges</t>
  </si>
  <si>
    <t>filipe.borges@portoalegre.rs.gov.br</t>
  </si>
  <si>
    <t>Micros Sem garantia = 210 (Total relatório CBP)</t>
  </si>
  <si>
    <t>Sub-Total Micros SMRI sem Garantia = 210 - 8 - 1 = 201</t>
  </si>
  <si>
    <t>TOTAL MICROS SEM GARANTIA SMRI = 201</t>
  </si>
  <si>
    <t>Notebooks Sem Garantia = 23 (Total relatório CBP)</t>
  </si>
  <si>
    <t>TOTAL ESTAÇÕES TRABALHO SMRI SEM GARANTIA = 201 + 23 = 224</t>
  </si>
  <si>
    <t>NOVEMBRO/2020</t>
  </si>
  <si>
    <t xml:space="preserve"> ESTAÇÕES DE TRABALHO E IMPRESSORAS SMRI FATURADOS NOVEMBRO/2020</t>
  </si>
  <si>
    <t>Relação Caixas Correio SMRI - OUTUBRO/2020</t>
  </si>
  <si>
    <t>Relação Rádio WI-FI SMRI - NOVEMBRO/2020</t>
  </si>
  <si>
    <t>Relação Rádio WI-FI SMGL - NOVEMBRO/2020</t>
  </si>
  <si>
    <t>Rádios Digitais - Trunking SMRI - NOVEMBRO/2020</t>
  </si>
  <si>
    <t>ADMINISTRAÇÃO REDE RADIOCOMUNICAÇÃO DIGITAL SMRI - NOVEMBRO/2020</t>
  </si>
  <si>
    <t>ADMINISTRAÇÃO REDES LOCAIS SMRI - NOVEMBRO/2020</t>
  </si>
  <si>
    <t>CONECTIVIDADE INFOVIA SMRI - NOVEMBRO/2020</t>
  </si>
  <si>
    <t>CONECTIVIDADE INFOVIA SMRI -OUTUBRO/2020</t>
  </si>
  <si>
    <t>Desconto COVID Novembro/2020 = R$ 10.720,42</t>
  </si>
  <si>
    <t>FAT SEI nº 20.12.000001816-3</t>
  </si>
  <si>
    <t>Cesar Rubem Oliveira Scherer</t>
  </si>
  <si>
    <t>cesar.scherer@portoalegre.rs.gov.br</t>
  </si>
  <si>
    <t>Christian Wyse de Lemos</t>
  </si>
  <si>
    <t>christian.lemos@portoalegre.rs.gov.br</t>
  </si>
  <si>
    <t>Daniel Silva dos Santos</t>
  </si>
  <si>
    <t>daniels.santos@portoalegre.rs.gov.br</t>
  </si>
  <si>
    <t>Deise Maria Santos da Silva</t>
  </si>
  <si>
    <t>deise.silva@portoalegre.rs.gov.br</t>
  </si>
  <si>
    <t>Katia Santa Catharina da Silveira</t>
  </si>
  <si>
    <t>katiasilveira@portoalegre.rs.gov.br</t>
  </si>
  <si>
    <t>Robson Pinto Aliati</t>
  </si>
  <si>
    <t>robson.aliati@portoalegre.rs.gov.br</t>
  </si>
  <si>
    <t>Relação Caixas Correio SMRI - Novembro/2020</t>
  </si>
  <si>
    <r>
      <t xml:space="preserve">SMRI - </t>
    </r>
    <r>
      <rPr>
        <b/>
        <sz val="13"/>
        <color rgb="FFFF0000"/>
        <rFont val="Calibri"/>
        <family val="2"/>
        <scheme val="minor"/>
      </rPr>
      <t>CONTRATO 72.566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</si>
</sst>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9" x14ac:knownFonts="1">
    <font>
      <sz val="10"/>
      <name val="Arial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  <charset val="1"/>
    </font>
    <font>
      <b/>
      <sz val="10"/>
      <color theme="0" tint="-0.499984740745262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3"/>
      <color rgb="FFFF0000"/>
      <name val="Calibri"/>
      <family val="2"/>
      <scheme val="minor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rgb="FF8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5707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9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justify" wrapText="1"/>
    </xf>
    <xf numFmtId="0" fontId="5" fillId="2" borderId="2" xfId="0" applyFont="1" applyFill="1" applyBorder="1" applyAlignment="1">
      <alignment horizontal="justify" wrapText="1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0" fontId="6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8" xfId="0" applyBorder="1"/>
    <xf numFmtId="0" fontId="7" fillId="0" borderId="4" xfId="0" applyFont="1" applyBorder="1" applyAlignment="1">
      <alignment horizontal="center"/>
    </xf>
    <xf numFmtId="0" fontId="10" fillId="0" borderId="0" xfId="0" applyFont="1"/>
    <xf numFmtId="0" fontId="0" fillId="0" borderId="19" xfId="0" applyBorder="1"/>
    <xf numFmtId="0" fontId="10" fillId="0" borderId="4" xfId="0" applyFont="1" applyBorder="1" applyAlignment="1">
      <alignment horizontal="center"/>
    </xf>
    <xf numFmtId="0" fontId="7" fillId="0" borderId="0" xfId="0" applyFont="1"/>
    <xf numFmtId="0" fontId="7" fillId="0" borderId="11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1" fillId="5" borderId="8" xfId="0" applyFont="1" applyFill="1" applyBorder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5" borderId="8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" fillId="0" borderId="10" xfId="0" applyFont="1" applyBorder="1"/>
    <xf numFmtId="0" fontId="7" fillId="0" borderId="5" xfId="0" applyFont="1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0" borderId="24" xfId="0" applyBorder="1"/>
    <xf numFmtId="0" fontId="0" fillId="0" borderId="2" xfId="0" applyBorder="1"/>
    <xf numFmtId="0" fontId="0" fillId="0" borderId="21" xfId="0" applyBorder="1"/>
    <xf numFmtId="0" fontId="0" fillId="0" borderId="20" xfId="0" applyBorder="1"/>
    <xf numFmtId="0" fontId="0" fillId="0" borderId="25" xfId="0" applyBorder="1"/>
    <xf numFmtId="0" fontId="10" fillId="0" borderId="11" xfId="0" applyFont="1" applyBorder="1" applyAlignment="1">
      <alignment horizontal="center"/>
    </xf>
    <xf numFmtId="164" fontId="10" fillId="0" borderId="0" xfId="0" applyNumberFormat="1" applyFont="1" applyAlignment="1">
      <alignment horizontal="left"/>
    </xf>
    <xf numFmtId="0" fontId="13" fillId="5" borderId="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0" fontId="0" fillId="0" borderId="0" xfId="0" applyBorder="1"/>
    <xf numFmtId="164" fontId="13" fillId="0" borderId="0" xfId="0" applyNumberFormat="1" applyFont="1"/>
    <xf numFmtId="0" fontId="0" fillId="0" borderId="26" xfId="0" applyBorder="1"/>
    <xf numFmtId="0" fontId="0" fillId="0" borderId="8" xfId="0" applyFill="1" applyBorder="1"/>
    <xf numFmtId="0" fontId="1" fillId="0" borderId="8" xfId="0" applyFont="1" applyFill="1" applyBorder="1"/>
    <xf numFmtId="0" fontId="17" fillId="9" borderId="6" xfId="0" applyFont="1" applyFill="1" applyBorder="1" applyAlignment="1">
      <alignment horizontal="center" vertical="top"/>
    </xf>
    <xf numFmtId="0" fontId="17" fillId="9" borderId="5" xfId="0" applyFont="1" applyFill="1" applyBorder="1" applyAlignment="1">
      <alignment horizontal="center" vertical="top"/>
    </xf>
    <xf numFmtId="0" fontId="17" fillId="9" borderId="4" xfId="0" applyFont="1" applyFill="1" applyBorder="1" applyAlignment="1">
      <alignment horizontal="center" vertical="top"/>
    </xf>
    <xf numFmtId="0" fontId="0" fillId="0" borderId="22" xfId="0" applyBorder="1"/>
    <xf numFmtId="0" fontId="7" fillId="0" borderId="19" xfId="0" applyFont="1" applyBorder="1"/>
    <xf numFmtId="0" fontId="1" fillId="0" borderId="19" xfId="0" applyFont="1" applyBorder="1"/>
    <xf numFmtId="0" fontId="7" fillId="0" borderId="19" xfId="0" applyFont="1" applyFill="1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8" xfId="0" applyFont="1" applyBorder="1"/>
    <xf numFmtId="0" fontId="12" fillId="0" borderId="1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9" fillId="5" borderId="4" xfId="0" applyFont="1" applyFill="1" applyBorder="1" applyAlignment="1"/>
    <xf numFmtId="0" fontId="13" fillId="7" borderId="4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5" fillId="5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1" fillId="0" borderId="19" xfId="0" applyFont="1" applyBorder="1"/>
    <xf numFmtId="0" fontId="21" fillId="0" borderId="0" xfId="0" applyFont="1" applyBorder="1"/>
    <xf numFmtId="0" fontId="7" fillId="0" borderId="5" xfId="0" applyFont="1" applyBorder="1" applyAlignment="1">
      <alignment horizontal="center"/>
    </xf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2" xfId="0" applyFont="1" applyBorder="1"/>
    <xf numFmtId="49" fontId="22" fillId="0" borderId="0" xfId="0" applyNumberFormat="1" applyFont="1" applyAlignment="1">
      <alignment horizontal="left"/>
    </xf>
    <xf numFmtId="0" fontId="22" fillId="0" borderId="0" xfId="0" applyFont="1"/>
    <xf numFmtId="0" fontId="23" fillId="0" borderId="6" xfId="0" applyFont="1" applyBorder="1"/>
    <xf numFmtId="0" fontId="24" fillId="11" borderId="34" xfId="0" applyFont="1" applyFill="1" applyBorder="1" applyAlignment="1">
      <alignment horizontal="center"/>
    </xf>
    <xf numFmtId="0" fontId="24" fillId="11" borderId="35" xfId="0" applyFont="1" applyFill="1" applyBorder="1" applyAlignment="1">
      <alignment horizontal="center"/>
    </xf>
    <xf numFmtId="0" fontId="24" fillId="11" borderId="36" xfId="0" applyFont="1" applyFill="1" applyBorder="1" applyAlignment="1">
      <alignment horizontal="center"/>
    </xf>
    <xf numFmtId="0" fontId="24" fillId="11" borderId="15" xfId="0" applyFont="1" applyFill="1" applyBorder="1" applyAlignment="1">
      <alignment horizontal="center"/>
    </xf>
    <xf numFmtId="0" fontId="23" fillId="0" borderId="10" xfId="0" applyFont="1" applyBorder="1"/>
    <xf numFmtId="43" fontId="23" fillId="0" borderId="38" xfId="0" applyNumberFormat="1" applyFont="1" applyBorder="1"/>
    <xf numFmtId="43" fontId="23" fillId="0" borderId="39" xfId="0" applyNumberFormat="1" applyFont="1" applyBorder="1"/>
    <xf numFmtId="3" fontId="0" fillId="0" borderId="37" xfId="0" applyNumberFormat="1" applyBorder="1"/>
    <xf numFmtId="43" fontId="0" fillId="0" borderId="39" xfId="0" applyNumberFormat="1" applyBorder="1"/>
    <xf numFmtId="0" fontId="0" fillId="0" borderId="40" xfId="0" applyBorder="1"/>
    <xf numFmtId="0" fontId="23" fillId="0" borderId="8" xfId="0" applyFont="1" applyBorder="1"/>
    <xf numFmtId="3" fontId="23" fillId="0" borderId="41" xfId="0" applyNumberFormat="1" applyFont="1" applyBorder="1"/>
    <xf numFmtId="43" fontId="23" fillId="0" borderId="42" xfId="0" applyNumberFormat="1" applyFont="1" applyBorder="1"/>
    <xf numFmtId="43" fontId="23" fillId="0" borderId="43" xfId="0" applyNumberFormat="1" applyFont="1" applyBorder="1"/>
    <xf numFmtId="3" fontId="0" fillId="0" borderId="41" xfId="0" applyNumberFormat="1" applyBorder="1"/>
    <xf numFmtId="43" fontId="0" fillId="0" borderId="43" xfId="0" applyNumberFormat="1" applyBorder="1"/>
    <xf numFmtId="0" fontId="0" fillId="0" borderId="23" xfId="0" applyBorder="1"/>
    <xf numFmtId="3" fontId="23" fillId="10" borderId="41" xfId="0" applyNumberFormat="1" applyFont="1" applyFill="1" applyBorder="1"/>
    <xf numFmtId="43" fontId="23" fillId="10" borderId="42" xfId="0" applyNumberFormat="1" applyFont="1" applyFill="1" applyBorder="1"/>
    <xf numFmtId="43" fontId="23" fillId="10" borderId="43" xfId="0" applyNumberFormat="1" applyFont="1" applyFill="1" applyBorder="1"/>
    <xf numFmtId="3" fontId="0" fillId="10" borderId="41" xfId="0" applyNumberFormat="1" applyFill="1" applyBorder="1"/>
    <xf numFmtId="43" fontId="0" fillId="10" borderId="43" xfId="0" applyNumberFormat="1" applyFill="1" applyBorder="1"/>
    <xf numFmtId="0" fontId="0" fillId="10" borderId="23" xfId="0" applyFill="1" applyBorder="1"/>
    <xf numFmtId="0" fontId="23" fillId="0" borderId="44" xfId="0" applyFont="1" applyBorder="1"/>
    <xf numFmtId="3" fontId="23" fillId="10" borderId="45" xfId="0" applyNumberFormat="1" applyFont="1" applyFill="1" applyBorder="1"/>
    <xf numFmtId="43" fontId="23" fillId="10" borderId="46" xfId="0" applyNumberFormat="1" applyFont="1" applyFill="1" applyBorder="1"/>
    <xf numFmtId="43" fontId="23" fillId="10" borderId="47" xfId="0" applyNumberFormat="1" applyFont="1" applyFill="1" applyBorder="1"/>
    <xf numFmtId="3" fontId="0" fillId="10" borderId="45" xfId="0" applyNumberFormat="1" applyFill="1" applyBorder="1"/>
    <xf numFmtId="43" fontId="0" fillId="10" borderId="47" xfId="0" applyNumberFormat="1" applyFill="1" applyBorder="1"/>
    <xf numFmtId="0" fontId="0" fillId="10" borderId="48" xfId="0" applyFill="1" applyBorder="1"/>
    <xf numFmtId="8" fontId="23" fillId="0" borderId="49" xfId="0" applyNumberFormat="1" applyFont="1" applyBorder="1"/>
    <xf numFmtId="44" fontId="25" fillId="0" borderId="50" xfId="0" applyNumberFormat="1" applyFont="1" applyBorder="1"/>
    <xf numFmtId="44" fontId="25" fillId="0" borderId="51" xfId="0" applyNumberFormat="1" applyFont="1" applyBorder="1"/>
    <xf numFmtId="44" fontId="0" fillId="0" borderId="49" xfId="2" applyFont="1" applyBorder="1"/>
    <xf numFmtId="0" fontId="23" fillId="0" borderId="6" xfId="0" applyFont="1" applyBorder="1" applyAlignment="1">
      <alignment horizontal="left" vertical="center"/>
    </xf>
    <xf numFmtId="0" fontId="24" fillId="11" borderId="6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7" xfId="0" applyFont="1" applyFill="1" applyBorder="1" applyAlignment="1">
      <alignment horizontal="center" vertical="center" wrapText="1"/>
    </xf>
    <xf numFmtId="0" fontId="24" fillId="11" borderId="5" xfId="0" applyFont="1" applyFill="1" applyBorder="1" applyAlignment="1">
      <alignment horizontal="center" vertical="center"/>
    </xf>
    <xf numFmtId="43" fontId="23" fillId="0" borderId="10" xfId="0" applyNumberFormat="1" applyFont="1" applyBorder="1"/>
    <xf numFmtId="43" fontId="0" fillId="0" borderId="9" xfId="0" applyNumberFormat="1" applyBorder="1"/>
    <xf numFmtId="0" fontId="0" fillId="0" borderId="52" xfId="0" applyBorder="1"/>
    <xf numFmtId="43" fontId="23" fillId="0" borderId="8" xfId="0" applyNumberFormat="1" applyFont="1" applyBorder="1"/>
    <xf numFmtId="43" fontId="0" fillId="0" borderId="2" xfId="0" applyNumberFormat="1" applyBorder="1"/>
    <xf numFmtId="43" fontId="23" fillId="0" borderId="44" xfId="0" applyNumberFormat="1" applyFont="1" applyBorder="1"/>
    <xf numFmtId="43" fontId="0" fillId="0" borderId="3" xfId="0" applyNumberFormat="1" applyBorder="1"/>
    <xf numFmtId="0" fontId="0" fillId="0" borderId="54" xfId="0" applyBorder="1"/>
    <xf numFmtId="44" fontId="25" fillId="0" borderId="6" xfId="0" applyNumberFormat="1" applyFont="1" applyBorder="1"/>
    <xf numFmtId="44" fontId="0" fillId="0" borderId="4" xfId="0" applyNumberFormat="1" applyBorder="1"/>
    <xf numFmtId="44" fontId="7" fillId="0" borderId="4" xfId="0" applyNumberFormat="1" applyFont="1" applyBorder="1"/>
    <xf numFmtId="0" fontId="0" fillId="0" borderId="5" xfId="0" applyBorder="1"/>
    <xf numFmtId="0" fontId="16" fillId="0" borderId="0" xfId="0" applyFont="1"/>
    <xf numFmtId="0" fontId="23" fillId="10" borderId="8" xfId="0" applyFont="1" applyFill="1" applyBorder="1"/>
    <xf numFmtId="0" fontId="23" fillId="10" borderId="44" xfId="0" applyFont="1" applyFill="1" applyBorder="1"/>
    <xf numFmtId="3" fontId="23" fillId="0" borderId="41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43" fontId="0" fillId="0" borderId="40" xfId="0" applyNumberFormat="1" applyBorder="1"/>
    <xf numFmtId="43" fontId="0" fillId="0" borderId="23" xfId="0" applyNumberFormat="1" applyBorder="1"/>
    <xf numFmtId="43" fontId="0" fillId="10" borderId="23" xfId="0" applyNumberFormat="1" applyFill="1" applyBorder="1"/>
    <xf numFmtId="43" fontId="0" fillId="10" borderId="48" xfId="0" applyNumberFormat="1" applyFill="1" applyBorder="1"/>
    <xf numFmtId="44" fontId="7" fillId="0" borderId="12" xfId="2" applyFont="1" applyBorder="1"/>
    <xf numFmtId="44" fontId="0" fillId="0" borderId="51" xfId="2" applyFont="1" applyBorder="1"/>
    <xf numFmtId="0" fontId="0" fillId="0" borderId="31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3" fontId="23" fillId="0" borderId="37" xfId="0" applyNumberFormat="1" applyFont="1" applyBorder="1"/>
    <xf numFmtId="0" fontId="0" fillId="0" borderId="31" xfId="0" applyFont="1" applyBorder="1"/>
    <xf numFmtId="0" fontId="0" fillId="0" borderId="33" xfId="0" applyFont="1" applyBorder="1"/>
    <xf numFmtId="43" fontId="28" fillId="0" borderId="24" xfId="0" applyNumberFormat="1" applyFont="1" applyBorder="1"/>
    <xf numFmtId="43" fontId="28" fillId="0" borderId="21" xfId="0" applyNumberFormat="1" applyFont="1" applyBorder="1"/>
    <xf numFmtId="43" fontId="28" fillId="0" borderId="53" xfId="0" applyNumberFormat="1" applyFont="1" applyBorder="1"/>
    <xf numFmtId="44" fontId="16" fillId="0" borderId="7" xfId="0" applyNumberFormat="1" applyFon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6" fillId="11" borderId="6" xfId="0" applyFont="1" applyFill="1" applyBorder="1" applyAlignment="1">
      <alignment horizontal="center"/>
    </xf>
    <xf numFmtId="0" fontId="26" fillId="11" borderId="7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Moeda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181" t="s">
        <v>20</v>
      </c>
      <c r="E2" s="181"/>
      <c r="F2" s="181"/>
    </row>
    <row r="3" spans="1:11" ht="15" customHeight="1" x14ac:dyDescent="0.2">
      <c r="D3" s="182">
        <v>42822</v>
      </c>
      <c r="E3" s="181"/>
      <c r="F3" s="181"/>
    </row>
    <row r="4" spans="1:11" ht="16.5" thickBot="1" x14ac:dyDescent="0.25">
      <c r="A4" s="183"/>
      <c r="B4" s="183"/>
      <c r="C4" s="183"/>
      <c r="D4" s="183"/>
    </row>
    <row r="5" spans="1:11" ht="18.75" customHeight="1" thickBot="1" x14ac:dyDescent="0.25">
      <c r="A5" s="184" t="s">
        <v>24</v>
      </c>
      <c r="B5" s="185"/>
      <c r="C5" s="185"/>
      <c r="D5" s="186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181"/>
      <c r="C2" s="181"/>
      <c r="D2" s="181"/>
    </row>
    <row r="3" spans="1:9" ht="15" customHeight="1" x14ac:dyDescent="0.2">
      <c r="B3" s="182"/>
      <c r="C3" s="181"/>
      <c r="D3" s="181"/>
    </row>
    <row r="4" spans="1:9" ht="16.5" thickBot="1" x14ac:dyDescent="0.25">
      <c r="A4" s="183"/>
      <c r="B4" s="183"/>
    </row>
    <row r="5" spans="1:9" ht="18.75" customHeight="1" thickBot="1" x14ac:dyDescent="0.25">
      <c r="A5" s="184"/>
      <c r="B5" s="186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2" workbookViewId="0">
      <selection activeCell="G30" sqref="G30"/>
    </sheetView>
  </sheetViews>
  <sheetFormatPr defaultRowHeight="12.75" x14ac:dyDescent="0.2"/>
  <cols>
    <col min="1" max="1" width="60" customWidth="1"/>
    <col min="2" max="2" width="14.140625" customWidth="1"/>
    <col min="3" max="3" width="12.7109375" customWidth="1"/>
    <col min="4" max="4" width="14.85546875" customWidth="1"/>
    <col min="5" max="5" width="13.85546875" customWidth="1"/>
    <col min="6" max="6" width="9.5703125" customWidth="1"/>
    <col min="7" max="7" width="15.28515625" customWidth="1"/>
    <col min="8" max="8" width="10.28515625" customWidth="1"/>
    <col min="9" max="9" width="4" customWidth="1"/>
  </cols>
  <sheetData>
    <row r="1" spans="1:8" ht="18.75" x14ac:dyDescent="0.3">
      <c r="A1" s="107" t="s">
        <v>353</v>
      </c>
      <c r="B1" s="187" t="s">
        <v>364</v>
      </c>
      <c r="C1" s="187"/>
    </row>
    <row r="2" spans="1:8" ht="19.5" thickBot="1" x14ac:dyDescent="0.35">
      <c r="A2" s="108" t="s">
        <v>378</v>
      </c>
      <c r="B2" s="161" t="s">
        <v>50</v>
      </c>
    </row>
    <row r="3" spans="1:8" ht="15.75" thickBot="1" x14ac:dyDescent="0.3">
      <c r="A3" s="109" t="s">
        <v>42</v>
      </c>
      <c r="B3" s="110" t="s">
        <v>315</v>
      </c>
      <c r="C3" s="111" t="s">
        <v>316</v>
      </c>
      <c r="D3" s="112" t="s">
        <v>317</v>
      </c>
      <c r="E3" s="110" t="s">
        <v>315</v>
      </c>
      <c r="F3" s="112" t="s">
        <v>318</v>
      </c>
      <c r="G3" s="113" t="s">
        <v>319</v>
      </c>
      <c r="H3" s="113" t="s">
        <v>320</v>
      </c>
    </row>
    <row r="4" spans="1:8" ht="15" x14ac:dyDescent="0.25">
      <c r="A4" s="114" t="s">
        <v>321</v>
      </c>
      <c r="B4" s="174">
        <v>1</v>
      </c>
      <c r="C4" s="115">
        <v>95</v>
      </c>
      <c r="D4" s="116">
        <f>B4*C4</f>
        <v>95</v>
      </c>
      <c r="E4" s="117"/>
      <c r="F4" s="118">
        <f>E4*95</f>
        <v>0</v>
      </c>
      <c r="G4" s="166">
        <f>D4-F4</f>
        <v>95</v>
      </c>
      <c r="H4" s="119"/>
    </row>
    <row r="5" spans="1:8" ht="15" x14ac:dyDescent="0.25">
      <c r="A5" s="120" t="s">
        <v>322</v>
      </c>
      <c r="B5" s="121">
        <v>224</v>
      </c>
      <c r="C5" s="122">
        <v>125</v>
      </c>
      <c r="D5" s="123">
        <f>B5*C5</f>
        <v>28000</v>
      </c>
      <c r="E5" s="124"/>
      <c r="F5" s="125">
        <f>E5*125</f>
        <v>0</v>
      </c>
      <c r="G5" s="167">
        <f>D5-F5</f>
        <v>28000</v>
      </c>
      <c r="H5" s="126"/>
    </row>
    <row r="6" spans="1:8" ht="15" x14ac:dyDescent="0.25">
      <c r="A6" s="120" t="s">
        <v>323</v>
      </c>
      <c r="B6" s="121">
        <v>48</v>
      </c>
      <c r="C6" s="122">
        <v>37</v>
      </c>
      <c r="D6" s="123">
        <f>B6*C6</f>
        <v>1776</v>
      </c>
      <c r="E6" s="124"/>
      <c r="F6" s="125">
        <f>E6*37</f>
        <v>0</v>
      </c>
      <c r="G6" s="167">
        <f>D6-F6</f>
        <v>1776</v>
      </c>
      <c r="H6" s="126"/>
    </row>
    <row r="7" spans="1:8" ht="15" x14ac:dyDescent="0.25">
      <c r="A7" s="120" t="s">
        <v>324</v>
      </c>
      <c r="B7" s="121">
        <v>92</v>
      </c>
      <c r="C7" s="122">
        <v>9.5</v>
      </c>
      <c r="D7" s="123">
        <f>B7*C7</f>
        <v>874</v>
      </c>
      <c r="E7" s="124"/>
      <c r="F7" s="125">
        <f>E7*9.5</f>
        <v>0</v>
      </c>
      <c r="G7" s="167">
        <f>D7-F7</f>
        <v>874</v>
      </c>
      <c r="H7" s="126"/>
    </row>
    <row r="8" spans="1:8" ht="15" x14ac:dyDescent="0.25">
      <c r="A8" s="162" t="s">
        <v>325</v>
      </c>
      <c r="B8" s="127"/>
      <c r="C8" s="128">
        <v>180</v>
      </c>
      <c r="D8" s="129">
        <f>B8*C8</f>
        <v>0</v>
      </c>
      <c r="E8" s="130"/>
      <c r="F8" s="131">
        <f>E8*180</f>
        <v>0</v>
      </c>
      <c r="G8" s="168">
        <f t="shared" ref="G8:G12" si="0">D8-F8</f>
        <v>0</v>
      </c>
      <c r="H8" s="132"/>
    </row>
    <row r="9" spans="1:8" ht="15" x14ac:dyDescent="0.25">
      <c r="A9" s="162" t="s">
        <v>326</v>
      </c>
      <c r="B9" s="127"/>
      <c r="C9" s="128">
        <v>200</v>
      </c>
      <c r="D9" s="129">
        <f t="shared" ref="D9:D12" si="1">B9*C9</f>
        <v>0</v>
      </c>
      <c r="E9" s="130"/>
      <c r="F9" s="131">
        <f>E9*200</f>
        <v>0</v>
      </c>
      <c r="G9" s="168">
        <f t="shared" si="0"/>
        <v>0</v>
      </c>
      <c r="H9" s="132"/>
    </row>
    <row r="10" spans="1:8" ht="15" x14ac:dyDescent="0.25">
      <c r="A10" s="120" t="s">
        <v>327</v>
      </c>
      <c r="B10" s="121">
        <v>8</v>
      </c>
      <c r="C10" s="122">
        <v>90</v>
      </c>
      <c r="D10" s="123">
        <f t="shared" si="1"/>
        <v>720</v>
      </c>
      <c r="E10" s="124"/>
      <c r="F10" s="125">
        <f>E10*90</f>
        <v>0</v>
      </c>
      <c r="G10" s="167">
        <f t="shared" si="0"/>
        <v>720</v>
      </c>
      <c r="H10" s="126"/>
    </row>
    <row r="11" spans="1:8" ht="15" x14ac:dyDescent="0.25">
      <c r="A11" s="162" t="s">
        <v>328</v>
      </c>
      <c r="B11" s="127"/>
      <c r="C11" s="128">
        <v>110</v>
      </c>
      <c r="D11" s="129">
        <f t="shared" si="1"/>
        <v>0</v>
      </c>
      <c r="E11" s="130"/>
      <c r="F11" s="131">
        <f>E11*110</f>
        <v>0</v>
      </c>
      <c r="G11" s="168">
        <f t="shared" si="0"/>
        <v>0</v>
      </c>
      <c r="H11" s="132"/>
    </row>
    <row r="12" spans="1:8" ht="15" x14ac:dyDescent="0.25">
      <c r="A12" s="120" t="s">
        <v>329</v>
      </c>
      <c r="B12" s="121">
        <v>20</v>
      </c>
      <c r="C12" s="122">
        <v>95</v>
      </c>
      <c r="D12" s="123">
        <f t="shared" si="1"/>
        <v>1900</v>
      </c>
      <c r="E12" s="124"/>
      <c r="F12" s="125">
        <f>E12*95</f>
        <v>0</v>
      </c>
      <c r="G12" s="167">
        <f t="shared" si="0"/>
        <v>1900</v>
      </c>
      <c r="H12" s="126"/>
    </row>
    <row r="13" spans="1:8" ht="15" x14ac:dyDescent="0.25">
      <c r="A13" s="120" t="s">
        <v>330</v>
      </c>
      <c r="B13" s="164" t="s">
        <v>339</v>
      </c>
      <c r="C13" s="165" t="s">
        <v>339</v>
      </c>
      <c r="D13" s="123">
        <v>2300</v>
      </c>
      <c r="E13" s="164" t="s">
        <v>339</v>
      </c>
      <c r="F13" s="125"/>
      <c r="G13" s="167">
        <f>D13-F13</f>
        <v>2300</v>
      </c>
      <c r="H13" s="126"/>
    </row>
    <row r="14" spans="1:8" ht="15" x14ac:dyDescent="0.25">
      <c r="A14" s="120" t="s">
        <v>287</v>
      </c>
      <c r="B14" s="164" t="s">
        <v>339</v>
      </c>
      <c r="C14" s="165" t="s">
        <v>339</v>
      </c>
      <c r="D14" s="123">
        <v>28260</v>
      </c>
      <c r="E14" s="164" t="s">
        <v>339</v>
      </c>
      <c r="F14" s="125"/>
      <c r="G14" s="167">
        <f>D14-F14</f>
        <v>28260</v>
      </c>
      <c r="H14" s="126"/>
    </row>
    <row r="15" spans="1:8" ht="15" x14ac:dyDescent="0.25">
      <c r="A15" s="120" t="s">
        <v>331</v>
      </c>
      <c r="B15" s="164" t="s">
        <v>339</v>
      </c>
      <c r="C15" s="165" t="s">
        <v>339</v>
      </c>
      <c r="D15" s="123">
        <v>19800</v>
      </c>
      <c r="E15" s="164" t="s">
        <v>339</v>
      </c>
      <c r="F15" s="125"/>
      <c r="G15" s="167">
        <f>D15-F15</f>
        <v>19800</v>
      </c>
      <c r="H15" s="126"/>
    </row>
    <row r="16" spans="1:8" ht="15" x14ac:dyDescent="0.25">
      <c r="A16" s="162" t="s">
        <v>332</v>
      </c>
      <c r="B16" s="127"/>
      <c r="C16" s="128"/>
      <c r="D16" s="129"/>
      <c r="E16" s="130"/>
      <c r="F16" s="131"/>
      <c r="G16" s="168"/>
      <c r="H16" s="132"/>
    </row>
    <row r="17" spans="1:11" ht="15" x14ac:dyDescent="0.25">
      <c r="A17" s="162" t="s">
        <v>333</v>
      </c>
      <c r="B17" s="127"/>
      <c r="C17" s="128"/>
      <c r="D17" s="129"/>
      <c r="E17" s="130"/>
      <c r="F17" s="131"/>
      <c r="G17" s="168"/>
      <c r="H17" s="132"/>
    </row>
    <row r="18" spans="1:11" ht="15" x14ac:dyDescent="0.25">
      <c r="A18" s="120" t="s">
        <v>334</v>
      </c>
      <c r="B18" s="164" t="s">
        <v>339</v>
      </c>
      <c r="C18" s="165" t="s">
        <v>339</v>
      </c>
      <c r="D18" s="123">
        <v>129357.71</v>
      </c>
      <c r="E18" s="164" t="s">
        <v>339</v>
      </c>
      <c r="F18" s="125"/>
      <c r="G18" s="167">
        <f>D18-F18</f>
        <v>129357.71</v>
      </c>
      <c r="H18" s="126"/>
    </row>
    <row r="19" spans="1:11" ht="15" x14ac:dyDescent="0.25">
      <c r="A19" s="120" t="s">
        <v>29</v>
      </c>
      <c r="B19" s="164" t="s">
        <v>339</v>
      </c>
      <c r="C19" s="165" t="s">
        <v>339</v>
      </c>
      <c r="D19" s="123">
        <v>354.56</v>
      </c>
      <c r="E19" s="164" t="s">
        <v>339</v>
      </c>
      <c r="F19" s="125"/>
      <c r="G19" s="167">
        <f>D19-F19</f>
        <v>354.56</v>
      </c>
      <c r="H19" s="126"/>
    </row>
    <row r="20" spans="1:11" ht="15" x14ac:dyDescent="0.25">
      <c r="A20" s="120" t="s">
        <v>335</v>
      </c>
      <c r="B20" s="164" t="s">
        <v>339</v>
      </c>
      <c r="C20" s="165" t="s">
        <v>339</v>
      </c>
      <c r="D20" s="123">
        <v>0</v>
      </c>
      <c r="E20" s="164" t="s">
        <v>339</v>
      </c>
      <c r="F20" s="125"/>
      <c r="G20" s="167">
        <f>D20-F20</f>
        <v>0</v>
      </c>
      <c r="H20" s="126"/>
    </row>
    <row r="21" spans="1:11" ht="15.75" thickBot="1" x14ac:dyDescent="0.3">
      <c r="A21" s="163" t="s">
        <v>336</v>
      </c>
      <c r="B21" s="134"/>
      <c r="C21" s="135"/>
      <c r="D21" s="136"/>
      <c r="E21" s="137"/>
      <c r="F21" s="138"/>
      <c r="G21" s="169"/>
      <c r="H21" s="139"/>
    </row>
    <row r="22" spans="1:11" ht="15.75" thickBot="1" x14ac:dyDescent="0.3">
      <c r="A22" s="109" t="s">
        <v>27</v>
      </c>
      <c r="B22" s="140"/>
      <c r="C22" s="141"/>
      <c r="D22" s="142">
        <f t="shared" ref="D22:G22" si="2">SUM(D4:D21)</f>
        <v>213437.27000000002</v>
      </c>
      <c r="E22" s="143"/>
      <c r="F22" s="171">
        <f>SUM(F4:F21)</f>
        <v>0</v>
      </c>
      <c r="G22" s="170">
        <f t="shared" si="2"/>
        <v>213437.27000000002</v>
      </c>
      <c r="H22" s="68"/>
    </row>
    <row r="23" spans="1:11" ht="13.5" thickBot="1" x14ac:dyDescent="0.25"/>
    <row r="24" spans="1:11" ht="30.75" thickBot="1" x14ac:dyDescent="0.25">
      <c r="A24" s="144" t="s">
        <v>30</v>
      </c>
      <c r="B24" s="145" t="s">
        <v>317</v>
      </c>
      <c r="C24" s="146" t="s">
        <v>318</v>
      </c>
      <c r="D24" s="147" t="s">
        <v>308</v>
      </c>
      <c r="E24" s="146" t="s">
        <v>337</v>
      </c>
      <c r="F24" s="148" t="s">
        <v>320</v>
      </c>
    </row>
    <row r="25" spans="1:11" ht="15.75" thickBot="1" x14ac:dyDescent="0.3">
      <c r="A25" s="114" t="s">
        <v>43</v>
      </c>
      <c r="B25" s="149">
        <f>D4+D5+D6+D7+D8+D9+D10+D11+D12+D13+D14+D15</f>
        <v>83725</v>
      </c>
      <c r="C25" s="150">
        <f>F4+F5+F6+F7+F8+F9+F10+F11+F12+F13+F14+F15</f>
        <v>0</v>
      </c>
      <c r="D25" s="177">
        <v>10720.42</v>
      </c>
      <c r="E25" s="150">
        <f>B25-C25-D25</f>
        <v>73004.58</v>
      </c>
      <c r="F25" s="151">
        <v>1547</v>
      </c>
      <c r="H25" s="188" t="s">
        <v>338</v>
      </c>
      <c r="I25" s="189"/>
      <c r="J25" s="189"/>
      <c r="K25" s="190"/>
    </row>
    <row r="26" spans="1:11" ht="15" x14ac:dyDescent="0.25">
      <c r="A26" s="120" t="s">
        <v>288</v>
      </c>
      <c r="B26" s="152">
        <f>G18</f>
        <v>129357.71</v>
      </c>
      <c r="C26" s="153">
        <f>F18</f>
        <v>0</v>
      </c>
      <c r="D26" s="178"/>
      <c r="E26" s="153">
        <f>B26-C26</f>
        <v>129357.71</v>
      </c>
      <c r="F26" s="126">
        <v>1550</v>
      </c>
    </row>
    <row r="27" spans="1:11" ht="15" x14ac:dyDescent="0.25">
      <c r="A27" s="120" t="s">
        <v>29</v>
      </c>
      <c r="B27" s="152">
        <f>D19</f>
        <v>354.56</v>
      </c>
      <c r="C27" s="153">
        <f>F19+F20</f>
        <v>0</v>
      </c>
      <c r="D27" s="178"/>
      <c r="E27" s="153">
        <f>B27-C27</f>
        <v>354.56</v>
      </c>
      <c r="F27" s="126">
        <v>592428</v>
      </c>
      <c r="H27" s="26" t="s">
        <v>363</v>
      </c>
    </row>
    <row r="28" spans="1:11" ht="15.75" thickBot="1" x14ac:dyDescent="0.3">
      <c r="A28" s="133" t="s">
        <v>336</v>
      </c>
      <c r="B28" s="154">
        <f>D21</f>
        <v>0</v>
      </c>
      <c r="C28" s="155">
        <f>F21</f>
        <v>0</v>
      </c>
      <c r="D28" s="179"/>
      <c r="E28" s="155">
        <f>B28-C28</f>
        <v>0</v>
      </c>
      <c r="F28" s="156"/>
    </row>
    <row r="29" spans="1:11" ht="15.75" thickBot="1" x14ac:dyDescent="0.3">
      <c r="A29" s="109" t="s">
        <v>27</v>
      </c>
      <c r="B29" s="157">
        <f>SUM(B25:B28)</f>
        <v>213437.27000000002</v>
      </c>
      <c r="C29" s="158">
        <f>SUM(C25:C28)</f>
        <v>0</v>
      </c>
      <c r="D29" s="180">
        <f>SUM(D25:D28)</f>
        <v>10720.42</v>
      </c>
      <c r="E29" s="159">
        <f>SUM(E25:E28)</f>
        <v>202716.85</v>
      </c>
      <c r="F29" s="160"/>
    </row>
  </sheetData>
  <mergeCells count="2">
    <mergeCell ref="B1:C1"/>
    <mergeCell ref="H25:K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Q16" sqref="Q16"/>
    </sheetView>
  </sheetViews>
  <sheetFormatPr defaultRowHeight="12.75" x14ac:dyDescent="0.2"/>
  <cols>
    <col min="7" max="7" width="21.5703125" customWidth="1"/>
    <col min="15" max="15" width="21.7109375" customWidth="1"/>
  </cols>
  <sheetData>
    <row r="1" spans="1:15" ht="13.5" thickBot="1" x14ac:dyDescent="0.25"/>
    <row r="2" spans="1:15" ht="13.5" thickBot="1" x14ac:dyDescent="0.25">
      <c r="A2" s="191" t="s">
        <v>354</v>
      </c>
      <c r="B2" s="192"/>
      <c r="C2" s="192"/>
      <c r="D2" s="192"/>
      <c r="E2" s="192"/>
      <c r="F2" s="192"/>
      <c r="G2" s="193"/>
      <c r="I2" s="191" t="s">
        <v>309</v>
      </c>
      <c r="J2" s="192"/>
      <c r="K2" s="192"/>
      <c r="L2" s="192"/>
      <c r="M2" s="192"/>
      <c r="N2" s="192"/>
      <c r="O2" s="193"/>
    </row>
    <row r="3" spans="1:15" x14ac:dyDescent="0.2">
      <c r="A3" s="24"/>
      <c r="B3" s="68"/>
      <c r="C3" s="68"/>
      <c r="D3" s="68"/>
      <c r="E3" s="68"/>
      <c r="F3" s="68"/>
      <c r="G3" s="76"/>
      <c r="I3" s="24"/>
      <c r="J3" s="68"/>
      <c r="K3" s="68"/>
      <c r="L3" s="68"/>
      <c r="M3" s="68"/>
      <c r="N3" s="68"/>
      <c r="O3" s="76"/>
    </row>
    <row r="4" spans="1:15" x14ac:dyDescent="0.2">
      <c r="A4" s="77" t="s">
        <v>289</v>
      </c>
      <c r="B4" s="68"/>
      <c r="C4" s="68"/>
      <c r="D4" s="68"/>
      <c r="E4" s="68"/>
      <c r="F4" s="68"/>
      <c r="G4" s="76"/>
      <c r="I4" s="77" t="s">
        <v>289</v>
      </c>
      <c r="J4" s="68"/>
      <c r="K4" s="68"/>
      <c r="L4" s="68"/>
      <c r="M4" s="68"/>
      <c r="N4" s="68"/>
      <c r="O4" s="76"/>
    </row>
    <row r="5" spans="1:15" x14ac:dyDescent="0.2">
      <c r="A5" s="99" t="s">
        <v>224</v>
      </c>
      <c r="B5" s="100"/>
      <c r="C5" s="100"/>
      <c r="D5" s="100"/>
      <c r="E5" s="100"/>
      <c r="F5" s="68"/>
      <c r="G5" s="76"/>
      <c r="I5" s="99" t="s">
        <v>224</v>
      </c>
      <c r="J5" s="100"/>
      <c r="K5" s="100"/>
      <c r="L5" s="100"/>
      <c r="M5" s="100"/>
      <c r="N5" s="68"/>
      <c r="O5" s="76"/>
    </row>
    <row r="6" spans="1:15" x14ac:dyDescent="0.2">
      <c r="A6" s="79" t="s">
        <v>291</v>
      </c>
      <c r="B6" s="68"/>
      <c r="C6" s="68"/>
      <c r="D6" s="68"/>
      <c r="E6" s="68"/>
      <c r="F6" s="68"/>
      <c r="G6" s="76"/>
      <c r="I6" s="79" t="s">
        <v>291</v>
      </c>
      <c r="J6" s="68"/>
      <c r="K6" s="68"/>
      <c r="L6" s="68"/>
      <c r="M6" s="68"/>
      <c r="N6" s="68"/>
      <c r="O6" s="76"/>
    </row>
    <row r="7" spans="1:15" x14ac:dyDescent="0.2">
      <c r="A7" s="78"/>
      <c r="B7" s="68"/>
      <c r="C7" s="68"/>
      <c r="D7" s="68"/>
      <c r="E7" s="68"/>
      <c r="F7" s="68"/>
      <c r="G7" s="76"/>
      <c r="I7" s="78"/>
      <c r="J7" s="68"/>
      <c r="K7" s="68"/>
      <c r="L7" s="68"/>
      <c r="M7" s="68"/>
      <c r="N7" s="68"/>
      <c r="O7" s="76"/>
    </row>
    <row r="8" spans="1:15" x14ac:dyDescent="0.2">
      <c r="A8" s="77" t="s">
        <v>290</v>
      </c>
      <c r="B8" s="68"/>
      <c r="C8" s="68"/>
      <c r="D8" s="68"/>
      <c r="E8" s="68"/>
      <c r="F8" s="68"/>
      <c r="G8" s="76"/>
      <c r="I8" s="77" t="s">
        <v>290</v>
      </c>
      <c r="J8" s="68"/>
      <c r="K8" s="68"/>
      <c r="L8" s="68"/>
      <c r="M8" s="68"/>
      <c r="N8" s="68"/>
      <c r="O8" s="76"/>
    </row>
    <row r="9" spans="1:15" x14ac:dyDescent="0.2">
      <c r="A9" s="99" t="s">
        <v>348</v>
      </c>
      <c r="B9" s="100"/>
      <c r="C9" s="100"/>
      <c r="D9" s="100"/>
      <c r="E9" s="100"/>
      <c r="F9" s="100"/>
      <c r="G9" s="76"/>
      <c r="I9" s="99" t="s">
        <v>348</v>
      </c>
      <c r="J9" s="100"/>
      <c r="K9" s="100"/>
      <c r="L9" s="100"/>
      <c r="M9" s="100"/>
      <c r="N9" s="100"/>
      <c r="O9" s="76"/>
    </row>
    <row r="10" spans="1:15" x14ac:dyDescent="0.2">
      <c r="A10" s="77" t="s">
        <v>56</v>
      </c>
      <c r="B10" s="68"/>
      <c r="C10" s="68"/>
      <c r="D10" s="68"/>
      <c r="E10" s="68"/>
      <c r="F10" s="68"/>
      <c r="G10" s="76"/>
      <c r="I10" s="77" t="s">
        <v>56</v>
      </c>
      <c r="J10" s="68"/>
      <c r="K10" s="68"/>
      <c r="L10" s="68"/>
      <c r="M10" s="68"/>
      <c r="N10" s="68"/>
      <c r="O10" s="76"/>
    </row>
    <row r="11" spans="1:15" x14ac:dyDescent="0.2">
      <c r="A11" s="78" t="s">
        <v>57</v>
      </c>
      <c r="B11" s="68"/>
      <c r="C11" s="68"/>
      <c r="D11" s="68"/>
      <c r="E11" s="68"/>
      <c r="F11" s="68"/>
      <c r="G11" s="76"/>
      <c r="I11" s="78" t="s">
        <v>57</v>
      </c>
      <c r="J11" s="68"/>
      <c r="K11" s="68"/>
      <c r="L11" s="68"/>
      <c r="M11" s="68"/>
      <c r="N11" s="68"/>
      <c r="O11" s="76"/>
    </row>
    <row r="12" spans="1:15" x14ac:dyDescent="0.2">
      <c r="A12" s="78" t="s">
        <v>253</v>
      </c>
      <c r="B12" s="68"/>
      <c r="C12" s="68"/>
      <c r="D12" s="68"/>
      <c r="E12" s="68"/>
      <c r="F12" s="68"/>
      <c r="G12" s="76"/>
      <c r="I12" s="78" t="s">
        <v>253</v>
      </c>
      <c r="J12" s="68"/>
      <c r="K12" s="68"/>
      <c r="L12" s="68"/>
      <c r="M12" s="68"/>
      <c r="N12" s="68"/>
      <c r="O12" s="76"/>
    </row>
    <row r="13" spans="1:15" x14ac:dyDescent="0.2">
      <c r="A13" s="78" t="s">
        <v>232</v>
      </c>
      <c r="B13" s="68"/>
      <c r="C13" s="68"/>
      <c r="D13" s="68"/>
      <c r="E13" s="68"/>
      <c r="F13" s="68"/>
      <c r="G13" s="76"/>
      <c r="I13" s="78" t="s">
        <v>232</v>
      </c>
      <c r="J13" s="68"/>
      <c r="K13" s="68"/>
      <c r="L13" s="68"/>
      <c r="M13" s="68"/>
      <c r="N13" s="68"/>
      <c r="O13" s="76"/>
    </row>
    <row r="14" spans="1:15" x14ac:dyDescent="0.2">
      <c r="A14" s="77" t="s">
        <v>349</v>
      </c>
      <c r="B14" s="68"/>
      <c r="C14" s="68"/>
      <c r="D14" s="68"/>
      <c r="E14" s="68"/>
      <c r="F14" s="68"/>
      <c r="G14" s="76"/>
      <c r="I14" s="77" t="s">
        <v>349</v>
      </c>
      <c r="J14" s="68"/>
      <c r="K14" s="68"/>
      <c r="L14" s="68"/>
      <c r="M14" s="68"/>
      <c r="N14" s="68"/>
      <c r="O14" s="76"/>
    </row>
    <row r="15" spans="1:15" x14ac:dyDescent="0.2">
      <c r="A15" s="77" t="s">
        <v>350</v>
      </c>
      <c r="B15" s="68"/>
      <c r="C15" s="68"/>
      <c r="D15" s="68"/>
      <c r="E15" s="68"/>
      <c r="F15" s="68"/>
      <c r="G15" s="76"/>
      <c r="I15" s="77" t="s">
        <v>350</v>
      </c>
      <c r="J15" s="68"/>
      <c r="K15" s="68"/>
      <c r="L15" s="68"/>
      <c r="M15" s="68"/>
      <c r="N15" s="68"/>
      <c r="O15" s="76"/>
    </row>
    <row r="16" spans="1:15" x14ac:dyDescent="0.2">
      <c r="A16" s="99" t="s">
        <v>351</v>
      </c>
      <c r="B16" s="100"/>
      <c r="C16" s="100"/>
      <c r="D16" s="100"/>
      <c r="E16" s="100"/>
      <c r="F16" s="100"/>
      <c r="G16" s="76"/>
      <c r="I16" s="99" t="s">
        <v>351</v>
      </c>
      <c r="J16" s="100"/>
      <c r="K16" s="100"/>
      <c r="L16" s="100"/>
      <c r="M16" s="100"/>
      <c r="N16" s="100"/>
      <c r="O16" s="76"/>
    </row>
    <row r="17" spans="1:15" x14ac:dyDescent="0.2">
      <c r="A17" s="79" t="s">
        <v>352</v>
      </c>
      <c r="B17" s="68"/>
      <c r="C17" s="68"/>
      <c r="D17" s="68"/>
      <c r="E17" s="68"/>
      <c r="F17" s="68"/>
      <c r="G17" s="76"/>
      <c r="I17" s="79" t="s">
        <v>352</v>
      </c>
      <c r="J17" s="68"/>
      <c r="K17" s="68"/>
      <c r="L17" s="68"/>
      <c r="M17" s="68"/>
      <c r="N17" s="68"/>
      <c r="O17" s="76"/>
    </row>
    <row r="18" spans="1:15" x14ac:dyDescent="0.2">
      <c r="A18" s="24"/>
      <c r="B18" s="68"/>
      <c r="C18" s="68"/>
      <c r="D18" s="68"/>
      <c r="E18" s="68"/>
      <c r="F18" s="68"/>
      <c r="G18" s="76"/>
      <c r="I18" s="24"/>
      <c r="J18" s="68"/>
      <c r="K18" s="68"/>
      <c r="L18" s="68"/>
      <c r="M18" s="68"/>
      <c r="N18" s="68"/>
      <c r="O18" s="76"/>
    </row>
    <row r="19" spans="1:15" x14ac:dyDescent="0.2">
      <c r="A19" s="77" t="s">
        <v>55</v>
      </c>
      <c r="B19" s="68"/>
      <c r="C19" s="68"/>
      <c r="D19" s="68"/>
      <c r="E19" s="68"/>
      <c r="F19" s="68"/>
      <c r="G19" s="76"/>
      <c r="I19" s="77" t="s">
        <v>55</v>
      </c>
      <c r="J19" s="68"/>
      <c r="K19" s="68"/>
      <c r="L19" s="68"/>
      <c r="M19" s="68"/>
      <c r="N19" s="68"/>
      <c r="O19" s="76"/>
    </row>
    <row r="20" spans="1:15" x14ac:dyDescent="0.2">
      <c r="A20" s="99" t="s">
        <v>254</v>
      </c>
      <c r="B20" s="100"/>
      <c r="C20" s="100"/>
      <c r="D20" s="100"/>
      <c r="E20" s="100"/>
      <c r="F20" s="100"/>
      <c r="G20" s="76"/>
      <c r="I20" s="99" t="s">
        <v>254</v>
      </c>
      <c r="J20" s="100"/>
      <c r="K20" s="100"/>
      <c r="L20" s="100"/>
      <c r="M20" s="100"/>
      <c r="N20" s="100"/>
      <c r="O20" s="76"/>
    </row>
    <row r="21" spans="1:15" x14ac:dyDescent="0.2">
      <c r="A21" s="77" t="s">
        <v>233</v>
      </c>
      <c r="B21" s="68"/>
      <c r="C21" s="68"/>
      <c r="D21" s="68"/>
      <c r="E21" s="68"/>
      <c r="F21" s="68"/>
      <c r="G21" s="76"/>
      <c r="I21" s="77" t="s">
        <v>233</v>
      </c>
      <c r="J21" s="68"/>
      <c r="K21" s="68"/>
      <c r="L21" s="68"/>
      <c r="M21" s="68"/>
      <c r="N21" s="68"/>
      <c r="O21" s="76"/>
    </row>
    <row r="22" spans="1:15" x14ac:dyDescent="0.2">
      <c r="A22" s="78" t="s">
        <v>57</v>
      </c>
      <c r="B22" s="68"/>
      <c r="C22" s="68"/>
      <c r="D22" s="68"/>
      <c r="E22" s="68"/>
      <c r="F22" s="68"/>
      <c r="G22" s="76"/>
      <c r="I22" s="78" t="s">
        <v>57</v>
      </c>
      <c r="J22" s="68"/>
      <c r="K22" s="68"/>
      <c r="L22" s="68"/>
      <c r="M22" s="68"/>
      <c r="N22" s="68"/>
      <c r="O22" s="76"/>
    </row>
    <row r="23" spans="1:15" x14ac:dyDescent="0.2">
      <c r="A23" s="78" t="s">
        <v>255</v>
      </c>
      <c r="B23" s="68"/>
      <c r="C23" s="68"/>
      <c r="D23" s="68"/>
      <c r="E23" s="68"/>
      <c r="F23" s="68"/>
      <c r="G23" s="76"/>
      <c r="I23" s="78" t="s">
        <v>255</v>
      </c>
      <c r="J23" s="68"/>
      <c r="K23" s="68"/>
      <c r="L23" s="68"/>
      <c r="M23" s="68"/>
      <c r="N23" s="68"/>
      <c r="O23" s="76"/>
    </row>
    <row r="24" spans="1:15" x14ac:dyDescent="0.2">
      <c r="A24" s="77" t="s">
        <v>256</v>
      </c>
      <c r="B24" s="68"/>
      <c r="C24" s="68"/>
      <c r="D24" s="68"/>
      <c r="E24" s="68"/>
      <c r="F24" s="68"/>
      <c r="G24" s="76"/>
      <c r="I24" s="77" t="s">
        <v>256</v>
      </c>
      <c r="J24" s="68"/>
      <c r="K24" s="68"/>
      <c r="L24" s="68"/>
      <c r="M24" s="68"/>
      <c r="N24" s="68"/>
      <c r="O24" s="76"/>
    </row>
    <row r="25" spans="1:15" x14ac:dyDescent="0.2">
      <c r="A25" s="77" t="s">
        <v>257</v>
      </c>
      <c r="B25" s="68"/>
      <c r="C25" s="68"/>
      <c r="D25" s="68"/>
      <c r="E25" s="68"/>
      <c r="F25" s="68"/>
      <c r="G25" s="76"/>
      <c r="I25" s="77" t="s">
        <v>257</v>
      </c>
      <c r="J25" s="68"/>
      <c r="K25" s="68"/>
      <c r="L25" s="68"/>
      <c r="M25" s="68"/>
      <c r="N25" s="68"/>
      <c r="O25" s="76"/>
    </row>
    <row r="26" spans="1:15" ht="13.5" thickBot="1" x14ac:dyDescent="0.25">
      <c r="A26" s="80"/>
      <c r="B26" s="81"/>
      <c r="C26" s="81"/>
      <c r="D26" s="81"/>
      <c r="E26" s="81"/>
      <c r="F26" s="81"/>
      <c r="G26" s="82"/>
      <c r="I26" s="80"/>
      <c r="J26" s="81"/>
      <c r="K26" s="81"/>
      <c r="L26" s="81"/>
      <c r="M26" s="81"/>
      <c r="N26" s="81"/>
      <c r="O26" s="82"/>
    </row>
  </sheetData>
  <mergeCells count="2">
    <mergeCell ref="A2:G2"/>
    <mergeCell ref="I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E101" sqref="E101"/>
    </sheetView>
  </sheetViews>
  <sheetFormatPr defaultColWidth="11.5703125" defaultRowHeight="12.75" x14ac:dyDescent="0.2"/>
  <cols>
    <col min="1" max="1" width="36" bestFit="1" customWidth="1"/>
    <col min="2" max="2" width="38.5703125" bestFit="1" customWidth="1"/>
    <col min="3" max="3" width="7.140625" customWidth="1"/>
    <col min="4" max="4" width="7.42578125" customWidth="1"/>
    <col min="5" max="5" width="34.7109375" customWidth="1"/>
    <col min="6" max="6" width="34.85546875" customWidth="1"/>
  </cols>
  <sheetData>
    <row r="1" spans="1:7" ht="13.5" thickBot="1" x14ac:dyDescent="0.25"/>
    <row r="2" spans="1:7" ht="17.25" customHeight="1" thickBot="1" x14ac:dyDescent="0.25">
      <c r="A2" s="191" t="s">
        <v>377</v>
      </c>
      <c r="B2" s="192"/>
      <c r="C2" s="193"/>
      <c r="E2" s="191" t="s">
        <v>355</v>
      </c>
      <c r="F2" s="192"/>
      <c r="G2" s="193"/>
    </row>
    <row r="3" spans="1:7" ht="17.25" customHeight="1" thickBot="1" x14ac:dyDescent="0.25">
      <c r="A3" s="73" t="s">
        <v>258</v>
      </c>
      <c r="B3" s="75" t="s">
        <v>259</v>
      </c>
      <c r="C3" s="74" t="s">
        <v>260</v>
      </c>
      <c r="E3" s="73" t="s">
        <v>258</v>
      </c>
      <c r="F3" s="75" t="s">
        <v>259</v>
      </c>
      <c r="G3" s="74" t="s">
        <v>260</v>
      </c>
    </row>
    <row r="4" spans="1:7" x14ac:dyDescent="0.2">
      <c r="A4" s="105" t="s">
        <v>251</v>
      </c>
      <c r="B4" s="102" t="s">
        <v>252</v>
      </c>
      <c r="C4" s="175" t="s">
        <v>58</v>
      </c>
      <c r="E4" s="105" t="s">
        <v>251</v>
      </c>
      <c r="F4" s="102" t="s">
        <v>252</v>
      </c>
      <c r="G4" s="172" t="s">
        <v>58</v>
      </c>
    </row>
    <row r="5" spans="1:7" x14ac:dyDescent="0.2">
      <c r="A5" s="105" t="s">
        <v>109</v>
      </c>
      <c r="B5" s="103" t="s">
        <v>154</v>
      </c>
      <c r="C5" s="175" t="s">
        <v>58</v>
      </c>
      <c r="E5" s="105" t="s">
        <v>109</v>
      </c>
      <c r="F5" s="103" t="s">
        <v>154</v>
      </c>
      <c r="G5" s="172" t="s">
        <v>58</v>
      </c>
    </row>
    <row r="6" spans="1:7" x14ac:dyDescent="0.2">
      <c r="A6" s="105" t="s">
        <v>113</v>
      </c>
      <c r="B6" s="103" t="s">
        <v>155</v>
      </c>
      <c r="C6" s="175" t="s">
        <v>58</v>
      </c>
      <c r="E6" s="105" t="s">
        <v>113</v>
      </c>
      <c r="F6" s="103" t="s">
        <v>155</v>
      </c>
      <c r="G6" s="172" t="s">
        <v>58</v>
      </c>
    </row>
    <row r="7" spans="1:7" x14ac:dyDescent="0.2">
      <c r="A7" s="105" t="s">
        <v>261</v>
      </c>
      <c r="B7" s="103" t="s">
        <v>262</v>
      </c>
      <c r="C7" s="175" t="s">
        <v>58</v>
      </c>
      <c r="E7" s="105" t="s">
        <v>261</v>
      </c>
      <c r="F7" s="103" t="s">
        <v>262</v>
      </c>
      <c r="G7" s="172" t="s">
        <v>58</v>
      </c>
    </row>
    <row r="8" spans="1:7" x14ac:dyDescent="0.2">
      <c r="A8" s="105" t="s">
        <v>156</v>
      </c>
      <c r="B8" s="103" t="s">
        <v>157</v>
      </c>
      <c r="C8" s="175" t="s">
        <v>58</v>
      </c>
      <c r="E8" s="105" t="s">
        <v>156</v>
      </c>
      <c r="F8" s="103" t="s">
        <v>157</v>
      </c>
      <c r="G8" s="172" t="s">
        <v>58</v>
      </c>
    </row>
    <row r="9" spans="1:7" x14ac:dyDescent="0.2">
      <c r="A9" s="105" t="s">
        <v>209</v>
      </c>
      <c r="B9" s="103" t="s">
        <v>158</v>
      </c>
      <c r="C9" s="175" t="s">
        <v>58</v>
      </c>
      <c r="E9" s="105" t="s">
        <v>209</v>
      </c>
      <c r="F9" s="103" t="s">
        <v>158</v>
      </c>
      <c r="G9" s="172" t="s">
        <v>58</v>
      </c>
    </row>
    <row r="10" spans="1:7" x14ac:dyDescent="0.2">
      <c r="A10" s="105" t="s">
        <v>210</v>
      </c>
      <c r="B10" s="103" t="s">
        <v>159</v>
      </c>
      <c r="C10" s="175" t="s">
        <v>58</v>
      </c>
      <c r="E10" s="105" t="s">
        <v>210</v>
      </c>
      <c r="F10" s="103" t="s">
        <v>159</v>
      </c>
      <c r="G10" s="172" t="s">
        <v>58</v>
      </c>
    </row>
    <row r="11" spans="1:7" x14ac:dyDescent="0.2">
      <c r="A11" s="105" t="s">
        <v>263</v>
      </c>
      <c r="B11" s="103" t="s">
        <v>264</v>
      </c>
      <c r="C11" s="175" t="s">
        <v>58</v>
      </c>
      <c r="E11" s="105" t="s">
        <v>263</v>
      </c>
      <c r="F11" s="103" t="s">
        <v>264</v>
      </c>
      <c r="G11" s="172" t="s">
        <v>58</v>
      </c>
    </row>
    <row r="12" spans="1:7" x14ac:dyDescent="0.2">
      <c r="A12" s="105" t="s">
        <v>120</v>
      </c>
      <c r="B12" s="103" t="s">
        <v>160</v>
      </c>
      <c r="C12" s="175" t="s">
        <v>58</v>
      </c>
      <c r="E12" s="105" t="s">
        <v>120</v>
      </c>
      <c r="F12" s="103" t="s">
        <v>160</v>
      </c>
      <c r="G12" s="172" t="s">
        <v>58</v>
      </c>
    </row>
    <row r="13" spans="1:7" x14ac:dyDescent="0.2">
      <c r="A13" s="105" t="s">
        <v>126</v>
      </c>
      <c r="B13" s="103" t="s">
        <v>161</v>
      </c>
      <c r="C13" s="175" t="s">
        <v>58</v>
      </c>
      <c r="E13" s="105" t="s">
        <v>126</v>
      </c>
      <c r="F13" s="103" t="s">
        <v>161</v>
      </c>
      <c r="G13" s="172" t="s">
        <v>58</v>
      </c>
    </row>
    <row r="14" spans="1:7" x14ac:dyDescent="0.2">
      <c r="A14" s="105" t="s">
        <v>96</v>
      </c>
      <c r="B14" s="103" t="s">
        <v>162</v>
      </c>
      <c r="C14" s="175" t="s">
        <v>58</v>
      </c>
      <c r="E14" s="105" t="s">
        <v>96</v>
      </c>
      <c r="F14" s="103" t="s">
        <v>162</v>
      </c>
      <c r="G14" s="172" t="s">
        <v>58</v>
      </c>
    </row>
    <row r="15" spans="1:7" x14ac:dyDescent="0.2">
      <c r="A15" s="105" t="s">
        <v>365</v>
      </c>
      <c r="B15" s="103" t="s">
        <v>366</v>
      </c>
      <c r="C15" s="175" t="s">
        <v>58</v>
      </c>
      <c r="E15" s="105" t="s">
        <v>134</v>
      </c>
      <c r="F15" s="103" t="s">
        <v>163</v>
      </c>
      <c r="G15" s="172" t="s">
        <v>58</v>
      </c>
    </row>
    <row r="16" spans="1:7" x14ac:dyDescent="0.2">
      <c r="A16" s="105" t="s">
        <v>367</v>
      </c>
      <c r="B16" s="103" t="s">
        <v>368</v>
      </c>
      <c r="C16" s="175" t="s">
        <v>58</v>
      </c>
      <c r="E16" s="105" t="s">
        <v>265</v>
      </c>
      <c r="F16" s="103" t="s">
        <v>266</v>
      </c>
      <c r="G16" s="172" t="s">
        <v>58</v>
      </c>
    </row>
    <row r="17" spans="1:7" x14ac:dyDescent="0.2">
      <c r="A17" s="105" t="s">
        <v>134</v>
      </c>
      <c r="B17" s="103" t="s">
        <v>163</v>
      </c>
      <c r="C17" s="175" t="s">
        <v>58</v>
      </c>
      <c r="E17" s="105" t="s">
        <v>220</v>
      </c>
      <c r="F17" s="103" t="s">
        <v>221</v>
      </c>
      <c r="G17" s="172" t="s">
        <v>58</v>
      </c>
    </row>
    <row r="18" spans="1:7" x14ac:dyDescent="0.2">
      <c r="A18" s="105" t="s">
        <v>369</v>
      </c>
      <c r="B18" s="103" t="s">
        <v>370</v>
      </c>
      <c r="C18" s="175" t="s">
        <v>58</v>
      </c>
      <c r="E18" s="105" t="s">
        <v>119</v>
      </c>
      <c r="F18" s="103" t="s">
        <v>164</v>
      </c>
      <c r="G18" s="172" t="s">
        <v>58</v>
      </c>
    </row>
    <row r="19" spans="1:7" x14ac:dyDescent="0.2">
      <c r="A19" s="105" t="s">
        <v>265</v>
      </c>
      <c r="B19" s="103" t="s">
        <v>266</v>
      </c>
      <c r="C19" s="175" t="s">
        <v>58</v>
      </c>
      <c r="E19" s="105" t="s">
        <v>103</v>
      </c>
      <c r="F19" s="103" t="s">
        <v>165</v>
      </c>
      <c r="G19" s="172" t="s">
        <v>58</v>
      </c>
    </row>
    <row r="20" spans="1:7" x14ac:dyDescent="0.2">
      <c r="A20" s="105" t="s">
        <v>371</v>
      </c>
      <c r="B20" s="103" t="s">
        <v>372</v>
      </c>
      <c r="C20" s="175" t="s">
        <v>58</v>
      </c>
      <c r="E20" s="105" t="s">
        <v>234</v>
      </c>
      <c r="F20" s="103" t="s">
        <v>235</v>
      </c>
      <c r="G20" s="172" t="s">
        <v>58</v>
      </c>
    </row>
    <row r="21" spans="1:7" x14ac:dyDescent="0.2">
      <c r="A21" s="105" t="s">
        <v>220</v>
      </c>
      <c r="B21" s="103" t="s">
        <v>221</v>
      </c>
      <c r="C21" s="175" t="s">
        <v>58</v>
      </c>
      <c r="E21" s="105" t="s">
        <v>127</v>
      </c>
      <c r="F21" s="103" t="s">
        <v>166</v>
      </c>
      <c r="G21" s="172" t="s">
        <v>58</v>
      </c>
    </row>
    <row r="22" spans="1:7" x14ac:dyDescent="0.2">
      <c r="A22" s="105" t="s">
        <v>119</v>
      </c>
      <c r="B22" s="103" t="s">
        <v>164</v>
      </c>
      <c r="C22" s="175" t="s">
        <v>58</v>
      </c>
      <c r="E22" s="105" t="s">
        <v>267</v>
      </c>
      <c r="F22" s="103" t="s">
        <v>268</v>
      </c>
      <c r="G22" s="172" t="s">
        <v>58</v>
      </c>
    </row>
    <row r="23" spans="1:7" x14ac:dyDescent="0.2">
      <c r="A23" s="105" t="s">
        <v>103</v>
      </c>
      <c r="B23" s="103" t="s">
        <v>165</v>
      </c>
      <c r="C23" s="175" t="s">
        <v>58</v>
      </c>
      <c r="E23" s="105" t="s">
        <v>344</v>
      </c>
      <c r="F23" s="103" t="s">
        <v>345</v>
      </c>
      <c r="G23" s="172" t="s">
        <v>58</v>
      </c>
    </row>
    <row r="24" spans="1:7" x14ac:dyDescent="0.2">
      <c r="A24" s="105" t="s">
        <v>234</v>
      </c>
      <c r="B24" s="103" t="s">
        <v>235</v>
      </c>
      <c r="C24" s="175" t="s">
        <v>58</v>
      </c>
      <c r="E24" s="105" t="s">
        <v>117</v>
      </c>
      <c r="F24" s="103" t="s">
        <v>167</v>
      </c>
      <c r="G24" s="172" t="s">
        <v>58</v>
      </c>
    </row>
    <row r="25" spans="1:7" x14ac:dyDescent="0.2">
      <c r="A25" s="105" t="s">
        <v>127</v>
      </c>
      <c r="B25" s="103" t="s">
        <v>166</v>
      </c>
      <c r="C25" s="175" t="s">
        <v>58</v>
      </c>
      <c r="E25" s="105" t="s">
        <v>237</v>
      </c>
      <c r="F25" s="103" t="s">
        <v>238</v>
      </c>
      <c r="G25" s="172" t="s">
        <v>58</v>
      </c>
    </row>
    <row r="26" spans="1:7" x14ac:dyDescent="0.2">
      <c r="A26" s="105" t="s">
        <v>267</v>
      </c>
      <c r="B26" s="103" t="s">
        <v>268</v>
      </c>
      <c r="C26" s="175" t="s">
        <v>58</v>
      </c>
      <c r="E26" s="105" t="s">
        <v>346</v>
      </c>
      <c r="F26" s="103" t="s">
        <v>347</v>
      </c>
      <c r="G26" s="172" t="s">
        <v>58</v>
      </c>
    </row>
    <row r="27" spans="1:7" x14ac:dyDescent="0.2">
      <c r="A27" s="105" t="s">
        <v>344</v>
      </c>
      <c r="B27" s="103" t="s">
        <v>345</v>
      </c>
      <c r="C27" s="175" t="s">
        <v>58</v>
      </c>
      <c r="E27" s="105" t="s">
        <v>123</v>
      </c>
      <c r="F27" s="103" t="s">
        <v>168</v>
      </c>
      <c r="G27" s="172" t="s">
        <v>58</v>
      </c>
    </row>
    <row r="28" spans="1:7" x14ac:dyDescent="0.2">
      <c r="A28" s="105" t="s">
        <v>117</v>
      </c>
      <c r="B28" s="103" t="s">
        <v>167</v>
      </c>
      <c r="C28" s="175" t="s">
        <v>58</v>
      </c>
      <c r="E28" s="105" t="s">
        <v>107</v>
      </c>
      <c r="F28" s="103" t="s">
        <v>169</v>
      </c>
      <c r="G28" s="172" t="s">
        <v>58</v>
      </c>
    </row>
    <row r="29" spans="1:7" x14ac:dyDescent="0.2">
      <c r="A29" s="105" t="s">
        <v>237</v>
      </c>
      <c r="B29" s="103" t="s">
        <v>238</v>
      </c>
      <c r="C29" s="175" t="s">
        <v>58</v>
      </c>
      <c r="E29" s="105" t="s">
        <v>170</v>
      </c>
      <c r="F29" s="103" t="s">
        <v>171</v>
      </c>
      <c r="G29" s="172" t="s">
        <v>58</v>
      </c>
    </row>
    <row r="30" spans="1:7" x14ac:dyDescent="0.2">
      <c r="A30" s="105" t="s">
        <v>346</v>
      </c>
      <c r="B30" s="103" t="s">
        <v>347</v>
      </c>
      <c r="C30" s="175" t="s">
        <v>58</v>
      </c>
      <c r="E30" s="105" t="s">
        <v>136</v>
      </c>
      <c r="F30" s="103" t="s">
        <v>172</v>
      </c>
      <c r="G30" s="172" t="s">
        <v>58</v>
      </c>
    </row>
    <row r="31" spans="1:7" x14ac:dyDescent="0.2">
      <c r="A31" s="105" t="s">
        <v>123</v>
      </c>
      <c r="B31" s="103" t="s">
        <v>168</v>
      </c>
      <c r="C31" s="175" t="s">
        <v>58</v>
      </c>
      <c r="E31" s="105" t="s">
        <v>112</v>
      </c>
      <c r="F31" s="103" t="s">
        <v>173</v>
      </c>
      <c r="G31" s="172" t="s">
        <v>58</v>
      </c>
    </row>
    <row r="32" spans="1:7" x14ac:dyDescent="0.2">
      <c r="A32" s="105" t="s">
        <v>107</v>
      </c>
      <c r="B32" s="103" t="s">
        <v>169</v>
      </c>
      <c r="C32" s="175" t="s">
        <v>58</v>
      </c>
      <c r="E32" s="105" t="s">
        <v>94</v>
      </c>
      <c r="F32" s="103" t="s">
        <v>174</v>
      </c>
      <c r="G32" s="172" t="s">
        <v>58</v>
      </c>
    </row>
    <row r="33" spans="1:7" x14ac:dyDescent="0.2">
      <c r="A33" s="105" t="s">
        <v>170</v>
      </c>
      <c r="B33" s="103" t="s">
        <v>171</v>
      </c>
      <c r="C33" s="175" t="s">
        <v>58</v>
      </c>
      <c r="E33" s="105" t="s">
        <v>269</v>
      </c>
      <c r="F33" s="103" t="s">
        <v>270</v>
      </c>
      <c r="G33" s="172" t="s">
        <v>58</v>
      </c>
    </row>
    <row r="34" spans="1:7" x14ac:dyDescent="0.2">
      <c r="A34" s="105" t="s">
        <v>136</v>
      </c>
      <c r="B34" s="103" t="s">
        <v>172</v>
      </c>
      <c r="C34" s="175" t="s">
        <v>58</v>
      </c>
      <c r="E34" s="105" t="s">
        <v>175</v>
      </c>
      <c r="F34" s="103" t="s">
        <v>176</v>
      </c>
      <c r="G34" s="172" t="s">
        <v>58</v>
      </c>
    </row>
    <row r="35" spans="1:7" x14ac:dyDescent="0.2">
      <c r="A35" s="105" t="s">
        <v>112</v>
      </c>
      <c r="B35" s="103" t="s">
        <v>173</v>
      </c>
      <c r="C35" s="175" t="s">
        <v>58</v>
      </c>
      <c r="E35" s="105" t="s">
        <v>271</v>
      </c>
      <c r="F35" s="103" t="s">
        <v>272</v>
      </c>
      <c r="G35" s="172" t="s">
        <v>58</v>
      </c>
    </row>
    <row r="36" spans="1:7" x14ac:dyDescent="0.2">
      <c r="A36" s="105" t="s">
        <v>94</v>
      </c>
      <c r="B36" s="103" t="s">
        <v>174</v>
      </c>
      <c r="C36" s="175" t="s">
        <v>58</v>
      </c>
      <c r="E36" s="105" t="s">
        <v>102</v>
      </c>
      <c r="F36" s="103" t="s">
        <v>177</v>
      </c>
      <c r="G36" s="172" t="s">
        <v>58</v>
      </c>
    </row>
    <row r="37" spans="1:7" x14ac:dyDescent="0.2">
      <c r="A37" s="105" t="s">
        <v>269</v>
      </c>
      <c r="B37" s="103" t="s">
        <v>270</v>
      </c>
      <c r="C37" s="175" t="s">
        <v>58</v>
      </c>
      <c r="E37" s="105" t="s">
        <v>211</v>
      </c>
      <c r="F37" s="103" t="s">
        <v>178</v>
      </c>
      <c r="G37" s="172" t="s">
        <v>58</v>
      </c>
    </row>
    <row r="38" spans="1:7" x14ac:dyDescent="0.2">
      <c r="A38" s="105" t="s">
        <v>175</v>
      </c>
      <c r="B38" s="103" t="s">
        <v>176</v>
      </c>
      <c r="C38" s="175" t="s">
        <v>58</v>
      </c>
      <c r="E38" s="105" t="s">
        <v>131</v>
      </c>
      <c r="F38" s="103" t="s">
        <v>179</v>
      </c>
      <c r="G38" s="172" t="s">
        <v>58</v>
      </c>
    </row>
    <row r="39" spans="1:7" x14ac:dyDescent="0.2">
      <c r="A39" s="105" t="s">
        <v>271</v>
      </c>
      <c r="B39" s="103" t="s">
        <v>272</v>
      </c>
      <c r="C39" s="175" t="s">
        <v>58</v>
      </c>
      <c r="E39" s="105" t="s">
        <v>99</v>
      </c>
      <c r="F39" s="103" t="s">
        <v>212</v>
      </c>
      <c r="G39" s="172" t="s">
        <v>58</v>
      </c>
    </row>
    <row r="40" spans="1:7" x14ac:dyDescent="0.2">
      <c r="A40" s="105" t="s">
        <v>102</v>
      </c>
      <c r="B40" s="103" t="s">
        <v>177</v>
      </c>
      <c r="C40" s="175" t="s">
        <v>58</v>
      </c>
      <c r="E40" s="105" t="s">
        <v>298</v>
      </c>
      <c r="F40" s="103" t="s">
        <v>299</v>
      </c>
      <c r="G40" s="172" t="s">
        <v>58</v>
      </c>
    </row>
    <row r="41" spans="1:7" x14ac:dyDescent="0.2">
      <c r="A41" s="105" t="s">
        <v>211</v>
      </c>
      <c r="B41" s="103" t="s">
        <v>178</v>
      </c>
      <c r="C41" s="175" t="s">
        <v>58</v>
      </c>
      <c r="E41" s="105" t="s">
        <v>239</v>
      </c>
      <c r="F41" s="103" t="s">
        <v>240</v>
      </c>
      <c r="G41" s="172" t="s">
        <v>58</v>
      </c>
    </row>
    <row r="42" spans="1:7" x14ac:dyDescent="0.2">
      <c r="A42" s="105" t="s">
        <v>131</v>
      </c>
      <c r="B42" s="103" t="s">
        <v>179</v>
      </c>
      <c r="C42" s="175" t="s">
        <v>58</v>
      </c>
      <c r="E42" s="105" t="s">
        <v>139</v>
      </c>
      <c r="F42" s="103" t="s">
        <v>180</v>
      </c>
      <c r="G42" s="172" t="s">
        <v>58</v>
      </c>
    </row>
    <row r="43" spans="1:7" x14ac:dyDescent="0.2">
      <c r="A43" s="105" t="s">
        <v>373</v>
      </c>
      <c r="B43" s="103" t="s">
        <v>374</v>
      </c>
      <c r="C43" s="175" t="s">
        <v>58</v>
      </c>
      <c r="E43" s="105" t="s">
        <v>105</v>
      </c>
      <c r="F43" s="103" t="s">
        <v>181</v>
      </c>
      <c r="G43" s="172" t="s">
        <v>58</v>
      </c>
    </row>
    <row r="44" spans="1:7" x14ac:dyDescent="0.2">
      <c r="A44" s="105" t="s">
        <v>99</v>
      </c>
      <c r="B44" s="103" t="s">
        <v>212</v>
      </c>
      <c r="C44" s="175" t="s">
        <v>58</v>
      </c>
      <c r="E44" s="105" t="s">
        <v>241</v>
      </c>
      <c r="F44" s="103" t="s">
        <v>242</v>
      </c>
      <c r="G44" s="172" t="s">
        <v>58</v>
      </c>
    </row>
    <row r="45" spans="1:7" x14ac:dyDescent="0.2">
      <c r="A45" s="105" t="s">
        <v>298</v>
      </c>
      <c r="B45" s="103" t="s">
        <v>299</v>
      </c>
      <c r="C45" s="175" t="s">
        <v>58</v>
      </c>
      <c r="E45" s="105" t="s">
        <v>116</v>
      </c>
      <c r="F45" s="103" t="s">
        <v>182</v>
      </c>
      <c r="G45" s="172" t="s">
        <v>58</v>
      </c>
    </row>
    <row r="46" spans="1:7" x14ac:dyDescent="0.2">
      <c r="A46" s="105" t="s">
        <v>239</v>
      </c>
      <c r="B46" s="103" t="s">
        <v>240</v>
      </c>
      <c r="C46" s="175" t="s">
        <v>58</v>
      </c>
      <c r="E46" s="105" t="s">
        <v>110</v>
      </c>
      <c r="F46" s="103" t="s">
        <v>183</v>
      </c>
      <c r="G46" s="172" t="s">
        <v>58</v>
      </c>
    </row>
    <row r="47" spans="1:7" x14ac:dyDescent="0.2">
      <c r="A47" s="105" t="s">
        <v>139</v>
      </c>
      <c r="B47" s="103" t="s">
        <v>180</v>
      </c>
      <c r="C47" s="175" t="s">
        <v>58</v>
      </c>
      <c r="E47" s="105" t="s">
        <v>243</v>
      </c>
      <c r="F47" s="103" t="s">
        <v>244</v>
      </c>
      <c r="G47" s="172" t="s">
        <v>58</v>
      </c>
    </row>
    <row r="48" spans="1:7" x14ac:dyDescent="0.2">
      <c r="A48" s="105" t="s">
        <v>105</v>
      </c>
      <c r="B48" s="103" t="s">
        <v>181</v>
      </c>
      <c r="C48" s="175" t="s">
        <v>58</v>
      </c>
      <c r="E48" s="105" t="s">
        <v>125</v>
      </c>
      <c r="F48" s="103" t="s">
        <v>184</v>
      </c>
      <c r="G48" s="172" t="s">
        <v>58</v>
      </c>
    </row>
    <row r="49" spans="1:7" x14ac:dyDescent="0.2">
      <c r="A49" s="105" t="s">
        <v>241</v>
      </c>
      <c r="B49" s="103" t="s">
        <v>242</v>
      </c>
      <c r="C49" s="175" t="s">
        <v>58</v>
      </c>
      <c r="E49" s="105" t="s">
        <v>118</v>
      </c>
      <c r="F49" s="103" t="s">
        <v>185</v>
      </c>
      <c r="G49" s="172" t="s">
        <v>58</v>
      </c>
    </row>
    <row r="50" spans="1:7" x14ac:dyDescent="0.2">
      <c r="A50" s="105" t="s">
        <v>116</v>
      </c>
      <c r="B50" s="103" t="s">
        <v>182</v>
      </c>
      <c r="C50" s="175" t="s">
        <v>58</v>
      </c>
      <c r="E50" s="105" t="s">
        <v>340</v>
      </c>
      <c r="F50" s="103" t="s">
        <v>341</v>
      </c>
      <c r="G50" s="172" t="s">
        <v>58</v>
      </c>
    </row>
    <row r="51" spans="1:7" x14ac:dyDescent="0.2">
      <c r="A51" s="105" t="s">
        <v>110</v>
      </c>
      <c r="B51" s="103" t="s">
        <v>183</v>
      </c>
      <c r="C51" s="175" t="s">
        <v>58</v>
      </c>
      <c r="E51" s="105" t="s">
        <v>186</v>
      </c>
      <c r="F51" s="103" t="s">
        <v>187</v>
      </c>
      <c r="G51" s="172" t="s">
        <v>58</v>
      </c>
    </row>
    <row r="52" spans="1:7" x14ac:dyDescent="0.2">
      <c r="A52" s="105" t="s">
        <v>243</v>
      </c>
      <c r="B52" s="103" t="s">
        <v>244</v>
      </c>
      <c r="C52" s="175" t="s">
        <v>58</v>
      </c>
      <c r="E52" s="105" t="s">
        <v>98</v>
      </c>
      <c r="F52" s="103" t="s">
        <v>213</v>
      </c>
      <c r="G52" s="172" t="s">
        <v>58</v>
      </c>
    </row>
    <row r="53" spans="1:7" x14ac:dyDescent="0.2">
      <c r="A53" s="105" t="s">
        <v>125</v>
      </c>
      <c r="B53" s="103" t="s">
        <v>184</v>
      </c>
      <c r="C53" s="175" t="s">
        <v>58</v>
      </c>
      <c r="E53" s="105" t="s">
        <v>138</v>
      </c>
      <c r="F53" s="103" t="s">
        <v>188</v>
      </c>
      <c r="G53" s="172" t="s">
        <v>58</v>
      </c>
    </row>
    <row r="54" spans="1:7" x14ac:dyDescent="0.2">
      <c r="A54" s="105" t="s">
        <v>118</v>
      </c>
      <c r="B54" s="103" t="s">
        <v>185</v>
      </c>
      <c r="C54" s="175" t="s">
        <v>58</v>
      </c>
      <c r="E54" s="105" t="s">
        <v>273</v>
      </c>
      <c r="F54" s="103" t="s">
        <v>274</v>
      </c>
      <c r="G54" s="172" t="s">
        <v>58</v>
      </c>
    </row>
    <row r="55" spans="1:7" x14ac:dyDescent="0.2">
      <c r="A55" s="105" t="s">
        <v>340</v>
      </c>
      <c r="B55" s="103" t="s">
        <v>341</v>
      </c>
      <c r="C55" s="175" t="s">
        <v>58</v>
      </c>
      <c r="E55" s="105" t="s">
        <v>245</v>
      </c>
      <c r="F55" s="103" t="s">
        <v>246</v>
      </c>
      <c r="G55" s="172" t="s">
        <v>58</v>
      </c>
    </row>
    <row r="56" spans="1:7" x14ac:dyDescent="0.2">
      <c r="A56" s="105" t="s">
        <v>186</v>
      </c>
      <c r="B56" s="103" t="s">
        <v>187</v>
      </c>
      <c r="C56" s="175" t="s">
        <v>58</v>
      </c>
      <c r="E56" s="105" t="s">
        <v>133</v>
      </c>
      <c r="F56" s="103" t="s">
        <v>189</v>
      </c>
      <c r="G56" s="172" t="s">
        <v>58</v>
      </c>
    </row>
    <row r="57" spans="1:7" x14ac:dyDescent="0.2">
      <c r="A57" s="105" t="s">
        <v>98</v>
      </c>
      <c r="B57" s="103" t="s">
        <v>213</v>
      </c>
      <c r="C57" s="175" t="s">
        <v>58</v>
      </c>
      <c r="E57" s="105" t="s">
        <v>275</v>
      </c>
      <c r="F57" s="103" t="s">
        <v>276</v>
      </c>
      <c r="G57" s="172" t="s">
        <v>58</v>
      </c>
    </row>
    <row r="58" spans="1:7" x14ac:dyDescent="0.2">
      <c r="A58" s="105" t="s">
        <v>138</v>
      </c>
      <c r="B58" s="103" t="s">
        <v>188</v>
      </c>
      <c r="C58" s="175" t="s">
        <v>58</v>
      </c>
      <c r="E58" s="105" t="s">
        <v>342</v>
      </c>
      <c r="F58" s="103" t="s">
        <v>343</v>
      </c>
      <c r="G58" s="172" t="s">
        <v>58</v>
      </c>
    </row>
    <row r="59" spans="1:7" x14ac:dyDescent="0.2">
      <c r="A59" s="105" t="s">
        <v>273</v>
      </c>
      <c r="B59" s="103" t="s">
        <v>274</v>
      </c>
      <c r="C59" s="175" t="s">
        <v>58</v>
      </c>
      <c r="E59" s="105" t="s">
        <v>135</v>
      </c>
      <c r="F59" s="103" t="s">
        <v>214</v>
      </c>
      <c r="G59" s="172" t="s">
        <v>58</v>
      </c>
    </row>
    <row r="60" spans="1:7" x14ac:dyDescent="0.2">
      <c r="A60" s="105" t="s">
        <v>245</v>
      </c>
      <c r="B60" s="103" t="s">
        <v>246</v>
      </c>
      <c r="C60" s="175" t="s">
        <v>58</v>
      </c>
      <c r="E60" s="105" t="s">
        <v>101</v>
      </c>
      <c r="F60" s="103" t="s">
        <v>190</v>
      </c>
      <c r="G60" s="172" t="s">
        <v>58</v>
      </c>
    </row>
    <row r="61" spans="1:7" x14ac:dyDescent="0.2">
      <c r="A61" s="105" t="s">
        <v>133</v>
      </c>
      <c r="B61" s="103" t="s">
        <v>189</v>
      </c>
      <c r="C61" s="175" t="s">
        <v>58</v>
      </c>
      <c r="E61" s="105" t="s">
        <v>277</v>
      </c>
      <c r="F61" s="103" t="s">
        <v>278</v>
      </c>
      <c r="G61" s="172" t="s">
        <v>58</v>
      </c>
    </row>
    <row r="62" spans="1:7" x14ac:dyDescent="0.2">
      <c r="A62" s="105" t="s">
        <v>275</v>
      </c>
      <c r="B62" s="103" t="s">
        <v>276</v>
      </c>
      <c r="C62" s="175" t="s">
        <v>58</v>
      </c>
      <c r="E62" s="105" t="s">
        <v>108</v>
      </c>
      <c r="F62" s="103" t="s">
        <v>191</v>
      </c>
      <c r="G62" s="172" t="s">
        <v>58</v>
      </c>
    </row>
    <row r="63" spans="1:7" x14ac:dyDescent="0.2">
      <c r="A63" s="105" t="s">
        <v>342</v>
      </c>
      <c r="B63" s="103" t="s">
        <v>343</v>
      </c>
      <c r="C63" s="175" t="s">
        <v>58</v>
      </c>
      <c r="E63" s="105" t="s">
        <v>97</v>
      </c>
      <c r="F63" s="103" t="s">
        <v>192</v>
      </c>
      <c r="G63" s="172" t="s">
        <v>58</v>
      </c>
    </row>
    <row r="64" spans="1:7" x14ac:dyDescent="0.2">
      <c r="A64" s="105" t="s">
        <v>135</v>
      </c>
      <c r="B64" s="103" t="s">
        <v>214</v>
      </c>
      <c r="C64" s="175" t="s">
        <v>58</v>
      </c>
      <c r="E64" s="105" t="s">
        <v>124</v>
      </c>
      <c r="F64" s="103" t="s">
        <v>193</v>
      </c>
      <c r="G64" s="172" t="s">
        <v>58</v>
      </c>
    </row>
    <row r="65" spans="1:7" x14ac:dyDescent="0.2">
      <c r="A65" s="105" t="s">
        <v>101</v>
      </c>
      <c r="B65" s="103" t="s">
        <v>190</v>
      </c>
      <c r="C65" s="175" t="s">
        <v>58</v>
      </c>
      <c r="E65" s="105" t="s">
        <v>279</v>
      </c>
      <c r="F65" s="103" t="s">
        <v>280</v>
      </c>
      <c r="G65" s="172" t="s">
        <v>58</v>
      </c>
    </row>
    <row r="66" spans="1:7" x14ac:dyDescent="0.2">
      <c r="A66" s="105" t="s">
        <v>277</v>
      </c>
      <c r="B66" s="103" t="s">
        <v>278</v>
      </c>
      <c r="C66" s="175" t="s">
        <v>58</v>
      </c>
      <c r="E66" s="105" t="s">
        <v>95</v>
      </c>
      <c r="F66" s="103" t="s">
        <v>194</v>
      </c>
      <c r="G66" s="172" t="s">
        <v>58</v>
      </c>
    </row>
    <row r="67" spans="1:7" x14ac:dyDescent="0.2">
      <c r="A67" s="105" t="s">
        <v>108</v>
      </c>
      <c r="B67" s="103" t="s">
        <v>191</v>
      </c>
      <c r="C67" s="175" t="s">
        <v>58</v>
      </c>
      <c r="E67" s="105" t="s">
        <v>304</v>
      </c>
      <c r="F67" s="103" t="s">
        <v>305</v>
      </c>
      <c r="G67" s="172" t="s">
        <v>58</v>
      </c>
    </row>
    <row r="68" spans="1:7" x14ac:dyDescent="0.2">
      <c r="A68" s="105" t="s">
        <v>97</v>
      </c>
      <c r="B68" s="103" t="s">
        <v>192</v>
      </c>
      <c r="C68" s="175" t="s">
        <v>58</v>
      </c>
      <c r="E68" s="105" t="s">
        <v>281</v>
      </c>
      <c r="F68" s="103" t="s">
        <v>282</v>
      </c>
      <c r="G68" s="172" t="s">
        <v>58</v>
      </c>
    </row>
    <row r="69" spans="1:7" x14ac:dyDescent="0.2">
      <c r="A69" s="105" t="s">
        <v>124</v>
      </c>
      <c r="B69" s="103" t="s">
        <v>193</v>
      </c>
      <c r="C69" s="175" t="s">
        <v>58</v>
      </c>
      <c r="E69" s="105" t="s">
        <v>93</v>
      </c>
      <c r="F69" s="103" t="s">
        <v>195</v>
      </c>
      <c r="G69" s="172" t="s">
        <v>58</v>
      </c>
    </row>
    <row r="70" spans="1:7" x14ac:dyDescent="0.2">
      <c r="A70" s="105" t="s">
        <v>279</v>
      </c>
      <c r="B70" s="103" t="s">
        <v>280</v>
      </c>
      <c r="C70" s="175" t="s">
        <v>58</v>
      </c>
      <c r="E70" s="105" t="s">
        <v>122</v>
      </c>
      <c r="F70" s="103" t="s">
        <v>196</v>
      </c>
      <c r="G70" s="172" t="s">
        <v>58</v>
      </c>
    </row>
    <row r="71" spans="1:7" x14ac:dyDescent="0.2">
      <c r="A71" s="105" t="s">
        <v>95</v>
      </c>
      <c r="B71" s="103" t="s">
        <v>194</v>
      </c>
      <c r="C71" s="175" t="s">
        <v>58</v>
      </c>
      <c r="E71" s="105" t="s">
        <v>283</v>
      </c>
      <c r="F71" s="103" t="s">
        <v>284</v>
      </c>
      <c r="G71" s="172" t="s">
        <v>58</v>
      </c>
    </row>
    <row r="72" spans="1:7" x14ac:dyDescent="0.2">
      <c r="A72" s="105" t="s">
        <v>304</v>
      </c>
      <c r="B72" s="103" t="s">
        <v>305</v>
      </c>
      <c r="C72" s="175" t="s">
        <v>58</v>
      </c>
      <c r="E72" s="105" t="s">
        <v>129</v>
      </c>
      <c r="F72" s="103" t="s">
        <v>197</v>
      </c>
      <c r="G72" s="172" t="s">
        <v>58</v>
      </c>
    </row>
    <row r="73" spans="1:7" x14ac:dyDescent="0.2">
      <c r="A73" s="105" t="s">
        <v>281</v>
      </c>
      <c r="B73" s="103" t="s">
        <v>282</v>
      </c>
      <c r="C73" s="175" t="s">
        <v>58</v>
      </c>
      <c r="E73" s="105" t="s">
        <v>130</v>
      </c>
      <c r="F73" s="103" t="s">
        <v>198</v>
      </c>
      <c r="G73" s="172" t="s">
        <v>58</v>
      </c>
    </row>
    <row r="74" spans="1:7" x14ac:dyDescent="0.2">
      <c r="A74" s="105" t="s">
        <v>93</v>
      </c>
      <c r="B74" s="103" t="s">
        <v>195</v>
      </c>
      <c r="C74" s="175" t="s">
        <v>58</v>
      </c>
      <c r="E74" s="105" t="s">
        <v>121</v>
      </c>
      <c r="F74" s="103" t="s">
        <v>199</v>
      </c>
      <c r="G74" s="172" t="s">
        <v>58</v>
      </c>
    </row>
    <row r="75" spans="1:7" x14ac:dyDescent="0.2">
      <c r="A75" s="105" t="s">
        <v>122</v>
      </c>
      <c r="B75" s="103" t="s">
        <v>196</v>
      </c>
      <c r="C75" s="175" t="s">
        <v>58</v>
      </c>
      <c r="E75" s="105" t="s">
        <v>222</v>
      </c>
      <c r="F75" s="103" t="s">
        <v>223</v>
      </c>
      <c r="G75" s="172" t="s">
        <v>58</v>
      </c>
    </row>
    <row r="76" spans="1:7" x14ac:dyDescent="0.2">
      <c r="A76" s="105" t="s">
        <v>283</v>
      </c>
      <c r="B76" s="103" t="s">
        <v>284</v>
      </c>
      <c r="C76" s="175" t="s">
        <v>58</v>
      </c>
      <c r="E76" s="105" t="s">
        <v>115</v>
      </c>
      <c r="F76" s="103" t="s">
        <v>200</v>
      </c>
      <c r="G76" s="172" t="s">
        <v>58</v>
      </c>
    </row>
    <row r="77" spans="1:7" x14ac:dyDescent="0.2">
      <c r="A77" s="105" t="s">
        <v>129</v>
      </c>
      <c r="B77" s="103" t="s">
        <v>197</v>
      </c>
      <c r="C77" s="175" t="s">
        <v>58</v>
      </c>
      <c r="E77" s="105" t="s">
        <v>201</v>
      </c>
      <c r="F77" s="103" t="s">
        <v>215</v>
      </c>
      <c r="G77" s="172" t="s">
        <v>58</v>
      </c>
    </row>
    <row r="78" spans="1:7" x14ac:dyDescent="0.2">
      <c r="A78" s="105" t="s">
        <v>130</v>
      </c>
      <c r="B78" s="103" t="s">
        <v>198</v>
      </c>
      <c r="C78" s="175" t="s">
        <v>58</v>
      </c>
      <c r="E78" s="105" t="s">
        <v>137</v>
      </c>
      <c r="F78" s="103" t="s">
        <v>216</v>
      </c>
      <c r="G78" s="172" t="s">
        <v>58</v>
      </c>
    </row>
    <row r="79" spans="1:7" x14ac:dyDescent="0.2">
      <c r="A79" s="105" t="s">
        <v>121</v>
      </c>
      <c r="B79" s="103" t="s">
        <v>199</v>
      </c>
      <c r="C79" s="175" t="s">
        <v>58</v>
      </c>
      <c r="E79" s="105" t="s">
        <v>128</v>
      </c>
      <c r="F79" s="103" t="s">
        <v>202</v>
      </c>
      <c r="G79" s="172" t="s">
        <v>58</v>
      </c>
    </row>
    <row r="80" spans="1:7" x14ac:dyDescent="0.2">
      <c r="A80" s="105" t="s">
        <v>375</v>
      </c>
      <c r="B80" s="103" t="s">
        <v>376</v>
      </c>
      <c r="C80" s="175" t="s">
        <v>58</v>
      </c>
      <c r="E80" s="105" t="s">
        <v>106</v>
      </c>
      <c r="F80" s="103" t="s">
        <v>203</v>
      </c>
      <c r="G80" s="172" t="s">
        <v>58</v>
      </c>
    </row>
    <row r="81" spans="1:7" x14ac:dyDescent="0.2">
      <c r="A81" s="105" t="s">
        <v>222</v>
      </c>
      <c r="B81" s="103" t="s">
        <v>223</v>
      </c>
      <c r="C81" s="175" t="s">
        <v>58</v>
      </c>
      <c r="E81" s="105" t="s">
        <v>306</v>
      </c>
      <c r="F81" s="103" t="s">
        <v>307</v>
      </c>
      <c r="G81" s="172" t="s">
        <v>58</v>
      </c>
    </row>
    <row r="82" spans="1:7" x14ac:dyDescent="0.2">
      <c r="A82" s="105" t="s">
        <v>115</v>
      </c>
      <c r="B82" s="103" t="s">
        <v>200</v>
      </c>
      <c r="C82" s="175" t="s">
        <v>58</v>
      </c>
      <c r="E82" s="105" t="s">
        <v>247</v>
      </c>
      <c r="F82" s="103" t="s">
        <v>248</v>
      </c>
      <c r="G82" s="172" t="s">
        <v>58</v>
      </c>
    </row>
    <row r="83" spans="1:7" x14ac:dyDescent="0.2">
      <c r="A83" s="105" t="s">
        <v>201</v>
      </c>
      <c r="B83" s="103" t="s">
        <v>215</v>
      </c>
      <c r="C83" s="175" t="s">
        <v>58</v>
      </c>
      <c r="E83" s="105" t="s">
        <v>104</v>
      </c>
      <c r="F83" s="103" t="s">
        <v>204</v>
      </c>
      <c r="G83" s="172" t="s">
        <v>58</v>
      </c>
    </row>
    <row r="84" spans="1:7" x14ac:dyDescent="0.2">
      <c r="A84" s="105" t="s">
        <v>137</v>
      </c>
      <c r="B84" s="103" t="s">
        <v>216</v>
      </c>
      <c r="C84" s="175" t="s">
        <v>58</v>
      </c>
      <c r="E84" s="105" t="s">
        <v>114</v>
      </c>
      <c r="F84" s="103" t="s">
        <v>205</v>
      </c>
      <c r="G84" s="172" t="s">
        <v>58</v>
      </c>
    </row>
    <row r="85" spans="1:7" x14ac:dyDescent="0.2">
      <c r="A85" s="105" t="s">
        <v>128</v>
      </c>
      <c r="B85" s="103" t="s">
        <v>202</v>
      </c>
      <c r="C85" s="175" t="s">
        <v>58</v>
      </c>
      <c r="E85" s="105" t="s">
        <v>111</v>
      </c>
      <c r="F85" s="103" t="s">
        <v>206</v>
      </c>
      <c r="G85" s="172" t="s">
        <v>58</v>
      </c>
    </row>
    <row r="86" spans="1:7" x14ac:dyDescent="0.2">
      <c r="A86" s="105" t="s">
        <v>106</v>
      </c>
      <c r="B86" s="103" t="s">
        <v>203</v>
      </c>
      <c r="C86" s="175" t="s">
        <v>58</v>
      </c>
      <c r="E86" s="105" t="s">
        <v>100</v>
      </c>
      <c r="F86" s="103" t="s">
        <v>207</v>
      </c>
      <c r="G86" s="172" t="s">
        <v>58</v>
      </c>
    </row>
    <row r="87" spans="1:7" ht="15" customHeight="1" x14ac:dyDescent="0.2">
      <c r="A87" s="105" t="s">
        <v>306</v>
      </c>
      <c r="B87" s="103" t="s">
        <v>307</v>
      </c>
      <c r="C87" s="175" t="s">
        <v>58</v>
      </c>
      <c r="E87" s="105" t="s">
        <v>132</v>
      </c>
      <c r="F87" s="103" t="s">
        <v>208</v>
      </c>
      <c r="G87" s="172" t="s">
        <v>58</v>
      </c>
    </row>
    <row r="88" spans="1:7" x14ac:dyDescent="0.2">
      <c r="A88" s="105" t="s">
        <v>247</v>
      </c>
      <c r="B88" s="103" t="s">
        <v>248</v>
      </c>
      <c r="C88" s="175" t="s">
        <v>58</v>
      </c>
      <c r="E88" s="105" t="s">
        <v>285</v>
      </c>
      <c r="F88" s="103" t="s">
        <v>286</v>
      </c>
      <c r="G88" s="172" t="s">
        <v>58</v>
      </c>
    </row>
    <row r="89" spans="1:7" ht="15" customHeight="1" thickBot="1" x14ac:dyDescent="0.25">
      <c r="A89" s="105" t="s">
        <v>104</v>
      </c>
      <c r="B89" s="103" t="s">
        <v>204</v>
      </c>
      <c r="C89" s="175" t="s">
        <v>58</v>
      </c>
      <c r="E89" s="106" t="s">
        <v>249</v>
      </c>
      <c r="F89" s="104" t="s">
        <v>250</v>
      </c>
      <c r="G89" s="173" t="s">
        <v>58</v>
      </c>
    </row>
    <row r="90" spans="1:7" ht="18" customHeight="1" thickBot="1" x14ac:dyDescent="0.25">
      <c r="A90" s="105" t="s">
        <v>114</v>
      </c>
      <c r="B90" s="103" t="s">
        <v>205</v>
      </c>
      <c r="C90" s="175" t="s">
        <v>58</v>
      </c>
      <c r="E90" s="191" t="s">
        <v>5</v>
      </c>
      <c r="F90" s="193"/>
      <c r="G90" s="22">
        <v>86</v>
      </c>
    </row>
    <row r="91" spans="1:7" x14ac:dyDescent="0.2">
      <c r="A91" s="105" t="s">
        <v>111</v>
      </c>
      <c r="B91" s="103" t="s">
        <v>206</v>
      </c>
      <c r="C91" s="175" t="s">
        <v>58</v>
      </c>
    </row>
    <row r="92" spans="1:7" x14ac:dyDescent="0.2">
      <c r="A92" s="105" t="s">
        <v>100</v>
      </c>
      <c r="B92" s="103" t="s">
        <v>207</v>
      </c>
      <c r="C92" s="175" t="s">
        <v>58</v>
      </c>
    </row>
    <row r="93" spans="1:7" x14ac:dyDescent="0.2">
      <c r="A93" s="105" t="s">
        <v>132</v>
      </c>
      <c r="B93" s="103" t="s">
        <v>208</v>
      </c>
      <c r="C93" s="175" t="s">
        <v>58</v>
      </c>
    </row>
    <row r="94" spans="1:7" x14ac:dyDescent="0.2">
      <c r="A94" s="105" t="s">
        <v>285</v>
      </c>
      <c r="B94" s="103" t="s">
        <v>286</v>
      </c>
      <c r="C94" s="175" t="s">
        <v>58</v>
      </c>
    </row>
    <row r="95" spans="1:7" ht="13.5" thickBot="1" x14ac:dyDescent="0.25">
      <c r="A95" s="106" t="s">
        <v>249</v>
      </c>
      <c r="B95" s="104" t="s">
        <v>250</v>
      </c>
      <c r="C95" s="176" t="s">
        <v>58</v>
      </c>
    </row>
    <row r="96" spans="1:7" ht="18.75" customHeight="1" thickBot="1" x14ac:dyDescent="0.25">
      <c r="A96" s="191" t="s">
        <v>5</v>
      </c>
      <c r="B96" s="193"/>
      <c r="C96" s="22">
        <v>92</v>
      </c>
    </row>
    <row r="134" ht="15" customHeight="1" x14ac:dyDescent="0.2"/>
    <row r="135" ht="17.25" customHeight="1" x14ac:dyDescent="0.2"/>
  </sheetData>
  <mergeCells count="4">
    <mergeCell ref="A2:C2"/>
    <mergeCell ref="E2:G2"/>
    <mergeCell ref="E90:F90"/>
    <mergeCell ref="A96:B9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H14" sqref="H14"/>
    </sheetView>
  </sheetViews>
  <sheetFormatPr defaultRowHeight="12.75" x14ac:dyDescent="0.2"/>
  <cols>
    <col min="1" max="1" width="26.85546875" customWidth="1"/>
    <col min="2" max="2" width="37.5703125" customWidth="1"/>
    <col min="3" max="3" width="13.7109375" style="3" customWidth="1"/>
    <col min="4" max="4" width="7.140625" customWidth="1"/>
    <col min="5" max="5" width="7.28515625" customWidth="1"/>
    <col min="6" max="6" width="4.28515625" customWidth="1"/>
    <col min="7" max="7" width="26.5703125" customWidth="1"/>
    <col min="8" max="8" width="37.28515625" customWidth="1"/>
    <col min="9" max="9" width="13.5703125" customWidth="1"/>
  </cols>
  <sheetData>
    <row r="1" spans="1:11" ht="18.75" customHeight="1" thickBot="1" x14ac:dyDescent="0.25"/>
    <row r="2" spans="1:11" ht="19.5" customHeight="1" thickBot="1" x14ac:dyDescent="0.25">
      <c r="A2" s="194" t="s">
        <v>356</v>
      </c>
      <c r="B2" s="195"/>
      <c r="C2" s="196"/>
      <c r="D2" s="196"/>
      <c r="E2" s="197"/>
      <c r="G2" s="194" t="s">
        <v>310</v>
      </c>
      <c r="H2" s="195"/>
      <c r="I2" s="196"/>
      <c r="J2" s="196"/>
      <c r="K2" s="197"/>
    </row>
    <row r="3" spans="1:11" ht="16.5" customHeight="1" thickBot="1" x14ac:dyDescent="0.25">
      <c r="A3" s="87" t="s">
        <v>25</v>
      </c>
      <c r="B3" s="88" t="s">
        <v>26</v>
      </c>
      <c r="C3" s="89" t="s">
        <v>49</v>
      </c>
      <c r="D3" s="89" t="s">
        <v>44</v>
      </c>
      <c r="E3" s="89" t="s">
        <v>54</v>
      </c>
      <c r="G3" s="87" t="s">
        <v>25</v>
      </c>
      <c r="H3" s="88" t="s">
        <v>26</v>
      </c>
      <c r="I3" s="89" t="s">
        <v>49</v>
      </c>
      <c r="J3" s="89" t="s">
        <v>44</v>
      </c>
      <c r="K3" s="89" t="s">
        <v>54</v>
      </c>
    </row>
    <row r="4" spans="1:11" ht="16.5" customHeight="1" x14ac:dyDescent="0.2">
      <c r="A4" s="21" t="s">
        <v>31</v>
      </c>
      <c r="B4" s="62" t="s">
        <v>300</v>
      </c>
      <c r="C4" s="63" t="s">
        <v>47</v>
      </c>
      <c r="D4" s="64" t="s">
        <v>28</v>
      </c>
      <c r="E4" s="29">
        <v>1</v>
      </c>
      <c r="G4" s="21" t="s">
        <v>31</v>
      </c>
      <c r="H4" s="62" t="s">
        <v>300</v>
      </c>
      <c r="I4" s="63" t="s">
        <v>47</v>
      </c>
      <c r="J4" s="64" t="s">
        <v>28</v>
      </c>
      <c r="K4" s="29">
        <v>1</v>
      </c>
    </row>
    <row r="5" spans="1:11" ht="16.5" customHeight="1" x14ac:dyDescent="0.2">
      <c r="A5" s="21" t="s">
        <v>32</v>
      </c>
      <c r="B5" s="65" t="s">
        <v>301</v>
      </c>
      <c r="C5" s="30" t="s">
        <v>47</v>
      </c>
      <c r="D5" s="30" t="s">
        <v>28</v>
      </c>
      <c r="E5" s="30">
        <v>1</v>
      </c>
      <c r="G5" s="21" t="s">
        <v>32</v>
      </c>
      <c r="H5" s="65" t="s">
        <v>301</v>
      </c>
      <c r="I5" s="30" t="s">
        <v>47</v>
      </c>
      <c r="J5" s="30" t="s">
        <v>28</v>
      </c>
      <c r="K5" s="30">
        <v>1</v>
      </c>
    </row>
    <row r="6" spans="1:11" ht="18" customHeight="1" x14ac:dyDescent="0.2">
      <c r="A6" s="40" t="s">
        <v>217</v>
      </c>
      <c r="B6" s="66" t="s">
        <v>89</v>
      </c>
      <c r="C6" s="30" t="s">
        <v>47</v>
      </c>
      <c r="D6" s="30" t="s">
        <v>28</v>
      </c>
      <c r="E6" s="30">
        <v>1</v>
      </c>
      <c r="G6" s="40" t="s">
        <v>217</v>
      </c>
      <c r="H6" s="66" t="s">
        <v>89</v>
      </c>
      <c r="I6" s="30" t="s">
        <v>47</v>
      </c>
      <c r="J6" s="30" t="s">
        <v>28</v>
      </c>
      <c r="K6" s="30">
        <v>1</v>
      </c>
    </row>
    <row r="7" spans="1:11" ht="18" customHeight="1" thickBot="1" x14ac:dyDescent="0.25">
      <c r="A7" s="40" t="s">
        <v>218</v>
      </c>
      <c r="B7" s="67" t="s">
        <v>89</v>
      </c>
      <c r="C7" s="30" t="s">
        <v>47</v>
      </c>
      <c r="D7" s="30" t="s">
        <v>28</v>
      </c>
      <c r="E7" s="30">
        <v>1</v>
      </c>
      <c r="G7" s="40" t="s">
        <v>218</v>
      </c>
      <c r="H7" s="67" t="s">
        <v>89</v>
      </c>
      <c r="I7" s="30" t="s">
        <v>47</v>
      </c>
      <c r="J7" s="30" t="s">
        <v>28</v>
      </c>
      <c r="K7" s="30">
        <v>1</v>
      </c>
    </row>
    <row r="8" spans="1:11" ht="18" customHeight="1" thickBot="1" x14ac:dyDescent="0.25">
      <c r="A8" s="191" t="s">
        <v>48</v>
      </c>
      <c r="B8" s="192"/>
      <c r="C8" s="192"/>
      <c r="D8" s="193"/>
      <c r="E8" s="22">
        <f>SUM(E4:E7)</f>
        <v>4</v>
      </c>
      <c r="G8" s="191" t="s">
        <v>48</v>
      </c>
      <c r="H8" s="192"/>
      <c r="I8" s="192"/>
      <c r="J8" s="193"/>
      <c r="K8" s="22">
        <f>SUM(K4:K7)</f>
        <v>4</v>
      </c>
    </row>
    <row r="9" spans="1:11" ht="18" customHeight="1" thickBot="1" x14ac:dyDescent="0.25">
      <c r="A9" s="61"/>
      <c r="B9" s="61"/>
      <c r="C9" s="61"/>
      <c r="D9" s="61"/>
      <c r="E9" s="61"/>
      <c r="G9" s="61"/>
      <c r="H9" s="61"/>
      <c r="I9" s="61"/>
      <c r="J9" s="61"/>
      <c r="K9" s="61"/>
    </row>
    <row r="10" spans="1:11" ht="20.25" customHeight="1" thickBot="1" x14ac:dyDescent="0.25">
      <c r="A10" s="194" t="s">
        <v>357</v>
      </c>
      <c r="B10" s="195"/>
      <c r="C10" s="195"/>
      <c r="D10" s="195"/>
      <c r="E10" s="198"/>
      <c r="G10" s="194" t="s">
        <v>311</v>
      </c>
      <c r="H10" s="195"/>
      <c r="I10" s="195"/>
      <c r="J10" s="195"/>
      <c r="K10" s="198"/>
    </row>
    <row r="11" spans="1:11" ht="18.75" customHeight="1" thickBot="1" x14ac:dyDescent="0.25">
      <c r="A11" s="87" t="s">
        <v>25</v>
      </c>
      <c r="B11" s="88" t="s">
        <v>26</v>
      </c>
      <c r="C11" s="88" t="s">
        <v>49</v>
      </c>
      <c r="D11" s="89" t="s">
        <v>44</v>
      </c>
      <c r="E11" s="89" t="s">
        <v>54</v>
      </c>
      <c r="G11" s="87" t="s">
        <v>25</v>
      </c>
      <c r="H11" s="88" t="s">
        <v>26</v>
      </c>
      <c r="I11" s="88" t="s">
        <v>49</v>
      </c>
      <c r="J11" s="89" t="s">
        <v>44</v>
      </c>
      <c r="K11" s="89" t="s">
        <v>54</v>
      </c>
    </row>
    <row r="12" spans="1:11" ht="15" customHeight="1" x14ac:dyDescent="0.2">
      <c r="A12" s="83" t="s">
        <v>33</v>
      </c>
      <c r="B12" s="83" t="s">
        <v>302</v>
      </c>
      <c r="C12" s="84" t="s">
        <v>219</v>
      </c>
      <c r="D12" s="85" t="s">
        <v>28</v>
      </c>
      <c r="E12" s="85">
        <v>0</v>
      </c>
      <c r="G12" s="83" t="s">
        <v>33</v>
      </c>
      <c r="H12" s="83" t="s">
        <v>302</v>
      </c>
      <c r="I12" s="84" t="s">
        <v>219</v>
      </c>
      <c r="J12" s="85" t="s">
        <v>28</v>
      </c>
      <c r="K12" s="85">
        <v>0</v>
      </c>
    </row>
    <row r="13" spans="1:11" ht="15" customHeight="1" x14ac:dyDescent="0.2">
      <c r="A13" s="72" t="s">
        <v>34</v>
      </c>
      <c r="B13" s="28" t="s">
        <v>292</v>
      </c>
      <c r="C13" s="33" t="s">
        <v>47</v>
      </c>
      <c r="D13" s="30" t="s">
        <v>28</v>
      </c>
      <c r="E13" s="30">
        <v>1</v>
      </c>
      <c r="G13" s="72" t="s">
        <v>34</v>
      </c>
      <c r="H13" s="28" t="s">
        <v>292</v>
      </c>
      <c r="I13" s="33" t="s">
        <v>47</v>
      </c>
      <c r="J13" s="30" t="s">
        <v>28</v>
      </c>
      <c r="K13" s="30">
        <v>1</v>
      </c>
    </row>
    <row r="14" spans="1:11" ht="15" customHeight="1" x14ac:dyDescent="0.2">
      <c r="A14" s="86" t="s">
        <v>35</v>
      </c>
      <c r="B14" s="86" t="s">
        <v>303</v>
      </c>
      <c r="C14" s="84" t="s">
        <v>219</v>
      </c>
      <c r="D14" s="85" t="s">
        <v>28</v>
      </c>
      <c r="E14" s="85">
        <v>0</v>
      </c>
      <c r="G14" s="86" t="s">
        <v>35</v>
      </c>
      <c r="H14" s="86" t="s">
        <v>303</v>
      </c>
      <c r="I14" s="84" t="s">
        <v>219</v>
      </c>
      <c r="J14" s="85" t="s">
        <v>28</v>
      </c>
      <c r="K14" s="85">
        <v>0</v>
      </c>
    </row>
    <row r="15" spans="1:11" ht="15" customHeight="1" x14ac:dyDescent="0.2">
      <c r="A15" s="21" t="s">
        <v>36</v>
      </c>
      <c r="B15" s="28" t="s">
        <v>37</v>
      </c>
      <c r="C15" s="33" t="s">
        <v>47</v>
      </c>
      <c r="D15" s="30" t="s">
        <v>28</v>
      </c>
      <c r="E15" s="30">
        <v>1</v>
      </c>
      <c r="G15" s="21" t="s">
        <v>36</v>
      </c>
      <c r="H15" s="28" t="s">
        <v>37</v>
      </c>
      <c r="I15" s="33" t="s">
        <v>47</v>
      </c>
      <c r="J15" s="30" t="s">
        <v>28</v>
      </c>
      <c r="K15" s="30">
        <v>1</v>
      </c>
    </row>
    <row r="16" spans="1:11" ht="15" customHeight="1" x14ac:dyDescent="0.2">
      <c r="A16" s="71" t="s">
        <v>38</v>
      </c>
      <c r="B16" s="28" t="s">
        <v>39</v>
      </c>
      <c r="C16" s="33" t="s">
        <v>47</v>
      </c>
      <c r="D16" s="30" t="s">
        <v>28</v>
      </c>
      <c r="E16" s="30">
        <v>1</v>
      </c>
      <c r="G16" s="71" t="s">
        <v>38</v>
      </c>
      <c r="H16" s="28" t="s">
        <v>39</v>
      </c>
      <c r="I16" s="33" t="s">
        <v>47</v>
      </c>
      <c r="J16" s="30" t="s">
        <v>28</v>
      </c>
      <c r="K16" s="30">
        <v>1</v>
      </c>
    </row>
    <row r="17" spans="1:11" ht="15" customHeight="1" thickBot="1" x14ac:dyDescent="0.25">
      <c r="A17" s="71" t="s">
        <v>40</v>
      </c>
      <c r="B17" s="28" t="s">
        <v>41</v>
      </c>
      <c r="C17" s="33" t="s">
        <v>47</v>
      </c>
      <c r="D17" s="30" t="s">
        <v>28</v>
      </c>
      <c r="E17" s="30">
        <v>1</v>
      </c>
      <c r="G17" s="71" t="s">
        <v>40</v>
      </c>
      <c r="H17" s="28" t="s">
        <v>41</v>
      </c>
      <c r="I17" s="33" t="s">
        <v>47</v>
      </c>
      <c r="J17" s="30" t="s">
        <v>28</v>
      </c>
      <c r="K17" s="30">
        <v>1</v>
      </c>
    </row>
    <row r="18" spans="1:11" ht="19.5" customHeight="1" thickBot="1" x14ac:dyDescent="0.25">
      <c r="A18" s="191" t="s">
        <v>48</v>
      </c>
      <c r="B18" s="192"/>
      <c r="C18" s="192"/>
      <c r="D18" s="193"/>
      <c r="E18" s="41">
        <f>SUM(E12:E17)</f>
        <v>4</v>
      </c>
      <c r="G18" s="191" t="s">
        <v>48</v>
      </c>
      <c r="H18" s="192"/>
      <c r="I18" s="192"/>
      <c r="J18" s="193"/>
      <c r="K18" s="101">
        <f>SUM(K12:K17)</f>
        <v>4</v>
      </c>
    </row>
  </sheetData>
  <mergeCells count="8">
    <mergeCell ref="G2:K2"/>
    <mergeCell ref="G8:J8"/>
    <mergeCell ref="G10:K10"/>
    <mergeCell ref="G18:J18"/>
    <mergeCell ref="A2:E2"/>
    <mergeCell ref="A10:E10"/>
    <mergeCell ref="A18:D18"/>
    <mergeCell ref="A8:D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J5" sqref="J5"/>
    </sheetView>
  </sheetViews>
  <sheetFormatPr defaultRowHeight="12.75" x14ac:dyDescent="0.2"/>
  <cols>
    <col min="1" max="1" width="3.140625" customWidth="1"/>
    <col min="2" max="2" width="18" customWidth="1"/>
    <col min="3" max="3" width="16.85546875" customWidth="1"/>
    <col min="4" max="4" width="16" customWidth="1"/>
    <col min="5" max="5" width="15.140625" customWidth="1"/>
    <col min="6" max="6" width="7.42578125" customWidth="1"/>
    <col min="7" max="7" width="7.5703125" customWidth="1"/>
    <col min="8" max="8" width="6.85546875" customWidth="1"/>
    <col min="9" max="9" width="18" customWidth="1"/>
    <col min="10" max="10" width="16.85546875" customWidth="1"/>
    <col min="11" max="11" width="16" customWidth="1"/>
    <col min="12" max="12" width="15.140625" customWidth="1"/>
    <col min="13" max="13" width="7.42578125" customWidth="1"/>
    <col min="14" max="14" width="7.5703125" customWidth="1"/>
  </cols>
  <sheetData>
    <row r="1" spans="2:14" ht="18.75" customHeight="1" thickBot="1" x14ac:dyDescent="0.25"/>
    <row r="2" spans="2:14" ht="18.75" customHeight="1" thickBot="1" x14ac:dyDescent="0.25">
      <c r="B2" s="204" t="s">
        <v>358</v>
      </c>
      <c r="C2" s="205"/>
      <c r="D2" s="206"/>
      <c r="I2" s="204" t="s">
        <v>312</v>
      </c>
      <c r="J2" s="205"/>
      <c r="K2" s="206"/>
    </row>
    <row r="3" spans="2:14" ht="28.5" customHeight="1" thickBot="1" x14ac:dyDescent="0.25">
      <c r="B3" s="92" t="s">
        <v>293</v>
      </c>
      <c r="C3" s="92" t="s">
        <v>153</v>
      </c>
      <c r="D3" s="92" t="s">
        <v>152</v>
      </c>
      <c r="I3" s="92" t="s">
        <v>293</v>
      </c>
      <c r="J3" s="92" t="s">
        <v>153</v>
      </c>
      <c r="K3" s="92" t="s">
        <v>152</v>
      </c>
    </row>
    <row r="4" spans="2:14" ht="21.75" customHeight="1" thickBot="1" x14ac:dyDescent="0.3">
      <c r="B4" s="91" t="s">
        <v>50</v>
      </c>
      <c r="C4" s="27">
        <f>C12+C15+C18+C21</f>
        <v>20</v>
      </c>
      <c r="D4" s="90">
        <f>G9</f>
        <v>20</v>
      </c>
      <c r="I4" s="91" t="s">
        <v>50</v>
      </c>
      <c r="J4" s="27">
        <f>J12+J15+J18+J21</f>
        <v>20</v>
      </c>
      <c r="K4" s="90">
        <f>N9</f>
        <v>20</v>
      </c>
    </row>
    <row r="5" spans="2:14" ht="12.75" customHeight="1" thickBot="1" x14ac:dyDescent="0.25"/>
    <row r="6" spans="2:14" ht="21" customHeight="1" thickBot="1" x14ac:dyDescent="0.25">
      <c r="B6" s="199" t="s">
        <v>45</v>
      </c>
      <c r="C6" s="201" t="s">
        <v>294</v>
      </c>
      <c r="D6" s="202"/>
      <c r="E6" s="202"/>
      <c r="F6" s="202"/>
      <c r="G6" s="203"/>
      <c r="I6" s="199" t="s">
        <v>45</v>
      </c>
      <c r="J6" s="201" t="s">
        <v>294</v>
      </c>
      <c r="K6" s="202"/>
      <c r="L6" s="202"/>
      <c r="M6" s="202"/>
      <c r="N6" s="203"/>
    </row>
    <row r="7" spans="2:14" ht="23.25" customHeight="1" thickBot="1" x14ac:dyDescent="0.3">
      <c r="B7" s="200"/>
      <c r="C7" s="34" t="s">
        <v>46</v>
      </c>
      <c r="D7" s="25" t="s">
        <v>51</v>
      </c>
      <c r="E7" s="35" t="s">
        <v>52</v>
      </c>
      <c r="F7" s="25" t="s">
        <v>53</v>
      </c>
      <c r="G7" s="36" t="s">
        <v>5</v>
      </c>
      <c r="I7" s="200"/>
      <c r="J7" s="34" t="s">
        <v>46</v>
      </c>
      <c r="K7" s="25" t="s">
        <v>51</v>
      </c>
      <c r="L7" s="35" t="s">
        <v>52</v>
      </c>
      <c r="M7" s="25" t="s">
        <v>53</v>
      </c>
      <c r="N7" s="36" t="s">
        <v>5</v>
      </c>
    </row>
    <row r="8" spans="2:14" ht="21" customHeight="1" thickBot="1" x14ac:dyDescent="0.25">
      <c r="B8" s="31" t="s">
        <v>16</v>
      </c>
      <c r="C8" s="37">
        <f>E12</f>
        <v>20</v>
      </c>
      <c r="D8" s="32">
        <f>E15</f>
        <v>0</v>
      </c>
      <c r="E8" s="38">
        <f>E18</f>
        <v>0</v>
      </c>
      <c r="F8" s="32">
        <f>E21</f>
        <v>0</v>
      </c>
      <c r="G8" s="39">
        <f>F8+E8+D8+C8</f>
        <v>20</v>
      </c>
      <c r="I8" s="31" t="s">
        <v>16</v>
      </c>
      <c r="J8" s="37">
        <f>L12</f>
        <v>20</v>
      </c>
      <c r="K8" s="32">
        <f>L15</f>
        <v>0</v>
      </c>
      <c r="L8" s="38">
        <f>L18</f>
        <v>0</v>
      </c>
      <c r="M8" s="32">
        <f>L21</f>
        <v>0</v>
      </c>
      <c r="N8" s="39">
        <f>M8+L8+K8+J8</f>
        <v>20</v>
      </c>
    </row>
    <row r="9" spans="2:14" ht="15.75" thickBot="1" x14ac:dyDescent="0.3">
      <c r="B9" s="34" t="s">
        <v>5</v>
      </c>
      <c r="C9" s="34">
        <f>SUM(C8:C8)</f>
        <v>20</v>
      </c>
      <c r="D9" s="25">
        <f>SUM(D8:D8)</f>
        <v>0</v>
      </c>
      <c r="E9" s="35">
        <f>SUM(E8:E8)</f>
        <v>0</v>
      </c>
      <c r="F9" s="25">
        <f>SUM(F8:F8)</f>
        <v>0</v>
      </c>
      <c r="G9" s="36">
        <f>SUM(G8:G8)</f>
        <v>20</v>
      </c>
      <c r="I9" s="34" t="s">
        <v>5</v>
      </c>
      <c r="J9" s="34">
        <f>SUM(J8:J8)</f>
        <v>20</v>
      </c>
      <c r="K9" s="25">
        <f>SUM(K8:K8)</f>
        <v>0</v>
      </c>
      <c r="L9" s="35">
        <f>SUM(L8:L8)</f>
        <v>0</v>
      </c>
      <c r="M9" s="25">
        <f>SUM(M8:M8)</f>
        <v>0</v>
      </c>
      <c r="N9" s="36">
        <f>SUM(N8:N8)</f>
        <v>20</v>
      </c>
    </row>
    <row r="10" spans="2:14" ht="13.5" thickBot="1" x14ac:dyDescent="0.25"/>
    <row r="11" spans="2:14" ht="30.95" customHeight="1" thickBot="1" x14ac:dyDescent="0.25">
      <c r="B11" s="51" t="s">
        <v>45</v>
      </c>
      <c r="C11" s="52" t="s">
        <v>140</v>
      </c>
      <c r="D11" s="53" t="s">
        <v>141</v>
      </c>
      <c r="E11" s="53" t="s">
        <v>142</v>
      </c>
      <c r="I11" s="51" t="s">
        <v>45</v>
      </c>
      <c r="J11" s="52" t="s">
        <v>140</v>
      </c>
      <c r="K11" s="53" t="s">
        <v>141</v>
      </c>
      <c r="L11" s="53" t="s">
        <v>142</v>
      </c>
    </row>
    <row r="12" spans="2:14" ht="19.5" customHeight="1" thickBot="1" x14ac:dyDescent="0.25">
      <c r="B12" s="55" t="s">
        <v>16</v>
      </c>
      <c r="C12" s="56">
        <v>20</v>
      </c>
      <c r="D12" s="57">
        <v>0</v>
      </c>
      <c r="E12" s="58">
        <f t="shared" ref="E12" si="0">C12-D12</f>
        <v>20</v>
      </c>
      <c r="I12" s="55" t="s">
        <v>16</v>
      </c>
      <c r="J12" s="56">
        <v>20</v>
      </c>
      <c r="K12" s="57">
        <v>0</v>
      </c>
      <c r="L12" s="58">
        <f t="shared" ref="L12" si="1">J12-K12</f>
        <v>20</v>
      </c>
    </row>
    <row r="13" spans="2:14" ht="13.5" thickBot="1" x14ac:dyDescent="0.25"/>
    <row r="14" spans="2:14" ht="30.95" customHeight="1" thickBot="1" x14ac:dyDescent="0.25">
      <c r="B14" s="51" t="s">
        <v>45</v>
      </c>
      <c r="C14" s="59" t="s">
        <v>143</v>
      </c>
      <c r="D14" s="60" t="s">
        <v>144</v>
      </c>
      <c r="E14" s="53" t="s">
        <v>145</v>
      </c>
      <c r="I14" s="51" t="s">
        <v>45</v>
      </c>
      <c r="J14" s="59" t="s">
        <v>143</v>
      </c>
      <c r="K14" s="60" t="s">
        <v>144</v>
      </c>
      <c r="L14" s="53" t="s">
        <v>145</v>
      </c>
    </row>
    <row r="15" spans="2:14" ht="20.25" customHeight="1" thickBot="1" x14ac:dyDescent="0.25">
      <c r="B15" s="55" t="s">
        <v>16</v>
      </c>
      <c r="C15" s="56">
        <v>0</v>
      </c>
      <c r="D15" s="57">
        <v>0</v>
      </c>
      <c r="E15" s="58">
        <f t="shared" ref="E15" si="2">C15-D15</f>
        <v>0</v>
      </c>
      <c r="I15" s="55" t="s">
        <v>16</v>
      </c>
      <c r="J15" s="56">
        <v>0</v>
      </c>
      <c r="K15" s="57">
        <v>0</v>
      </c>
      <c r="L15" s="58">
        <f t="shared" ref="L15" si="3">J15-K15</f>
        <v>0</v>
      </c>
    </row>
    <row r="16" spans="2:14" ht="13.5" thickBot="1" x14ac:dyDescent="0.25"/>
    <row r="17" spans="2:12" ht="30.95" customHeight="1" thickBot="1" x14ac:dyDescent="0.25">
      <c r="B17" s="51" t="s">
        <v>45</v>
      </c>
      <c r="C17" s="52" t="s">
        <v>146</v>
      </c>
      <c r="D17" s="53" t="s">
        <v>147</v>
      </c>
      <c r="E17" s="53" t="s">
        <v>148</v>
      </c>
      <c r="I17" s="51" t="s">
        <v>45</v>
      </c>
      <c r="J17" s="52" t="s">
        <v>146</v>
      </c>
      <c r="K17" s="53" t="s">
        <v>147</v>
      </c>
      <c r="L17" s="53" t="s">
        <v>148</v>
      </c>
    </row>
    <row r="18" spans="2:12" ht="20.25" customHeight="1" thickBot="1" x14ac:dyDescent="0.25">
      <c r="B18" s="55" t="s">
        <v>16</v>
      </c>
      <c r="C18" s="56">
        <v>0</v>
      </c>
      <c r="D18" s="57">
        <v>0</v>
      </c>
      <c r="E18" s="58">
        <f t="shared" ref="E18" si="4">C18-D18</f>
        <v>0</v>
      </c>
      <c r="I18" s="55" t="s">
        <v>16</v>
      </c>
      <c r="J18" s="56">
        <v>0</v>
      </c>
      <c r="K18" s="57">
        <v>0</v>
      </c>
      <c r="L18" s="58">
        <f t="shared" ref="L18" si="5">J18-K18</f>
        <v>0</v>
      </c>
    </row>
    <row r="19" spans="2:12" ht="13.5" thickBot="1" x14ac:dyDescent="0.25"/>
    <row r="20" spans="2:12" ht="30.95" customHeight="1" thickBot="1" x14ac:dyDescent="0.25">
      <c r="B20" s="51" t="s">
        <v>45</v>
      </c>
      <c r="C20" s="52" t="s">
        <v>149</v>
      </c>
      <c r="D20" s="53" t="s">
        <v>150</v>
      </c>
      <c r="E20" s="53" t="s">
        <v>151</v>
      </c>
      <c r="I20" s="51" t="s">
        <v>45</v>
      </c>
      <c r="J20" s="52" t="s">
        <v>149</v>
      </c>
      <c r="K20" s="53" t="s">
        <v>150</v>
      </c>
      <c r="L20" s="53" t="s">
        <v>151</v>
      </c>
    </row>
    <row r="21" spans="2:12" ht="20.25" customHeight="1" thickBot="1" x14ac:dyDescent="0.25">
      <c r="B21" s="54" t="s">
        <v>16</v>
      </c>
      <c r="C21" s="56">
        <v>0</v>
      </c>
      <c r="D21" s="57">
        <v>0</v>
      </c>
      <c r="E21" s="58">
        <f t="shared" ref="E21" si="6">C21-D21</f>
        <v>0</v>
      </c>
      <c r="I21" s="54" t="s">
        <v>16</v>
      </c>
      <c r="J21" s="56">
        <v>0</v>
      </c>
      <c r="K21" s="57">
        <v>0</v>
      </c>
      <c r="L21" s="58">
        <f t="shared" ref="L21" si="7">J21-K21</f>
        <v>0</v>
      </c>
    </row>
  </sheetData>
  <mergeCells count="6">
    <mergeCell ref="B6:B7"/>
    <mergeCell ref="C6:G6"/>
    <mergeCell ref="B2:D2"/>
    <mergeCell ref="I2:K2"/>
    <mergeCell ref="I6:I7"/>
    <mergeCell ref="J6:N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L14" sqref="L14"/>
    </sheetView>
  </sheetViews>
  <sheetFormatPr defaultRowHeight="12.75" x14ac:dyDescent="0.2"/>
  <cols>
    <col min="1" max="1" width="10.42578125" customWidth="1"/>
    <col min="2" max="2" width="14" customWidth="1"/>
    <col min="3" max="3" width="15.7109375" customWidth="1"/>
    <col min="4" max="4" width="10.5703125" customWidth="1"/>
    <col min="5" max="5" width="12.7109375" customWidth="1"/>
    <col min="6" max="6" width="9.7109375" customWidth="1"/>
    <col min="7" max="7" width="6.28515625" customWidth="1"/>
    <col min="8" max="8" width="10.42578125" customWidth="1"/>
    <col min="9" max="9" width="14" customWidth="1"/>
    <col min="10" max="10" width="15.7109375" customWidth="1"/>
    <col min="11" max="11" width="10.5703125" customWidth="1"/>
    <col min="12" max="12" width="12.7109375" customWidth="1"/>
    <col min="13" max="13" width="7.42578125" customWidth="1"/>
  </cols>
  <sheetData>
    <row r="1" spans="1:13" ht="13.5" thickBot="1" x14ac:dyDescent="0.25"/>
    <row r="2" spans="1:13" ht="21" customHeight="1" thickBot="1" x14ac:dyDescent="0.25">
      <c r="A2" s="211" t="s">
        <v>45</v>
      </c>
      <c r="B2" s="207" t="s">
        <v>359</v>
      </c>
      <c r="C2" s="208"/>
      <c r="D2" s="208"/>
      <c r="E2" s="208"/>
      <c r="F2" s="209"/>
      <c r="H2" s="211" t="s">
        <v>45</v>
      </c>
      <c r="I2" s="207" t="s">
        <v>313</v>
      </c>
      <c r="J2" s="208"/>
      <c r="K2" s="208"/>
      <c r="L2" s="208"/>
      <c r="M2" s="209"/>
    </row>
    <row r="3" spans="1:13" ht="23.25" customHeight="1" thickBot="1" x14ac:dyDescent="0.25">
      <c r="A3" s="212"/>
      <c r="B3" s="93" t="s">
        <v>46</v>
      </c>
      <c r="C3" s="94" t="s">
        <v>51</v>
      </c>
      <c r="D3" s="95" t="s">
        <v>52</v>
      </c>
      <c r="E3" s="94" t="s">
        <v>53</v>
      </c>
      <c r="F3" s="96" t="s">
        <v>5</v>
      </c>
      <c r="H3" s="212"/>
      <c r="I3" s="93" t="s">
        <v>46</v>
      </c>
      <c r="J3" s="94" t="s">
        <v>51</v>
      </c>
      <c r="K3" s="95" t="s">
        <v>52</v>
      </c>
      <c r="L3" s="94" t="s">
        <v>53</v>
      </c>
      <c r="M3" s="96" t="s">
        <v>5</v>
      </c>
    </row>
    <row r="4" spans="1:13" ht="21" customHeight="1" thickBot="1" x14ac:dyDescent="0.25">
      <c r="A4" s="31" t="s">
        <v>16</v>
      </c>
      <c r="B4" s="37">
        <f>B9</f>
        <v>20</v>
      </c>
      <c r="C4" s="32">
        <f>C9</f>
        <v>0</v>
      </c>
      <c r="D4" s="38">
        <f>D9</f>
        <v>0</v>
      </c>
      <c r="E4" s="32">
        <f>E9</f>
        <v>0</v>
      </c>
      <c r="F4" s="39">
        <f>E4+D4+C4+B4</f>
        <v>20</v>
      </c>
      <c r="H4" s="31" t="s">
        <v>16</v>
      </c>
      <c r="I4" s="37">
        <f>I9</f>
        <v>20</v>
      </c>
      <c r="J4" s="32">
        <f>J9</f>
        <v>0</v>
      </c>
      <c r="K4" s="38">
        <f>K9</f>
        <v>0</v>
      </c>
      <c r="L4" s="32">
        <f>L9</f>
        <v>0</v>
      </c>
      <c r="M4" s="39">
        <f>L4+K4+J4+I4</f>
        <v>20</v>
      </c>
    </row>
    <row r="5" spans="1:13" ht="15.75" thickBot="1" x14ac:dyDescent="0.3">
      <c r="A5" s="34" t="s">
        <v>5</v>
      </c>
      <c r="B5" s="34">
        <f>SUM(B4:B4)</f>
        <v>20</v>
      </c>
      <c r="C5" s="25">
        <f>SUM(C4:C4)</f>
        <v>0</v>
      </c>
      <c r="D5" s="35">
        <f>SUM(D4:D4)</f>
        <v>0</v>
      </c>
      <c r="E5" s="25">
        <f>SUM(E4:E4)</f>
        <v>0</v>
      </c>
      <c r="F5" s="36">
        <f>SUM(F4:F4)</f>
        <v>20</v>
      </c>
      <c r="H5" s="34" t="s">
        <v>5</v>
      </c>
      <c r="I5" s="34">
        <f>SUM(I4:I4)</f>
        <v>20</v>
      </c>
      <c r="J5" s="25">
        <f>SUM(J4:J4)</f>
        <v>0</v>
      </c>
      <c r="K5" s="35">
        <f>SUM(K4:K4)</f>
        <v>0</v>
      </c>
      <c r="L5" s="25">
        <f>SUM(L4:L4)</f>
        <v>0</v>
      </c>
      <c r="M5" s="36">
        <f>SUM(M4:M4)</f>
        <v>20</v>
      </c>
    </row>
    <row r="7" spans="1:13" ht="13.5" thickBot="1" x14ac:dyDescent="0.25"/>
    <row r="8" spans="1:13" ht="30.95" customHeight="1" thickBot="1" x14ac:dyDescent="0.25">
      <c r="A8" s="97" t="s">
        <v>45</v>
      </c>
      <c r="B8" s="59" t="s">
        <v>140</v>
      </c>
      <c r="C8" s="59" t="s">
        <v>143</v>
      </c>
      <c r="D8" s="59" t="s">
        <v>146</v>
      </c>
      <c r="E8" s="59" t="s">
        <v>225</v>
      </c>
      <c r="H8" s="97" t="s">
        <v>45</v>
      </c>
      <c r="I8" s="59" t="s">
        <v>140</v>
      </c>
      <c r="J8" s="59" t="s">
        <v>143</v>
      </c>
      <c r="K8" s="59" t="s">
        <v>146</v>
      </c>
      <c r="L8" s="59" t="s">
        <v>225</v>
      </c>
    </row>
    <row r="9" spans="1:13" ht="19.5" customHeight="1" thickBot="1" x14ac:dyDescent="0.25">
      <c r="A9" s="55" t="s">
        <v>16</v>
      </c>
      <c r="B9" s="56">
        <v>20</v>
      </c>
      <c r="C9" s="56">
        <v>0</v>
      </c>
      <c r="D9" s="56">
        <v>0</v>
      </c>
      <c r="E9" s="56">
        <v>0</v>
      </c>
      <c r="H9" s="55" t="s">
        <v>16</v>
      </c>
      <c r="I9" s="56">
        <v>20</v>
      </c>
      <c r="J9" s="56">
        <v>0</v>
      </c>
      <c r="K9" s="56">
        <v>0</v>
      </c>
      <c r="L9" s="56">
        <v>0</v>
      </c>
    </row>
    <row r="12" spans="1:13" ht="15" x14ac:dyDescent="0.25">
      <c r="A12" s="210" t="s">
        <v>226</v>
      </c>
      <c r="B12" s="210"/>
      <c r="C12" s="210"/>
      <c r="D12" s="210"/>
      <c r="E12" s="69">
        <f>F5*115</f>
        <v>2300</v>
      </c>
      <c r="H12" s="210" t="s">
        <v>226</v>
      </c>
      <c r="I12" s="210"/>
      <c r="J12" s="210"/>
      <c r="K12" s="210"/>
      <c r="L12" s="69">
        <f>M5*115</f>
        <v>2300</v>
      </c>
    </row>
  </sheetData>
  <mergeCells count="6">
    <mergeCell ref="I2:M2"/>
    <mergeCell ref="H12:K12"/>
    <mergeCell ref="A2:A3"/>
    <mergeCell ref="B2:F2"/>
    <mergeCell ref="A12:D12"/>
    <mergeCell ref="H2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6" sqref="E16"/>
    </sheetView>
  </sheetViews>
  <sheetFormatPr defaultRowHeight="12.75" x14ac:dyDescent="0.2"/>
  <cols>
    <col min="1" max="1" width="25.42578125" customWidth="1"/>
    <col min="2" max="2" width="36.7109375" customWidth="1"/>
    <col min="3" max="3" width="6.7109375" customWidth="1"/>
    <col min="4" max="4" width="25.42578125" customWidth="1"/>
    <col min="5" max="5" width="36.7109375" customWidth="1"/>
  </cols>
  <sheetData>
    <row r="1" spans="1:5" ht="13.5" thickBot="1" x14ac:dyDescent="0.25"/>
    <row r="2" spans="1:5" ht="15.75" thickBot="1" x14ac:dyDescent="0.3">
      <c r="A2" s="213" t="s">
        <v>360</v>
      </c>
      <c r="B2" s="214"/>
      <c r="D2" s="213" t="s">
        <v>314</v>
      </c>
      <c r="E2" s="214"/>
    </row>
    <row r="3" spans="1:5" ht="15.75" thickBot="1" x14ac:dyDescent="0.3">
      <c r="A3" s="35" t="s">
        <v>60</v>
      </c>
      <c r="B3" s="25" t="s">
        <v>61</v>
      </c>
      <c r="D3" s="34" t="s">
        <v>60</v>
      </c>
      <c r="E3" s="25" t="s">
        <v>61</v>
      </c>
    </row>
    <row r="4" spans="1:5" x14ac:dyDescent="0.2">
      <c r="A4" s="42" t="s">
        <v>63</v>
      </c>
      <c r="B4" s="43" t="s">
        <v>64</v>
      </c>
      <c r="D4" s="42" t="s">
        <v>63</v>
      </c>
      <c r="E4" s="43" t="s">
        <v>64</v>
      </c>
    </row>
    <row r="5" spans="1:5" x14ac:dyDescent="0.2">
      <c r="A5" s="21" t="s">
        <v>65</v>
      </c>
      <c r="B5" s="45" t="s">
        <v>66</v>
      </c>
      <c r="D5" s="21" t="s">
        <v>65</v>
      </c>
      <c r="E5" s="45" t="s">
        <v>66</v>
      </c>
    </row>
    <row r="6" spans="1:5" x14ac:dyDescent="0.2">
      <c r="A6" s="21" t="s">
        <v>67</v>
      </c>
      <c r="B6" s="45" t="s">
        <v>68</v>
      </c>
      <c r="D6" s="21" t="s">
        <v>67</v>
      </c>
      <c r="E6" s="45" t="s">
        <v>68</v>
      </c>
    </row>
    <row r="7" spans="1:5" x14ac:dyDescent="0.2">
      <c r="A7" s="21" t="s">
        <v>69</v>
      </c>
      <c r="B7" s="45" t="s">
        <v>70</v>
      </c>
      <c r="D7" s="21" t="s">
        <v>69</v>
      </c>
      <c r="E7" s="45" t="s">
        <v>70</v>
      </c>
    </row>
    <row r="8" spans="1:5" x14ac:dyDescent="0.2">
      <c r="A8" s="21" t="s">
        <v>71</v>
      </c>
      <c r="B8" s="45" t="s">
        <v>72</v>
      </c>
      <c r="D8" s="21" t="s">
        <v>71</v>
      </c>
      <c r="E8" s="45" t="s">
        <v>72</v>
      </c>
    </row>
    <row r="9" spans="1:5" x14ac:dyDescent="0.2">
      <c r="A9" s="21" t="s">
        <v>73</v>
      </c>
      <c r="B9" s="45" t="s">
        <v>74</v>
      </c>
      <c r="D9" s="21" t="s">
        <v>73</v>
      </c>
      <c r="E9" s="45" t="s">
        <v>74</v>
      </c>
    </row>
    <row r="10" spans="1:5" x14ac:dyDescent="0.2">
      <c r="A10" s="21" t="s">
        <v>75</v>
      </c>
      <c r="B10" s="45" t="s">
        <v>76</v>
      </c>
      <c r="D10" s="21" t="s">
        <v>75</v>
      </c>
      <c r="E10" s="45" t="s">
        <v>76</v>
      </c>
    </row>
    <row r="11" spans="1:5" x14ac:dyDescent="0.2">
      <c r="A11" s="21" t="s">
        <v>77</v>
      </c>
      <c r="B11" s="45" t="s">
        <v>78</v>
      </c>
      <c r="D11" s="21" t="s">
        <v>77</v>
      </c>
      <c r="E11" s="45" t="s">
        <v>78</v>
      </c>
    </row>
    <row r="12" spans="1:5" x14ac:dyDescent="0.2">
      <c r="A12" s="21" t="s">
        <v>79</v>
      </c>
      <c r="B12" s="45" t="s">
        <v>80</v>
      </c>
      <c r="D12" s="21" t="s">
        <v>79</v>
      </c>
      <c r="E12" s="45" t="s">
        <v>80</v>
      </c>
    </row>
    <row r="13" spans="1:5" x14ac:dyDescent="0.2">
      <c r="A13" s="21" t="s">
        <v>81</v>
      </c>
      <c r="B13" s="45" t="s">
        <v>82</v>
      </c>
      <c r="D13" s="21" t="s">
        <v>81</v>
      </c>
      <c r="E13" s="45" t="s">
        <v>82</v>
      </c>
    </row>
    <row r="14" spans="1:5" x14ac:dyDescent="0.2">
      <c r="A14" s="21" t="s">
        <v>83</v>
      </c>
      <c r="B14" s="45" t="s">
        <v>84</v>
      </c>
      <c r="D14" s="21" t="s">
        <v>83</v>
      </c>
      <c r="E14" s="45" t="s">
        <v>84</v>
      </c>
    </row>
    <row r="15" spans="1:5" x14ac:dyDescent="0.2">
      <c r="A15" s="21" t="s">
        <v>85</v>
      </c>
      <c r="B15" s="45" t="s">
        <v>41</v>
      </c>
      <c r="D15" s="21" t="s">
        <v>85</v>
      </c>
      <c r="E15" s="45" t="s">
        <v>41</v>
      </c>
    </row>
    <row r="16" spans="1:5" x14ac:dyDescent="0.2">
      <c r="A16" s="21" t="s">
        <v>86</v>
      </c>
      <c r="B16" s="65" t="s">
        <v>296</v>
      </c>
      <c r="D16" s="21" t="s">
        <v>86</v>
      </c>
      <c r="E16" s="65" t="s">
        <v>296</v>
      </c>
    </row>
    <row r="17" spans="1:5" x14ac:dyDescent="0.2">
      <c r="A17" s="21" t="s">
        <v>87</v>
      </c>
      <c r="B17" s="45" t="s">
        <v>88</v>
      </c>
      <c r="D17" s="21" t="s">
        <v>87</v>
      </c>
      <c r="E17" s="45" t="s">
        <v>88</v>
      </c>
    </row>
    <row r="18" spans="1:5" x14ac:dyDescent="0.2">
      <c r="A18" s="21" t="s">
        <v>236</v>
      </c>
      <c r="B18" s="45" t="s">
        <v>89</v>
      </c>
      <c r="D18" s="21" t="s">
        <v>236</v>
      </c>
      <c r="E18" s="45" t="s">
        <v>89</v>
      </c>
    </row>
    <row r="19" spans="1:5" x14ac:dyDescent="0.2">
      <c r="A19" s="45" t="s">
        <v>231</v>
      </c>
      <c r="B19" s="65" t="s">
        <v>295</v>
      </c>
      <c r="D19" s="45" t="s">
        <v>231</v>
      </c>
      <c r="E19" s="65" t="s">
        <v>295</v>
      </c>
    </row>
    <row r="20" spans="1:5" x14ac:dyDescent="0.2">
      <c r="A20" s="21" t="s">
        <v>90</v>
      </c>
      <c r="B20" s="45" t="s">
        <v>91</v>
      </c>
      <c r="D20" s="21" t="s">
        <v>90</v>
      </c>
      <c r="E20" s="45" t="s">
        <v>91</v>
      </c>
    </row>
    <row r="21" spans="1:5" ht="13.5" thickBot="1" x14ac:dyDescent="0.25">
      <c r="A21" s="70" t="s">
        <v>92</v>
      </c>
      <c r="B21" s="47" t="s">
        <v>37</v>
      </c>
      <c r="D21" s="70" t="s">
        <v>92</v>
      </c>
      <c r="E21" s="47" t="s">
        <v>37</v>
      </c>
    </row>
    <row r="22" spans="1:5" ht="15.75" thickBot="1" x14ac:dyDescent="0.3">
      <c r="A22" s="49"/>
      <c r="B22" s="49">
        <v>18</v>
      </c>
      <c r="D22" s="49"/>
      <c r="E22" s="49">
        <v>18</v>
      </c>
    </row>
    <row r="24" spans="1:5" ht="15" x14ac:dyDescent="0.25">
      <c r="A24" s="98" t="s">
        <v>230</v>
      </c>
      <c r="B24" s="50">
        <f>B22*1100</f>
        <v>19800</v>
      </c>
      <c r="D24" s="98" t="s">
        <v>230</v>
      </c>
      <c r="E24" s="50">
        <f>E22*1100</f>
        <v>19800</v>
      </c>
    </row>
  </sheetData>
  <mergeCells count="2">
    <mergeCell ref="A2:B2"/>
    <mergeCell ref="D2:E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8" sqref="H8"/>
    </sheetView>
  </sheetViews>
  <sheetFormatPr defaultRowHeight="12.75" x14ac:dyDescent="0.2"/>
  <cols>
    <col min="1" max="1" width="8" customWidth="1"/>
    <col min="2" max="2" width="12.5703125" customWidth="1"/>
    <col min="3" max="3" width="25.85546875" customWidth="1"/>
    <col min="4" max="4" width="37" customWidth="1"/>
    <col min="5" max="5" width="6.5703125" customWidth="1"/>
    <col min="6" max="6" width="8" customWidth="1"/>
    <col min="7" max="7" width="12.5703125" customWidth="1"/>
    <col min="8" max="8" width="25.85546875" customWidth="1"/>
    <col min="9" max="9" width="37" customWidth="1"/>
  </cols>
  <sheetData>
    <row r="1" spans="1:9" ht="13.5" thickBot="1" x14ac:dyDescent="0.25"/>
    <row r="2" spans="1:9" ht="15.75" thickBot="1" x14ac:dyDescent="0.3">
      <c r="A2" s="213" t="s">
        <v>361</v>
      </c>
      <c r="B2" s="215"/>
      <c r="C2" s="215"/>
      <c r="D2" s="214"/>
      <c r="F2" s="213" t="s">
        <v>362</v>
      </c>
      <c r="G2" s="215"/>
      <c r="H2" s="215"/>
      <c r="I2" s="214"/>
    </row>
    <row r="3" spans="1:9" ht="15.75" thickBot="1" x14ac:dyDescent="0.3">
      <c r="A3" s="34" t="s">
        <v>297</v>
      </c>
      <c r="B3" s="25" t="s">
        <v>59</v>
      </c>
      <c r="C3" s="35" t="s">
        <v>227</v>
      </c>
      <c r="D3" s="25" t="s">
        <v>228</v>
      </c>
      <c r="F3" s="34" t="s">
        <v>297</v>
      </c>
      <c r="G3" s="25" t="s">
        <v>59</v>
      </c>
      <c r="H3" s="35" t="s">
        <v>227</v>
      </c>
      <c r="I3" s="25" t="s">
        <v>228</v>
      </c>
    </row>
    <row r="4" spans="1:9" x14ac:dyDescent="0.2">
      <c r="A4" s="42" t="s">
        <v>58</v>
      </c>
      <c r="B4" s="43" t="s">
        <v>62</v>
      </c>
      <c r="C4" s="44" t="s">
        <v>63</v>
      </c>
      <c r="D4" s="43" t="s">
        <v>64</v>
      </c>
      <c r="F4" s="42" t="s">
        <v>58</v>
      </c>
      <c r="G4" s="43" t="s">
        <v>62</v>
      </c>
      <c r="H4" s="44" t="s">
        <v>63</v>
      </c>
      <c r="I4" s="43" t="s">
        <v>64</v>
      </c>
    </row>
    <row r="5" spans="1:9" x14ac:dyDescent="0.2">
      <c r="A5" s="42" t="s">
        <v>58</v>
      </c>
      <c r="B5" s="45" t="s">
        <v>62</v>
      </c>
      <c r="C5" s="46" t="s">
        <v>65</v>
      </c>
      <c r="D5" s="45" t="s">
        <v>66</v>
      </c>
      <c r="F5" s="42" t="s">
        <v>58</v>
      </c>
      <c r="G5" s="45" t="s">
        <v>62</v>
      </c>
      <c r="H5" s="46" t="s">
        <v>65</v>
      </c>
      <c r="I5" s="45" t="s">
        <v>66</v>
      </c>
    </row>
    <row r="6" spans="1:9" x14ac:dyDescent="0.2">
      <c r="A6" s="42" t="s">
        <v>58</v>
      </c>
      <c r="B6" s="45" t="s">
        <v>62</v>
      </c>
      <c r="C6" s="46" t="s">
        <v>67</v>
      </c>
      <c r="D6" s="45" t="s">
        <v>68</v>
      </c>
      <c r="F6" s="42" t="s">
        <v>58</v>
      </c>
      <c r="G6" s="45" t="s">
        <v>62</v>
      </c>
      <c r="H6" s="46" t="s">
        <v>67</v>
      </c>
      <c r="I6" s="45" t="s">
        <v>68</v>
      </c>
    </row>
    <row r="7" spans="1:9" x14ac:dyDescent="0.2">
      <c r="A7" s="42" t="s">
        <v>58</v>
      </c>
      <c r="B7" s="45" t="s">
        <v>62</v>
      </c>
      <c r="C7" s="46" t="s">
        <v>69</v>
      </c>
      <c r="D7" s="45" t="s">
        <v>70</v>
      </c>
      <c r="F7" s="42" t="s">
        <v>58</v>
      </c>
      <c r="G7" s="45" t="s">
        <v>62</v>
      </c>
      <c r="H7" s="46" t="s">
        <v>69</v>
      </c>
      <c r="I7" s="45" t="s">
        <v>70</v>
      </c>
    </row>
    <row r="8" spans="1:9" x14ac:dyDescent="0.2">
      <c r="A8" s="42" t="s">
        <v>58</v>
      </c>
      <c r="B8" s="45" t="s">
        <v>62</v>
      </c>
      <c r="C8" s="46" t="s">
        <v>71</v>
      </c>
      <c r="D8" s="45" t="s">
        <v>72</v>
      </c>
      <c r="F8" s="42" t="s">
        <v>58</v>
      </c>
      <c r="G8" s="45" t="s">
        <v>62</v>
      </c>
      <c r="H8" s="46" t="s">
        <v>71</v>
      </c>
      <c r="I8" s="45" t="s">
        <v>72</v>
      </c>
    </row>
    <row r="9" spans="1:9" x14ac:dyDescent="0.2">
      <c r="A9" s="42" t="s">
        <v>58</v>
      </c>
      <c r="B9" s="45" t="s">
        <v>62</v>
      </c>
      <c r="C9" s="46" t="s">
        <v>73</v>
      </c>
      <c r="D9" s="45" t="s">
        <v>74</v>
      </c>
      <c r="F9" s="42" t="s">
        <v>58</v>
      </c>
      <c r="G9" s="45" t="s">
        <v>62</v>
      </c>
      <c r="H9" s="46" t="s">
        <v>73</v>
      </c>
      <c r="I9" s="45" t="s">
        <v>74</v>
      </c>
    </row>
    <row r="10" spans="1:9" x14ac:dyDescent="0.2">
      <c r="A10" s="42" t="s">
        <v>58</v>
      </c>
      <c r="B10" s="45" t="s">
        <v>62</v>
      </c>
      <c r="C10" s="46" t="s">
        <v>75</v>
      </c>
      <c r="D10" s="45" t="s">
        <v>76</v>
      </c>
      <c r="F10" s="42" t="s">
        <v>58</v>
      </c>
      <c r="G10" s="45" t="s">
        <v>62</v>
      </c>
      <c r="H10" s="46" t="s">
        <v>75</v>
      </c>
      <c r="I10" s="45" t="s">
        <v>76</v>
      </c>
    </row>
    <row r="11" spans="1:9" x14ac:dyDescent="0.2">
      <c r="A11" s="42" t="s">
        <v>58</v>
      </c>
      <c r="B11" s="45" t="s">
        <v>62</v>
      </c>
      <c r="C11" s="46" t="s">
        <v>77</v>
      </c>
      <c r="D11" s="45" t="s">
        <v>78</v>
      </c>
      <c r="F11" s="42" t="s">
        <v>58</v>
      </c>
      <c r="G11" s="45" t="s">
        <v>62</v>
      </c>
      <c r="H11" s="46" t="s">
        <v>77</v>
      </c>
      <c r="I11" s="45" t="s">
        <v>78</v>
      </c>
    </row>
    <row r="12" spans="1:9" x14ac:dyDescent="0.2">
      <c r="A12" s="42" t="s">
        <v>58</v>
      </c>
      <c r="B12" s="45" t="s">
        <v>62</v>
      </c>
      <c r="C12" s="46" t="s">
        <v>79</v>
      </c>
      <c r="D12" s="45" t="s">
        <v>80</v>
      </c>
      <c r="F12" s="42" t="s">
        <v>58</v>
      </c>
      <c r="G12" s="45" t="s">
        <v>62</v>
      </c>
      <c r="H12" s="46" t="s">
        <v>79</v>
      </c>
      <c r="I12" s="45" t="s">
        <v>80</v>
      </c>
    </row>
    <row r="13" spans="1:9" x14ac:dyDescent="0.2">
      <c r="A13" s="42" t="s">
        <v>58</v>
      </c>
      <c r="B13" s="45" t="s">
        <v>62</v>
      </c>
      <c r="C13" s="46" t="s">
        <v>81</v>
      </c>
      <c r="D13" s="45" t="s">
        <v>82</v>
      </c>
      <c r="F13" s="42" t="s">
        <v>58</v>
      </c>
      <c r="G13" s="45" t="s">
        <v>62</v>
      </c>
      <c r="H13" s="46" t="s">
        <v>81</v>
      </c>
      <c r="I13" s="45" t="s">
        <v>82</v>
      </c>
    </row>
    <row r="14" spans="1:9" x14ac:dyDescent="0.2">
      <c r="A14" s="42" t="s">
        <v>58</v>
      </c>
      <c r="B14" s="45" t="s">
        <v>62</v>
      </c>
      <c r="C14" s="46" t="s">
        <v>83</v>
      </c>
      <c r="D14" s="45" t="s">
        <v>84</v>
      </c>
      <c r="F14" s="42" t="s">
        <v>58</v>
      </c>
      <c r="G14" s="45" t="s">
        <v>62</v>
      </c>
      <c r="H14" s="46" t="s">
        <v>83</v>
      </c>
      <c r="I14" s="45" t="s">
        <v>84</v>
      </c>
    </row>
    <row r="15" spans="1:9" x14ac:dyDescent="0.2">
      <c r="A15" s="42" t="s">
        <v>58</v>
      </c>
      <c r="B15" s="45" t="s">
        <v>62</v>
      </c>
      <c r="C15" s="46" t="s">
        <v>85</v>
      </c>
      <c r="D15" s="45" t="s">
        <v>41</v>
      </c>
      <c r="F15" s="42" t="s">
        <v>58</v>
      </c>
      <c r="G15" s="45" t="s">
        <v>62</v>
      </c>
      <c r="H15" s="46" t="s">
        <v>85</v>
      </c>
      <c r="I15" s="45" t="s">
        <v>41</v>
      </c>
    </row>
    <row r="16" spans="1:9" x14ac:dyDescent="0.2">
      <c r="A16" s="42" t="s">
        <v>58</v>
      </c>
      <c r="B16" s="45" t="s">
        <v>62</v>
      </c>
      <c r="C16" s="46" t="s">
        <v>86</v>
      </c>
      <c r="D16" s="65" t="s">
        <v>296</v>
      </c>
      <c r="F16" s="42" t="s">
        <v>58</v>
      </c>
      <c r="G16" s="45" t="s">
        <v>62</v>
      </c>
      <c r="H16" s="46" t="s">
        <v>86</v>
      </c>
      <c r="I16" s="65" t="s">
        <v>296</v>
      </c>
    </row>
    <row r="17" spans="1:9" x14ac:dyDescent="0.2">
      <c r="A17" s="42" t="s">
        <v>58</v>
      </c>
      <c r="B17" s="45" t="s">
        <v>62</v>
      </c>
      <c r="C17" s="46" t="s">
        <v>87</v>
      </c>
      <c r="D17" s="45" t="s">
        <v>88</v>
      </c>
      <c r="F17" s="42" t="s">
        <v>58</v>
      </c>
      <c r="G17" s="45" t="s">
        <v>62</v>
      </c>
      <c r="H17" s="46" t="s">
        <v>87</v>
      </c>
      <c r="I17" s="45" t="s">
        <v>88</v>
      </c>
    </row>
    <row r="18" spans="1:9" x14ac:dyDescent="0.2">
      <c r="A18" s="42" t="s">
        <v>58</v>
      </c>
      <c r="B18" s="45" t="s">
        <v>62</v>
      </c>
      <c r="C18" s="46" t="s">
        <v>236</v>
      </c>
      <c r="D18" s="45" t="s">
        <v>89</v>
      </c>
      <c r="F18" s="42" t="s">
        <v>58</v>
      </c>
      <c r="G18" s="45" t="s">
        <v>62</v>
      </c>
      <c r="H18" s="46" t="s">
        <v>236</v>
      </c>
      <c r="I18" s="45" t="s">
        <v>89</v>
      </c>
    </row>
    <row r="19" spans="1:9" x14ac:dyDescent="0.2">
      <c r="A19" s="42" t="s">
        <v>58</v>
      </c>
      <c r="B19" s="45" t="s">
        <v>62</v>
      </c>
      <c r="C19" s="45" t="s">
        <v>231</v>
      </c>
      <c r="D19" s="65" t="s">
        <v>295</v>
      </c>
      <c r="F19" s="42" t="s">
        <v>58</v>
      </c>
      <c r="G19" s="45" t="s">
        <v>62</v>
      </c>
      <c r="H19" s="45" t="s">
        <v>231</v>
      </c>
      <c r="I19" s="65" t="s">
        <v>295</v>
      </c>
    </row>
    <row r="20" spans="1:9" x14ac:dyDescent="0.2">
      <c r="A20" s="42" t="s">
        <v>58</v>
      </c>
      <c r="B20" s="45" t="s">
        <v>62</v>
      </c>
      <c r="C20" s="46" t="s">
        <v>90</v>
      </c>
      <c r="D20" s="45" t="s">
        <v>91</v>
      </c>
      <c r="F20" s="42" t="s">
        <v>58</v>
      </c>
      <c r="G20" s="45" t="s">
        <v>62</v>
      </c>
      <c r="H20" s="46" t="s">
        <v>90</v>
      </c>
      <c r="I20" s="45" t="s">
        <v>91</v>
      </c>
    </row>
    <row r="21" spans="1:9" ht="13.5" thickBot="1" x14ac:dyDescent="0.25">
      <c r="A21" s="42" t="s">
        <v>58</v>
      </c>
      <c r="B21" s="47" t="s">
        <v>62</v>
      </c>
      <c r="C21" s="48" t="s">
        <v>92</v>
      </c>
      <c r="D21" s="47" t="s">
        <v>37</v>
      </c>
      <c r="F21" s="42" t="s">
        <v>58</v>
      </c>
      <c r="G21" s="47" t="s">
        <v>62</v>
      </c>
      <c r="H21" s="48" t="s">
        <v>92</v>
      </c>
      <c r="I21" s="47" t="s">
        <v>37</v>
      </c>
    </row>
    <row r="22" spans="1:9" ht="15.75" thickBot="1" x14ac:dyDescent="0.3">
      <c r="A22" s="216" t="s">
        <v>5</v>
      </c>
      <c r="B22" s="217"/>
      <c r="C22" s="218"/>
      <c r="D22" s="49">
        <v>18</v>
      </c>
      <c r="F22" s="216" t="s">
        <v>5</v>
      </c>
      <c r="G22" s="217"/>
      <c r="H22" s="218"/>
      <c r="I22" s="49">
        <v>18</v>
      </c>
    </row>
    <row r="24" spans="1:9" ht="15" x14ac:dyDescent="0.25">
      <c r="C24" s="23" t="s">
        <v>229</v>
      </c>
      <c r="D24" s="50">
        <f>D22*1570</f>
        <v>28260</v>
      </c>
      <c r="H24" s="23" t="s">
        <v>229</v>
      </c>
      <c r="I24" s="50">
        <f>I22*1570</f>
        <v>28260</v>
      </c>
    </row>
  </sheetData>
  <mergeCells count="4">
    <mergeCell ref="A2:D2"/>
    <mergeCell ref="A22:C22"/>
    <mergeCell ref="F2:I2"/>
    <mergeCell ref="F22:H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TOTAL</vt:lpstr>
      <vt:lpstr>TOTAIS_SMRI</vt:lpstr>
      <vt:lpstr>Estações Trabalho_Impressoras</vt:lpstr>
      <vt:lpstr>Caixas Correio</vt:lpstr>
      <vt:lpstr>WI-FI</vt:lpstr>
      <vt:lpstr>Rádio Trunking</vt:lpstr>
      <vt:lpstr>Adm. Rede Radiocomunicação</vt:lpstr>
      <vt:lpstr>Adm. Redes Locais</vt:lpstr>
      <vt:lpstr>Gestão da Rede Infovia</vt:lpstr>
      <vt:lpstr>Descentralizadas</vt:lpstr>
    </vt:vector>
  </TitlesOfParts>
  <Company>PMPA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Katiane</cp:lastModifiedBy>
  <cp:lastPrinted>2017-09-28T12:40:58Z</cp:lastPrinted>
  <dcterms:created xsi:type="dcterms:W3CDTF">2012-03-30T18:42:19Z</dcterms:created>
  <dcterms:modified xsi:type="dcterms:W3CDTF">2020-12-14T18:04:38Z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e374de84-206c-436e-b07b-61ffdab0a5fd</vt:lpwstr>
  </property>
</Properties>
</file>