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xr:revisionPtr revIDLastSave="0" documentId="8_{0D6D550C-4DAA-B14C-B07B-8DE1AEB141C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L CT" sheetId="1" r:id="rId1"/>
    <sheet name="CT TRA HANG" sheetId="2" r:id="rId2"/>
    <sheet name="CT THU KH" sheetId="3" r:id="rId3"/>
    <sheet name="CT TIEN VE" sheetId="4" r:id="rId4"/>
    <sheet name="BAN" sheetId="5" r:id="rId5"/>
    <sheet name="TH DH" sheetId="6" r:id="rId6"/>
    <sheet name="TH DOANH SO" sheetId="7" r:id="rId7"/>
  </sheets>
  <externalReferences>
    <externalReference r:id="rId8"/>
    <externalReference r:id="rId9"/>
  </externalReferences>
  <definedNames>
    <definedName name="_xlnm._FilterDatabase" localSheetId="2" hidden="1">'CT THU KH'!$A$1:$Q$214</definedName>
    <definedName name="_xlnm._FilterDatabase" localSheetId="4" hidden="1">BAN!$A$3:$AD$387</definedName>
    <definedName name="_xlnm._FilterDatabase" localSheetId="5" hidden="1">'TH DH'!$A$2:$P$196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vRfM65d1+dc8px1WRt7qHGes3pg=="/>
    </ext>
  </extLst>
</workbook>
</file>

<file path=xl/calcChain.xml><?xml version="1.0" encoding="utf-8"?>
<calcChain xmlns="http://schemas.openxmlformats.org/spreadsheetml/2006/main">
  <c r="C4" i="5" l="1"/>
  <c r="A4" i="5"/>
  <c r="C5" i="5"/>
  <c r="A5" i="5"/>
  <c r="H5" i="5"/>
  <c r="C6" i="5"/>
  <c r="A6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2" i="5"/>
  <c r="O384" i="5"/>
  <c r="O385" i="5"/>
  <c r="O386" i="5"/>
  <c r="O387" i="5"/>
  <c r="C7" i="5"/>
  <c r="A7" i="5"/>
  <c r="C8" i="5"/>
  <c r="A8" i="5"/>
  <c r="C9" i="5"/>
  <c r="A9" i="5"/>
  <c r="C10" i="5"/>
  <c r="A10" i="5"/>
  <c r="C11" i="5"/>
  <c r="A11" i="5"/>
  <c r="C12" i="5"/>
  <c r="A12" i="5"/>
  <c r="C13" i="5"/>
  <c r="A13" i="5"/>
  <c r="C14" i="5"/>
  <c r="A14" i="5"/>
  <c r="C15" i="5"/>
  <c r="A15" i="5"/>
  <c r="C16" i="5"/>
  <c r="A16" i="5"/>
  <c r="C17" i="5"/>
  <c r="A17" i="5"/>
  <c r="C18" i="5"/>
  <c r="A18" i="5"/>
  <c r="C19" i="5"/>
  <c r="A19" i="5"/>
  <c r="C20" i="5"/>
  <c r="A20" i="5"/>
  <c r="C21" i="5"/>
  <c r="A21" i="5"/>
  <c r="C22" i="5"/>
  <c r="A22" i="5"/>
  <c r="C23" i="5"/>
  <c r="A23" i="5"/>
  <c r="C24" i="5"/>
  <c r="A24" i="5"/>
  <c r="C25" i="5"/>
  <c r="A25" i="5"/>
  <c r="C26" i="5"/>
  <c r="A26" i="5"/>
  <c r="C27" i="5"/>
  <c r="A27" i="5"/>
  <c r="C28" i="5"/>
  <c r="A28" i="5"/>
  <c r="C29" i="5"/>
  <c r="A29" i="5"/>
  <c r="C30" i="5"/>
  <c r="A30" i="5"/>
  <c r="C31" i="5"/>
  <c r="A31" i="5"/>
  <c r="C32" i="5"/>
  <c r="A32" i="5"/>
  <c r="C33" i="5"/>
  <c r="A33" i="5"/>
  <c r="C34" i="5"/>
  <c r="A34" i="5"/>
  <c r="C35" i="5"/>
  <c r="A35" i="5"/>
  <c r="C36" i="5"/>
  <c r="A36" i="5"/>
  <c r="C37" i="5"/>
  <c r="A37" i="5"/>
  <c r="C38" i="5"/>
  <c r="A38" i="5"/>
  <c r="C39" i="5"/>
  <c r="A39" i="5"/>
  <c r="C40" i="5"/>
  <c r="A40" i="5"/>
  <c r="C41" i="5"/>
  <c r="A41" i="5"/>
  <c r="C42" i="5"/>
  <c r="A42" i="5"/>
  <c r="C43" i="5"/>
  <c r="A43" i="5"/>
  <c r="C44" i="5"/>
  <c r="A44" i="5"/>
  <c r="C45" i="5"/>
  <c r="A45" i="5"/>
  <c r="C46" i="5"/>
  <c r="A46" i="5"/>
  <c r="C47" i="5"/>
  <c r="A47" i="5"/>
  <c r="C48" i="5"/>
  <c r="A48" i="5"/>
  <c r="C49" i="5"/>
  <c r="A49" i="5"/>
  <c r="C50" i="5"/>
  <c r="A50" i="5"/>
  <c r="C51" i="5"/>
  <c r="A51" i="5"/>
  <c r="C52" i="5"/>
  <c r="A52" i="5"/>
  <c r="C53" i="5"/>
  <c r="A53" i="5"/>
  <c r="C54" i="5"/>
  <c r="A54" i="5"/>
  <c r="C55" i="5"/>
  <c r="A55" i="5"/>
  <c r="C56" i="5"/>
  <c r="A56" i="5"/>
  <c r="C57" i="5"/>
  <c r="A57" i="5"/>
  <c r="C58" i="5"/>
  <c r="A58" i="5"/>
  <c r="C59" i="5"/>
  <c r="A59" i="5"/>
  <c r="C60" i="5"/>
  <c r="A60" i="5"/>
  <c r="C61" i="5"/>
  <c r="A61" i="5"/>
  <c r="C62" i="5"/>
  <c r="A62" i="5"/>
  <c r="C63" i="5"/>
  <c r="A63" i="5"/>
  <c r="C64" i="5"/>
  <c r="A64" i="5"/>
  <c r="C65" i="5"/>
  <c r="A65" i="5"/>
  <c r="C66" i="5"/>
  <c r="A66" i="5"/>
  <c r="C67" i="5"/>
  <c r="A67" i="5"/>
  <c r="C68" i="5"/>
  <c r="A68" i="5"/>
  <c r="C69" i="5"/>
  <c r="A69" i="5"/>
  <c r="C70" i="5"/>
  <c r="A70" i="5"/>
  <c r="C71" i="5"/>
  <c r="A71" i="5"/>
  <c r="C72" i="5"/>
  <c r="A72" i="5"/>
  <c r="C73" i="5"/>
  <c r="A73" i="5"/>
  <c r="C74" i="5"/>
  <c r="A74" i="5"/>
  <c r="C75" i="5"/>
  <c r="A75" i="5"/>
  <c r="C76" i="5"/>
  <c r="A76" i="5"/>
  <c r="C77" i="5"/>
  <c r="A77" i="5"/>
  <c r="C78" i="5"/>
  <c r="A78" i="5"/>
  <c r="C79" i="5"/>
  <c r="A79" i="5"/>
  <c r="C80" i="5"/>
  <c r="A80" i="5"/>
  <c r="C81" i="5"/>
  <c r="A81" i="5"/>
  <c r="C82" i="5"/>
  <c r="A82" i="5"/>
  <c r="C83" i="5"/>
  <c r="A83" i="5"/>
  <c r="C84" i="5"/>
  <c r="A84" i="5"/>
  <c r="C85" i="5"/>
  <c r="A85" i="5"/>
  <c r="C86" i="5"/>
  <c r="A86" i="5"/>
  <c r="C87" i="5"/>
  <c r="A87" i="5"/>
  <c r="C88" i="5"/>
  <c r="A88" i="5"/>
  <c r="C89" i="5"/>
  <c r="A89" i="5"/>
  <c r="C90" i="5"/>
  <c r="A90" i="5"/>
  <c r="C91" i="5"/>
  <c r="A91" i="5"/>
  <c r="C92" i="5"/>
  <c r="A92" i="5"/>
  <c r="C93" i="5"/>
  <c r="A93" i="5"/>
  <c r="C94" i="5"/>
  <c r="A94" i="5"/>
  <c r="C95" i="5"/>
  <c r="A95" i="5"/>
  <c r="C96" i="5"/>
  <c r="A96" i="5"/>
  <c r="C97" i="5"/>
  <c r="A97" i="5"/>
  <c r="C98" i="5"/>
  <c r="A98" i="5"/>
  <c r="C99" i="5"/>
  <c r="A99" i="5"/>
  <c r="C100" i="5"/>
  <c r="A100" i="5"/>
  <c r="C101" i="5"/>
  <c r="A101" i="5"/>
  <c r="C102" i="5"/>
  <c r="A102" i="5"/>
  <c r="C103" i="5"/>
  <c r="A103" i="5"/>
  <c r="C104" i="5"/>
  <c r="A104" i="5"/>
  <c r="C105" i="5"/>
  <c r="A105" i="5"/>
  <c r="C106" i="5"/>
  <c r="A106" i="5"/>
  <c r="C107" i="5"/>
  <c r="A107" i="5"/>
  <c r="C108" i="5"/>
  <c r="A108" i="5"/>
  <c r="C109" i="5"/>
  <c r="A109" i="5"/>
  <c r="C110" i="5"/>
  <c r="A110" i="5"/>
  <c r="C111" i="5"/>
  <c r="A111" i="5"/>
  <c r="C112" i="5"/>
  <c r="A112" i="5"/>
  <c r="C113" i="5"/>
  <c r="A113" i="5"/>
  <c r="C114" i="5"/>
  <c r="A114" i="5"/>
  <c r="C115" i="5"/>
  <c r="A115" i="5"/>
  <c r="C116" i="5"/>
  <c r="A116" i="5"/>
  <c r="C117" i="5"/>
  <c r="A117" i="5"/>
  <c r="C118" i="5"/>
  <c r="A118" i="5"/>
  <c r="C119" i="5"/>
  <c r="A119" i="5"/>
  <c r="C120" i="5"/>
  <c r="A120" i="5"/>
  <c r="C121" i="5"/>
  <c r="A121" i="5"/>
  <c r="C122" i="5"/>
  <c r="A122" i="5"/>
  <c r="C123" i="5"/>
  <c r="A123" i="5"/>
  <c r="C124" i="5"/>
  <c r="A124" i="5"/>
  <c r="C125" i="5"/>
  <c r="A125" i="5"/>
  <c r="C126" i="5"/>
  <c r="A126" i="5"/>
  <c r="C127" i="5"/>
  <c r="A127" i="5"/>
  <c r="C128" i="5"/>
  <c r="A128" i="5"/>
  <c r="C129" i="5"/>
  <c r="A129" i="5"/>
  <c r="C130" i="5"/>
  <c r="A130" i="5"/>
  <c r="C131" i="5"/>
  <c r="A131" i="5"/>
  <c r="C132" i="5"/>
  <c r="A132" i="5"/>
  <c r="C133" i="5"/>
  <c r="A133" i="5"/>
  <c r="C134" i="5"/>
  <c r="A134" i="5"/>
  <c r="C135" i="5"/>
  <c r="A135" i="5"/>
  <c r="C136" i="5"/>
  <c r="A136" i="5"/>
  <c r="C137" i="5"/>
  <c r="A137" i="5"/>
  <c r="C138" i="5"/>
  <c r="A138" i="5"/>
  <c r="C139" i="5"/>
  <c r="A139" i="5"/>
  <c r="C140" i="5"/>
  <c r="A140" i="5"/>
  <c r="C141" i="5"/>
  <c r="A141" i="5"/>
  <c r="C142" i="5"/>
  <c r="A142" i="5"/>
  <c r="C143" i="5"/>
  <c r="A143" i="5"/>
  <c r="C144" i="5"/>
  <c r="A144" i="5"/>
  <c r="C145" i="5"/>
  <c r="A145" i="5"/>
  <c r="C146" i="5"/>
  <c r="A146" i="5"/>
  <c r="C147" i="5"/>
  <c r="A147" i="5"/>
  <c r="C148" i="5"/>
  <c r="A148" i="5"/>
  <c r="C149" i="5"/>
  <c r="A149" i="5"/>
  <c r="C150" i="5"/>
  <c r="A150" i="5"/>
  <c r="C151" i="5"/>
  <c r="A151" i="5"/>
  <c r="C152" i="5"/>
  <c r="A152" i="5"/>
  <c r="C153" i="5"/>
  <c r="A153" i="5"/>
  <c r="C154" i="5"/>
  <c r="A154" i="5"/>
  <c r="C155" i="5"/>
  <c r="A155" i="5"/>
  <c r="C156" i="5"/>
  <c r="A156" i="5"/>
  <c r="C157" i="5"/>
  <c r="A157" i="5"/>
  <c r="C158" i="5"/>
  <c r="A158" i="5"/>
  <c r="C159" i="5"/>
  <c r="A159" i="5"/>
  <c r="C160" i="5"/>
  <c r="A160" i="5"/>
  <c r="C161" i="5"/>
  <c r="A161" i="5"/>
  <c r="C162" i="5"/>
  <c r="A162" i="5"/>
  <c r="C163" i="5"/>
  <c r="A163" i="5"/>
  <c r="C164" i="5"/>
  <c r="A164" i="5"/>
  <c r="C165" i="5"/>
  <c r="A165" i="5"/>
  <c r="C166" i="5"/>
  <c r="A166" i="5"/>
  <c r="C167" i="5"/>
  <c r="A167" i="5"/>
  <c r="C168" i="5"/>
  <c r="A168" i="5"/>
  <c r="C169" i="5"/>
  <c r="A169" i="5"/>
  <c r="C170" i="5"/>
  <c r="A170" i="5"/>
  <c r="C171" i="5"/>
  <c r="A171" i="5"/>
  <c r="C172" i="5"/>
  <c r="A172" i="5"/>
  <c r="C173" i="5"/>
  <c r="A173" i="5"/>
  <c r="C174" i="5"/>
  <c r="A174" i="5"/>
  <c r="C175" i="5"/>
  <c r="A175" i="5"/>
  <c r="C176" i="5"/>
  <c r="A176" i="5"/>
  <c r="C177" i="5"/>
  <c r="A177" i="5"/>
  <c r="C178" i="5"/>
  <c r="A178" i="5"/>
  <c r="C179" i="5"/>
  <c r="A179" i="5"/>
  <c r="C180" i="5"/>
  <c r="A180" i="5"/>
  <c r="C181" i="5"/>
  <c r="A181" i="5"/>
  <c r="C182" i="5"/>
  <c r="A182" i="5"/>
  <c r="C183" i="5"/>
  <c r="A183" i="5"/>
  <c r="C184" i="5"/>
  <c r="A184" i="5"/>
  <c r="C185" i="5"/>
  <c r="A185" i="5"/>
  <c r="C186" i="5"/>
  <c r="A186" i="5"/>
  <c r="C187" i="5"/>
  <c r="A187" i="5"/>
  <c r="C188" i="5"/>
  <c r="A188" i="5"/>
  <c r="C189" i="5"/>
  <c r="A189" i="5"/>
  <c r="C190" i="5"/>
  <c r="A190" i="5"/>
  <c r="C191" i="5"/>
  <c r="A191" i="5"/>
  <c r="C192" i="5"/>
  <c r="A192" i="5"/>
  <c r="C193" i="5"/>
  <c r="A193" i="5"/>
  <c r="C194" i="5"/>
  <c r="A194" i="5"/>
  <c r="C195" i="5"/>
  <c r="A195" i="5"/>
  <c r="C196" i="5"/>
  <c r="A196" i="5"/>
  <c r="C197" i="5"/>
  <c r="A197" i="5"/>
  <c r="C198" i="5"/>
  <c r="A198" i="5"/>
  <c r="C199" i="5"/>
  <c r="A199" i="5"/>
  <c r="C200" i="5"/>
  <c r="A200" i="5"/>
  <c r="C201" i="5"/>
  <c r="A201" i="5"/>
  <c r="C202" i="5"/>
  <c r="A202" i="5"/>
  <c r="C203" i="5"/>
  <c r="A203" i="5"/>
  <c r="C204" i="5"/>
  <c r="A204" i="5"/>
  <c r="C205" i="5"/>
  <c r="A205" i="5"/>
  <c r="C206" i="5"/>
  <c r="A206" i="5"/>
  <c r="C207" i="5"/>
  <c r="A207" i="5"/>
  <c r="C208" i="5"/>
  <c r="A208" i="5"/>
  <c r="C209" i="5"/>
  <c r="A209" i="5"/>
  <c r="C210" i="5"/>
  <c r="A210" i="5"/>
  <c r="C211" i="5"/>
  <c r="A211" i="5"/>
  <c r="C212" i="5"/>
  <c r="A212" i="5"/>
  <c r="C213" i="5"/>
  <c r="A213" i="5"/>
  <c r="C214" i="5"/>
  <c r="A214" i="5"/>
  <c r="C215" i="5"/>
  <c r="A215" i="5"/>
  <c r="C216" i="5"/>
  <c r="A216" i="5"/>
  <c r="C217" i="5"/>
  <c r="A217" i="5"/>
  <c r="C218" i="5"/>
  <c r="A218" i="5"/>
  <c r="C219" i="5"/>
  <c r="A219" i="5"/>
  <c r="C220" i="5"/>
  <c r="A220" i="5"/>
  <c r="C221" i="5"/>
  <c r="A221" i="5"/>
  <c r="C222" i="5"/>
  <c r="A222" i="5"/>
  <c r="C223" i="5"/>
  <c r="A223" i="5"/>
  <c r="C224" i="5"/>
  <c r="A224" i="5"/>
  <c r="C225" i="5"/>
  <c r="A225" i="5"/>
  <c r="C226" i="5"/>
  <c r="A226" i="5"/>
  <c r="C227" i="5"/>
  <c r="A227" i="5"/>
  <c r="C228" i="5"/>
  <c r="A228" i="5"/>
  <c r="C229" i="5"/>
  <c r="A229" i="5"/>
  <c r="C230" i="5"/>
  <c r="A230" i="5"/>
  <c r="C231" i="5"/>
  <c r="A231" i="5"/>
  <c r="C232" i="5"/>
  <c r="A232" i="5"/>
  <c r="C233" i="5"/>
  <c r="A233" i="5"/>
  <c r="C234" i="5"/>
  <c r="A234" i="5"/>
  <c r="C235" i="5"/>
  <c r="A235" i="5"/>
  <c r="C236" i="5"/>
  <c r="A236" i="5"/>
  <c r="C237" i="5"/>
  <c r="A237" i="5"/>
  <c r="C238" i="5"/>
  <c r="A238" i="5"/>
  <c r="C239" i="5"/>
  <c r="A239" i="5"/>
  <c r="C240" i="5"/>
  <c r="A240" i="5"/>
  <c r="C241" i="5"/>
  <c r="A241" i="5"/>
  <c r="C242" i="5"/>
  <c r="A242" i="5"/>
  <c r="C243" i="5"/>
  <c r="A243" i="5"/>
  <c r="C244" i="5"/>
  <c r="A244" i="5"/>
  <c r="C245" i="5"/>
  <c r="A245" i="5"/>
  <c r="C246" i="5"/>
  <c r="A246" i="5"/>
  <c r="C247" i="5"/>
  <c r="A247" i="5"/>
  <c r="C248" i="5"/>
  <c r="A248" i="5"/>
  <c r="C249" i="5"/>
  <c r="A249" i="5"/>
  <c r="C250" i="5"/>
  <c r="A250" i="5"/>
  <c r="C251" i="5"/>
  <c r="A251" i="5"/>
  <c r="C252" i="5"/>
  <c r="A252" i="5"/>
  <c r="C253" i="5"/>
  <c r="A253" i="5"/>
  <c r="C254" i="5"/>
  <c r="A254" i="5"/>
  <c r="C255" i="5"/>
  <c r="A255" i="5"/>
  <c r="C256" i="5"/>
  <c r="A256" i="5"/>
  <c r="C257" i="5"/>
  <c r="A257" i="5"/>
  <c r="C258" i="5"/>
  <c r="A258" i="5"/>
  <c r="C259" i="5"/>
  <c r="A259" i="5"/>
  <c r="C260" i="5"/>
  <c r="A260" i="5"/>
  <c r="C261" i="5"/>
  <c r="A261" i="5"/>
  <c r="C262" i="5"/>
  <c r="A262" i="5"/>
  <c r="C263" i="5"/>
  <c r="A263" i="5"/>
  <c r="C264" i="5"/>
  <c r="A264" i="5"/>
  <c r="C265" i="5"/>
  <c r="A265" i="5"/>
  <c r="C266" i="5"/>
  <c r="A266" i="5"/>
  <c r="C267" i="5"/>
  <c r="A267" i="5"/>
  <c r="C268" i="5"/>
  <c r="A268" i="5"/>
  <c r="C269" i="5"/>
  <c r="A269" i="5"/>
  <c r="C270" i="5"/>
  <c r="A270" i="5"/>
  <c r="C271" i="5"/>
  <c r="A271" i="5"/>
  <c r="C272" i="5"/>
  <c r="A272" i="5"/>
  <c r="C273" i="5"/>
  <c r="A273" i="5"/>
  <c r="C274" i="5"/>
  <c r="A274" i="5"/>
  <c r="C275" i="5"/>
  <c r="A275" i="5"/>
  <c r="C276" i="5"/>
  <c r="A276" i="5"/>
  <c r="C277" i="5"/>
  <c r="A277" i="5"/>
  <c r="C278" i="5"/>
  <c r="A278" i="5"/>
  <c r="C279" i="5"/>
  <c r="A279" i="5"/>
  <c r="C280" i="5"/>
  <c r="A280" i="5"/>
  <c r="C281" i="5"/>
  <c r="A281" i="5"/>
  <c r="C282" i="5"/>
  <c r="A282" i="5"/>
  <c r="C283" i="5"/>
  <c r="A283" i="5"/>
  <c r="C284" i="5"/>
  <c r="A284" i="5"/>
  <c r="C285" i="5"/>
  <c r="A285" i="5"/>
  <c r="C286" i="5"/>
  <c r="A286" i="5"/>
  <c r="C287" i="5"/>
  <c r="A287" i="5"/>
  <c r="C288" i="5"/>
  <c r="A288" i="5"/>
  <c r="C289" i="5"/>
  <c r="A289" i="5"/>
  <c r="C290" i="5"/>
  <c r="A290" i="5"/>
  <c r="C291" i="5"/>
  <c r="A291" i="5"/>
  <c r="C292" i="5"/>
  <c r="A292" i="5"/>
  <c r="C293" i="5"/>
  <c r="A293" i="5"/>
  <c r="C294" i="5"/>
  <c r="A294" i="5"/>
  <c r="C295" i="5"/>
  <c r="A295" i="5"/>
  <c r="C296" i="5"/>
  <c r="A296" i="5"/>
  <c r="C297" i="5"/>
  <c r="A297" i="5"/>
  <c r="C298" i="5"/>
  <c r="A298" i="5"/>
  <c r="C299" i="5"/>
  <c r="A299" i="5"/>
  <c r="C300" i="5"/>
  <c r="A300" i="5"/>
  <c r="C301" i="5"/>
  <c r="A301" i="5"/>
  <c r="C302" i="5"/>
  <c r="A302" i="5"/>
  <c r="C303" i="5"/>
  <c r="A303" i="5"/>
  <c r="C304" i="5"/>
  <c r="A304" i="5"/>
  <c r="C305" i="5"/>
  <c r="A305" i="5"/>
  <c r="C306" i="5"/>
  <c r="A306" i="5"/>
  <c r="C307" i="5"/>
  <c r="A307" i="5"/>
  <c r="C308" i="5"/>
  <c r="A308" i="5"/>
  <c r="C309" i="5"/>
  <c r="A309" i="5"/>
  <c r="C310" i="5"/>
  <c r="A310" i="5"/>
  <c r="C311" i="5"/>
  <c r="A311" i="5"/>
  <c r="C312" i="5"/>
  <c r="A312" i="5"/>
  <c r="C313" i="5"/>
  <c r="A313" i="5"/>
  <c r="C314" i="5"/>
  <c r="A314" i="5"/>
  <c r="C315" i="5"/>
  <c r="A315" i="5"/>
  <c r="C316" i="5"/>
  <c r="A316" i="5"/>
  <c r="C317" i="5"/>
  <c r="A317" i="5"/>
  <c r="C318" i="5"/>
  <c r="A318" i="5"/>
  <c r="C319" i="5"/>
  <c r="A319" i="5"/>
  <c r="C320" i="5"/>
  <c r="A320" i="5"/>
  <c r="C321" i="5"/>
  <c r="A321" i="5"/>
  <c r="C322" i="5"/>
  <c r="A322" i="5"/>
  <c r="C323" i="5"/>
  <c r="A323" i="5"/>
  <c r="C324" i="5"/>
  <c r="A324" i="5"/>
  <c r="C325" i="5"/>
  <c r="A325" i="5"/>
  <c r="C326" i="5"/>
  <c r="A326" i="5"/>
  <c r="C327" i="5"/>
  <c r="A327" i="5"/>
  <c r="C328" i="5"/>
  <c r="A328" i="5"/>
  <c r="C329" i="5"/>
  <c r="A329" i="5"/>
  <c r="C330" i="5"/>
  <c r="A330" i="5"/>
  <c r="C331" i="5"/>
  <c r="A331" i="5"/>
  <c r="C332" i="5"/>
  <c r="A332" i="5"/>
  <c r="C333" i="5"/>
  <c r="A333" i="5"/>
  <c r="C334" i="5"/>
  <c r="A334" i="5"/>
  <c r="C335" i="5"/>
  <c r="A335" i="5"/>
  <c r="C336" i="5"/>
  <c r="A336" i="5"/>
  <c r="C337" i="5"/>
  <c r="A337" i="5"/>
  <c r="C338" i="5"/>
  <c r="A338" i="5"/>
  <c r="C339" i="5"/>
  <c r="A339" i="5"/>
  <c r="C340" i="5"/>
  <c r="A340" i="5"/>
  <c r="C341" i="5"/>
  <c r="A341" i="5"/>
  <c r="C342" i="5"/>
  <c r="A342" i="5"/>
  <c r="C343" i="5"/>
  <c r="A343" i="5"/>
  <c r="C344" i="5"/>
  <c r="A344" i="5"/>
  <c r="C345" i="5"/>
  <c r="A345" i="5"/>
  <c r="C346" i="5"/>
  <c r="A346" i="5"/>
  <c r="C347" i="5"/>
  <c r="A347" i="5"/>
  <c r="C348" i="5"/>
  <c r="A348" i="5"/>
  <c r="C349" i="5"/>
  <c r="A349" i="5"/>
  <c r="C350" i="5"/>
  <c r="A350" i="5"/>
  <c r="C351" i="5"/>
  <c r="A351" i="5"/>
  <c r="C352" i="5"/>
  <c r="A352" i="5"/>
  <c r="C353" i="5"/>
  <c r="A353" i="5"/>
  <c r="C354" i="5"/>
  <c r="A354" i="5"/>
  <c r="C355" i="5"/>
  <c r="A355" i="5"/>
  <c r="C356" i="5"/>
  <c r="A356" i="5"/>
  <c r="C357" i="5"/>
  <c r="A357" i="5"/>
  <c r="C358" i="5"/>
  <c r="A358" i="5"/>
  <c r="C359" i="5"/>
  <c r="A359" i="5"/>
  <c r="C360" i="5"/>
  <c r="A360" i="5"/>
  <c r="C361" i="5"/>
  <c r="A361" i="5"/>
  <c r="C362" i="5"/>
  <c r="A362" i="5"/>
  <c r="C363" i="5"/>
  <c r="A363" i="5"/>
  <c r="C364" i="5"/>
  <c r="A364" i="5"/>
  <c r="C365" i="5"/>
  <c r="A365" i="5"/>
  <c r="C366" i="5"/>
  <c r="A366" i="5"/>
  <c r="C367" i="5"/>
  <c r="A367" i="5"/>
  <c r="C368" i="5"/>
  <c r="A368" i="5"/>
  <c r="C369" i="5"/>
  <c r="A369" i="5"/>
  <c r="C370" i="5"/>
  <c r="A370" i="5"/>
  <c r="C371" i="5"/>
  <c r="A371" i="5"/>
  <c r="C372" i="5"/>
  <c r="A372" i="5"/>
  <c r="C373" i="5"/>
  <c r="A373" i="5"/>
  <c r="C374" i="5"/>
  <c r="A374" i="5"/>
  <c r="C375" i="5"/>
  <c r="A375" i="5"/>
  <c r="C376" i="5"/>
  <c r="A376" i="5"/>
  <c r="C377" i="5"/>
  <c r="A377" i="5"/>
  <c r="C378" i="5"/>
  <c r="A378" i="5"/>
  <c r="C379" i="5"/>
  <c r="A379" i="5"/>
  <c r="C380" i="5"/>
  <c r="A380" i="5"/>
  <c r="C381" i="5"/>
  <c r="A381" i="5"/>
  <c r="C382" i="5"/>
  <c r="A382" i="5"/>
  <c r="C383" i="5"/>
  <c r="A383" i="5"/>
  <c r="C384" i="5"/>
  <c r="A384" i="5"/>
  <c r="C385" i="5"/>
  <c r="A385" i="5"/>
  <c r="C386" i="5"/>
  <c r="A386" i="5"/>
  <c r="C387" i="5"/>
  <c r="A387" i="5"/>
  <c r="H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G27" i="7"/>
  <c r="O27" i="7"/>
  <c r="Q27" i="7"/>
  <c r="N27" i="7"/>
  <c r="D27" i="7"/>
  <c r="E27" i="7"/>
  <c r="F27" i="7"/>
  <c r="B4" i="5"/>
  <c r="D4" i="6"/>
  <c r="A4" i="6"/>
  <c r="B5" i="5"/>
  <c r="D5" i="6"/>
  <c r="A5" i="6"/>
  <c r="E5" i="6"/>
  <c r="B6" i="5"/>
  <c r="B7" i="5"/>
  <c r="D6" i="6"/>
  <c r="A6" i="6"/>
  <c r="B8" i="5"/>
  <c r="B9" i="5"/>
  <c r="B10" i="5"/>
  <c r="D7" i="6"/>
  <c r="A7" i="6"/>
  <c r="B11" i="5"/>
  <c r="B12" i="5"/>
  <c r="B13" i="5"/>
  <c r="D8" i="6"/>
  <c r="A8" i="6"/>
  <c r="B14" i="5"/>
  <c r="D9" i="6"/>
  <c r="A9" i="6"/>
  <c r="B15" i="5"/>
  <c r="D10" i="6"/>
  <c r="A10" i="6"/>
  <c r="B16" i="5"/>
  <c r="D11" i="6"/>
  <c r="A11" i="6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D12" i="6"/>
  <c r="A12" i="6"/>
  <c r="D13" i="6"/>
  <c r="A13" i="6"/>
  <c r="D14" i="6"/>
  <c r="A14" i="6"/>
  <c r="D15" i="6"/>
  <c r="A15" i="6"/>
  <c r="D16" i="6"/>
  <c r="A16" i="6"/>
  <c r="D17" i="6"/>
  <c r="A17" i="6"/>
  <c r="D18" i="6"/>
  <c r="A18" i="6"/>
  <c r="D19" i="6"/>
  <c r="A19" i="6"/>
  <c r="D20" i="6"/>
  <c r="A20" i="6"/>
  <c r="D21" i="6"/>
  <c r="A21" i="6"/>
  <c r="D22" i="6"/>
  <c r="A22" i="6"/>
  <c r="D23" i="6"/>
  <c r="A23" i="6"/>
  <c r="D24" i="6"/>
  <c r="A24" i="6"/>
  <c r="D25" i="6"/>
  <c r="A25" i="6"/>
  <c r="D26" i="6"/>
  <c r="A26" i="6"/>
  <c r="D27" i="6"/>
  <c r="A27" i="6"/>
  <c r="D28" i="6"/>
  <c r="A28" i="6"/>
  <c r="D29" i="6"/>
  <c r="A29" i="6"/>
  <c r="D30" i="6"/>
  <c r="A30" i="6"/>
  <c r="D31" i="6"/>
  <c r="A31" i="6"/>
  <c r="D32" i="6"/>
  <c r="A32" i="6"/>
  <c r="D33" i="6"/>
  <c r="A33" i="6"/>
  <c r="D34" i="6"/>
  <c r="A34" i="6"/>
  <c r="D35" i="6"/>
  <c r="A35" i="6"/>
  <c r="D36" i="6"/>
  <c r="A36" i="6"/>
  <c r="D37" i="6"/>
  <c r="A37" i="6"/>
  <c r="D38" i="6"/>
  <c r="A38" i="6"/>
  <c r="D39" i="6"/>
  <c r="A39" i="6"/>
  <c r="D40" i="6"/>
  <c r="A40" i="6"/>
  <c r="D41" i="6"/>
  <c r="A41" i="6"/>
  <c r="D42" i="6"/>
  <c r="A42" i="6"/>
  <c r="D43" i="6"/>
  <c r="A43" i="6"/>
  <c r="D44" i="6"/>
  <c r="A44" i="6"/>
  <c r="D45" i="6"/>
  <c r="A45" i="6"/>
  <c r="D46" i="6"/>
  <c r="A46" i="6"/>
  <c r="D47" i="6"/>
  <c r="A47" i="6"/>
  <c r="D48" i="6"/>
  <c r="A48" i="6"/>
  <c r="D49" i="6"/>
  <c r="A49" i="6"/>
  <c r="D50" i="6"/>
  <c r="A50" i="6"/>
  <c r="D51" i="6"/>
  <c r="A51" i="6"/>
  <c r="D52" i="6"/>
  <c r="A52" i="6"/>
  <c r="D53" i="6"/>
  <c r="A53" i="6"/>
  <c r="D54" i="6"/>
  <c r="A54" i="6"/>
  <c r="D55" i="6"/>
  <c r="A55" i="6"/>
  <c r="D56" i="6"/>
  <c r="A56" i="6"/>
  <c r="D57" i="6"/>
  <c r="A57" i="6"/>
  <c r="D58" i="6"/>
  <c r="A58" i="6"/>
  <c r="D59" i="6"/>
  <c r="A59" i="6"/>
  <c r="D60" i="6"/>
  <c r="A60" i="6"/>
  <c r="D61" i="6"/>
  <c r="A61" i="6"/>
  <c r="D62" i="6"/>
  <c r="A62" i="6"/>
  <c r="D63" i="6"/>
  <c r="A63" i="6"/>
  <c r="D64" i="6"/>
  <c r="A64" i="6"/>
  <c r="D65" i="6"/>
  <c r="A65" i="6"/>
  <c r="D66" i="6"/>
  <c r="A66" i="6"/>
  <c r="D67" i="6"/>
  <c r="A67" i="6"/>
  <c r="D68" i="6"/>
  <c r="A68" i="6"/>
  <c r="D69" i="6"/>
  <c r="A69" i="6"/>
  <c r="D70" i="6"/>
  <c r="A70" i="6"/>
  <c r="D71" i="6"/>
  <c r="A71" i="6"/>
  <c r="D72" i="6"/>
  <c r="A72" i="6"/>
  <c r="D73" i="6"/>
  <c r="A73" i="6"/>
  <c r="D74" i="6"/>
  <c r="A74" i="6"/>
  <c r="D75" i="6"/>
  <c r="A75" i="6"/>
  <c r="D76" i="6"/>
  <c r="A76" i="6"/>
  <c r="D77" i="6"/>
  <c r="A77" i="6"/>
  <c r="D78" i="6"/>
  <c r="A78" i="6"/>
  <c r="D79" i="6"/>
  <c r="A79" i="6"/>
  <c r="D80" i="6"/>
  <c r="A80" i="6"/>
  <c r="D81" i="6"/>
  <c r="A81" i="6"/>
  <c r="D82" i="6"/>
  <c r="A82" i="6"/>
  <c r="D83" i="6"/>
  <c r="A83" i="6"/>
  <c r="D84" i="6"/>
  <c r="A84" i="6"/>
  <c r="D85" i="6"/>
  <c r="A85" i="6"/>
  <c r="D86" i="6"/>
  <c r="A86" i="6"/>
  <c r="D87" i="6"/>
  <c r="A87" i="6"/>
  <c r="D88" i="6"/>
  <c r="A88" i="6"/>
  <c r="D89" i="6"/>
  <c r="A89" i="6"/>
  <c r="D90" i="6"/>
  <c r="A90" i="6"/>
  <c r="D91" i="6"/>
  <c r="A91" i="6"/>
  <c r="D92" i="6"/>
  <c r="A92" i="6"/>
  <c r="D93" i="6"/>
  <c r="A93" i="6"/>
  <c r="D94" i="6"/>
  <c r="A94" i="6"/>
  <c r="D95" i="6"/>
  <c r="A95" i="6"/>
  <c r="D96" i="6"/>
  <c r="A96" i="6"/>
  <c r="D97" i="6"/>
  <c r="A97" i="6"/>
  <c r="D98" i="6"/>
  <c r="A98" i="6"/>
  <c r="D99" i="6"/>
  <c r="A99" i="6"/>
  <c r="D100" i="6"/>
  <c r="A100" i="6"/>
  <c r="D101" i="6"/>
  <c r="A101" i="6"/>
  <c r="D102" i="6"/>
  <c r="A102" i="6"/>
  <c r="D103" i="6"/>
  <c r="A103" i="6"/>
  <c r="D104" i="6"/>
  <c r="A104" i="6"/>
  <c r="D105" i="6"/>
  <c r="A105" i="6"/>
  <c r="D106" i="6"/>
  <c r="A106" i="6"/>
  <c r="D107" i="6"/>
  <c r="A107" i="6"/>
  <c r="D108" i="6"/>
  <c r="A108" i="6"/>
  <c r="D109" i="6"/>
  <c r="A109" i="6"/>
  <c r="D110" i="6"/>
  <c r="A110" i="6"/>
  <c r="D111" i="6"/>
  <c r="A111" i="6"/>
  <c r="D112" i="6"/>
  <c r="A112" i="6"/>
  <c r="D113" i="6"/>
  <c r="A113" i="6"/>
  <c r="D114" i="6"/>
  <c r="A114" i="6"/>
  <c r="D115" i="6"/>
  <c r="A115" i="6"/>
  <c r="D116" i="6"/>
  <c r="A116" i="6"/>
  <c r="D117" i="6"/>
  <c r="A117" i="6"/>
  <c r="D118" i="6"/>
  <c r="A118" i="6"/>
  <c r="D119" i="6"/>
  <c r="A119" i="6"/>
  <c r="D120" i="6"/>
  <c r="A120" i="6"/>
  <c r="D121" i="6"/>
  <c r="A121" i="6"/>
  <c r="D122" i="6"/>
  <c r="A122" i="6"/>
  <c r="D123" i="6"/>
  <c r="A123" i="6"/>
  <c r="D124" i="6"/>
  <c r="A124" i="6"/>
  <c r="D125" i="6"/>
  <c r="A125" i="6"/>
  <c r="D126" i="6"/>
  <c r="A126" i="6"/>
  <c r="D127" i="6"/>
  <c r="A127" i="6"/>
  <c r="D128" i="6"/>
  <c r="A128" i="6"/>
  <c r="D129" i="6"/>
  <c r="A129" i="6"/>
  <c r="D130" i="6"/>
  <c r="A130" i="6"/>
  <c r="D131" i="6"/>
  <c r="A131" i="6"/>
  <c r="D132" i="6"/>
  <c r="A132" i="6"/>
  <c r="D133" i="6"/>
  <c r="A133" i="6"/>
  <c r="D134" i="6"/>
  <c r="A134" i="6"/>
  <c r="D135" i="6"/>
  <c r="A135" i="6"/>
  <c r="D136" i="6"/>
  <c r="A136" i="6"/>
  <c r="D137" i="6"/>
  <c r="A137" i="6"/>
  <c r="D138" i="6"/>
  <c r="A138" i="6"/>
  <c r="D139" i="6"/>
  <c r="A139" i="6"/>
  <c r="D140" i="6"/>
  <c r="A140" i="6"/>
  <c r="D141" i="6"/>
  <c r="A141" i="6"/>
  <c r="D142" i="6"/>
  <c r="A142" i="6"/>
  <c r="D143" i="6"/>
  <c r="A143" i="6"/>
  <c r="D144" i="6"/>
  <c r="A144" i="6"/>
  <c r="D145" i="6"/>
  <c r="A145" i="6"/>
  <c r="D146" i="6"/>
  <c r="A146" i="6"/>
  <c r="D147" i="6"/>
  <c r="A147" i="6"/>
  <c r="D148" i="6"/>
  <c r="A148" i="6"/>
  <c r="D149" i="6"/>
  <c r="A149" i="6"/>
  <c r="D150" i="6"/>
  <c r="A150" i="6"/>
  <c r="D151" i="6"/>
  <c r="A151" i="6"/>
  <c r="D152" i="6"/>
  <c r="A152" i="6"/>
  <c r="D153" i="6"/>
  <c r="A153" i="6"/>
  <c r="D154" i="6"/>
  <c r="A154" i="6"/>
  <c r="D155" i="6"/>
  <c r="A155" i="6"/>
  <c r="D156" i="6"/>
  <c r="A156" i="6"/>
  <c r="D157" i="6"/>
  <c r="A157" i="6"/>
  <c r="D158" i="6"/>
  <c r="A158" i="6"/>
  <c r="D159" i="6"/>
  <c r="A159" i="6"/>
  <c r="D160" i="6"/>
  <c r="A160" i="6"/>
  <c r="D161" i="6"/>
  <c r="A161" i="6"/>
  <c r="D162" i="6"/>
  <c r="A162" i="6"/>
  <c r="D163" i="6"/>
  <c r="A163" i="6"/>
  <c r="D164" i="6"/>
  <c r="A164" i="6"/>
  <c r="D165" i="6"/>
  <c r="A165" i="6"/>
  <c r="D166" i="6"/>
  <c r="A166" i="6"/>
  <c r="D167" i="6"/>
  <c r="A167" i="6"/>
  <c r="D168" i="6"/>
  <c r="A168" i="6"/>
  <c r="D169" i="6"/>
  <c r="A169" i="6"/>
  <c r="D170" i="6"/>
  <c r="A170" i="6"/>
  <c r="D171" i="6"/>
  <c r="A171" i="6"/>
  <c r="D172" i="6"/>
  <c r="A172" i="6"/>
  <c r="D173" i="6"/>
  <c r="A173" i="6"/>
  <c r="D174" i="6"/>
  <c r="A174" i="6"/>
  <c r="D175" i="6"/>
  <c r="A175" i="6"/>
  <c r="D176" i="6"/>
  <c r="A176" i="6"/>
  <c r="D177" i="6"/>
  <c r="A177" i="6"/>
  <c r="D178" i="6"/>
  <c r="A178" i="6"/>
  <c r="D179" i="6"/>
  <c r="A179" i="6"/>
  <c r="D180" i="6"/>
  <c r="A180" i="6"/>
  <c r="D181" i="6"/>
  <c r="A181" i="6"/>
  <c r="D182" i="6"/>
  <c r="A182" i="6"/>
  <c r="D183" i="6"/>
  <c r="A183" i="6"/>
  <c r="D184" i="6"/>
  <c r="A184" i="6"/>
  <c r="D185" i="6"/>
  <c r="A185" i="6"/>
  <c r="D186" i="6"/>
  <c r="A186" i="6"/>
  <c r="D187" i="6"/>
  <c r="A187" i="6"/>
  <c r="D188" i="6"/>
  <c r="A188" i="6"/>
  <c r="D189" i="6"/>
  <c r="A189" i="6"/>
  <c r="D190" i="6"/>
  <c r="A190" i="6"/>
  <c r="D191" i="6"/>
  <c r="A191" i="6"/>
  <c r="D192" i="6"/>
  <c r="A192" i="6"/>
  <c r="D193" i="6"/>
  <c r="A193" i="6"/>
  <c r="D194" i="6"/>
  <c r="A194" i="6"/>
  <c r="D195" i="6"/>
  <c r="A195" i="6"/>
  <c r="D196" i="6"/>
  <c r="A196" i="6"/>
  <c r="E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H27" i="7"/>
  <c r="I27" i="7"/>
  <c r="G26" i="7"/>
  <c r="O26" i="7"/>
  <c r="Q26" i="7"/>
  <c r="N26" i="7"/>
  <c r="D26" i="7"/>
  <c r="E26" i="7"/>
  <c r="F26" i="7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K5" i="6"/>
  <c r="H26" i="7"/>
  <c r="I26" i="7"/>
  <c r="G25" i="7"/>
  <c r="O25" i="7"/>
  <c r="Q25" i="7"/>
  <c r="N25" i="7"/>
  <c r="D25" i="7"/>
  <c r="E25" i="7"/>
  <c r="F25" i="7"/>
  <c r="H25" i="7"/>
  <c r="I25" i="7"/>
  <c r="G24" i="7"/>
  <c r="O24" i="7"/>
  <c r="Q24" i="7"/>
  <c r="N24" i="7"/>
  <c r="D24" i="7"/>
  <c r="E24" i="7"/>
  <c r="F24" i="7"/>
  <c r="H24" i="7"/>
  <c r="I24" i="7"/>
  <c r="G23" i="7"/>
  <c r="O23" i="7"/>
  <c r="Q23" i="7"/>
  <c r="N23" i="7"/>
  <c r="D23" i="7"/>
  <c r="E23" i="7"/>
  <c r="F23" i="7"/>
  <c r="K169" i="6"/>
  <c r="K178" i="6"/>
  <c r="K188" i="6"/>
  <c r="K190" i="6"/>
  <c r="K4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70" i="6"/>
  <c r="K171" i="6"/>
  <c r="K172" i="6"/>
  <c r="K173" i="6"/>
  <c r="K174" i="6"/>
  <c r="K175" i="6"/>
  <c r="K176" i="6"/>
  <c r="K177" i="6"/>
  <c r="K179" i="6"/>
  <c r="K180" i="6"/>
  <c r="K181" i="6"/>
  <c r="K182" i="6"/>
  <c r="K183" i="6"/>
  <c r="K184" i="6"/>
  <c r="K185" i="6"/>
  <c r="K186" i="6"/>
  <c r="K187" i="6"/>
  <c r="K189" i="6"/>
  <c r="K191" i="6"/>
  <c r="K192" i="6"/>
  <c r="K193" i="6"/>
  <c r="K194" i="6"/>
  <c r="K195" i="6"/>
  <c r="K196" i="6"/>
  <c r="K3" i="6"/>
  <c r="H23" i="7"/>
  <c r="I23" i="7"/>
  <c r="G22" i="7"/>
  <c r="O22" i="7"/>
  <c r="Q22" i="7"/>
  <c r="N22" i="7"/>
  <c r="D22" i="7"/>
  <c r="E22" i="7"/>
  <c r="F22" i="7"/>
  <c r="H22" i="7"/>
  <c r="I22" i="7"/>
  <c r="G21" i="7"/>
  <c r="O21" i="7"/>
  <c r="Q21" i="7"/>
  <c r="N21" i="7"/>
  <c r="D21" i="7"/>
  <c r="E21" i="7"/>
  <c r="F21" i="7"/>
  <c r="H21" i="7"/>
  <c r="I21" i="7"/>
  <c r="G20" i="7"/>
  <c r="O20" i="7"/>
  <c r="Q20" i="7"/>
  <c r="N20" i="7"/>
  <c r="D20" i="7"/>
  <c r="E20" i="7"/>
  <c r="F20" i="7"/>
  <c r="H20" i="7"/>
  <c r="I20" i="7"/>
  <c r="G19" i="7"/>
  <c r="O19" i="7"/>
  <c r="Q19" i="7"/>
  <c r="N19" i="7"/>
  <c r="D19" i="7"/>
  <c r="E19" i="7"/>
  <c r="F19" i="7"/>
  <c r="H19" i="7"/>
  <c r="I19" i="7"/>
  <c r="G18" i="7"/>
  <c r="O18" i="7"/>
  <c r="Q18" i="7"/>
  <c r="N18" i="7"/>
  <c r="D18" i="7"/>
  <c r="E18" i="7"/>
  <c r="F18" i="7"/>
  <c r="H18" i="7"/>
  <c r="I18" i="7"/>
  <c r="G17" i="7"/>
  <c r="O17" i="7"/>
  <c r="Q17" i="7"/>
  <c r="N17" i="7"/>
  <c r="D17" i="7"/>
  <c r="E17" i="7"/>
  <c r="F17" i="7"/>
  <c r="H17" i="7"/>
  <c r="I17" i="7"/>
  <c r="G16" i="7"/>
  <c r="O16" i="7"/>
  <c r="Q16" i="7"/>
  <c r="N16" i="7"/>
  <c r="D16" i="7"/>
  <c r="E16" i="7"/>
  <c r="F16" i="7"/>
  <c r="H16" i="7"/>
  <c r="I16" i="7"/>
  <c r="G15" i="7"/>
  <c r="O15" i="7"/>
  <c r="Q15" i="7"/>
  <c r="Q268" i="5"/>
  <c r="Q269" i="5"/>
  <c r="Q270" i="5"/>
  <c r="Q272" i="5"/>
  <c r="N15" i="7"/>
  <c r="D15" i="7"/>
  <c r="E15" i="7"/>
  <c r="F15" i="7"/>
  <c r="H15" i="7"/>
  <c r="I15" i="7"/>
  <c r="G14" i="7"/>
  <c r="O14" i="7"/>
  <c r="Q14" i="7"/>
  <c r="N14" i="7"/>
  <c r="D14" i="7"/>
  <c r="E14" i="7"/>
  <c r="F14" i="7"/>
  <c r="H14" i="7"/>
  <c r="I14" i="7"/>
  <c r="G13" i="7"/>
  <c r="O13" i="7"/>
  <c r="Q13" i="7"/>
  <c r="N13" i="7"/>
  <c r="Q271" i="5"/>
  <c r="Q276" i="5"/>
  <c r="D13" i="7"/>
  <c r="E13" i="7"/>
  <c r="F13" i="7"/>
  <c r="H13" i="7"/>
  <c r="I13" i="7"/>
  <c r="G12" i="7"/>
  <c r="O12" i="7"/>
  <c r="Q12" i="7"/>
  <c r="N12" i="7"/>
  <c r="Q4" i="5"/>
  <c r="Q273" i="5"/>
  <c r="Q274" i="5"/>
  <c r="Q275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AI257" i="1"/>
  <c r="Q257" i="5"/>
  <c r="AI258" i="1"/>
  <c r="Q258" i="5"/>
  <c r="Q259" i="5"/>
  <c r="Q260" i="5"/>
  <c r="Q261" i="5"/>
  <c r="Q262" i="5"/>
  <c r="Q263" i="5"/>
  <c r="Q264" i="5"/>
  <c r="Q265" i="5"/>
  <c r="Q266" i="5"/>
  <c r="Q267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2" i="5"/>
  <c r="Q384" i="5"/>
  <c r="Q385" i="5"/>
  <c r="Q386" i="5"/>
  <c r="Q387" i="5"/>
  <c r="I16" i="5"/>
  <c r="AD16" i="5"/>
  <c r="I17" i="5"/>
  <c r="AD17" i="5"/>
  <c r="I18" i="5"/>
  <c r="AD18" i="5"/>
  <c r="I19" i="5"/>
  <c r="AD19" i="5"/>
  <c r="I20" i="5"/>
  <c r="AD20" i="5"/>
  <c r="I21" i="5"/>
  <c r="AD21" i="5"/>
  <c r="I22" i="5"/>
  <c r="AD22" i="5"/>
  <c r="I23" i="5"/>
  <c r="AD23" i="5"/>
  <c r="I24" i="5"/>
  <c r="AD24" i="5"/>
  <c r="I25" i="5"/>
  <c r="AD25" i="5"/>
  <c r="I26" i="5"/>
  <c r="AD26" i="5"/>
  <c r="I27" i="5"/>
  <c r="AD27" i="5"/>
  <c r="I28" i="5"/>
  <c r="AD28" i="5"/>
  <c r="I29" i="5"/>
  <c r="AD29" i="5"/>
  <c r="I30" i="5"/>
  <c r="AD30" i="5"/>
  <c r="I31" i="5"/>
  <c r="AD31" i="5"/>
  <c r="I32" i="5"/>
  <c r="AD32" i="5"/>
  <c r="I33" i="5"/>
  <c r="AD33" i="5"/>
  <c r="I34" i="5"/>
  <c r="AD34" i="5"/>
  <c r="I35" i="5"/>
  <c r="AD35" i="5"/>
  <c r="I36" i="5"/>
  <c r="AD36" i="5"/>
  <c r="I37" i="5"/>
  <c r="AD37" i="5"/>
  <c r="I38" i="5"/>
  <c r="AD38" i="5"/>
  <c r="I39" i="5"/>
  <c r="AD39" i="5"/>
  <c r="I40" i="5"/>
  <c r="AD40" i="5"/>
  <c r="I41" i="5"/>
  <c r="AD41" i="5"/>
  <c r="I42" i="5"/>
  <c r="AD42" i="5"/>
  <c r="I43" i="5"/>
  <c r="AD43" i="5"/>
  <c r="I44" i="5"/>
  <c r="AD44" i="5"/>
  <c r="I45" i="5"/>
  <c r="AD45" i="5"/>
  <c r="I46" i="5"/>
  <c r="AD46" i="5"/>
  <c r="I47" i="5"/>
  <c r="AD47" i="5"/>
  <c r="I48" i="5"/>
  <c r="AD48" i="5"/>
  <c r="I49" i="5"/>
  <c r="AD49" i="5"/>
  <c r="I50" i="5"/>
  <c r="AD50" i="5"/>
  <c r="I51" i="5"/>
  <c r="AD51" i="5"/>
  <c r="I52" i="5"/>
  <c r="AD52" i="5"/>
  <c r="I53" i="5"/>
  <c r="AD53" i="5"/>
  <c r="I54" i="5"/>
  <c r="AD54" i="5"/>
  <c r="I55" i="5"/>
  <c r="AD55" i="5"/>
  <c r="I56" i="5"/>
  <c r="AD56" i="5"/>
  <c r="I57" i="5"/>
  <c r="AD57" i="5"/>
  <c r="I58" i="5"/>
  <c r="AD58" i="5"/>
  <c r="I59" i="5"/>
  <c r="AD59" i="5"/>
  <c r="I60" i="5"/>
  <c r="AD60" i="5"/>
  <c r="I61" i="5"/>
  <c r="AD61" i="5"/>
  <c r="I62" i="5"/>
  <c r="AD62" i="5"/>
  <c r="I119" i="5"/>
  <c r="AD119" i="5"/>
  <c r="I191" i="5"/>
  <c r="AD191" i="5"/>
  <c r="I192" i="5"/>
  <c r="AD192" i="5"/>
  <c r="I193" i="5"/>
  <c r="AD193" i="5"/>
  <c r="I261" i="5"/>
  <c r="AD261" i="5"/>
  <c r="I262" i="5"/>
  <c r="AD262" i="5"/>
  <c r="I263" i="5"/>
  <c r="AD263" i="5"/>
  <c r="I266" i="5"/>
  <c r="AD266" i="5"/>
  <c r="I333" i="5"/>
  <c r="AD333" i="5"/>
  <c r="I340" i="5"/>
  <c r="AD340" i="5"/>
  <c r="I344" i="5"/>
  <c r="AD344" i="5"/>
  <c r="I348" i="5"/>
  <c r="AD348" i="5"/>
  <c r="I349" i="5"/>
  <c r="AD349" i="5"/>
  <c r="I350" i="5"/>
  <c r="AD350" i="5"/>
  <c r="D12" i="7"/>
  <c r="E12" i="7"/>
  <c r="F12" i="7"/>
  <c r="H12" i="7"/>
  <c r="I12" i="7"/>
  <c r="G11" i="7"/>
  <c r="O11" i="7"/>
  <c r="Q11" i="7"/>
  <c r="N11" i="7"/>
  <c r="D11" i="7"/>
  <c r="E11" i="7"/>
  <c r="F11" i="7"/>
  <c r="H11" i="7"/>
  <c r="I11" i="7"/>
  <c r="G10" i="7"/>
  <c r="O10" i="7"/>
  <c r="Q10" i="7"/>
  <c r="N10" i="7"/>
  <c r="D10" i="7"/>
  <c r="E10" i="7"/>
  <c r="F10" i="7"/>
  <c r="H10" i="7"/>
  <c r="I10" i="7"/>
  <c r="G9" i="7"/>
  <c r="O9" i="7"/>
  <c r="Q9" i="7"/>
  <c r="N9" i="7"/>
  <c r="D9" i="7"/>
  <c r="E9" i="7"/>
  <c r="F9" i="7"/>
  <c r="H9" i="7"/>
  <c r="I9" i="7"/>
  <c r="G8" i="7"/>
  <c r="O8" i="7"/>
  <c r="Q8" i="7"/>
  <c r="N8" i="7"/>
  <c r="D8" i="7"/>
  <c r="E8" i="7"/>
  <c r="F8" i="7"/>
  <c r="H8" i="7"/>
  <c r="I8" i="7"/>
  <c r="H7" i="7"/>
  <c r="P7" i="7"/>
  <c r="Q7" i="7"/>
  <c r="O7" i="7"/>
  <c r="N7" i="7"/>
  <c r="D7" i="7"/>
  <c r="E7" i="7"/>
  <c r="F7" i="7"/>
  <c r="I7" i="7"/>
  <c r="G7" i="7"/>
  <c r="H6" i="7"/>
  <c r="Q6" i="7"/>
  <c r="O6" i="7"/>
  <c r="N6" i="7"/>
  <c r="D6" i="7"/>
  <c r="E6" i="7"/>
  <c r="F6" i="7"/>
  <c r="I6" i="7"/>
  <c r="G6" i="7"/>
  <c r="G5" i="7"/>
  <c r="O5" i="7"/>
  <c r="Q5" i="7"/>
  <c r="N5" i="7"/>
  <c r="D5" i="7"/>
  <c r="E5" i="7"/>
  <c r="F5" i="7"/>
  <c r="H5" i="7"/>
  <c r="I5" i="7"/>
  <c r="G4" i="7"/>
  <c r="Q4" i="7"/>
  <c r="E4" i="7"/>
  <c r="Q3" i="7"/>
  <c r="P3" i="7"/>
  <c r="O3" i="7"/>
  <c r="N3" i="7"/>
  <c r="I3" i="7"/>
  <c r="H3" i="7"/>
  <c r="G3" i="7"/>
  <c r="F3" i="7"/>
  <c r="E3" i="7"/>
  <c r="D3" i="7"/>
  <c r="Q2" i="7"/>
  <c r="O2" i="7"/>
  <c r="N2" i="7"/>
  <c r="I2" i="7"/>
  <c r="H2" i="7"/>
  <c r="G2" i="7"/>
  <c r="F2" i="7"/>
  <c r="E2" i="7"/>
  <c r="D2" i="7"/>
  <c r="P196" i="6"/>
  <c r="O196" i="6"/>
  <c r="N196" i="6"/>
  <c r="F196" i="6"/>
  <c r="S386" i="5"/>
  <c r="S387" i="5"/>
  <c r="G196" i="6"/>
  <c r="H196" i="6"/>
  <c r="U386" i="5"/>
  <c r="U387" i="5"/>
  <c r="I196" i="6"/>
  <c r="J196" i="6"/>
  <c r="L196" i="6"/>
  <c r="B196" i="6"/>
  <c r="P195" i="6"/>
  <c r="O195" i="6"/>
  <c r="N195" i="6"/>
  <c r="F195" i="6"/>
  <c r="S384" i="5"/>
  <c r="S385" i="5"/>
  <c r="G195" i="6"/>
  <c r="H195" i="6"/>
  <c r="U384" i="5"/>
  <c r="U385" i="5"/>
  <c r="I195" i="6"/>
  <c r="J195" i="6"/>
  <c r="L195" i="6"/>
  <c r="B195" i="6"/>
  <c r="P194" i="6"/>
  <c r="O194" i="6"/>
  <c r="N194" i="6"/>
  <c r="F194" i="6"/>
  <c r="S383" i="5"/>
  <c r="G194" i="6"/>
  <c r="H194" i="6"/>
  <c r="U383" i="5"/>
  <c r="I194" i="6"/>
  <c r="J194" i="6"/>
  <c r="L194" i="6"/>
  <c r="B194" i="6"/>
  <c r="P193" i="6"/>
  <c r="O193" i="6"/>
  <c r="N193" i="6"/>
  <c r="F193" i="6"/>
  <c r="S382" i="5"/>
  <c r="G193" i="6"/>
  <c r="H193" i="6"/>
  <c r="U382" i="5"/>
  <c r="I193" i="6"/>
  <c r="J193" i="6"/>
  <c r="L193" i="6"/>
  <c r="B193" i="6"/>
  <c r="P192" i="6"/>
  <c r="O192" i="6"/>
  <c r="N192" i="6"/>
  <c r="F192" i="6"/>
  <c r="S380" i="5"/>
  <c r="S381" i="5"/>
  <c r="G192" i="6"/>
  <c r="H192" i="6"/>
  <c r="U380" i="5"/>
  <c r="U381" i="5"/>
  <c r="I192" i="6"/>
  <c r="J192" i="6"/>
  <c r="L192" i="6"/>
  <c r="B192" i="6"/>
  <c r="P191" i="6"/>
  <c r="O191" i="6"/>
  <c r="N191" i="6"/>
  <c r="F191" i="6"/>
  <c r="S379" i="5"/>
  <c r="G191" i="6"/>
  <c r="H191" i="6"/>
  <c r="U379" i="5"/>
  <c r="I191" i="6"/>
  <c r="J191" i="6"/>
  <c r="L191" i="6"/>
  <c r="B191" i="6"/>
  <c r="P190" i="6"/>
  <c r="O190" i="6"/>
  <c r="N190" i="6"/>
  <c r="F190" i="6"/>
  <c r="S372" i="5"/>
  <c r="S373" i="5"/>
  <c r="S374" i="5"/>
  <c r="S375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6" i="5"/>
  <c r="S377" i="5"/>
  <c r="S378" i="5"/>
  <c r="G190" i="6"/>
  <c r="H190" i="6"/>
  <c r="U372" i="5"/>
  <c r="U373" i="5"/>
  <c r="U374" i="5"/>
  <c r="U375" i="5"/>
  <c r="U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6" i="5"/>
  <c r="U377" i="5"/>
  <c r="U378" i="5"/>
  <c r="I190" i="6"/>
  <c r="J190" i="6"/>
  <c r="L190" i="6"/>
  <c r="B190" i="6"/>
  <c r="P189" i="6"/>
  <c r="O189" i="6"/>
  <c r="N189" i="6"/>
  <c r="F189" i="6"/>
  <c r="G189" i="6"/>
  <c r="H189" i="6"/>
  <c r="I189" i="6"/>
  <c r="J189" i="6"/>
  <c r="L189" i="6"/>
  <c r="B189" i="6"/>
  <c r="P188" i="6"/>
  <c r="O188" i="6"/>
  <c r="N188" i="6"/>
  <c r="F188" i="6"/>
  <c r="G188" i="6"/>
  <c r="H188" i="6"/>
  <c r="I188" i="6"/>
  <c r="J188" i="6"/>
  <c r="L188" i="6"/>
  <c r="B188" i="6"/>
  <c r="P187" i="6"/>
  <c r="O187" i="6"/>
  <c r="N187" i="6"/>
  <c r="F187" i="6"/>
  <c r="G187" i="6"/>
  <c r="H187" i="6"/>
  <c r="I187" i="6"/>
  <c r="J187" i="6"/>
  <c r="L187" i="6"/>
  <c r="B187" i="6"/>
  <c r="P186" i="6"/>
  <c r="O186" i="6"/>
  <c r="N186" i="6"/>
  <c r="F186" i="6"/>
  <c r="G186" i="6"/>
  <c r="H186" i="6"/>
  <c r="I186" i="6"/>
  <c r="J186" i="6"/>
  <c r="L186" i="6"/>
  <c r="B186" i="6"/>
  <c r="P185" i="6"/>
  <c r="O185" i="6"/>
  <c r="N185" i="6"/>
  <c r="F185" i="6"/>
  <c r="G185" i="6"/>
  <c r="H185" i="6"/>
  <c r="I185" i="6"/>
  <c r="J185" i="6"/>
  <c r="L185" i="6"/>
  <c r="B185" i="6"/>
  <c r="P184" i="6"/>
  <c r="O184" i="6"/>
  <c r="N184" i="6"/>
  <c r="F184" i="6"/>
  <c r="G184" i="6"/>
  <c r="H184" i="6"/>
  <c r="I184" i="6"/>
  <c r="J184" i="6"/>
  <c r="L184" i="6"/>
  <c r="B184" i="6"/>
  <c r="P183" i="6"/>
  <c r="O183" i="6"/>
  <c r="N183" i="6"/>
  <c r="F183" i="6"/>
  <c r="G183" i="6"/>
  <c r="H183" i="6"/>
  <c r="I183" i="6"/>
  <c r="J183" i="6"/>
  <c r="L183" i="6"/>
  <c r="B183" i="6"/>
  <c r="P182" i="6"/>
  <c r="O182" i="6"/>
  <c r="N182" i="6"/>
  <c r="F182" i="6"/>
  <c r="G182" i="6"/>
  <c r="H182" i="6"/>
  <c r="I182" i="6"/>
  <c r="J182" i="6"/>
  <c r="L182" i="6"/>
  <c r="B182" i="6"/>
  <c r="P181" i="6"/>
  <c r="O181" i="6"/>
  <c r="N181" i="6"/>
  <c r="F181" i="6"/>
  <c r="G181" i="6"/>
  <c r="H181" i="6"/>
  <c r="I181" i="6"/>
  <c r="J181" i="6"/>
  <c r="L181" i="6"/>
  <c r="B181" i="6"/>
  <c r="P180" i="6"/>
  <c r="O180" i="6"/>
  <c r="N180" i="6"/>
  <c r="F180" i="6"/>
  <c r="G180" i="6"/>
  <c r="H180" i="6"/>
  <c r="I180" i="6"/>
  <c r="J180" i="6"/>
  <c r="L180" i="6"/>
  <c r="B180" i="6"/>
  <c r="P179" i="6"/>
  <c r="O179" i="6"/>
  <c r="N179" i="6"/>
  <c r="F179" i="6"/>
  <c r="G179" i="6"/>
  <c r="H179" i="6"/>
  <c r="I179" i="6"/>
  <c r="J179" i="6"/>
  <c r="L179" i="6"/>
  <c r="B179" i="6"/>
  <c r="P178" i="6"/>
  <c r="O178" i="6"/>
  <c r="N178" i="6"/>
  <c r="F178" i="6"/>
  <c r="G178" i="6"/>
  <c r="H178" i="6"/>
  <c r="I178" i="6"/>
  <c r="J178" i="6"/>
  <c r="L178" i="6"/>
  <c r="B178" i="6"/>
  <c r="P177" i="6"/>
  <c r="O177" i="6"/>
  <c r="N177" i="6"/>
  <c r="F177" i="6"/>
  <c r="G177" i="6"/>
  <c r="H177" i="6"/>
  <c r="I177" i="6"/>
  <c r="J177" i="6"/>
  <c r="L177" i="6"/>
  <c r="B177" i="6"/>
  <c r="P176" i="6"/>
  <c r="O176" i="6"/>
  <c r="N176" i="6"/>
  <c r="F176" i="6"/>
  <c r="G176" i="6"/>
  <c r="H176" i="6"/>
  <c r="I176" i="6"/>
  <c r="J176" i="6"/>
  <c r="L176" i="6"/>
  <c r="B176" i="6"/>
  <c r="P175" i="6"/>
  <c r="O175" i="6"/>
  <c r="N175" i="6"/>
  <c r="F175" i="6"/>
  <c r="G175" i="6"/>
  <c r="H175" i="6"/>
  <c r="I175" i="6"/>
  <c r="J175" i="6"/>
  <c r="L175" i="6"/>
  <c r="B175" i="6"/>
  <c r="P174" i="6"/>
  <c r="O174" i="6"/>
  <c r="N174" i="6"/>
  <c r="F174" i="6"/>
  <c r="G174" i="6"/>
  <c r="H174" i="6"/>
  <c r="I174" i="6"/>
  <c r="J174" i="6"/>
  <c r="L174" i="6"/>
  <c r="B174" i="6"/>
  <c r="P173" i="6"/>
  <c r="O173" i="6"/>
  <c r="N173" i="6"/>
  <c r="F173" i="6"/>
  <c r="G173" i="6"/>
  <c r="H173" i="6"/>
  <c r="I173" i="6"/>
  <c r="J173" i="6"/>
  <c r="L173" i="6"/>
  <c r="B173" i="6"/>
  <c r="P172" i="6"/>
  <c r="O172" i="6"/>
  <c r="N172" i="6"/>
  <c r="F172" i="6"/>
  <c r="G172" i="6"/>
  <c r="H172" i="6"/>
  <c r="I172" i="6"/>
  <c r="J172" i="6"/>
  <c r="L172" i="6"/>
  <c r="B172" i="6"/>
  <c r="P171" i="6"/>
  <c r="O171" i="6"/>
  <c r="N171" i="6"/>
  <c r="F171" i="6"/>
  <c r="G171" i="6"/>
  <c r="H171" i="6"/>
  <c r="I171" i="6"/>
  <c r="J171" i="6"/>
  <c r="L171" i="6"/>
  <c r="B171" i="6"/>
  <c r="P170" i="6"/>
  <c r="O170" i="6"/>
  <c r="N170" i="6"/>
  <c r="F170" i="6"/>
  <c r="G170" i="6"/>
  <c r="H170" i="6"/>
  <c r="I170" i="6"/>
  <c r="J170" i="6"/>
  <c r="L170" i="6"/>
  <c r="B170" i="6"/>
  <c r="P169" i="6"/>
  <c r="O169" i="6"/>
  <c r="N169" i="6"/>
  <c r="F169" i="6"/>
  <c r="G169" i="6"/>
  <c r="H169" i="6"/>
  <c r="I169" i="6"/>
  <c r="J169" i="6"/>
  <c r="L169" i="6"/>
  <c r="B169" i="6"/>
  <c r="P168" i="6"/>
  <c r="O168" i="6"/>
  <c r="N168" i="6"/>
  <c r="F168" i="6"/>
  <c r="G168" i="6"/>
  <c r="H168" i="6"/>
  <c r="I168" i="6"/>
  <c r="J168" i="6"/>
  <c r="L168" i="6"/>
  <c r="B168" i="6"/>
  <c r="P167" i="6"/>
  <c r="O167" i="6"/>
  <c r="N167" i="6"/>
  <c r="F167" i="6"/>
  <c r="G167" i="6"/>
  <c r="H167" i="6"/>
  <c r="I167" i="6"/>
  <c r="J167" i="6"/>
  <c r="L167" i="6"/>
  <c r="B167" i="6"/>
  <c r="P166" i="6"/>
  <c r="O166" i="6"/>
  <c r="N166" i="6"/>
  <c r="F166" i="6"/>
  <c r="G166" i="6"/>
  <c r="H166" i="6"/>
  <c r="I166" i="6"/>
  <c r="J166" i="6"/>
  <c r="L166" i="6"/>
  <c r="B166" i="6"/>
  <c r="P165" i="6"/>
  <c r="O165" i="6"/>
  <c r="N165" i="6"/>
  <c r="F165" i="6"/>
  <c r="G165" i="6"/>
  <c r="H165" i="6"/>
  <c r="I165" i="6"/>
  <c r="J165" i="6"/>
  <c r="L165" i="6"/>
  <c r="B165" i="6"/>
  <c r="P164" i="6"/>
  <c r="O164" i="6"/>
  <c r="N164" i="6"/>
  <c r="F164" i="6"/>
  <c r="G164" i="6"/>
  <c r="H164" i="6"/>
  <c r="I164" i="6"/>
  <c r="J164" i="6"/>
  <c r="L164" i="6"/>
  <c r="B164" i="6"/>
  <c r="P163" i="6"/>
  <c r="O163" i="6"/>
  <c r="N163" i="6"/>
  <c r="F163" i="6"/>
  <c r="G163" i="6"/>
  <c r="H163" i="6"/>
  <c r="I163" i="6"/>
  <c r="J163" i="6"/>
  <c r="L163" i="6"/>
  <c r="B163" i="6"/>
  <c r="P162" i="6"/>
  <c r="O162" i="6"/>
  <c r="N162" i="6"/>
  <c r="F162" i="6"/>
  <c r="G162" i="6"/>
  <c r="H162" i="6"/>
  <c r="I162" i="6"/>
  <c r="J162" i="6"/>
  <c r="L162" i="6"/>
  <c r="B162" i="6"/>
  <c r="P161" i="6"/>
  <c r="O161" i="6"/>
  <c r="N161" i="6"/>
  <c r="F161" i="6"/>
  <c r="G161" i="6"/>
  <c r="H161" i="6"/>
  <c r="I161" i="6"/>
  <c r="J161" i="6"/>
  <c r="L161" i="6"/>
  <c r="B161" i="6"/>
  <c r="P160" i="6"/>
  <c r="O160" i="6"/>
  <c r="N160" i="6"/>
  <c r="F160" i="6"/>
  <c r="G160" i="6"/>
  <c r="H160" i="6"/>
  <c r="I160" i="6"/>
  <c r="J160" i="6"/>
  <c r="L160" i="6"/>
  <c r="B160" i="6"/>
  <c r="P159" i="6"/>
  <c r="O159" i="6"/>
  <c r="N159" i="6"/>
  <c r="F159" i="6"/>
  <c r="G159" i="6"/>
  <c r="H159" i="6"/>
  <c r="I159" i="6"/>
  <c r="J159" i="6"/>
  <c r="L159" i="6"/>
  <c r="B159" i="6"/>
  <c r="P158" i="6"/>
  <c r="O158" i="6"/>
  <c r="N158" i="6"/>
  <c r="F158" i="6"/>
  <c r="G158" i="6"/>
  <c r="H158" i="6"/>
  <c r="I158" i="6"/>
  <c r="J158" i="6"/>
  <c r="L158" i="6"/>
  <c r="B158" i="6"/>
  <c r="P157" i="6"/>
  <c r="O157" i="6"/>
  <c r="N157" i="6"/>
  <c r="F157" i="6"/>
  <c r="G157" i="6"/>
  <c r="H157" i="6"/>
  <c r="I157" i="6"/>
  <c r="J157" i="6"/>
  <c r="L157" i="6"/>
  <c r="B157" i="6"/>
  <c r="P156" i="6"/>
  <c r="O156" i="6"/>
  <c r="N156" i="6"/>
  <c r="F156" i="6"/>
  <c r="G156" i="6"/>
  <c r="H156" i="6"/>
  <c r="I156" i="6"/>
  <c r="J156" i="6"/>
  <c r="L156" i="6"/>
  <c r="B156" i="6"/>
  <c r="P155" i="6"/>
  <c r="O155" i="6"/>
  <c r="N155" i="6"/>
  <c r="F155" i="6"/>
  <c r="G155" i="6"/>
  <c r="H155" i="6"/>
  <c r="I155" i="6"/>
  <c r="J155" i="6"/>
  <c r="L155" i="6"/>
  <c r="B155" i="6"/>
  <c r="P154" i="6"/>
  <c r="O154" i="6"/>
  <c r="N154" i="6"/>
  <c r="F154" i="6"/>
  <c r="G154" i="6"/>
  <c r="H154" i="6"/>
  <c r="I154" i="6"/>
  <c r="J154" i="6"/>
  <c r="L154" i="6"/>
  <c r="B154" i="6"/>
  <c r="P153" i="6"/>
  <c r="O153" i="6"/>
  <c r="N153" i="6"/>
  <c r="F153" i="6"/>
  <c r="G153" i="6"/>
  <c r="H153" i="6"/>
  <c r="I153" i="6"/>
  <c r="J153" i="6"/>
  <c r="L153" i="6"/>
  <c r="B153" i="6"/>
  <c r="P152" i="6"/>
  <c r="O152" i="6"/>
  <c r="N152" i="6"/>
  <c r="F152" i="6"/>
  <c r="G152" i="6"/>
  <c r="H152" i="6"/>
  <c r="I152" i="6"/>
  <c r="J152" i="6"/>
  <c r="L152" i="6"/>
  <c r="B152" i="6"/>
  <c r="P151" i="6"/>
  <c r="O151" i="6"/>
  <c r="N151" i="6"/>
  <c r="F151" i="6"/>
  <c r="G151" i="6"/>
  <c r="H151" i="6"/>
  <c r="I151" i="6"/>
  <c r="J151" i="6"/>
  <c r="L151" i="6"/>
  <c r="B151" i="6"/>
  <c r="P150" i="6"/>
  <c r="O150" i="6"/>
  <c r="N150" i="6"/>
  <c r="F150" i="6"/>
  <c r="G150" i="6"/>
  <c r="H150" i="6"/>
  <c r="I150" i="6"/>
  <c r="J150" i="6"/>
  <c r="L150" i="6"/>
  <c r="B150" i="6"/>
  <c r="P149" i="6"/>
  <c r="O149" i="6"/>
  <c r="N149" i="6"/>
  <c r="F149" i="6"/>
  <c r="G149" i="6"/>
  <c r="H149" i="6"/>
  <c r="I149" i="6"/>
  <c r="J149" i="6"/>
  <c r="L149" i="6"/>
  <c r="B149" i="6"/>
  <c r="P148" i="6"/>
  <c r="O148" i="6"/>
  <c r="N148" i="6"/>
  <c r="F148" i="6"/>
  <c r="G148" i="6"/>
  <c r="H148" i="6"/>
  <c r="I148" i="6"/>
  <c r="J148" i="6"/>
  <c r="L148" i="6"/>
  <c r="B148" i="6"/>
  <c r="P147" i="6"/>
  <c r="O147" i="6"/>
  <c r="N147" i="6"/>
  <c r="F147" i="6"/>
  <c r="G147" i="6"/>
  <c r="H147" i="6"/>
  <c r="I147" i="6"/>
  <c r="J147" i="6"/>
  <c r="L147" i="6"/>
  <c r="B147" i="6"/>
  <c r="P146" i="6"/>
  <c r="O146" i="6"/>
  <c r="N146" i="6"/>
  <c r="F146" i="6"/>
  <c r="G146" i="6"/>
  <c r="H146" i="6"/>
  <c r="I146" i="6"/>
  <c r="J146" i="6"/>
  <c r="L146" i="6"/>
  <c r="B146" i="6"/>
  <c r="P145" i="6"/>
  <c r="O145" i="6"/>
  <c r="N145" i="6"/>
  <c r="F145" i="6"/>
  <c r="G145" i="6"/>
  <c r="H145" i="6"/>
  <c r="I145" i="6"/>
  <c r="J145" i="6"/>
  <c r="L145" i="6"/>
  <c r="B145" i="6"/>
  <c r="P144" i="6"/>
  <c r="O144" i="6"/>
  <c r="N144" i="6"/>
  <c r="F144" i="6"/>
  <c r="G144" i="6"/>
  <c r="H144" i="6"/>
  <c r="I144" i="6"/>
  <c r="J144" i="6"/>
  <c r="L144" i="6"/>
  <c r="B144" i="6"/>
  <c r="P143" i="6"/>
  <c r="O143" i="6"/>
  <c r="N143" i="6"/>
  <c r="F143" i="6"/>
  <c r="G143" i="6"/>
  <c r="H143" i="6"/>
  <c r="I143" i="6"/>
  <c r="J143" i="6"/>
  <c r="L143" i="6"/>
  <c r="B143" i="6"/>
  <c r="P142" i="6"/>
  <c r="O142" i="6"/>
  <c r="N142" i="6"/>
  <c r="F142" i="6"/>
  <c r="G142" i="6"/>
  <c r="H142" i="6"/>
  <c r="I142" i="6"/>
  <c r="J142" i="6"/>
  <c r="L142" i="6"/>
  <c r="B142" i="6"/>
  <c r="P141" i="6"/>
  <c r="O141" i="6"/>
  <c r="N141" i="6"/>
  <c r="F141" i="6"/>
  <c r="G141" i="6"/>
  <c r="H141" i="6"/>
  <c r="I141" i="6"/>
  <c r="J141" i="6"/>
  <c r="L141" i="6"/>
  <c r="B141" i="6"/>
  <c r="P140" i="6"/>
  <c r="O140" i="6"/>
  <c r="N140" i="6"/>
  <c r="F140" i="6"/>
  <c r="G140" i="6"/>
  <c r="H140" i="6"/>
  <c r="I140" i="6"/>
  <c r="J140" i="6"/>
  <c r="L140" i="6"/>
  <c r="B140" i="6"/>
  <c r="P139" i="6"/>
  <c r="O139" i="6"/>
  <c r="N139" i="6"/>
  <c r="F139" i="6"/>
  <c r="G139" i="6"/>
  <c r="H139" i="6"/>
  <c r="I139" i="6"/>
  <c r="J139" i="6"/>
  <c r="L139" i="6"/>
  <c r="B139" i="6"/>
  <c r="P138" i="6"/>
  <c r="O138" i="6"/>
  <c r="N138" i="6"/>
  <c r="F138" i="6"/>
  <c r="G138" i="6"/>
  <c r="H138" i="6"/>
  <c r="I138" i="6"/>
  <c r="J138" i="6"/>
  <c r="L138" i="6"/>
  <c r="B138" i="6"/>
  <c r="P137" i="6"/>
  <c r="O137" i="6"/>
  <c r="N137" i="6"/>
  <c r="F137" i="6"/>
  <c r="G137" i="6"/>
  <c r="H137" i="6"/>
  <c r="I137" i="6"/>
  <c r="J137" i="6"/>
  <c r="L137" i="6"/>
  <c r="B137" i="6"/>
  <c r="P136" i="6"/>
  <c r="O136" i="6"/>
  <c r="N136" i="6"/>
  <c r="F136" i="6"/>
  <c r="G136" i="6"/>
  <c r="H136" i="6"/>
  <c r="I136" i="6"/>
  <c r="J136" i="6"/>
  <c r="L136" i="6"/>
  <c r="B136" i="6"/>
  <c r="P135" i="6"/>
  <c r="O135" i="6"/>
  <c r="N135" i="6"/>
  <c r="F135" i="6"/>
  <c r="G135" i="6"/>
  <c r="H135" i="6"/>
  <c r="I135" i="6"/>
  <c r="J135" i="6"/>
  <c r="L135" i="6"/>
  <c r="B135" i="6"/>
  <c r="P134" i="6"/>
  <c r="O134" i="6"/>
  <c r="N134" i="6"/>
  <c r="F134" i="6"/>
  <c r="G134" i="6"/>
  <c r="H134" i="6"/>
  <c r="I134" i="6"/>
  <c r="J134" i="6"/>
  <c r="L134" i="6"/>
  <c r="B134" i="6"/>
  <c r="P133" i="6"/>
  <c r="O133" i="6"/>
  <c r="N133" i="6"/>
  <c r="F133" i="6"/>
  <c r="G133" i="6"/>
  <c r="H133" i="6"/>
  <c r="I133" i="6"/>
  <c r="J133" i="6"/>
  <c r="L133" i="6"/>
  <c r="B133" i="6"/>
  <c r="P132" i="6"/>
  <c r="O132" i="6"/>
  <c r="N132" i="6"/>
  <c r="F132" i="6"/>
  <c r="G132" i="6"/>
  <c r="H132" i="6"/>
  <c r="I132" i="6"/>
  <c r="J132" i="6"/>
  <c r="L132" i="6"/>
  <c r="B132" i="6"/>
  <c r="P131" i="6"/>
  <c r="O131" i="6"/>
  <c r="N131" i="6"/>
  <c r="F131" i="6"/>
  <c r="G131" i="6"/>
  <c r="H131" i="6"/>
  <c r="I131" i="6"/>
  <c r="J131" i="6"/>
  <c r="L131" i="6"/>
  <c r="B131" i="6"/>
  <c r="P130" i="6"/>
  <c r="O130" i="6"/>
  <c r="N130" i="6"/>
  <c r="F130" i="6"/>
  <c r="G130" i="6"/>
  <c r="H130" i="6"/>
  <c r="I130" i="6"/>
  <c r="J130" i="6"/>
  <c r="L130" i="6"/>
  <c r="B130" i="6"/>
  <c r="P129" i="6"/>
  <c r="O129" i="6"/>
  <c r="N129" i="6"/>
  <c r="F129" i="6"/>
  <c r="G129" i="6"/>
  <c r="H129" i="6"/>
  <c r="I129" i="6"/>
  <c r="J129" i="6"/>
  <c r="L129" i="6"/>
  <c r="B129" i="6"/>
  <c r="P128" i="6"/>
  <c r="O128" i="6"/>
  <c r="N128" i="6"/>
  <c r="F128" i="6"/>
  <c r="G128" i="6"/>
  <c r="H128" i="6"/>
  <c r="I128" i="6"/>
  <c r="J128" i="6"/>
  <c r="L128" i="6"/>
  <c r="B128" i="6"/>
  <c r="P127" i="6"/>
  <c r="O127" i="6"/>
  <c r="N127" i="6"/>
  <c r="F127" i="6"/>
  <c r="G127" i="6"/>
  <c r="H127" i="6"/>
  <c r="I127" i="6"/>
  <c r="J127" i="6"/>
  <c r="L127" i="6"/>
  <c r="B127" i="6"/>
  <c r="P126" i="6"/>
  <c r="O126" i="6"/>
  <c r="N126" i="6"/>
  <c r="F126" i="6"/>
  <c r="G126" i="6"/>
  <c r="H126" i="6"/>
  <c r="I126" i="6"/>
  <c r="J126" i="6"/>
  <c r="L126" i="6"/>
  <c r="B126" i="6"/>
  <c r="P125" i="6"/>
  <c r="O125" i="6"/>
  <c r="N125" i="6"/>
  <c r="F125" i="6"/>
  <c r="G125" i="6"/>
  <c r="H125" i="6"/>
  <c r="I125" i="6"/>
  <c r="J125" i="6"/>
  <c r="L125" i="6"/>
  <c r="B125" i="6"/>
  <c r="P124" i="6"/>
  <c r="O124" i="6"/>
  <c r="N124" i="6"/>
  <c r="F124" i="6"/>
  <c r="G124" i="6"/>
  <c r="H124" i="6"/>
  <c r="I124" i="6"/>
  <c r="J124" i="6"/>
  <c r="L124" i="6"/>
  <c r="B124" i="6"/>
  <c r="P123" i="6"/>
  <c r="O123" i="6"/>
  <c r="N123" i="6"/>
  <c r="F123" i="6"/>
  <c r="G123" i="6"/>
  <c r="H123" i="6"/>
  <c r="I123" i="6"/>
  <c r="J123" i="6"/>
  <c r="L123" i="6"/>
  <c r="B123" i="6"/>
  <c r="P122" i="6"/>
  <c r="O122" i="6"/>
  <c r="N122" i="6"/>
  <c r="F122" i="6"/>
  <c r="G122" i="6"/>
  <c r="H122" i="6"/>
  <c r="I122" i="6"/>
  <c r="J122" i="6"/>
  <c r="L122" i="6"/>
  <c r="B122" i="6"/>
  <c r="P121" i="6"/>
  <c r="O121" i="6"/>
  <c r="N121" i="6"/>
  <c r="F121" i="6"/>
  <c r="G121" i="6"/>
  <c r="H121" i="6"/>
  <c r="I121" i="6"/>
  <c r="J121" i="6"/>
  <c r="L121" i="6"/>
  <c r="B121" i="6"/>
  <c r="P120" i="6"/>
  <c r="O120" i="6"/>
  <c r="N120" i="6"/>
  <c r="F120" i="6"/>
  <c r="G120" i="6"/>
  <c r="H120" i="6"/>
  <c r="I120" i="6"/>
  <c r="J120" i="6"/>
  <c r="L120" i="6"/>
  <c r="B120" i="6"/>
  <c r="P119" i="6"/>
  <c r="O119" i="6"/>
  <c r="N119" i="6"/>
  <c r="F119" i="6"/>
  <c r="G119" i="6"/>
  <c r="H119" i="6"/>
  <c r="I119" i="6"/>
  <c r="J119" i="6"/>
  <c r="L119" i="6"/>
  <c r="B119" i="6"/>
  <c r="P118" i="6"/>
  <c r="O118" i="6"/>
  <c r="N118" i="6"/>
  <c r="F118" i="6"/>
  <c r="G118" i="6"/>
  <c r="H118" i="6"/>
  <c r="I118" i="6"/>
  <c r="J118" i="6"/>
  <c r="L118" i="6"/>
  <c r="B118" i="6"/>
  <c r="P117" i="6"/>
  <c r="O117" i="6"/>
  <c r="N117" i="6"/>
  <c r="F117" i="6"/>
  <c r="G117" i="6"/>
  <c r="H117" i="6"/>
  <c r="I117" i="6"/>
  <c r="J117" i="6"/>
  <c r="L117" i="6"/>
  <c r="B117" i="6"/>
  <c r="P116" i="6"/>
  <c r="O116" i="6"/>
  <c r="N116" i="6"/>
  <c r="F116" i="6"/>
  <c r="G116" i="6"/>
  <c r="H116" i="6"/>
  <c r="I116" i="6"/>
  <c r="J116" i="6"/>
  <c r="L116" i="6"/>
  <c r="B116" i="6"/>
  <c r="P115" i="6"/>
  <c r="O115" i="6"/>
  <c r="N115" i="6"/>
  <c r="F115" i="6"/>
  <c r="G115" i="6"/>
  <c r="H115" i="6"/>
  <c r="I115" i="6"/>
  <c r="J115" i="6"/>
  <c r="L115" i="6"/>
  <c r="B115" i="6"/>
  <c r="P114" i="6"/>
  <c r="O114" i="6"/>
  <c r="N114" i="6"/>
  <c r="F114" i="6"/>
  <c r="G114" i="6"/>
  <c r="H114" i="6"/>
  <c r="I114" i="6"/>
  <c r="J114" i="6"/>
  <c r="L114" i="6"/>
  <c r="B114" i="6"/>
  <c r="P113" i="6"/>
  <c r="O113" i="6"/>
  <c r="N113" i="6"/>
  <c r="F113" i="6"/>
  <c r="G113" i="6"/>
  <c r="H113" i="6"/>
  <c r="I113" i="6"/>
  <c r="J113" i="6"/>
  <c r="L113" i="6"/>
  <c r="B113" i="6"/>
  <c r="P112" i="6"/>
  <c r="O112" i="6"/>
  <c r="N112" i="6"/>
  <c r="F112" i="6"/>
  <c r="G112" i="6"/>
  <c r="H112" i="6"/>
  <c r="I112" i="6"/>
  <c r="J112" i="6"/>
  <c r="L112" i="6"/>
  <c r="B112" i="6"/>
  <c r="P111" i="6"/>
  <c r="O111" i="6"/>
  <c r="N111" i="6"/>
  <c r="F111" i="6"/>
  <c r="G111" i="6"/>
  <c r="H111" i="6"/>
  <c r="I111" i="6"/>
  <c r="J111" i="6"/>
  <c r="L111" i="6"/>
  <c r="B111" i="6"/>
  <c r="P110" i="6"/>
  <c r="O110" i="6"/>
  <c r="N110" i="6"/>
  <c r="F110" i="6"/>
  <c r="G110" i="6"/>
  <c r="H110" i="6"/>
  <c r="I110" i="6"/>
  <c r="J110" i="6"/>
  <c r="L110" i="6"/>
  <c r="B110" i="6"/>
  <c r="P109" i="6"/>
  <c r="O109" i="6"/>
  <c r="N109" i="6"/>
  <c r="F109" i="6"/>
  <c r="G109" i="6"/>
  <c r="H109" i="6"/>
  <c r="I109" i="6"/>
  <c r="J109" i="6"/>
  <c r="L109" i="6"/>
  <c r="B109" i="6"/>
  <c r="P108" i="6"/>
  <c r="O108" i="6"/>
  <c r="N108" i="6"/>
  <c r="F108" i="6"/>
  <c r="G108" i="6"/>
  <c r="H108" i="6"/>
  <c r="I108" i="6"/>
  <c r="J108" i="6"/>
  <c r="L108" i="6"/>
  <c r="B108" i="6"/>
  <c r="P107" i="6"/>
  <c r="O107" i="6"/>
  <c r="N107" i="6"/>
  <c r="F107" i="6"/>
  <c r="G107" i="6"/>
  <c r="H107" i="6"/>
  <c r="I107" i="6"/>
  <c r="J107" i="6"/>
  <c r="L107" i="6"/>
  <c r="B107" i="6"/>
  <c r="P106" i="6"/>
  <c r="O106" i="6"/>
  <c r="N106" i="6"/>
  <c r="F106" i="6"/>
  <c r="G106" i="6"/>
  <c r="H106" i="6"/>
  <c r="I106" i="6"/>
  <c r="J106" i="6"/>
  <c r="L106" i="6"/>
  <c r="B106" i="6"/>
  <c r="P105" i="6"/>
  <c r="O105" i="6"/>
  <c r="N105" i="6"/>
  <c r="F105" i="6"/>
  <c r="G105" i="6"/>
  <c r="H105" i="6"/>
  <c r="I105" i="6"/>
  <c r="J105" i="6"/>
  <c r="L105" i="6"/>
  <c r="B105" i="6"/>
  <c r="P104" i="6"/>
  <c r="O104" i="6"/>
  <c r="N104" i="6"/>
  <c r="F104" i="6"/>
  <c r="G104" i="6"/>
  <c r="H104" i="6"/>
  <c r="I104" i="6"/>
  <c r="J104" i="6"/>
  <c r="L104" i="6"/>
  <c r="B104" i="6"/>
  <c r="P103" i="6"/>
  <c r="O103" i="6"/>
  <c r="N103" i="6"/>
  <c r="F103" i="6"/>
  <c r="G103" i="6"/>
  <c r="H103" i="6"/>
  <c r="I103" i="6"/>
  <c r="J103" i="6"/>
  <c r="L103" i="6"/>
  <c r="B103" i="6"/>
  <c r="P102" i="6"/>
  <c r="O102" i="6"/>
  <c r="N102" i="6"/>
  <c r="F102" i="6"/>
  <c r="G102" i="6"/>
  <c r="H102" i="6"/>
  <c r="I102" i="6"/>
  <c r="J102" i="6"/>
  <c r="L102" i="6"/>
  <c r="B102" i="6"/>
  <c r="P101" i="6"/>
  <c r="O101" i="6"/>
  <c r="N101" i="6"/>
  <c r="F101" i="6"/>
  <c r="G101" i="6"/>
  <c r="H101" i="6"/>
  <c r="I101" i="6"/>
  <c r="J101" i="6"/>
  <c r="L101" i="6"/>
  <c r="B101" i="6"/>
  <c r="P100" i="6"/>
  <c r="O100" i="6"/>
  <c r="N100" i="6"/>
  <c r="F100" i="6"/>
  <c r="G100" i="6"/>
  <c r="H100" i="6"/>
  <c r="I100" i="6"/>
  <c r="J100" i="6"/>
  <c r="L100" i="6"/>
  <c r="B100" i="6"/>
  <c r="P99" i="6"/>
  <c r="O99" i="6"/>
  <c r="N99" i="6"/>
  <c r="F99" i="6"/>
  <c r="G99" i="6"/>
  <c r="H99" i="6"/>
  <c r="I99" i="6"/>
  <c r="J99" i="6"/>
  <c r="L99" i="6"/>
  <c r="B99" i="6"/>
  <c r="P98" i="6"/>
  <c r="O98" i="6"/>
  <c r="N98" i="6"/>
  <c r="F98" i="6"/>
  <c r="G98" i="6"/>
  <c r="H98" i="6"/>
  <c r="I98" i="6"/>
  <c r="J98" i="6"/>
  <c r="L98" i="6"/>
  <c r="B98" i="6"/>
  <c r="P97" i="6"/>
  <c r="O97" i="6"/>
  <c r="N97" i="6"/>
  <c r="F97" i="6"/>
  <c r="G97" i="6"/>
  <c r="H97" i="6"/>
  <c r="I97" i="6"/>
  <c r="J97" i="6"/>
  <c r="L97" i="6"/>
  <c r="B97" i="6"/>
  <c r="P96" i="6"/>
  <c r="O96" i="6"/>
  <c r="N96" i="6"/>
  <c r="F96" i="6"/>
  <c r="G96" i="6"/>
  <c r="H96" i="6"/>
  <c r="I96" i="6"/>
  <c r="J96" i="6"/>
  <c r="L96" i="6"/>
  <c r="B96" i="6"/>
  <c r="P95" i="6"/>
  <c r="O95" i="6"/>
  <c r="N95" i="6"/>
  <c r="F95" i="6"/>
  <c r="G95" i="6"/>
  <c r="H95" i="6"/>
  <c r="I95" i="6"/>
  <c r="J95" i="6"/>
  <c r="L95" i="6"/>
  <c r="B95" i="6"/>
  <c r="P94" i="6"/>
  <c r="O94" i="6"/>
  <c r="N94" i="6"/>
  <c r="F94" i="6"/>
  <c r="G94" i="6"/>
  <c r="H94" i="6"/>
  <c r="I94" i="6"/>
  <c r="J94" i="6"/>
  <c r="L94" i="6"/>
  <c r="B94" i="6"/>
  <c r="P93" i="6"/>
  <c r="O93" i="6"/>
  <c r="N93" i="6"/>
  <c r="F93" i="6"/>
  <c r="G93" i="6"/>
  <c r="H93" i="6"/>
  <c r="I93" i="6"/>
  <c r="J93" i="6"/>
  <c r="L93" i="6"/>
  <c r="B93" i="6"/>
  <c r="P92" i="6"/>
  <c r="O92" i="6"/>
  <c r="N92" i="6"/>
  <c r="F92" i="6"/>
  <c r="G92" i="6"/>
  <c r="H92" i="6"/>
  <c r="I92" i="6"/>
  <c r="J92" i="6"/>
  <c r="L92" i="6"/>
  <c r="B92" i="6"/>
  <c r="P91" i="6"/>
  <c r="O91" i="6"/>
  <c r="N91" i="6"/>
  <c r="F91" i="6"/>
  <c r="G91" i="6"/>
  <c r="H91" i="6"/>
  <c r="I91" i="6"/>
  <c r="J91" i="6"/>
  <c r="L91" i="6"/>
  <c r="B91" i="6"/>
  <c r="P90" i="6"/>
  <c r="O90" i="6"/>
  <c r="N90" i="6"/>
  <c r="F90" i="6"/>
  <c r="G90" i="6"/>
  <c r="H90" i="6"/>
  <c r="I90" i="6"/>
  <c r="J90" i="6"/>
  <c r="L90" i="6"/>
  <c r="B90" i="6"/>
  <c r="P89" i="6"/>
  <c r="O89" i="6"/>
  <c r="N89" i="6"/>
  <c r="F89" i="6"/>
  <c r="G89" i="6"/>
  <c r="H89" i="6"/>
  <c r="I89" i="6"/>
  <c r="J89" i="6"/>
  <c r="L89" i="6"/>
  <c r="B89" i="6"/>
  <c r="P88" i="6"/>
  <c r="O88" i="6"/>
  <c r="N88" i="6"/>
  <c r="F88" i="6"/>
  <c r="G88" i="6"/>
  <c r="H88" i="6"/>
  <c r="I88" i="6"/>
  <c r="J88" i="6"/>
  <c r="L88" i="6"/>
  <c r="B88" i="6"/>
  <c r="P87" i="6"/>
  <c r="O87" i="6"/>
  <c r="N87" i="6"/>
  <c r="F87" i="6"/>
  <c r="G87" i="6"/>
  <c r="H87" i="6"/>
  <c r="I87" i="6"/>
  <c r="J87" i="6"/>
  <c r="L87" i="6"/>
  <c r="B87" i="6"/>
  <c r="P86" i="6"/>
  <c r="O86" i="6"/>
  <c r="N86" i="6"/>
  <c r="F86" i="6"/>
  <c r="G86" i="6"/>
  <c r="H86" i="6"/>
  <c r="I86" i="6"/>
  <c r="J86" i="6"/>
  <c r="L86" i="6"/>
  <c r="B86" i="6"/>
  <c r="P85" i="6"/>
  <c r="O85" i="6"/>
  <c r="N85" i="6"/>
  <c r="F85" i="6"/>
  <c r="G85" i="6"/>
  <c r="H85" i="6"/>
  <c r="I85" i="6"/>
  <c r="J85" i="6"/>
  <c r="L85" i="6"/>
  <c r="B85" i="6"/>
  <c r="P84" i="6"/>
  <c r="O84" i="6"/>
  <c r="N84" i="6"/>
  <c r="F84" i="6"/>
  <c r="G84" i="6"/>
  <c r="H84" i="6"/>
  <c r="I84" i="6"/>
  <c r="J84" i="6"/>
  <c r="L84" i="6"/>
  <c r="B84" i="6"/>
  <c r="P83" i="6"/>
  <c r="O83" i="6"/>
  <c r="N83" i="6"/>
  <c r="F83" i="6"/>
  <c r="G83" i="6"/>
  <c r="H83" i="6"/>
  <c r="I83" i="6"/>
  <c r="J83" i="6"/>
  <c r="L83" i="6"/>
  <c r="B83" i="6"/>
  <c r="P82" i="6"/>
  <c r="O82" i="6"/>
  <c r="N82" i="6"/>
  <c r="F82" i="6"/>
  <c r="G82" i="6"/>
  <c r="H82" i="6"/>
  <c r="I82" i="6"/>
  <c r="J82" i="6"/>
  <c r="L82" i="6"/>
  <c r="B82" i="6"/>
  <c r="P81" i="6"/>
  <c r="O81" i="6"/>
  <c r="N81" i="6"/>
  <c r="F81" i="6"/>
  <c r="G81" i="6"/>
  <c r="H81" i="6"/>
  <c r="I81" i="6"/>
  <c r="J81" i="6"/>
  <c r="L81" i="6"/>
  <c r="B81" i="6"/>
  <c r="P80" i="6"/>
  <c r="O80" i="6"/>
  <c r="N80" i="6"/>
  <c r="F80" i="6"/>
  <c r="G80" i="6"/>
  <c r="H80" i="6"/>
  <c r="I80" i="6"/>
  <c r="J80" i="6"/>
  <c r="L80" i="6"/>
  <c r="B80" i="6"/>
  <c r="P79" i="6"/>
  <c r="O79" i="6"/>
  <c r="N79" i="6"/>
  <c r="F79" i="6"/>
  <c r="G79" i="6"/>
  <c r="H79" i="6"/>
  <c r="I79" i="6"/>
  <c r="J79" i="6"/>
  <c r="L79" i="6"/>
  <c r="B79" i="6"/>
  <c r="P78" i="6"/>
  <c r="O78" i="6"/>
  <c r="N78" i="6"/>
  <c r="F78" i="6"/>
  <c r="G78" i="6"/>
  <c r="H78" i="6"/>
  <c r="I78" i="6"/>
  <c r="J78" i="6"/>
  <c r="L78" i="6"/>
  <c r="B78" i="6"/>
  <c r="P77" i="6"/>
  <c r="O77" i="6"/>
  <c r="N77" i="6"/>
  <c r="F77" i="6"/>
  <c r="G77" i="6"/>
  <c r="H77" i="6"/>
  <c r="I77" i="6"/>
  <c r="J77" i="6"/>
  <c r="L77" i="6"/>
  <c r="B77" i="6"/>
  <c r="P76" i="6"/>
  <c r="O76" i="6"/>
  <c r="N76" i="6"/>
  <c r="F76" i="6"/>
  <c r="G76" i="6"/>
  <c r="H76" i="6"/>
  <c r="I76" i="6"/>
  <c r="J76" i="6"/>
  <c r="L76" i="6"/>
  <c r="B76" i="6"/>
  <c r="P75" i="6"/>
  <c r="O75" i="6"/>
  <c r="N75" i="6"/>
  <c r="F75" i="6"/>
  <c r="G75" i="6"/>
  <c r="H75" i="6"/>
  <c r="I75" i="6"/>
  <c r="J75" i="6"/>
  <c r="L75" i="6"/>
  <c r="B75" i="6"/>
  <c r="P74" i="6"/>
  <c r="O74" i="6"/>
  <c r="N74" i="6"/>
  <c r="F74" i="6"/>
  <c r="G74" i="6"/>
  <c r="H74" i="6"/>
  <c r="I74" i="6"/>
  <c r="J74" i="6"/>
  <c r="L74" i="6"/>
  <c r="B74" i="6"/>
  <c r="P73" i="6"/>
  <c r="O73" i="6"/>
  <c r="N73" i="6"/>
  <c r="F73" i="6"/>
  <c r="G73" i="6"/>
  <c r="H73" i="6"/>
  <c r="I73" i="6"/>
  <c r="J73" i="6"/>
  <c r="L73" i="6"/>
  <c r="B73" i="6"/>
  <c r="P72" i="6"/>
  <c r="O72" i="6"/>
  <c r="N72" i="6"/>
  <c r="F72" i="6"/>
  <c r="G72" i="6"/>
  <c r="H72" i="6"/>
  <c r="I72" i="6"/>
  <c r="J72" i="6"/>
  <c r="L72" i="6"/>
  <c r="B72" i="6"/>
  <c r="P71" i="6"/>
  <c r="O71" i="6"/>
  <c r="N71" i="6"/>
  <c r="F71" i="6"/>
  <c r="G71" i="6"/>
  <c r="H71" i="6"/>
  <c r="I71" i="6"/>
  <c r="J71" i="6"/>
  <c r="L71" i="6"/>
  <c r="B71" i="6"/>
  <c r="P70" i="6"/>
  <c r="O70" i="6"/>
  <c r="N70" i="6"/>
  <c r="F70" i="6"/>
  <c r="G70" i="6"/>
  <c r="H70" i="6"/>
  <c r="I70" i="6"/>
  <c r="J70" i="6"/>
  <c r="L70" i="6"/>
  <c r="B70" i="6"/>
  <c r="P69" i="6"/>
  <c r="O69" i="6"/>
  <c r="N69" i="6"/>
  <c r="F69" i="6"/>
  <c r="G69" i="6"/>
  <c r="H69" i="6"/>
  <c r="I69" i="6"/>
  <c r="J69" i="6"/>
  <c r="L69" i="6"/>
  <c r="B69" i="6"/>
  <c r="P68" i="6"/>
  <c r="O68" i="6"/>
  <c r="N68" i="6"/>
  <c r="F68" i="6"/>
  <c r="G68" i="6"/>
  <c r="H68" i="6"/>
  <c r="I68" i="6"/>
  <c r="J68" i="6"/>
  <c r="L68" i="6"/>
  <c r="B68" i="6"/>
  <c r="P67" i="6"/>
  <c r="O67" i="6"/>
  <c r="N67" i="6"/>
  <c r="F67" i="6"/>
  <c r="G67" i="6"/>
  <c r="H67" i="6"/>
  <c r="I67" i="6"/>
  <c r="J67" i="6"/>
  <c r="L67" i="6"/>
  <c r="B67" i="6"/>
  <c r="P66" i="6"/>
  <c r="O66" i="6"/>
  <c r="N66" i="6"/>
  <c r="F66" i="6"/>
  <c r="G66" i="6"/>
  <c r="H66" i="6"/>
  <c r="I66" i="6"/>
  <c r="J66" i="6"/>
  <c r="L66" i="6"/>
  <c r="B66" i="6"/>
  <c r="P65" i="6"/>
  <c r="O65" i="6"/>
  <c r="N65" i="6"/>
  <c r="F65" i="6"/>
  <c r="G65" i="6"/>
  <c r="H65" i="6"/>
  <c r="I65" i="6"/>
  <c r="J65" i="6"/>
  <c r="L65" i="6"/>
  <c r="B65" i="6"/>
  <c r="P64" i="6"/>
  <c r="O64" i="6"/>
  <c r="N64" i="6"/>
  <c r="F64" i="6"/>
  <c r="G64" i="6"/>
  <c r="H64" i="6"/>
  <c r="I64" i="6"/>
  <c r="J64" i="6"/>
  <c r="L64" i="6"/>
  <c r="B64" i="6"/>
  <c r="P63" i="6"/>
  <c r="O63" i="6"/>
  <c r="N63" i="6"/>
  <c r="F63" i="6"/>
  <c r="G63" i="6"/>
  <c r="H63" i="6"/>
  <c r="I63" i="6"/>
  <c r="J63" i="6"/>
  <c r="L63" i="6"/>
  <c r="B63" i="6"/>
  <c r="P62" i="6"/>
  <c r="O62" i="6"/>
  <c r="N62" i="6"/>
  <c r="F62" i="6"/>
  <c r="G62" i="6"/>
  <c r="H62" i="6"/>
  <c r="I62" i="6"/>
  <c r="J62" i="6"/>
  <c r="L62" i="6"/>
  <c r="B62" i="6"/>
  <c r="P61" i="6"/>
  <c r="O61" i="6"/>
  <c r="N61" i="6"/>
  <c r="F61" i="6"/>
  <c r="G61" i="6"/>
  <c r="H61" i="6"/>
  <c r="I61" i="6"/>
  <c r="J61" i="6"/>
  <c r="L61" i="6"/>
  <c r="B61" i="6"/>
  <c r="P60" i="6"/>
  <c r="O60" i="6"/>
  <c r="N60" i="6"/>
  <c r="F60" i="6"/>
  <c r="G60" i="6"/>
  <c r="H60" i="6"/>
  <c r="I60" i="6"/>
  <c r="J60" i="6"/>
  <c r="L60" i="6"/>
  <c r="B60" i="6"/>
  <c r="P59" i="6"/>
  <c r="O59" i="6"/>
  <c r="N59" i="6"/>
  <c r="F59" i="6"/>
  <c r="G59" i="6"/>
  <c r="H59" i="6"/>
  <c r="I59" i="6"/>
  <c r="J59" i="6"/>
  <c r="L59" i="6"/>
  <c r="B59" i="6"/>
  <c r="P58" i="6"/>
  <c r="O58" i="6"/>
  <c r="N58" i="6"/>
  <c r="F58" i="6"/>
  <c r="G58" i="6"/>
  <c r="H58" i="6"/>
  <c r="I58" i="6"/>
  <c r="J58" i="6"/>
  <c r="L58" i="6"/>
  <c r="B58" i="6"/>
  <c r="P57" i="6"/>
  <c r="O57" i="6"/>
  <c r="N57" i="6"/>
  <c r="F57" i="6"/>
  <c r="G57" i="6"/>
  <c r="H57" i="6"/>
  <c r="I57" i="6"/>
  <c r="J57" i="6"/>
  <c r="L57" i="6"/>
  <c r="B57" i="6"/>
  <c r="P56" i="6"/>
  <c r="O56" i="6"/>
  <c r="N56" i="6"/>
  <c r="F56" i="6"/>
  <c r="G56" i="6"/>
  <c r="H56" i="6"/>
  <c r="I56" i="6"/>
  <c r="J56" i="6"/>
  <c r="L56" i="6"/>
  <c r="B56" i="6"/>
  <c r="P55" i="6"/>
  <c r="O55" i="6"/>
  <c r="N55" i="6"/>
  <c r="F55" i="6"/>
  <c r="G55" i="6"/>
  <c r="H55" i="6"/>
  <c r="I55" i="6"/>
  <c r="J55" i="6"/>
  <c r="L55" i="6"/>
  <c r="B55" i="6"/>
  <c r="P54" i="6"/>
  <c r="O54" i="6"/>
  <c r="N54" i="6"/>
  <c r="F54" i="6"/>
  <c r="G54" i="6"/>
  <c r="H54" i="6"/>
  <c r="I54" i="6"/>
  <c r="J54" i="6"/>
  <c r="L54" i="6"/>
  <c r="B54" i="6"/>
  <c r="P53" i="6"/>
  <c r="O53" i="6"/>
  <c r="N53" i="6"/>
  <c r="F53" i="6"/>
  <c r="G53" i="6"/>
  <c r="H53" i="6"/>
  <c r="I53" i="6"/>
  <c r="J53" i="6"/>
  <c r="L53" i="6"/>
  <c r="B53" i="6"/>
  <c r="P52" i="6"/>
  <c r="O52" i="6"/>
  <c r="N52" i="6"/>
  <c r="F52" i="6"/>
  <c r="G52" i="6"/>
  <c r="H52" i="6"/>
  <c r="I52" i="6"/>
  <c r="J52" i="6"/>
  <c r="L52" i="6"/>
  <c r="B52" i="6"/>
  <c r="P51" i="6"/>
  <c r="O51" i="6"/>
  <c r="N51" i="6"/>
  <c r="F51" i="6"/>
  <c r="G51" i="6"/>
  <c r="H51" i="6"/>
  <c r="I51" i="6"/>
  <c r="J51" i="6"/>
  <c r="L51" i="6"/>
  <c r="B51" i="6"/>
  <c r="P50" i="6"/>
  <c r="O50" i="6"/>
  <c r="N50" i="6"/>
  <c r="F50" i="6"/>
  <c r="G50" i="6"/>
  <c r="H50" i="6"/>
  <c r="I50" i="6"/>
  <c r="J50" i="6"/>
  <c r="L50" i="6"/>
  <c r="B50" i="6"/>
  <c r="P49" i="6"/>
  <c r="O49" i="6"/>
  <c r="N49" i="6"/>
  <c r="F49" i="6"/>
  <c r="G49" i="6"/>
  <c r="H49" i="6"/>
  <c r="I49" i="6"/>
  <c r="J49" i="6"/>
  <c r="L49" i="6"/>
  <c r="B49" i="6"/>
  <c r="P48" i="6"/>
  <c r="O48" i="6"/>
  <c r="N48" i="6"/>
  <c r="F48" i="6"/>
  <c r="G48" i="6"/>
  <c r="H48" i="6"/>
  <c r="I48" i="6"/>
  <c r="J48" i="6"/>
  <c r="L48" i="6"/>
  <c r="B48" i="6"/>
  <c r="P47" i="6"/>
  <c r="O47" i="6"/>
  <c r="N47" i="6"/>
  <c r="F47" i="6"/>
  <c r="G47" i="6"/>
  <c r="H47" i="6"/>
  <c r="I47" i="6"/>
  <c r="J47" i="6"/>
  <c r="L47" i="6"/>
  <c r="B47" i="6"/>
  <c r="P46" i="6"/>
  <c r="O46" i="6"/>
  <c r="N46" i="6"/>
  <c r="F46" i="6"/>
  <c r="G46" i="6"/>
  <c r="H46" i="6"/>
  <c r="I46" i="6"/>
  <c r="J46" i="6"/>
  <c r="L46" i="6"/>
  <c r="B46" i="6"/>
  <c r="P45" i="6"/>
  <c r="O45" i="6"/>
  <c r="N45" i="6"/>
  <c r="F45" i="6"/>
  <c r="G45" i="6"/>
  <c r="H45" i="6"/>
  <c r="I45" i="6"/>
  <c r="J45" i="6"/>
  <c r="L45" i="6"/>
  <c r="B45" i="6"/>
  <c r="P44" i="6"/>
  <c r="O44" i="6"/>
  <c r="N44" i="6"/>
  <c r="F44" i="6"/>
  <c r="G44" i="6"/>
  <c r="H44" i="6"/>
  <c r="I44" i="6"/>
  <c r="J44" i="6"/>
  <c r="L44" i="6"/>
  <c r="B44" i="6"/>
  <c r="P43" i="6"/>
  <c r="O43" i="6"/>
  <c r="N43" i="6"/>
  <c r="F43" i="6"/>
  <c r="G43" i="6"/>
  <c r="H43" i="6"/>
  <c r="I43" i="6"/>
  <c r="J43" i="6"/>
  <c r="L43" i="6"/>
  <c r="B43" i="6"/>
  <c r="P42" i="6"/>
  <c r="O42" i="6"/>
  <c r="N42" i="6"/>
  <c r="F42" i="6"/>
  <c r="G42" i="6"/>
  <c r="H42" i="6"/>
  <c r="I42" i="6"/>
  <c r="J42" i="6"/>
  <c r="L42" i="6"/>
  <c r="B42" i="6"/>
  <c r="P41" i="6"/>
  <c r="O41" i="6"/>
  <c r="N41" i="6"/>
  <c r="F41" i="6"/>
  <c r="G41" i="6"/>
  <c r="H41" i="6"/>
  <c r="I41" i="6"/>
  <c r="J41" i="6"/>
  <c r="L41" i="6"/>
  <c r="B41" i="6"/>
  <c r="P40" i="6"/>
  <c r="O40" i="6"/>
  <c r="N40" i="6"/>
  <c r="F40" i="6"/>
  <c r="G40" i="6"/>
  <c r="H40" i="6"/>
  <c r="I40" i="6"/>
  <c r="J40" i="6"/>
  <c r="L40" i="6"/>
  <c r="B40" i="6"/>
  <c r="P39" i="6"/>
  <c r="O39" i="6"/>
  <c r="N39" i="6"/>
  <c r="F39" i="6"/>
  <c r="G39" i="6"/>
  <c r="H39" i="6"/>
  <c r="I39" i="6"/>
  <c r="J39" i="6"/>
  <c r="L39" i="6"/>
  <c r="B39" i="6"/>
  <c r="P38" i="6"/>
  <c r="O38" i="6"/>
  <c r="N38" i="6"/>
  <c r="F38" i="6"/>
  <c r="G38" i="6"/>
  <c r="H38" i="6"/>
  <c r="I38" i="6"/>
  <c r="J38" i="6"/>
  <c r="L38" i="6"/>
  <c r="B38" i="6"/>
  <c r="P37" i="6"/>
  <c r="O37" i="6"/>
  <c r="N37" i="6"/>
  <c r="F37" i="6"/>
  <c r="G37" i="6"/>
  <c r="H37" i="6"/>
  <c r="I37" i="6"/>
  <c r="J37" i="6"/>
  <c r="L37" i="6"/>
  <c r="B37" i="6"/>
  <c r="P36" i="6"/>
  <c r="O36" i="6"/>
  <c r="N36" i="6"/>
  <c r="F36" i="6"/>
  <c r="G36" i="6"/>
  <c r="H36" i="6"/>
  <c r="I36" i="6"/>
  <c r="J36" i="6"/>
  <c r="L36" i="6"/>
  <c r="B36" i="6"/>
  <c r="P35" i="6"/>
  <c r="O35" i="6"/>
  <c r="N35" i="6"/>
  <c r="F35" i="6"/>
  <c r="G35" i="6"/>
  <c r="H35" i="6"/>
  <c r="I35" i="6"/>
  <c r="J35" i="6"/>
  <c r="L35" i="6"/>
  <c r="B35" i="6"/>
  <c r="P34" i="6"/>
  <c r="O34" i="6"/>
  <c r="N34" i="6"/>
  <c r="F34" i="6"/>
  <c r="G34" i="6"/>
  <c r="H34" i="6"/>
  <c r="I34" i="6"/>
  <c r="J34" i="6"/>
  <c r="L34" i="6"/>
  <c r="B34" i="6"/>
  <c r="P33" i="6"/>
  <c r="O33" i="6"/>
  <c r="N33" i="6"/>
  <c r="F33" i="6"/>
  <c r="G33" i="6"/>
  <c r="H33" i="6"/>
  <c r="I33" i="6"/>
  <c r="J33" i="6"/>
  <c r="L33" i="6"/>
  <c r="B33" i="6"/>
  <c r="P32" i="6"/>
  <c r="O32" i="6"/>
  <c r="N32" i="6"/>
  <c r="F32" i="6"/>
  <c r="G32" i="6"/>
  <c r="H32" i="6"/>
  <c r="I32" i="6"/>
  <c r="J32" i="6"/>
  <c r="L32" i="6"/>
  <c r="B32" i="6"/>
  <c r="P31" i="6"/>
  <c r="O31" i="6"/>
  <c r="N31" i="6"/>
  <c r="F31" i="6"/>
  <c r="G31" i="6"/>
  <c r="H31" i="6"/>
  <c r="I31" i="6"/>
  <c r="J31" i="6"/>
  <c r="L31" i="6"/>
  <c r="B31" i="6"/>
  <c r="P30" i="6"/>
  <c r="O30" i="6"/>
  <c r="N30" i="6"/>
  <c r="F30" i="6"/>
  <c r="G30" i="6"/>
  <c r="H30" i="6"/>
  <c r="I30" i="6"/>
  <c r="J30" i="6"/>
  <c r="L30" i="6"/>
  <c r="B30" i="6"/>
  <c r="P29" i="6"/>
  <c r="O29" i="6"/>
  <c r="N29" i="6"/>
  <c r="F29" i="6"/>
  <c r="G29" i="6"/>
  <c r="H29" i="6"/>
  <c r="I29" i="6"/>
  <c r="J29" i="6"/>
  <c r="L29" i="6"/>
  <c r="B29" i="6"/>
  <c r="P28" i="6"/>
  <c r="O28" i="6"/>
  <c r="N28" i="6"/>
  <c r="F28" i="6"/>
  <c r="G28" i="6"/>
  <c r="H28" i="6"/>
  <c r="I28" i="6"/>
  <c r="J28" i="6"/>
  <c r="L28" i="6"/>
  <c r="B28" i="6"/>
  <c r="P27" i="6"/>
  <c r="O27" i="6"/>
  <c r="N27" i="6"/>
  <c r="F27" i="6"/>
  <c r="G27" i="6"/>
  <c r="H27" i="6"/>
  <c r="I27" i="6"/>
  <c r="J27" i="6"/>
  <c r="L27" i="6"/>
  <c r="B27" i="6"/>
  <c r="P26" i="6"/>
  <c r="O26" i="6"/>
  <c r="N26" i="6"/>
  <c r="F26" i="6"/>
  <c r="G26" i="6"/>
  <c r="H26" i="6"/>
  <c r="I26" i="6"/>
  <c r="J26" i="6"/>
  <c r="L26" i="6"/>
  <c r="B26" i="6"/>
  <c r="P25" i="6"/>
  <c r="O25" i="6"/>
  <c r="N25" i="6"/>
  <c r="F25" i="6"/>
  <c r="G25" i="6"/>
  <c r="H25" i="6"/>
  <c r="I25" i="6"/>
  <c r="J25" i="6"/>
  <c r="L25" i="6"/>
  <c r="B25" i="6"/>
  <c r="P24" i="6"/>
  <c r="O24" i="6"/>
  <c r="N24" i="6"/>
  <c r="F24" i="6"/>
  <c r="G24" i="6"/>
  <c r="H24" i="6"/>
  <c r="I24" i="6"/>
  <c r="J24" i="6"/>
  <c r="L24" i="6"/>
  <c r="B24" i="6"/>
  <c r="P23" i="6"/>
  <c r="O23" i="6"/>
  <c r="N23" i="6"/>
  <c r="F23" i="6"/>
  <c r="G23" i="6"/>
  <c r="H23" i="6"/>
  <c r="I23" i="6"/>
  <c r="J23" i="6"/>
  <c r="L23" i="6"/>
  <c r="B23" i="6"/>
  <c r="P22" i="6"/>
  <c r="O22" i="6"/>
  <c r="N22" i="6"/>
  <c r="F22" i="6"/>
  <c r="G22" i="6"/>
  <c r="H22" i="6"/>
  <c r="I22" i="6"/>
  <c r="J22" i="6"/>
  <c r="L22" i="6"/>
  <c r="B22" i="6"/>
  <c r="P21" i="6"/>
  <c r="O21" i="6"/>
  <c r="N21" i="6"/>
  <c r="F21" i="6"/>
  <c r="G21" i="6"/>
  <c r="H21" i="6"/>
  <c r="I21" i="6"/>
  <c r="J21" i="6"/>
  <c r="L21" i="6"/>
  <c r="B21" i="6"/>
  <c r="P20" i="6"/>
  <c r="O20" i="6"/>
  <c r="N20" i="6"/>
  <c r="F20" i="6"/>
  <c r="G20" i="6"/>
  <c r="H20" i="6"/>
  <c r="I20" i="6"/>
  <c r="J20" i="6"/>
  <c r="L20" i="6"/>
  <c r="B20" i="6"/>
  <c r="P19" i="6"/>
  <c r="O19" i="6"/>
  <c r="N19" i="6"/>
  <c r="F19" i="6"/>
  <c r="G19" i="6"/>
  <c r="H19" i="6"/>
  <c r="I19" i="6"/>
  <c r="J19" i="6"/>
  <c r="L19" i="6"/>
  <c r="B19" i="6"/>
  <c r="P18" i="6"/>
  <c r="O18" i="6"/>
  <c r="N18" i="6"/>
  <c r="F18" i="6"/>
  <c r="G18" i="6"/>
  <c r="H18" i="6"/>
  <c r="I18" i="6"/>
  <c r="J18" i="6"/>
  <c r="L18" i="6"/>
  <c r="B18" i="6"/>
  <c r="P17" i="6"/>
  <c r="O17" i="6"/>
  <c r="N17" i="6"/>
  <c r="F17" i="6"/>
  <c r="G17" i="6"/>
  <c r="H17" i="6"/>
  <c r="I17" i="6"/>
  <c r="J17" i="6"/>
  <c r="L17" i="6"/>
  <c r="B17" i="6"/>
  <c r="P16" i="6"/>
  <c r="O16" i="6"/>
  <c r="N16" i="6"/>
  <c r="F16" i="6"/>
  <c r="G16" i="6"/>
  <c r="H16" i="6"/>
  <c r="I16" i="6"/>
  <c r="J16" i="6"/>
  <c r="L16" i="6"/>
  <c r="B16" i="6"/>
  <c r="P15" i="6"/>
  <c r="O15" i="6"/>
  <c r="N15" i="6"/>
  <c r="F15" i="6"/>
  <c r="G15" i="6"/>
  <c r="H15" i="6"/>
  <c r="I15" i="6"/>
  <c r="J15" i="6"/>
  <c r="L15" i="6"/>
  <c r="B15" i="6"/>
  <c r="P14" i="6"/>
  <c r="O14" i="6"/>
  <c r="N14" i="6"/>
  <c r="F14" i="6"/>
  <c r="G14" i="6"/>
  <c r="H14" i="6"/>
  <c r="I14" i="6"/>
  <c r="J14" i="6"/>
  <c r="L14" i="6"/>
  <c r="B14" i="6"/>
  <c r="P13" i="6"/>
  <c r="O13" i="6"/>
  <c r="N13" i="6"/>
  <c r="F13" i="6"/>
  <c r="G13" i="6"/>
  <c r="H13" i="6"/>
  <c r="I13" i="6"/>
  <c r="J13" i="6"/>
  <c r="L13" i="6"/>
  <c r="B13" i="6"/>
  <c r="P12" i="6"/>
  <c r="O12" i="6"/>
  <c r="N12" i="6"/>
  <c r="F12" i="6"/>
  <c r="G12" i="6"/>
  <c r="H12" i="6"/>
  <c r="I12" i="6"/>
  <c r="J12" i="6"/>
  <c r="L12" i="6"/>
  <c r="B12" i="6"/>
  <c r="P11" i="6"/>
  <c r="O11" i="6"/>
  <c r="N11" i="6"/>
  <c r="F11" i="6"/>
  <c r="G11" i="6"/>
  <c r="H11" i="6"/>
  <c r="I11" i="6"/>
  <c r="J11" i="6"/>
  <c r="L11" i="6"/>
  <c r="B11" i="6"/>
  <c r="P10" i="6"/>
  <c r="O10" i="6"/>
  <c r="N10" i="6"/>
  <c r="F10" i="6"/>
  <c r="G10" i="6"/>
  <c r="H10" i="6"/>
  <c r="I10" i="6"/>
  <c r="J10" i="6"/>
  <c r="L10" i="6"/>
  <c r="B10" i="6"/>
  <c r="P9" i="6"/>
  <c r="O9" i="6"/>
  <c r="N9" i="6"/>
  <c r="F9" i="6"/>
  <c r="G9" i="6"/>
  <c r="H9" i="6"/>
  <c r="I9" i="6"/>
  <c r="J9" i="6"/>
  <c r="L9" i="6"/>
  <c r="B9" i="6"/>
  <c r="P8" i="6"/>
  <c r="O8" i="6"/>
  <c r="N8" i="6"/>
  <c r="F8" i="6"/>
  <c r="G8" i="6"/>
  <c r="H8" i="6"/>
  <c r="I8" i="6"/>
  <c r="J8" i="6"/>
  <c r="L8" i="6"/>
  <c r="B8" i="6"/>
  <c r="P7" i="6"/>
  <c r="O7" i="6"/>
  <c r="N7" i="6"/>
  <c r="F7" i="6"/>
  <c r="G7" i="6"/>
  <c r="H7" i="6"/>
  <c r="I7" i="6"/>
  <c r="J7" i="6"/>
  <c r="L7" i="6"/>
  <c r="B7" i="6"/>
  <c r="P6" i="6"/>
  <c r="O6" i="6"/>
  <c r="N6" i="6"/>
  <c r="F6" i="6"/>
  <c r="G6" i="6"/>
  <c r="H6" i="6"/>
  <c r="I6" i="6"/>
  <c r="J6" i="6"/>
  <c r="L6" i="6"/>
  <c r="B6" i="6"/>
  <c r="P5" i="6"/>
  <c r="O5" i="6"/>
  <c r="N5" i="6"/>
  <c r="F5" i="6"/>
  <c r="G5" i="6"/>
  <c r="H5" i="6"/>
  <c r="I5" i="6"/>
  <c r="J5" i="6"/>
  <c r="L5" i="6"/>
  <c r="B5" i="6"/>
  <c r="P4" i="6"/>
  <c r="O4" i="6"/>
  <c r="N4" i="6"/>
  <c r="F4" i="6"/>
  <c r="G4" i="6"/>
  <c r="H4" i="6"/>
  <c r="I4" i="6"/>
  <c r="J4" i="6"/>
  <c r="L4" i="6"/>
  <c r="B4" i="6"/>
  <c r="N3" i="6"/>
  <c r="L3" i="6"/>
  <c r="J3" i="6"/>
  <c r="I3" i="6"/>
  <c r="H3" i="6"/>
  <c r="G3" i="6"/>
  <c r="F3" i="6"/>
  <c r="Y387" i="5"/>
  <c r="X387" i="5"/>
  <c r="V387" i="5"/>
  <c r="T387" i="5"/>
  <c r="R387" i="5"/>
  <c r="P387" i="5"/>
  <c r="N387" i="5"/>
  <c r="M387" i="5"/>
  <c r="L387" i="5"/>
  <c r="I387" i="5"/>
  <c r="K387" i="5"/>
  <c r="J387" i="5"/>
  <c r="S387" i="1"/>
  <c r="G387" i="5"/>
  <c r="F387" i="5"/>
  <c r="E387" i="5"/>
  <c r="D387" i="5"/>
  <c r="Y386" i="5"/>
  <c r="X386" i="5"/>
  <c r="V386" i="5"/>
  <c r="T386" i="5"/>
  <c r="R386" i="5"/>
  <c r="P386" i="5"/>
  <c r="N386" i="5"/>
  <c r="M386" i="5"/>
  <c r="L386" i="5"/>
  <c r="I386" i="5"/>
  <c r="K386" i="5"/>
  <c r="J386" i="5"/>
  <c r="S386" i="1"/>
  <c r="G386" i="5"/>
  <c r="F386" i="5"/>
  <c r="E386" i="5"/>
  <c r="D386" i="5"/>
  <c r="Y385" i="5"/>
  <c r="X385" i="5"/>
  <c r="V385" i="5"/>
  <c r="T385" i="5"/>
  <c r="R385" i="5"/>
  <c r="P385" i="5"/>
  <c r="N385" i="5"/>
  <c r="M385" i="5"/>
  <c r="L385" i="5"/>
  <c r="I385" i="5"/>
  <c r="K385" i="5"/>
  <c r="J385" i="5"/>
  <c r="S385" i="1"/>
  <c r="G385" i="5"/>
  <c r="F385" i="5"/>
  <c r="E385" i="5"/>
  <c r="D385" i="5"/>
  <c r="Y384" i="5"/>
  <c r="X384" i="5"/>
  <c r="V384" i="5"/>
  <c r="T384" i="5"/>
  <c r="R384" i="5"/>
  <c r="P384" i="5"/>
  <c r="N384" i="5"/>
  <c r="M384" i="5"/>
  <c r="L384" i="5"/>
  <c r="I384" i="5"/>
  <c r="K384" i="5"/>
  <c r="J384" i="5"/>
  <c r="S384" i="1"/>
  <c r="G384" i="5"/>
  <c r="F384" i="5"/>
  <c r="E384" i="5"/>
  <c r="D384" i="5"/>
  <c r="Y383" i="5"/>
  <c r="X383" i="5"/>
  <c r="V383" i="5"/>
  <c r="T383" i="5"/>
  <c r="R383" i="5"/>
  <c r="P383" i="5"/>
  <c r="N383" i="5"/>
  <c r="M383" i="5"/>
  <c r="L383" i="5"/>
  <c r="I383" i="5"/>
  <c r="K383" i="5"/>
  <c r="J383" i="5"/>
  <c r="S383" i="1"/>
  <c r="G383" i="5"/>
  <c r="F383" i="5"/>
  <c r="E383" i="5"/>
  <c r="D383" i="5"/>
  <c r="Y382" i="5"/>
  <c r="X382" i="5"/>
  <c r="V382" i="5"/>
  <c r="T382" i="5"/>
  <c r="R382" i="5"/>
  <c r="P382" i="5"/>
  <c r="N382" i="5"/>
  <c r="M382" i="5"/>
  <c r="L382" i="5"/>
  <c r="I382" i="5"/>
  <c r="K382" i="5"/>
  <c r="J382" i="5"/>
  <c r="S382" i="1"/>
  <c r="G382" i="5"/>
  <c r="F382" i="5"/>
  <c r="E382" i="5"/>
  <c r="D382" i="5"/>
  <c r="Y381" i="5"/>
  <c r="X381" i="5"/>
  <c r="V381" i="5"/>
  <c r="T381" i="5"/>
  <c r="R381" i="5"/>
  <c r="P381" i="5"/>
  <c r="N381" i="5"/>
  <c r="M381" i="5"/>
  <c r="L381" i="5"/>
  <c r="I381" i="5"/>
  <c r="K381" i="5"/>
  <c r="J381" i="5"/>
  <c r="S381" i="1"/>
  <c r="G381" i="5"/>
  <c r="F381" i="5"/>
  <c r="E381" i="5"/>
  <c r="D381" i="5"/>
  <c r="Y380" i="5"/>
  <c r="X380" i="5"/>
  <c r="V380" i="5"/>
  <c r="T380" i="5"/>
  <c r="R380" i="5"/>
  <c r="P380" i="5"/>
  <c r="N380" i="5"/>
  <c r="M380" i="5"/>
  <c r="L380" i="5"/>
  <c r="I380" i="5"/>
  <c r="K380" i="5"/>
  <c r="J380" i="5"/>
  <c r="S380" i="1"/>
  <c r="G380" i="5"/>
  <c r="F380" i="5"/>
  <c r="E380" i="5"/>
  <c r="D380" i="5"/>
  <c r="Y379" i="5"/>
  <c r="X379" i="5"/>
  <c r="V379" i="5"/>
  <c r="T379" i="5"/>
  <c r="R379" i="5"/>
  <c r="P379" i="5"/>
  <c r="N379" i="5"/>
  <c r="M379" i="5"/>
  <c r="L379" i="5"/>
  <c r="I379" i="5"/>
  <c r="K379" i="5"/>
  <c r="J379" i="5"/>
  <c r="S379" i="1"/>
  <c r="G379" i="5"/>
  <c r="F379" i="5"/>
  <c r="E379" i="5"/>
  <c r="D379" i="5"/>
  <c r="Y378" i="5"/>
  <c r="X378" i="5"/>
  <c r="V378" i="5"/>
  <c r="T378" i="5"/>
  <c r="R378" i="5"/>
  <c r="P378" i="5"/>
  <c r="N378" i="5"/>
  <c r="M378" i="5"/>
  <c r="L378" i="5"/>
  <c r="I378" i="5"/>
  <c r="K378" i="5"/>
  <c r="J378" i="5"/>
  <c r="S378" i="1"/>
  <c r="G378" i="5"/>
  <c r="F378" i="5"/>
  <c r="E378" i="5"/>
  <c r="D378" i="5"/>
  <c r="Y377" i="5"/>
  <c r="X377" i="5"/>
  <c r="V377" i="5"/>
  <c r="T377" i="5"/>
  <c r="R377" i="5"/>
  <c r="P377" i="5"/>
  <c r="N377" i="5"/>
  <c r="M377" i="5"/>
  <c r="L377" i="5"/>
  <c r="I377" i="5"/>
  <c r="K377" i="5"/>
  <c r="J377" i="5"/>
  <c r="S377" i="1"/>
  <c r="G377" i="5"/>
  <c r="F377" i="5"/>
  <c r="E377" i="5"/>
  <c r="D377" i="5"/>
  <c r="Y376" i="5"/>
  <c r="X376" i="5"/>
  <c r="V376" i="5"/>
  <c r="T376" i="5"/>
  <c r="R376" i="5"/>
  <c r="P376" i="5"/>
  <c r="N376" i="5"/>
  <c r="M376" i="5"/>
  <c r="L376" i="5"/>
  <c r="I376" i="5"/>
  <c r="K376" i="5"/>
  <c r="J376" i="5"/>
  <c r="S376" i="1"/>
  <c r="G376" i="5"/>
  <c r="F376" i="5"/>
  <c r="E376" i="5"/>
  <c r="D376" i="5"/>
  <c r="Y375" i="5"/>
  <c r="X375" i="5"/>
  <c r="V375" i="5"/>
  <c r="T375" i="5"/>
  <c r="R375" i="5"/>
  <c r="P375" i="5"/>
  <c r="N375" i="5"/>
  <c r="M375" i="5"/>
  <c r="L375" i="5"/>
  <c r="I375" i="5"/>
  <c r="K375" i="5"/>
  <c r="J375" i="5"/>
  <c r="S375" i="1"/>
  <c r="G375" i="5"/>
  <c r="F375" i="5"/>
  <c r="E375" i="5"/>
  <c r="D375" i="5"/>
  <c r="Y374" i="5"/>
  <c r="X374" i="5"/>
  <c r="V374" i="5"/>
  <c r="T374" i="5"/>
  <c r="R374" i="5"/>
  <c r="P374" i="5"/>
  <c r="N374" i="5"/>
  <c r="M374" i="5"/>
  <c r="L374" i="5"/>
  <c r="I374" i="5"/>
  <c r="K374" i="5"/>
  <c r="J374" i="5"/>
  <c r="S374" i="1"/>
  <c r="G374" i="5"/>
  <c r="F374" i="5"/>
  <c r="E374" i="5"/>
  <c r="D374" i="5"/>
  <c r="Y373" i="5"/>
  <c r="X373" i="5"/>
  <c r="V373" i="5"/>
  <c r="T373" i="5"/>
  <c r="R373" i="5"/>
  <c r="P373" i="5"/>
  <c r="N373" i="5"/>
  <c r="M373" i="5"/>
  <c r="L373" i="5"/>
  <c r="I373" i="5"/>
  <c r="K373" i="5"/>
  <c r="J373" i="5"/>
  <c r="S373" i="1"/>
  <c r="G373" i="5"/>
  <c r="F373" i="5"/>
  <c r="E373" i="5"/>
  <c r="D373" i="5"/>
  <c r="Y372" i="5"/>
  <c r="X372" i="5"/>
  <c r="V372" i="5"/>
  <c r="T372" i="5"/>
  <c r="R372" i="5"/>
  <c r="P372" i="5"/>
  <c r="N372" i="5"/>
  <c r="M372" i="5"/>
  <c r="L372" i="5"/>
  <c r="I372" i="5"/>
  <c r="K372" i="5"/>
  <c r="J372" i="5"/>
  <c r="S372" i="1"/>
  <c r="G372" i="5"/>
  <c r="F372" i="5"/>
  <c r="E372" i="5"/>
  <c r="D372" i="5"/>
  <c r="Y371" i="5"/>
  <c r="X371" i="5"/>
  <c r="V371" i="5"/>
  <c r="T371" i="5"/>
  <c r="R371" i="5"/>
  <c r="P371" i="5"/>
  <c r="N371" i="5"/>
  <c r="M371" i="5"/>
  <c r="L371" i="5"/>
  <c r="I371" i="5"/>
  <c r="K371" i="5"/>
  <c r="J371" i="5"/>
  <c r="S371" i="1"/>
  <c r="G371" i="5"/>
  <c r="F371" i="5"/>
  <c r="E371" i="5"/>
  <c r="D371" i="5"/>
  <c r="Y370" i="5"/>
  <c r="X370" i="5"/>
  <c r="V370" i="5"/>
  <c r="T370" i="5"/>
  <c r="R370" i="5"/>
  <c r="P370" i="5"/>
  <c r="N370" i="5"/>
  <c r="M370" i="5"/>
  <c r="L370" i="5"/>
  <c r="I370" i="5"/>
  <c r="K370" i="5"/>
  <c r="J370" i="5"/>
  <c r="S370" i="1"/>
  <c r="G370" i="5"/>
  <c r="F370" i="5"/>
  <c r="E370" i="5"/>
  <c r="D370" i="5"/>
  <c r="Y369" i="5"/>
  <c r="X369" i="5"/>
  <c r="V369" i="5"/>
  <c r="T369" i="5"/>
  <c r="R369" i="5"/>
  <c r="P369" i="5"/>
  <c r="N369" i="5"/>
  <c r="M369" i="5"/>
  <c r="L369" i="5"/>
  <c r="I369" i="5"/>
  <c r="K369" i="5"/>
  <c r="J369" i="5"/>
  <c r="S369" i="1"/>
  <c r="G369" i="5"/>
  <c r="F369" i="5"/>
  <c r="E369" i="5"/>
  <c r="D369" i="5"/>
  <c r="Y368" i="5"/>
  <c r="X368" i="5"/>
  <c r="V368" i="5"/>
  <c r="T368" i="5"/>
  <c r="R368" i="5"/>
  <c r="P368" i="5"/>
  <c r="N368" i="5"/>
  <c r="M368" i="5"/>
  <c r="L368" i="5"/>
  <c r="I368" i="5"/>
  <c r="K368" i="5"/>
  <c r="J368" i="5"/>
  <c r="S368" i="1"/>
  <c r="G368" i="5"/>
  <c r="F368" i="5"/>
  <c r="E368" i="5"/>
  <c r="D368" i="5"/>
  <c r="Y367" i="5"/>
  <c r="X367" i="5"/>
  <c r="V367" i="5"/>
  <c r="T367" i="5"/>
  <c r="R367" i="5"/>
  <c r="P367" i="5"/>
  <c r="N367" i="5"/>
  <c r="M367" i="5"/>
  <c r="L367" i="5"/>
  <c r="I367" i="5"/>
  <c r="K367" i="5"/>
  <c r="J367" i="5"/>
  <c r="S367" i="1"/>
  <c r="G367" i="5"/>
  <c r="F367" i="5"/>
  <c r="E367" i="5"/>
  <c r="D367" i="5"/>
  <c r="Y366" i="5"/>
  <c r="X366" i="5"/>
  <c r="V366" i="5"/>
  <c r="T366" i="5"/>
  <c r="R366" i="5"/>
  <c r="P366" i="5"/>
  <c r="N366" i="5"/>
  <c r="M366" i="5"/>
  <c r="L366" i="5"/>
  <c r="I366" i="5"/>
  <c r="K366" i="5"/>
  <c r="J366" i="5"/>
  <c r="S366" i="1"/>
  <c r="G366" i="5"/>
  <c r="F366" i="5"/>
  <c r="E366" i="5"/>
  <c r="D366" i="5"/>
  <c r="Y365" i="5"/>
  <c r="X365" i="5"/>
  <c r="V365" i="5"/>
  <c r="T365" i="5"/>
  <c r="R365" i="5"/>
  <c r="P365" i="5"/>
  <c r="N365" i="5"/>
  <c r="M365" i="5"/>
  <c r="L365" i="5"/>
  <c r="I365" i="5"/>
  <c r="K365" i="5"/>
  <c r="J365" i="5"/>
  <c r="S365" i="1"/>
  <c r="G365" i="5"/>
  <c r="F365" i="5"/>
  <c r="E365" i="5"/>
  <c r="D365" i="5"/>
  <c r="Y364" i="5"/>
  <c r="X364" i="5"/>
  <c r="V364" i="5"/>
  <c r="T364" i="5"/>
  <c r="R364" i="5"/>
  <c r="P364" i="5"/>
  <c r="N364" i="5"/>
  <c r="M364" i="5"/>
  <c r="L364" i="5"/>
  <c r="I364" i="5"/>
  <c r="K364" i="5"/>
  <c r="J364" i="5"/>
  <c r="S364" i="1"/>
  <c r="G364" i="5"/>
  <c r="F364" i="5"/>
  <c r="E364" i="5"/>
  <c r="D364" i="5"/>
  <c r="Y363" i="5"/>
  <c r="X363" i="5"/>
  <c r="V363" i="5"/>
  <c r="T363" i="5"/>
  <c r="R363" i="5"/>
  <c r="P363" i="5"/>
  <c r="N363" i="5"/>
  <c r="M363" i="5"/>
  <c r="L363" i="5"/>
  <c r="I363" i="5"/>
  <c r="K363" i="5"/>
  <c r="J363" i="5"/>
  <c r="S363" i="1"/>
  <c r="G363" i="5"/>
  <c r="F363" i="5"/>
  <c r="E363" i="5"/>
  <c r="D363" i="5"/>
  <c r="Y362" i="5"/>
  <c r="X362" i="5"/>
  <c r="V362" i="5"/>
  <c r="T362" i="5"/>
  <c r="R362" i="5"/>
  <c r="P362" i="5"/>
  <c r="N362" i="5"/>
  <c r="M362" i="5"/>
  <c r="L362" i="5"/>
  <c r="I362" i="5"/>
  <c r="K362" i="5"/>
  <c r="J362" i="5"/>
  <c r="S362" i="1"/>
  <c r="G362" i="5"/>
  <c r="F362" i="5"/>
  <c r="E362" i="5"/>
  <c r="D362" i="5"/>
  <c r="Y361" i="5"/>
  <c r="X361" i="5"/>
  <c r="V361" i="5"/>
  <c r="T361" i="5"/>
  <c r="R361" i="5"/>
  <c r="P361" i="5"/>
  <c r="N361" i="5"/>
  <c r="M361" i="5"/>
  <c r="L361" i="5"/>
  <c r="I361" i="5"/>
  <c r="K361" i="5"/>
  <c r="J361" i="5"/>
  <c r="S361" i="1"/>
  <c r="G361" i="5"/>
  <c r="F361" i="5"/>
  <c r="E361" i="5"/>
  <c r="D361" i="5"/>
  <c r="Y360" i="5"/>
  <c r="X360" i="5"/>
  <c r="V360" i="5"/>
  <c r="T360" i="5"/>
  <c r="R360" i="5"/>
  <c r="P360" i="5"/>
  <c r="N360" i="5"/>
  <c r="M360" i="5"/>
  <c r="L360" i="5"/>
  <c r="I360" i="5"/>
  <c r="K360" i="5"/>
  <c r="J360" i="5"/>
  <c r="S360" i="1"/>
  <c r="G360" i="5"/>
  <c r="F360" i="5"/>
  <c r="E360" i="5"/>
  <c r="D360" i="5"/>
  <c r="Y359" i="5"/>
  <c r="X359" i="5"/>
  <c r="V359" i="5"/>
  <c r="T359" i="5"/>
  <c r="R359" i="5"/>
  <c r="P359" i="5"/>
  <c r="N359" i="5"/>
  <c r="M359" i="5"/>
  <c r="L359" i="5"/>
  <c r="I359" i="5"/>
  <c r="K359" i="5"/>
  <c r="J359" i="5"/>
  <c r="S359" i="1"/>
  <c r="G359" i="5"/>
  <c r="F359" i="5"/>
  <c r="E359" i="5"/>
  <c r="D359" i="5"/>
  <c r="Y358" i="5"/>
  <c r="X358" i="5"/>
  <c r="V358" i="5"/>
  <c r="T358" i="5"/>
  <c r="R358" i="5"/>
  <c r="P358" i="5"/>
  <c r="N358" i="5"/>
  <c r="M358" i="5"/>
  <c r="L358" i="5"/>
  <c r="I358" i="5"/>
  <c r="K358" i="5"/>
  <c r="J358" i="5"/>
  <c r="S358" i="1"/>
  <c r="G358" i="5"/>
  <c r="F358" i="5"/>
  <c r="E358" i="5"/>
  <c r="D358" i="5"/>
  <c r="Y357" i="5"/>
  <c r="X357" i="5"/>
  <c r="V357" i="5"/>
  <c r="T357" i="5"/>
  <c r="R357" i="5"/>
  <c r="P357" i="5"/>
  <c r="N357" i="5"/>
  <c r="M357" i="5"/>
  <c r="L357" i="5"/>
  <c r="I357" i="5"/>
  <c r="K357" i="5"/>
  <c r="J357" i="5"/>
  <c r="S357" i="1"/>
  <c r="G357" i="5"/>
  <c r="F357" i="5"/>
  <c r="E357" i="5"/>
  <c r="D357" i="5"/>
  <c r="Y356" i="5"/>
  <c r="X356" i="5"/>
  <c r="V356" i="5"/>
  <c r="T356" i="5"/>
  <c r="R356" i="5"/>
  <c r="P356" i="5"/>
  <c r="N356" i="5"/>
  <c r="M356" i="5"/>
  <c r="L356" i="5"/>
  <c r="I356" i="5"/>
  <c r="K356" i="5"/>
  <c r="J356" i="5"/>
  <c r="S356" i="1"/>
  <c r="G356" i="5"/>
  <c r="F356" i="5"/>
  <c r="E356" i="5"/>
  <c r="D356" i="5"/>
  <c r="Y355" i="5"/>
  <c r="X355" i="5"/>
  <c r="V355" i="5"/>
  <c r="T355" i="5"/>
  <c r="R355" i="5"/>
  <c r="P355" i="5"/>
  <c r="N355" i="5"/>
  <c r="M355" i="5"/>
  <c r="L355" i="5"/>
  <c r="I355" i="5"/>
  <c r="K355" i="5"/>
  <c r="J355" i="5"/>
  <c r="S355" i="1"/>
  <c r="G355" i="5"/>
  <c r="F355" i="5"/>
  <c r="E355" i="5"/>
  <c r="D355" i="5"/>
  <c r="Y354" i="5"/>
  <c r="X354" i="5"/>
  <c r="V354" i="5"/>
  <c r="T354" i="5"/>
  <c r="R354" i="5"/>
  <c r="P354" i="5"/>
  <c r="N354" i="5"/>
  <c r="M354" i="5"/>
  <c r="L354" i="5"/>
  <c r="I354" i="5"/>
  <c r="K354" i="5"/>
  <c r="J354" i="5"/>
  <c r="S354" i="1"/>
  <c r="G354" i="5"/>
  <c r="F354" i="5"/>
  <c r="E354" i="5"/>
  <c r="D354" i="5"/>
  <c r="Y353" i="5"/>
  <c r="X353" i="5"/>
  <c r="V353" i="5"/>
  <c r="T353" i="5"/>
  <c r="R353" i="5"/>
  <c r="P353" i="5"/>
  <c r="N353" i="5"/>
  <c r="M353" i="5"/>
  <c r="L353" i="5"/>
  <c r="I353" i="5"/>
  <c r="K353" i="5"/>
  <c r="J353" i="5"/>
  <c r="S353" i="1"/>
  <c r="G353" i="5"/>
  <c r="F353" i="5"/>
  <c r="E353" i="5"/>
  <c r="D353" i="5"/>
  <c r="Y352" i="5"/>
  <c r="X352" i="5"/>
  <c r="V352" i="5"/>
  <c r="T352" i="5"/>
  <c r="R352" i="5"/>
  <c r="P352" i="5"/>
  <c r="N352" i="5"/>
  <c r="M352" i="5"/>
  <c r="L352" i="5"/>
  <c r="I352" i="5"/>
  <c r="K352" i="5"/>
  <c r="J352" i="5"/>
  <c r="S352" i="1"/>
  <c r="G352" i="5"/>
  <c r="F352" i="5"/>
  <c r="E352" i="5"/>
  <c r="D352" i="5"/>
  <c r="Y351" i="5"/>
  <c r="X351" i="5"/>
  <c r="V351" i="5"/>
  <c r="T351" i="5"/>
  <c r="R351" i="5"/>
  <c r="P351" i="5"/>
  <c r="N351" i="5"/>
  <c r="M351" i="5"/>
  <c r="L351" i="5"/>
  <c r="I351" i="5"/>
  <c r="K351" i="5"/>
  <c r="J351" i="5"/>
  <c r="S351" i="1"/>
  <c r="G351" i="5"/>
  <c r="F351" i="5"/>
  <c r="E351" i="5"/>
  <c r="D351" i="5"/>
  <c r="Y350" i="5"/>
  <c r="X350" i="5"/>
  <c r="V350" i="5"/>
  <c r="T350" i="5"/>
  <c r="R350" i="5"/>
  <c r="P350" i="5"/>
  <c r="N350" i="5"/>
  <c r="M350" i="5"/>
  <c r="L350" i="5"/>
  <c r="K350" i="5"/>
  <c r="J350" i="5"/>
  <c r="S350" i="1"/>
  <c r="G350" i="5"/>
  <c r="F350" i="5"/>
  <c r="E350" i="5"/>
  <c r="D350" i="5"/>
  <c r="Y349" i="5"/>
  <c r="X349" i="5"/>
  <c r="V349" i="5"/>
  <c r="T349" i="5"/>
  <c r="R349" i="5"/>
  <c r="P349" i="5"/>
  <c r="N349" i="5"/>
  <c r="M349" i="5"/>
  <c r="L349" i="5"/>
  <c r="K349" i="5"/>
  <c r="J349" i="5"/>
  <c r="S349" i="1"/>
  <c r="G349" i="5"/>
  <c r="F349" i="5"/>
  <c r="E349" i="5"/>
  <c r="D349" i="5"/>
  <c r="Y348" i="5"/>
  <c r="X348" i="5"/>
  <c r="V348" i="5"/>
  <c r="T348" i="5"/>
  <c r="R348" i="5"/>
  <c r="P348" i="5"/>
  <c r="N348" i="5"/>
  <c r="M348" i="5"/>
  <c r="L348" i="5"/>
  <c r="K348" i="5"/>
  <c r="J348" i="5"/>
  <c r="S348" i="1"/>
  <c r="G348" i="5"/>
  <c r="F348" i="5"/>
  <c r="E348" i="5"/>
  <c r="D348" i="5"/>
  <c r="Y347" i="5"/>
  <c r="X347" i="5"/>
  <c r="V347" i="5"/>
  <c r="T347" i="5"/>
  <c r="R347" i="5"/>
  <c r="P347" i="5"/>
  <c r="N347" i="5"/>
  <c r="M347" i="5"/>
  <c r="L347" i="5"/>
  <c r="I347" i="5"/>
  <c r="K347" i="5"/>
  <c r="J347" i="5"/>
  <c r="S347" i="1"/>
  <c r="G347" i="5"/>
  <c r="F347" i="5"/>
  <c r="E347" i="5"/>
  <c r="D347" i="5"/>
  <c r="Y346" i="5"/>
  <c r="X346" i="5"/>
  <c r="V346" i="5"/>
  <c r="T346" i="5"/>
  <c r="R346" i="5"/>
  <c r="P346" i="5"/>
  <c r="N346" i="5"/>
  <c r="M346" i="5"/>
  <c r="L346" i="5"/>
  <c r="I346" i="5"/>
  <c r="K346" i="5"/>
  <c r="J346" i="5"/>
  <c r="S346" i="1"/>
  <c r="G346" i="5"/>
  <c r="F346" i="5"/>
  <c r="E346" i="5"/>
  <c r="D346" i="5"/>
  <c r="Y345" i="5"/>
  <c r="X345" i="5"/>
  <c r="V345" i="5"/>
  <c r="T345" i="5"/>
  <c r="R345" i="5"/>
  <c r="P345" i="5"/>
  <c r="N345" i="5"/>
  <c r="M345" i="5"/>
  <c r="L345" i="5"/>
  <c r="I345" i="5"/>
  <c r="K345" i="5"/>
  <c r="J345" i="5"/>
  <c r="S345" i="1"/>
  <c r="G345" i="5"/>
  <c r="F345" i="5"/>
  <c r="E345" i="5"/>
  <c r="D345" i="5"/>
  <c r="Y344" i="5"/>
  <c r="X344" i="5"/>
  <c r="V344" i="5"/>
  <c r="T344" i="5"/>
  <c r="R344" i="5"/>
  <c r="P344" i="5"/>
  <c r="N344" i="5"/>
  <c r="M344" i="5"/>
  <c r="L344" i="5"/>
  <c r="K344" i="5"/>
  <c r="J344" i="5"/>
  <c r="S344" i="1"/>
  <c r="G344" i="5"/>
  <c r="F344" i="5"/>
  <c r="E344" i="5"/>
  <c r="D344" i="5"/>
  <c r="Y343" i="5"/>
  <c r="X343" i="5"/>
  <c r="V343" i="5"/>
  <c r="T343" i="5"/>
  <c r="R343" i="5"/>
  <c r="P343" i="5"/>
  <c r="N343" i="5"/>
  <c r="M343" i="5"/>
  <c r="L343" i="5"/>
  <c r="I343" i="5"/>
  <c r="K343" i="5"/>
  <c r="J343" i="5"/>
  <c r="S343" i="1"/>
  <c r="G343" i="5"/>
  <c r="F343" i="5"/>
  <c r="E343" i="5"/>
  <c r="D343" i="5"/>
  <c r="Y342" i="5"/>
  <c r="X342" i="5"/>
  <c r="V342" i="5"/>
  <c r="T342" i="5"/>
  <c r="R342" i="5"/>
  <c r="P342" i="5"/>
  <c r="N342" i="5"/>
  <c r="M342" i="5"/>
  <c r="L342" i="5"/>
  <c r="I342" i="5"/>
  <c r="K342" i="5"/>
  <c r="J342" i="5"/>
  <c r="S342" i="1"/>
  <c r="G342" i="5"/>
  <c r="F342" i="5"/>
  <c r="E342" i="5"/>
  <c r="D342" i="5"/>
  <c r="Y341" i="5"/>
  <c r="X341" i="5"/>
  <c r="V341" i="5"/>
  <c r="T341" i="5"/>
  <c r="R341" i="5"/>
  <c r="P341" i="5"/>
  <c r="N341" i="5"/>
  <c r="M341" i="5"/>
  <c r="L341" i="5"/>
  <c r="I341" i="5"/>
  <c r="K341" i="5"/>
  <c r="J341" i="5"/>
  <c r="S341" i="1"/>
  <c r="G341" i="5"/>
  <c r="F341" i="5"/>
  <c r="E341" i="5"/>
  <c r="D341" i="5"/>
  <c r="Y340" i="5"/>
  <c r="X340" i="5"/>
  <c r="V340" i="5"/>
  <c r="T340" i="5"/>
  <c r="R340" i="5"/>
  <c r="P340" i="5"/>
  <c r="N340" i="5"/>
  <c r="M340" i="5"/>
  <c r="L340" i="5"/>
  <c r="K340" i="5"/>
  <c r="J340" i="5"/>
  <c r="S340" i="1"/>
  <c r="G340" i="5"/>
  <c r="F340" i="5"/>
  <c r="E340" i="5"/>
  <c r="D340" i="5"/>
  <c r="Y339" i="5"/>
  <c r="X339" i="5"/>
  <c r="V339" i="5"/>
  <c r="T339" i="5"/>
  <c r="R339" i="5"/>
  <c r="P339" i="5"/>
  <c r="N339" i="5"/>
  <c r="M339" i="5"/>
  <c r="L339" i="5"/>
  <c r="I339" i="5"/>
  <c r="K339" i="5"/>
  <c r="J339" i="5"/>
  <c r="S339" i="1"/>
  <c r="G339" i="5"/>
  <c r="F339" i="5"/>
  <c r="E339" i="5"/>
  <c r="D339" i="5"/>
  <c r="Y338" i="5"/>
  <c r="X338" i="5"/>
  <c r="V338" i="5"/>
  <c r="T338" i="5"/>
  <c r="R338" i="5"/>
  <c r="P338" i="5"/>
  <c r="N338" i="5"/>
  <c r="M338" i="5"/>
  <c r="L338" i="5"/>
  <c r="I338" i="5"/>
  <c r="K338" i="5"/>
  <c r="J338" i="5"/>
  <c r="S338" i="1"/>
  <c r="G338" i="5"/>
  <c r="F338" i="5"/>
  <c r="E338" i="5"/>
  <c r="D338" i="5"/>
  <c r="Y337" i="5"/>
  <c r="X337" i="5"/>
  <c r="V337" i="5"/>
  <c r="T337" i="5"/>
  <c r="R337" i="5"/>
  <c r="P337" i="5"/>
  <c r="N337" i="5"/>
  <c r="M337" i="5"/>
  <c r="L337" i="5"/>
  <c r="I337" i="5"/>
  <c r="K337" i="5"/>
  <c r="J337" i="5"/>
  <c r="S337" i="1"/>
  <c r="G337" i="5"/>
  <c r="F337" i="5"/>
  <c r="E337" i="5"/>
  <c r="D337" i="5"/>
  <c r="Y336" i="5"/>
  <c r="X336" i="5"/>
  <c r="V336" i="5"/>
  <c r="T336" i="5"/>
  <c r="R336" i="5"/>
  <c r="P336" i="5"/>
  <c r="N336" i="5"/>
  <c r="M336" i="5"/>
  <c r="L336" i="5"/>
  <c r="I336" i="5"/>
  <c r="K336" i="5"/>
  <c r="J336" i="5"/>
  <c r="S336" i="1"/>
  <c r="G336" i="5"/>
  <c r="F336" i="5"/>
  <c r="E336" i="5"/>
  <c r="D336" i="5"/>
  <c r="Y335" i="5"/>
  <c r="X335" i="5"/>
  <c r="V335" i="5"/>
  <c r="T335" i="5"/>
  <c r="R335" i="5"/>
  <c r="P335" i="5"/>
  <c r="N335" i="5"/>
  <c r="M335" i="5"/>
  <c r="L335" i="5"/>
  <c r="I335" i="5"/>
  <c r="K335" i="5"/>
  <c r="J335" i="5"/>
  <c r="S335" i="1"/>
  <c r="G335" i="5"/>
  <c r="F335" i="5"/>
  <c r="E335" i="5"/>
  <c r="D335" i="5"/>
  <c r="Y334" i="5"/>
  <c r="X334" i="5"/>
  <c r="V334" i="5"/>
  <c r="T334" i="5"/>
  <c r="R334" i="5"/>
  <c r="P334" i="5"/>
  <c r="N334" i="5"/>
  <c r="M334" i="5"/>
  <c r="L334" i="5"/>
  <c r="I334" i="5"/>
  <c r="K334" i="5"/>
  <c r="J334" i="5"/>
  <c r="S334" i="1"/>
  <c r="G334" i="5"/>
  <c r="F334" i="5"/>
  <c r="E334" i="5"/>
  <c r="D334" i="5"/>
  <c r="Y333" i="5"/>
  <c r="X333" i="5"/>
  <c r="V333" i="5"/>
  <c r="T333" i="5"/>
  <c r="R333" i="5"/>
  <c r="P333" i="5"/>
  <c r="N333" i="5"/>
  <c r="M333" i="5"/>
  <c r="L333" i="5"/>
  <c r="K333" i="5"/>
  <c r="J333" i="5"/>
  <c r="S333" i="1"/>
  <c r="G333" i="5"/>
  <c r="F333" i="5"/>
  <c r="E333" i="5"/>
  <c r="D333" i="5"/>
  <c r="Y332" i="5"/>
  <c r="X332" i="5"/>
  <c r="V332" i="5"/>
  <c r="T332" i="5"/>
  <c r="R332" i="5"/>
  <c r="P332" i="5"/>
  <c r="N332" i="5"/>
  <c r="M332" i="5"/>
  <c r="L332" i="5"/>
  <c r="I332" i="5"/>
  <c r="K332" i="5"/>
  <c r="J332" i="5"/>
  <c r="S332" i="1"/>
  <c r="G332" i="5"/>
  <c r="F332" i="5"/>
  <c r="E332" i="5"/>
  <c r="D332" i="5"/>
  <c r="Y331" i="5"/>
  <c r="X331" i="5"/>
  <c r="V331" i="5"/>
  <c r="T331" i="5"/>
  <c r="R331" i="5"/>
  <c r="P331" i="5"/>
  <c r="N331" i="5"/>
  <c r="M331" i="5"/>
  <c r="L331" i="5"/>
  <c r="I331" i="5"/>
  <c r="K331" i="5"/>
  <c r="J331" i="5"/>
  <c r="S331" i="1"/>
  <c r="G331" i="5"/>
  <c r="F331" i="5"/>
  <c r="E331" i="5"/>
  <c r="D331" i="5"/>
  <c r="Y330" i="5"/>
  <c r="X330" i="5"/>
  <c r="V330" i="5"/>
  <c r="T330" i="5"/>
  <c r="R330" i="5"/>
  <c r="P330" i="5"/>
  <c r="N330" i="5"/>
  <c r="M330" i="5"/>
  <c r="L330" i="5"/>
  <c r="I330" i="5"/>
  <c r="K330" i="5"/>
  <c r="J330" i="5"/>
  <c r="S330" i="1"/>
  <c r="G330" i="5"/>
  <c r="F330" i="5"/>
  <c r="E330" i="5"/>
  <c r="D330" i="5"/>
  <c r="Y329" i="5"/>
  <c r="X329" i="5"/>
  <c r="V329" i="5"/>
  <c r="T329" i="5"/>
  <c r="R329" i="5"/>
  <c r="P329" i="5"/>
  <c r="N329" i="5"/>
  <c r="M329" i="5"/>
  <c r="L329" i="5"/>
  <c r="I329" i="5"/>
  <c r="K329" i="5"/>
  <c r="J329" i="5"/>
  <c r="S329" i="1"/>
  <c r="G329" i="5"/>
  <c r="F329" i="5"/>
  <c r="E329" i="5"/>
  <c r="D329" i="5"/>
  <c r="Y328" i="5"/>
  <c r="X328" i="5"/>
  <c r="V328" i="5"/>
  <c r="T328" i="5"/>
  <c r="R328" i="5"/>
  <c r="P328" i="5"/>
  <c r="N328" i="5"/>
  <c r="M328" i="5"/>
  <c r="L328" i="5"/>
  <c r="I328" i="5"/>
  <c r="K328" i="5"/>
  <c r="J328" i="5"/>
  <c r="S328" i="1"/>
  <c r="G328" i="5"/>
  <c r="F328" i="5"/>
  <c r="E328" i="5"/>
  <c r="D328" i="5"/>
  <c r="Y327" i="5"/>
  <c r="X327" i="5"/>
  <c r="V327" i="5"/>
  <c r="T327" i="5"/>
  <c r="R327" i="5"/>
  <c r="P327" i="5"/>
  <c r="N327" i="5"/>
  <c r="M327" i="5"/>
  <c r="L327" i="5"/>
  <c r="I327" i="5"/>
  <c r="K327" i="5"/>
  <c r="J327" i="5"/>
  <c r="S327" i="1"/>
  <c r="G327" i="5"/>
  <c r="F327" i="5"/>
  <c r="E327" i="5"/>
  <c r="D327" i="5"/>
  <c r="Y326" i="5"/>
  <c r="X326" i="5"/>
  <c r="V326" i="5"/>
  <c r="T326" i="5"/>
  <c r="R326" i="5"/>
  <c r="P326" i="5"/>
  <c r="N326" i="5"/>
  <c r="M326" i="5"/>
  <c r="L326" i="5"/>
  <c r="I326" i="5"/>
  <c r="K326" i="5"/>
  <c r="J326" i="5"/>
  <c r="S326" i="1"/>
  <c r="G326" i="5"/>
  <c r="F326" i="5"/>
  <c r="E326" i="5"/>
  <c r="D326" i="5"/>
  <c r="Y325" i="5"/>
  <c r="X325" i="5"/>
  <c r="V325" i="5"/>
  <c r="T325" i="5"/>
  <c r="R325" i="5"/>
  <c r="P325" i="5"/>
  <c r="N325" i="5"/>
  <c r="M325" i="5"/>
  <c r="L325" i="5"/>
  <c r="I325" i="5"/>
  <c r="K325" i="5"/>
  <c r="J325" i="5"/>
  <c r="S325" i="1"/>
  <c r="G325" i="5"/>
  <c r="F325" i="5"/>
  <c r="E325" i="5"/>
  <c r="D325" i="5"/>
  <c r="Y324" i="5"/>
  <c r="X324" i="5"/>
  <c r="V324" i="5"/>
  <c r="T324" i="5"/>
  <c r="R324" i="5"/>
  <c r="P324" i="5"/>
  <c r="N324" i="5"/>
  <c r="M324" i="5"/>
  <c r="L324" i="5"/>
  <c r="I324" i="5"/>
  <c r="K324" i="5"/>
  <c r="J324" i="5"/>
  <c r="S324" i="1"/>
  <c r="G324" i="5"/>
  <c r="F324" i="5"/>
  <c r="E324" i="5"/>
  <c r="D324" i="5"/>
  <c r="Y323" i="5"/>
  <c r="X323" i="5"/>
  <c r="V323" i="5"/>
  <c r="T323" i="5"/>
  <c r="R323" i="5"/>
  <c r="P323" i="5"/>
  <c r="N323" i="5"/>
  <c r="M323" i="5"/>
  <c r="L323" i="5"/>
  <c r="I323" i="5"/>
  <c r="K323" i="5"/>
  <c r="J323" i="5"/>
  <c r="S323" i="1"/>
  <c r="G323" i="5"/>
  <c r="F323" i="5"/>
  <c r="E323" i="5"/>
  <c r="D323" i="5"/>
  <c r="Y322" i="5"/>
  <c r="X322" i="5"/>
  <c r="V322" i="5"/>
  <c r="T322" i="5"/>
  <c r="R322" i="5"/>
  <c r="P322" i="5"/>
  <c r="N322" i="5"/>
  <c r="M322" i="5"/>
  <c r="L322" i="5"/>
  <c r="I322" i="5"/>
  <c r="K322" i="5"/>
  <c r="J322" i="5"/>
  <c r="S322" i="1"/>
  <c r="G322" i="5"/>
  <c r="F322" i="5"/>
  <c r="E322" i="5"/>
  <c r="D322" i="5"/>
  <c r="Y321" i="5"/>
  <c r="X321" i="5"/>
  <c r="V321" i="5"/>
  <c r="T321" i="5"/>
  <c r="R321" i="5"/>
  <c r="P321" i="5"/>
  <c r="N321" i="5"/>
  <c r="M321" i="5"/>
  <c r="L321" i="5"/>
  <c r="I321" i="5"/>
  <c r="K321" i="5"/>
  <c r="J321" i="5"/>
  <c r="S321" i="1"/>
  <c r="G321" i="5"/>
  <c r="F321" i="5"/>
  <c r="E321" i="5"/>
  <c r="D321" i="5"/>
  <c r="Y320" i="5"/>
  <c r="X320" i="5"/>
  <c r="V320" i="5"/>
  <c r="T320" i="5"/>
  <c r="R320" i="5"/>
  <c r="P320" i="5"/>
  <c r="N320" i="5"/>
  <c r="M320" i="5"/>
  <c r="L320" i="5"/>
  <c r="I320" i="5"/>
  <c r="K320" i="5"/>
  <c r="J320" i="5"/>
  <c r="S320" i="1"/>
  <c r="G320" i="5"/>
  <c r="F320" i="5"/>
  <c r="E320" i="5"/>
  <c r="D320" i="5"/>
  <c r="Y319" i="5"/>
  <c r="X319" i="5"/>
  <c r="V319" i="5"/>
  <c r="T319" i="5"/>
  <c r="R319" i="5"/>
  <c r="P319" i="5"/>
  <c r="N319" i="5"/>
  <c r="M319" i="5"/>
  <c r="L319" i="5"/>
  <c r="I319" i="5"/>
  <c r="K319" i="5"/>
  <c r="J319" i="5"/>
  <c r="S319" i="1"/>
  <c r="G319" i="5"/>
  <c r="F319" i="5"/>
  <c r="E319" i="5"/>
  <c r="D319" i="5"/>
  <c r="Y318" i="5"/>
  <c r="X318" i="5"/>
  <c r="V318" i="5"/>
  <c r="T318" i="5"/>
  <c r="R318" i="5"/>
  <c r="P318" i="5"/>
  <c r="N318" i="5"/>
  <c r="M318" i="5"/>
  <c r="L318" i="5"/>
  <c r="I318" i="5"/>
  <c r="K318" i="5"/>
  <c r="J318" i="5"/>
  <c r="S318" i="1"/>
  <c r="G318" i="5"/>
  <c r="F318" i="5"/>
  <c r="E318" i="5"/>
  <c r="D318" i="5"/>
  <c r="Y317" i="5"/>
  <c r="X317" i="5"/>
  <c r="V317" i="5"/>
  <c r="T317" i="5"/>
  <c r="R317" i="5"/>
  <c r="P317" i="5"/>
  <c r="N317" i="5"/>
  <c r="M317" i="5"/>
  <c r="L317" i="5"/>
  <c r="I317" i="5"/>
  <c r="K317" i="5"/>
  <c r="J317" i="5"/>
  <c r="S317" i="1"/>
  <c r="G317" i="5"/>
  <c r="F317" i="5"/>
  <c r="E317" i="5"/>
  <c r="D317" i="5"/>
  <c r="Y316" i="5"/>
  <c r="X316" i="5"/>
  <c r="V316" i="5"/>
  <c r="T316" i="5"/>
  <c r="R316" i="5"/>
  <c r="P316" i="5"/>
  <c r="N316" i="5"/>
  <c r="M316" i="5"/>
  <c r="L316" i="5"/>
  <c r="I316" i="5"/>
  <c r="K316" i="5"/>
  <c r="J316" i="5"/>
  <c r="S316" i="1"/>
  <c r="G316" i="5"/>
  <c r="F316" i="5"/>
  <c r="E316" i="5"/>
  <c r="D316" i="5"/>
  <c r="Y315" i="5"/>
  <c r="X315" i="5"/>
  <c r="V315" i="5"/>
  <c r="T315" i="5"/>
  <c r="R315" i="5"/>
  <c r="P315" i="5"/>
  <c r="N315" i="5"/>
  <c r="M315" i="5"/>
  <c r="L315" i="5"/>
  <c r="I315" i="5"/>
  <c r="K315" i="5"/>
  <c r="J315" i="5"/>
  <c r="S315" i="1"/>
  <c r="G315" i="5"/>
  <c r="F315" i="5"/>
  <c r="E315" i="5"/>
  <c r="D315" i="5"/>
  <c r="Y314" i="5"/>
  <c r="X314" i="5"/>
  <c r="V314" i="5"/>
  <c r="T314" i="5"/>
  <c r="R314" i="5"/>
  <c r="P314" i="5"/>
  <c r="N314" i="5"/>
  <c r="M314" i="5"/>
  <c r="L314" i="5"/>
  <c r="I314" i="5"/>
  <c r="K314" i="5"/>
  <c r="J314" i="5"/>
  <c r="S314" i="1"/>
  <c r="G314" i="5"/>
  <c r="F314" i="5"/>
  <c r="E314" i="5"/>
  <c r="D314" i="5"/>
  <c r="Y313" i="5"/>
  <c r="X313" i="5"/>
  <c r="V313" i="5"/>
  <c r="T313" i="5"/>
  <c r="R313" i="5"/>
  <c r="P313" i="5"/>
  <c r="N313" i="5"/>
  <c r="M313" i="5"/>
  <c r="L313" i="5"/>
  <c r="I313" i="5"/>
  <c r="K313" i="5"/>
  <c r="J313" i="5"/>
  <c r="S313" i="1"/>
  <c r="G313" i="5"/>
  <c r="F313" i="5"/>
  <c r="E313" i="5"/>
  <c r="D313" i="5"/>
  <c r="Y312" i="5"/>
  <c r="X312" i="5"/>
  <c r="V312" i="5"/>
  <c r="T312" i="5"/>
  <c r="R312" i="5"/>
  <c r="P312" i="5"/>
  <c r="N312" i="5"/>
  <c r="M312" i="5"/>
  <c r="L312" i="5"/>
  <c r="I312" i="5"/>
  <c r="K312" i="5"/>
  <c r="J312" i="5"/>
  <c r="S312" i="1"/>
  <c r="G312" i="5"/>
  <c r="F312" i="5"/>
  <c r="E312" i="5"/>
  <c r="D312" i="5"/>
  <c r="Y311" i="5"/>
  <c r="X311" i="5"/>
  <c r="V311" i="5"/>
  <c r="T311" i="5"/>
  <c r="R311" i="5"/>
  <c r="P311" i="5"/>
  <c r="N311" i="5"/>
  <c r="M311" i="5"/>
  <c r="L311" i="5"/>
  <c r="I311" i="5"/>
  <c r="K311" i="5"/>
  <c r="J311" i="5"/>
  <c r="S311" i="1"/>
  <c r="G311" i="5"/>
  <c r="F311" i="5"/>
  <c r="E311" i="5"/>
  <c r="D311" i="5"/>
  <c r="Y310" i="5"/>
  <c r="X310" i="5"/>
  <c r="V310" i="5"/>
  <c r="T310" i="5"/>
  <c r="R310" i="5"/>
  <c r="P310" i="5"/>
  <c r="N310" i="5"/>
  <c r="M310" i="5"/>
  <c r="L310" i="5"/>
  <c r="I310" i="5"/>
  <c r="K310" i="5"/>
  <c r="J310" i="5"/>
  <c r="S310" i="1"/>
  <c r="G310" i="5"/>
  <c r="F310" i="5"/>
  <c r="E310" i="5"/>
  <c r="D310" i="5"/>
  <c r="Y309" i="5"/>
  <c r="X309" i="5"/>
  <c r="V309" i="5"/>
  <c r="T309" i="5"/>
  <c r="R309" i="5"/>
  <c r="P309" i="5"/>
  <c r="N309" i="5"/>
  <c r="M309" i="5"/>
  <c r="L309" i="5"/>
  <c r="I309" i="5"/>
  <c r="K309" i="5"/>
  <c r="J309" i="5"/>
  <c r="S309" i="1"/>
  <c r="G309" i="5"/>
  <c r="F309" i="5"/>
  <c r="E309" i="5"/>
  <c r="D309" i="5"/>
  <c r="Y308" i="5"/>
  <c r="X308" i="5"/>
  <c r="V308" i="5"/>
  <c r="T308" i="5"/>
  <c r="R308" i="5"/>
  <c r="P308" i="5"/>
  <c r="N308" i="5"/>
  <c r="M308" i="5"/>
  <c r="L308" i="5"/>
  <c r="I308" i="5"/>
  <c r="K308" i="5"/>
  <c r="J308" i="5"/>
  <c r="S308" i="1"/>
  <c r="G308" i="5"/>
  <c r="F308" i="5"/>
  <c r="E308" i="5"/>
  <c r="D308" i="5"/>
  <c r="Y307" i="5"/>
  <c r="X307" i="5"/>
  <c r="V307" i="5"/>
  <c r="T307" i="5"/>
  <c r="R307" i="5"/>
  <c r="P307" i="5"/>
  <c r="N307" i="5"/>
  <c r="M307" i="5"/>
  <c r="L307" i="5"/>
  <c r="I307" i="5"/>
  <c r="K307" i="5"/>
  <c r="J307" i="5"/>
  <c r="S307" i="1"/>
  <c r="G307" i="5"/>
  <c r="F307" i="5"/>
  <c r="E307" i="5"/>
  <c r="D307" i="5"/>
  <c r="Y306" i="5"/>
  <c r="X306" i="5"/>
  <c r="V306" i="5"/>
  <c r="T306" i="5"/>
  <c r="R306" i="5"/>
  <c r="P306" i="5"/>
  <c r="N306" i="5"/>
  <c r="M306" i="5"/>
  <c r="L306" i="5"/>
  <c r="I306" i="5"/>
  <c r="K306" i="5"/>
  <c r="J306" i="5"/>
  <c r="S306" i="1"/>
  <c r="G306" i="5"/>
  <c r="F306" i="5"/>
  <c r="E306" i="5"/>
  <c r="D306" i="5"/>
  <c r="Y305" i="5"/>
  <c r="X305" i="5"/>
  <c r="V305" i="5"/>
  <c r="T305" i="5"/>
  <c r="R305" i="5"/>
  <c r="P305" i="5"/>
  <c r="N305" i="5"/>
  <c r="M305" i="5"/>
  <c r="L305" i="5"/>
  <c r="I305" i="5"/>
  <c r="K305" i="5"/>
  <c r="J305" i="5"/>
  <c r="S305" i="1"/>
  <c r="G305" i="5"/>
  <c r="F305" i="5"/>
  <c r="E305" i="5"/>
  <c r="D305" i="5"/>
  <c r="Y304" i="5"/>
  <c r="X304" i="5"/>
  <c r="V304" i="5"/>
  <c r="T304" i="5"/>
  <c r="R304" i="5"/>
  <c r="P304" i="5"/>
  <c r="N304" i="5"/>
  <c r="M304" i="5"/>
  <c r="L304" i="5"/>
  <c r="I304" i="5"/>
  <c r="K304" i="5"/>
  <c r="J304" i="5"/>
  <c r="S304" i="1"/>
  <c r="G304" i="5"/>
  <c r="F304" i="5"/>
  <c r="E304" i="5"/>
  <c r="D304" i="5"/>
  <c r="Y303" i="5"/>
  <c r="X303" i="5"/>
  <c r="V303" i="5"/>
  <c r="T303" i="5"/>
  <c r="R303" i="5"/>
  <c r="P303" i="5"/>
  <c r="N303" i="5"/>
  <c r="M303" i="5"/>
  <c r="L303" i="5"/>
  <c r="I303" i="5"/>
  <c r="K303" i="5"/>
  <c r="J303" i="5"/>
  <c r="S303" i="1"/>
  <c r="G303" i="5"/>
  <c r="F303" i="5"/>
  <c r="E303" i="5"/>
  <c r="D303" i="5"/>
  <c r="Y302" i="5"/>
  <c r="X302" i="5"/>
  <c r="V302" i="5"/>
  <c r="T302" i="5"/>
  <c r="R302" i="5"/>
  <c r="P302" i="5"/>
  <c r="N302" i="5"/>
  <c r="M302" i="5"/>
  <c r="L302" i="5"/>
  <c r="I302" i="5"/>
  <c r="K302" i="5"/>
  <c r="J302" i="5"/>
  <c r="S302" i="1"/>
  <c r="G302" i="5"/>
  <c r="F302" i="5"/>
  <c r="E302" i="5"/>
  <c r="D302" i="5"/>
  <c r="Y301" i="5"/>
  <c r="X301" i="5"/>
  <c r="V301" i="5"/>
  <c r="T301" i="5"/>
  <c r="R301" i="5"/>
  <c r="P301" i="5"/>
  <c r="N301" i="5"/>
  <c r="M301" i="5"/>
  <c r="L301" i="5"/>
  <c r="I301" i="5"/>
  <c r="K301" i="5"/>
  <c r="J301" i="5"/>
  <c r="S301" i="1"/>
  <c r="G301" i="5"/>
  <c r="F301" i="5"/>
  <c r="E301" i="5"/>
  <c r="D301" i="5"/>
  <c r="Y300" i="5"/>
  <c r="X300" i="5"/>
  <c r="V300" i="5"/>
  <c r="T300" i="5"/>
  <c r="R300" i="5"/>
  <c r="P300" i="5"/>
  <c r="N300" i="5"/>
  <c r="M300" i="5"/>
  <c r="L300" i="5"/>
  <c r="I300" i="5"/>
  <c r="K300" i="5"/>
  <c r="J300" i="5"/>
  <c r="S300" i="1"/>
  <c r="G300" i="5"/>
  <c r="F300" i="5"/>
  <c r="E300" i="5"/>
  <c r="D300" i="5"/>
  <c r="Y299" i="5"/>
  <c r="X299" i="5"/>
  <c r="V299" i="5"/>
  <c r="T299" i="5"/>
  <c r="R299" i="5"/>
  <c r="P299" i="5"/>
  <c r="N299" i="5"/>
  <c r="M299" i="5"/>
  <c r="L299" i="5"/>
  <c r="I299" i="5"/>
  <c r="K299" i="5"/>
  <c r="J299" i="5"/>
  <c r="S299" i="1"/>
  <c r="G299" i="5"/>
  <c r="F299" i="5"/>
  <c r="E299" i="5"/>
  <c r="D299" i="5"/>
  <c r="Y298" i="5"/>
  <c r="X298" i="5"/>
  <c r="V298" i="5"/>
  <c r="T298" i="5"/>
  <c r="R298" i="5"/>
  <c r="P298" i="5"/>
  <c r="N298" i="5"/>
  <c r="M298" i="5"/>
  <c r="L298" i="5"/>
  <c r="I298" i="5"/>
  <c r="K298" i="5"/>
  <c r="J298" i="5"/>
  <c r="S298" i="1"/>
  <c r="G298" i="5"/>
  <c r="F298" i="5"/>
  <c r="E298" i="5"/>
  <c r="D298" i="5"/>
  <c r="Y297" i="5"/>
  <c r="X297" i="5"/>
  <c r="V297" i="5"/>
  <c r="T297" i="5"/>
  <c r="R297" i="5"/>
  <c r="P297" i="5"/>
  <c r="N297" i="5"/>
  <c r="M297" i="5"/>
  <c r="L297" i="5"/>
  <c r="I297" i="5"/>
  <c r="K297" i="5"/>
  <c r="J297" i="5"/>
  <c r="S297" i="1"/>
  <c r="G297" i="5"/>
  <c r="F297" i="5"/>
  <c r="E297" i="5"/>
  <c r="D297" i="5"/>
  <c r="Y296" i="5"/>
  <c r="X296" i="5"/>
  <c r="V296" i="5"/>
  <c r="T296" i="5"/>
  <c r="R296" i="5"/>
  <c r="P296" i="5"/>
  <c r="N296" i="5"/>
  <c r="M296" i="5"/>
  <c r="L296" i="5"/>
  <c r="I296" i="5"/>
  <c r="K296" i="5"/>
  <c r="J296" i="5"/>
  <c r="S296" i="1"/>
  <c r="G296" i="5"/>
  <c r="F296" i="5"/>
  <c r="E296" i="5"/>
  <c r="D296" i="5"/>
  <c r="Y295" i="5"/>
  <c r="X295" i="5"/>
  <c r="V295" i="5"/>
  <c r="T295" i="5"/>
  <c r="R295" i="5"/>
  <c r="P295" i="5"/>
  <c r="N295" i="5"/>
  <c r="M295" i="5"/>
  <c r="L295" i="5"/>
  <c r="I295" i="5"/>
  <c r="K295" i="5"/>
  <c r="J295" i="5"/>
  <c r="S295" i="1"/>
  <c r="G295" i="5"/>
  <c r="F295" i="5"/>
  <c r="E295" i="5"/>
  <c r="D295" i="5"/>
  <c r="Y294" i="5"/>
  <c r="X294" i="5"/>
  <c r="V294" i="5"/>
  <c r="T294" i="5"/>
  <c r="R294" i="5"/>
  <c r="P294" i="5"/>
  <c r="N294" i="5"/>
  <c r="M294" i="5"/>
  <c r="L294" i="5"/>
  <c r="I294" i="5"/>
  <c r="K294" i="5"/>
  <c r="J294" i="5"/>
  <c r="S294" i="1"/>
  <c r="G294" i="5"/>
  <c r="F294" i="5"/>
  <c r="E294" i="5"/>
  <c r="D294" i="5"/>
  <c r="Y293" i="5"/>
  <c r="X293" i="5"/>
  <c r="V293" i="5"/>
  <c r="T293" i="5"/>
  <c r="R293" i="5"/>
  <c r="P293" i="5"/>
  <c r="N293" i="5"/>
  <c r="M293" i="5"/>
  <c r="L293" i="5"/>
  <c r="I293" i="5"/>
  <c r="K293" i="5"/>
  <c r="J293" i="5"/>
  <c r="S293" i="1"/>
  <c r="G293" i="5"/>
  <c r="F293" i="5"/>
  <c r="E293" i="5"/>
  <c r="D293" i="5"/>
  <c r="Y292" i="5"/>
  <c r="X292" i="5"/>
  <c r="V292" i="5"/>
  <c r="T292" i="5"/>
  <c r="R292" i="5"/>
  <c r="P292" i="5"/>
  <c r="N292" i="5"/>
  <c r="M292" i="5"/>
  <c r="L292" i="5"/>
  <c r="I292" i="5"/>
  <c r="K292" i="5"/>
  <c r="J292" i="5"/>
  <c r="S292" i="1"/>
  <c r="G292" i="5"/>
  <c r="F292" i="5"/>
  <c r="E292" i="5"/>
  <c r="D292" i="5"/>
  <c r="Y291" i="5"/>
  <c r="X291" i="5"/>
  <c r="V291" i="5"/>
  <c r="T291" i="5"/>
  <c r="R291" i="5"/>
  <c r="P291" i="5"/>
  <c r="N291" i="5"/>
  <c r="M291" i="5"/>
  <c r="L291" i="5"/>
  <c r="I291" i="5"/>
  <c r="K291" i="5"/>
  <c r="J291" i="5"/>
  <c r="S291" i="1"/>
  <c r="G291" i="5"/>
  <c r="F291" i="5"/>
  <c r="E291" i="5"/>
  <c r="D291" i="5"/>
  <c r="Y290" i="5"/>
  <c r="X290" i="5"/>
  <c r="V290" i="5"/>
  <c r="T290" i="5"/>
  <c r="R290" i="5"/>
  <c r="P290" i="5"/>
  <c r="N290" i="5"/>
  <c r="M290" i="5"/>
  <c r="L290" i="5"/>
  <c r="I290" i="5"/>
  <c r="K290" i="5"/>
  <c r="J290" i="5"/>
  <c r="S290" i="1"/>
  <c r="G290" i="5"/>
  <c r="F290" i="5"/>
  <c r="E290" i="5"/>
  <c r="D290" i="5"/>
  <c r="Y289" i="5"/>
  <c r="X289" i="5"/>
  <c r="V289" i="5"/>
  <c r="T289" i="5"/>
  <c r="R289" i="5"/>
  <c r="P289" i="5"/>
  <c r="N289" i="5"/>
  <c r="M289" i="5"/>
  <c r="L289" i="5"/>
  <c r="I289" i="5"/>
  <c r="K289" i="5"/>
  <c r="J289" i="5"/>
  <c r="S289" i="1"/>
  <c r="G289" i="5"/>
  <c r="F289" i="5"/>
  <c r="E289" i="5"/>
  <c r="D289" i="5"/>
  <c r="Y288" i="5"/>
  <c r="X288" i="5"/>
  <c r="V288" i="5"/>
  <c r="T288" i="5"/>
  <c r="R288" i="5"/>
  <c r="P288" i="5"/>
  <c r="N288" i="5"/>
  <c r="M288" i="5"/>
  <c r="L288" i="5"/>
  <c r="I288" i="5"/>
  <c r="K288" i="5"/>
  <c r="J288" i="5"/>
  <c r="S288" i="1"/>
  <c r="G288" i="5"/>
  <c r="F288" i="5"/>
  <c r="E288" i="5"/>
  <c r="D288" i="5"/>
  <c r="Y287" i="5"/>
  <c r="X287" i="5"/>
  <c r="V287" i="5"/>
  <c r="T287" i="5"/>
  <c r="R287" i="5"/>
  <c r="P287" i="5"/>
  <c r="N287" i="5"/>
  <c r="M287" i="5"/>
  <c r="L287" i="5"/>
  <c r="I287" i="5"/>
  <c r="K287" i="5"/>
  <c r="J287" i="5"/>
  <c r="S287" i="1"/>
  <c r="G287" i="5"/>
  <c r="F287" i="5"/>
  <c r="E287" i="5"/>
  <c r="D287" i="5"/>
  <c r="Y286" i="5"/>
  <c r="X286" i="5"/>
  <c r="V286" i="5"/>
  <c r="T286" i="5"/>
  <c r="R286" i="5"/>
  <c r="P286" i="5"/>
  <c r="N286" i="5"/>
  <c r="M286" i="5"/>
  <c r="L286" i="5"/>
  <c r="I286" i="5"/>
  <c r="K286" i="5"/>
  <c r="J286" i="5"/>
  <c r="S286" i="1"/>
  <c r="G286" i="5"/>
  <c r="F286" i="5"/>
  <c r="E286" i="5"/>
  <c r="D286" i="5"/>
  <c r="Y285" i="5"/>
  <c r="X285" i="5"/>
  <c r="V285" i="5"/>
  <c r="T285" i="5"/>
  <c r="R285" i="5"/>
  <c r="P285" i="5"/>
  <c r="N285" i="5"/>
  <c r="M285" i="5"/>
  <c r="L285" i="5"/>
  <c r="I285" i="5"/>
  <c r="K285" i="5"/>
  <c r="J285" i="5"/>
  <c r="S285" i="1"/>
  <c r="G285" i="5"/>
  <c r="F285" i="5"/>
  <c r="E285" i="5"/>
  <c r="D285" i="5"/>
  <c r="Y284" i="5"/>
  <c r="X284" i="5"/>
  <c r="V284" i="5"/>
  <c r="T284" i="5"/>
  <c r="R284" i="5"/>
  <c r="P284" i="5"/>
  <c r="N284" i="5"/>
  <c r="M284" i="5"/>
  <c r="L284" i="5"/>
  <c r="I284" i="5"/>
  <c r="K284" i="5"/>
  <c r="J284" i="5"/>
  <c r="S284" i="1"/>
  <c r="G284" i="5"/>
  <c r="F284" i="5"/>
  <c r="E284" i="5"/>
  <c r="D284" i="5"/>
  <c r="Y283" i="5"/>
  <c r="X283" i="5"/>
  <c r="V283" i="5"/>
  <c r="T283" i="5"/>
  <c r="R283" i="5"/>
  <c r="P283" i="5"/>
  <c r="N283" i="5"/>
  <c r="M283" i="5"/>
  <c r="L283" i="5"/>
  <c r="I283" i="5"/>
  <c r="K283" i="5"/>
  <c r="J283" i="5"/>
  <c r="S283" i="1"/>
  <c r="G283" i="5"/>
  <c r="F283" i="5"/>
  <c r="E283" i="5"/>
  <c r="D283" i="5"/>
  <c r="Y282" i="5"/>
  <c r="X282" i="5"/>
  <c r="V282" i="5"/>
  <c r="T282" i="5"/>
  <c r="R282" i="5"/>
  <c r="P282" i="5"/>
  <c r="N282" i="5"/>
  <c r="M282" i="5"/>
  <c r="L282" i="5"/>
  <c r="I282" i="5"/>
  <c r="K282" i="5"/>
  <c r="J282" i="5"/>
  <c r="S282" i="1"/>
  <c r="G282" i="5"/>
  <c r="F282" i="5"/>
  <c r="E282" i="5"/>
  <c r="D282" i="5"/>
  <c r="Y281" i="5"/>
  <c r="X281" i="5"/>
  <c r="V281" i="5"/>
  <c r="T281" i="5"/>
  <c r="R281" i="5"/>
  <c r="P281" i="5"/>
  <c r="N281" i="5"/>
  <c r="M281" i="5"/>
  <c r="L281" i="5"/>
  <c r="I281" i="5"/>
  <c r="K281" i="5"/>
  <c r="J281" i="5"/>
  <c r="S281" i="1"/>
  <c r="G281" i="5"/>
  <c r="F281" i="5"/>
  <c r="E281" i="5"/>
  <c r="D281" i="5"/>
  <c r="Y280" i="5"/>
  <c r="X280" i="5"/>
  <c r="V280" i="5"/>
  <c r="T280" i="5"/>
  <c r="R280" i="5"/>
  <c r="P280" i="5"/>
  <c r="N280" i="5"/>
  <c r="M280" i="5"/>
  <c r="L280" i="5"/>
  <c r="I280" i="5"/>
  <c r="K280" i="5"/>
  <c r="J280" i="5"/>
  <c r="S280" i="1"/>
  <c r="G280" i="5"/>
  <c r="F280" i="5"/>
  <c r="E280" i="5"/>
  <c r="D280" i="5"/>
  <c r="Y279" i="5"/>
  <c r="X279" i="5"/>
  <c r="V279" i="5"/>
  <c r="T279" i="5"/>
  <c r="R279" i="5"/>
  <c r="P279" i="5"/>
  <c r="N279" i="5"/>
  <c r="M279" i="5"/>
  <c r="L279" i="5"/>
  <c r="I279" i="5"/>
  <c r="K279" i="5"/>
  <c r="J279" i="5"/>
  <c r="S279" i="1"/>
  <c r="G279" i="5"/>
  <c r="F279" i="5"/>
  <c r="E279" i="5"/>
  <c r="D279" i="5"/>
  <c r="Y278" i="5"/>
  <c r="X278" i="5"/>
  <c r="V278" i="5"/>
  <c r="T278" i="5"/>
  <c r="R278" i="5"/>
  <c r="P278" i="5"/>
  <c r="N278" i="5"/>
  <c r="M278" i="5"/>
  <c r="L278" i="5"/>
  <c r="I278" i="5"/>
  <c r="K278" i="5"/>
  <c r="J278" i="5"/>
  <c r="S278" i="1"/>
  <c r="G278" i="5"/>
  <c r="F278" i="5"/>
  <c r="E278" i="5"/>
  <c r="D278" i="5"/>
  <c r="Y277" i="5"/>
  <c r="X277" i="5"/>
  <c r="V277" i="5"/>
  <c r="T277" i="5"/>
  <c r="R277" i="5"/>
  <c r="P277" i="5"/>
  <c r="N277" i="5"/>
  <c r="M277" i="5"/>
  <c r="L277" i="5"/>
  <c r="I277" i="5"/>
  <c r="K277" i="5"/>
  <c r="J277" i="5"/>
  <c r="S277" i="1"/>
  <c r="G277" i="5"/>
  <c r="F277" i="5"/>
  <c r="E277" i="5"/>
  <c r="D277" i="5"/>
  <c r="Y276" i="5"/>
  <c r="X276" i="5"/>
  <c r="V276" i="5"/>
  <c r="T276" i="5"/>
  <c r="R276" i="5"/>
  <c r="P276" i="5"/>
  <c r="N276" i="5"/>
  <c r="M276" i="5"/>
  <c r="L276" i="5"/>
  <c r="I276" i="5"/>
  <c r="K276" i="5"/>
  <c r="J276" i="5"/>
  <c r="S276" i="1"/>
  <c r="G276" i="5"/>
  <c r="F276" i="5"/>
  <c r="E276" i="5"/>
  <c r="D276" i="5"/>
  <c r="Y275" i="5"/>
  <c r="X275" i="5"/>
  <c r="V275" i="5"/>
  <c r="T275" i="5"/>
  <c r="R275" i="5"/>
  <c r="P275" i="5"/>
  <c r="N275" i="5"/>
  <c r="M275" i="5"/>
  <c r="L275" i="5"/>
  <c r="I275" i="5"/>
  <c r="K275" i="5"/>
  <c r="J275" i="5"/>
  <c r="S275" i="1"/>
  <c r="G275" i="5"/>
  <c r="F275" i="5"/>
  <c r="E275" i="5"/>
  <c r="D275" i="5"/>
  <c r="Y274" i="5"/>
  <c r="X274" i="5"/>
  <c r="V274" i="5"/>
  <c r="T274" i="5"/>
  <c r="R274" i="5"/>
  <c r="P274" i="5"/>
  <c r="N274" i="5"/>
  <c r="M274" i="5"/>
  <c r="L274" i="5"/>
  <c r="I274" i="5"/>
  <c r="K274" i="5"/>
  <c r="J274" i="5"/>
  <c r="S274" i="1"/>
  <c r="G274" i="5"/>
  <c r="F274" i="5"/>
  <c r="E274" i="5"/>
  <c r="D274" i="5"/>
  <c r="Y273" i="5"/>
  <c r="X273" i="5"/>
  <c r="V273" i="5"/>
  <c r="T273" i="5"/>
  <c r="R273" i="5"/>
  <c r="P273" i="5"/>
  <c r="N273" i="5"/>
  <c r="M273" i="5"/>
  <c r="L273" i="5"/>
  <c r="I273" i="5"/>
  <c r="K273" i="5"/>
  <c r="J273" i="5"/>
  <c r="S273" i="1"/>
  <c r="G273" i="5"/>
  <c r="F273" i="5"/>
  <c r="E273" i="5"/>
  <c r="D273" i="5"/>
  <c r="Y272" i="5"/>
  <c r="X272" i="5"/>
  <c r="V272" i="5"/>
  <c r="T272" i="5"/>
  <c r="R272" i="5"/>
  <c r="P272" i="5"/>
  <c r="N272" i="5"/>
  <c r="M272" i="5"/>
  <c r="L272" i="5"/>
  <c r="I272" i="5"/>
  <c r="K272" i="5"/>
  <c r="J272" i="5"/>
  <c r="S272" i="1"/>
  <c r="G272" i="5"/>
  <c r="F272" i="5"/>
  <c r="E272" i="5"/>
  <c r="D272" i="5"/>
  <c r="Y271" i="5"/>
  <c r="X271" i="5"/>
  <c r="V271" i="5"/>
  <c r="T271" i="5"/>
  <c r="R271" i="5"/>
  <c r="P271" i="5"/>
  <c r="N271" i="5"/>
  <c r="M271" i="5"/>
  <c r="L271" i="5"/>
  <c r="I271" i="5"/>
  <c r="K271" i="5"/>
  <c r="J271" i="5"/>
  <c r="S271" i="1"/>
  <c r="G271" i="5"/>
  <c r="F271" i="5"/>
  <c r="E271" i="5"/>
  <c r="D271" i="5"/>
  <c r="Y270" i="5"/>
  <c r="X270" i="5"/>
  <c r="V270" i="5"/>
  <c r="T270" i="5"/>
  <c r="R270" i="5"/>
  <c r="P270" i="5"/>
  <c r="N270" i="5"/>
  <c r="M270" i="5"/>
  <c r="L270" i="5"/>
  <c r="I270" i="5"/>
  <c r="K270" i="5"/>
  <c r="J270" i="5"/>
  <c r="S270" i="1"/>
  <c r="G270" i="5"/>
  <c r="F270" i="5"/>
  <c r="E270" i="5"/>
  <c r="D270" i="5"/>
  <c r="Y269" i="5"/>
  <c r="X269" i="5"/>
  <c r="V269" i="5"/>
  <c r="T269" i="5"/>
  <c r="R269" i="5"/>
  <c r="P269" i="5"/>
  <c r="N269" i="5"/>
  <c r="M269" i="5"/>
  <c r="L269" i="5"/>
  <c r="I269" i="5"/>
  <c r="K269" i="5"/>
  <c r="J269" i="5"/>
  <c r="S269" i="1"/>
  <c r="G269" i="5"/>
  <c r="F269" i="5"/>
  <c r="E269" i="5"/>
  <c r="D269" i="5"/>
  <c r="Y268" i="5"/>
  <c r="X268" i="5"/>
  <c r="V268" i="5"/>
  <c r="T268" i="5"/>
  <c r="R268" i="5"/>
  <c r="P268" i="5"/>
  <c r="N268" i="5"/>
  <c r="M268" i="5"/>
  <c r="L268" i="5"/>
  <c r="I268" i="5"/>
  <c r="K268" i="5"/>
  <c r="J268" i="5"/>
  <c r="S268" i="1"/>
  <c r="G268" i="5"/>
  <c r="F268" i="5"/>
  <c r="E268" i="5"/>
  <c r="D268" i="5"/>
  <c r="Y267" i="5"/>
  <c r="X267" i="5"/>
  <c r="V267" i="5"/>
  <c r="T267" i="5"/>
  <c r="R267" i="5"/>
  <c r="P267" i="5"/>
  <c r="N267" i="5"/>
  <c r="M267" i="5"/>
  <c r="L267" i="5"/>
  <c r="I267" i="5"/>
  <c r="K267" i="5"/>
  <c r="J267" i="5"/>
  <c r="S267" i="1"/>
  <c r="G267" i="5"/>
  <c r="F267" i="5"/>
  <c r="E267" i="5"/>
  <c r="D267" i="5"/>
  <c r="Y266" i="5"/>
  <c r="X266" i="5"/>
  <c r="V266" i="5"/>
  <c r="T266" i="5"/>
  <c r="R266" i="5"/>
  <c r="P266" i="5"/>
  <c r="N266" i="5"/>
  <c r="M266" i="5"/>
  <c r="L266" i="5"/>
  <c r="K266" i="5"/>
  <c r="J266" i="5"/>
  <c r="S266" i="1"/>
  <c r="G266" i="5"/>
  <c r="F266" i="5"/>
  <c r="E266" i="5"/>
  <c r="D266" i="5"/>
  <c r="Y265" i="5"/>
  <c r="X265" i="5"/>
  <c r="V265" i="5"/>
  <c r="T265" i="5"/>
  <c r="R265" i="5"/>
  <c r="P265" i="5"/>
  <c r="N265" i="5"/>
  <c r="M265" i="5"/>
  <c r="L265" i="5"/>
  <c r="I265" i="5"/>
  <c r="K265" i="5"/>
  <c r="J265" i="5"/>
  <c r="S265" i="1"/>
  <c r="G265" i="5"/>
  <c r="F265" i="5"/>
  <c r="E265" i="5"/>
  <c r="D265" i="5"/>
  <c r="Y264" i="5"/>
  <c r="X264" i="5"/>
  <c r="V264" i="5"/>
  <c r="T264" i="5"/>
  <c r="R264" i="5"/>
  <c r="P264" i="5"/>
  <c r="N264" i="5"/>
  <c r="M264" i="5"/>
  <c r="L264" i="5"/>
  <c r="I264" i="5"/>
  <c r="K264" i="5"/>
  <c r="J264" i="5"/>
  <c r="S264" i="1"/>
  <c r="G264" i="5"/>
  <c r="F264" i="5"/>
  <c r="E264" i="5"/>
  <c r="D264" i="5"/>
  <c r="Y263" i="5"/>
  <c r="X263" i="5"/>
  <c r="V263" i="5"/>
  <c r="T263" i="5"/>
  <c r="R263" i="5"/>
  <c r="P263" i="5"/>
  <c r="N263" i="5"/>
  <c r="M263" i="5"/>
  <c r="L263" i="5"/>
  <c r="K263" i="5"/>
  <c r="J263" i="5"/>
  <c r="S263" i="1"/>
  <c r="G263" i="5"/>
  <c r="F263" i="5"/>
  <c r="E263" i="5"/>
  <c r="D263" i="5"/>
  <c r="Y262" i="5"/>
  <c r="X262" i="5"/>
  <c r="V262" i="5"/>
  <c r="T262" i="5"/>
  <c r="R262" i="5"/>
  <c r="P262" i="5"/>
  <c r="N262" i="5"/>
  <c r="M262" i="5"/>
  <c r="L262" i="5"/>
  <c r="K262" i="5"/>
  <c r="J262" i="5"/>
  <c r="S262" i="1"/>
  <c r="G262" i="5"/>
  <c r="F262" i="5"/>
  <c r="E262" i="5"/>
  <c r="D262" i="5"/>
  <c r="Y261" i="5"/>
  <c r="X261" i="5"/>
  <c r="V261" i="5"/>
  <c r="T261" i="5"/>
  <c r="R261" i="5"/>
  <c r="P261" i="5"/>
  <c r="N261" i="5"/>
  <c r="M261" i="5"/>
  <c r="L261" i="5"/>
  <c r="K261" i="5"/>
  <c r="J261" i="5"/>
  <c r="S261" i="1"/>
  <c r="G261" i="5"/>
  <c r="F261" i="5"/>
  <c r="E261" i="5"/>
  <c r="D261" i="5"/>
  <c r="Y260" i="5"/>
  <c r="X260" i="5"/>
  <c r="V260" i="5"/>
  <c r="T260" i="5"/>
  <c r="R260" i="5"/>
  <c r="P260" i="5"/>
  <c r="N260" i="5"/>
  <c r="M260" i="5"/>
  <c r="L260" i="5"/>
  <c r="I260" i="5"/>
  <c r="K260" i="5"/>
  <c r="J260" i="5"/>
  <c r="S260" i="1"/>
  <c r="G260" i="5"/>
  <c r="F260" i="5"/>
  <c r="E260" i="5"/>
  <c r="D260" i="5"/>
  <c r="Y259" i="5"/>
  <c r="X259" i="5"/>
  <c r="V259" i="5"/>
  <c r="T259" i="5"/>
  <c r="R259" i="5"/>
  <c r="P259" i="5"/>
  <c r="N259" i="5"/>
  <c r="M259" i="5"/>
  <c r="L259" i="5"/>
  <c r="I259" i="5"/>
  <c r="K259" i="5"/>
  <c r="J259" i="5"/>
  <c r="S259" i="1"/>
  <c r="G259" i="5"/>
  <c r="F259" i="5"/>
  <c r="E259" i="5"/>
  <c r="D259" i="5"/>
  <c r="Y258" i="5"/>
  <c r="X258" i="5"/>
  <c r="V258" i="5"/>
  <c r="T258" i="5"/>
  <c r="R258" i="5"/>
  <c r="P258" i="5"/>
  <c r="N258" i="5"/>
  <c r="M258" i="5"/>
  <c r="L258" i="5"/>
  <c r="I258" i="5"/>
  <c r="K258" i="5"/>
  <c r="J258" i="5"/>
  <c r="S258" i="1"/>
  <c r="G258" i="5"/>
  <c r="F258" i="5"/>
  <c r="E258" i="5"/>
  <c r="D258" i="5"/>
  <c r="Y257" i="5"/>
  <c r="X257" i="5"/>
  <c r="V257" i="5"/>
  <c r="T257" i="5"/>
  <c r="R257" i="5"/>
  <c r="P257" i="5"/>
  <c r="N257" i="5"/>
  <c r="M257" i="5"/>
  <c r="L257" i="5"/>
  <c r="I257" i="5"/>
  <c r="K257" i="5"/>
  <c r="J257" i="5"/>
  <c r="S257" i="1"/>
  <c r="G257" i="5"/>
  <c r="F257" i="5"/>
  <c r="E257" i="5"/>
  <c r="D257" i="5"/>
  <c r="Y256" i="5"/>
  <c r="X256" i="5"/>
  <c r="V256" i="5"/>
  <c r="T256" i="5"/>
  <c r="R256" i="5"/>
  <c r="P256" i="5"/>
  <c r="N256" i="5"/>
  <c r="M256" i="5"/>
  <c r="L256" i="5"/>
  <c r="I256" i="5"/>
  <c r="K256" i="5"/>
  <c r="J256" i="5"/>
  <c r="S256" i="1"/>
  <c r="G256" i="5"/>
  <c r="F256" i="5"/>
  <c r="E256" i="5"/>
  <c r="D256" i="5"/>
  <c r="Y255" i="5"/>
  <c r="X255" i="5"/>
  <c r="V255" i="5"/>
  <c r="T255" i="5"/>
  <c r="R255" i="5"/>
  <c r="P255" i="5"/>
  <c r="N255" i="5"/>
  <c r="M255" i="5"/>
  <c r="L255" i="5"/>
  <c r="I255" i="5"/>
  <c r="K255" i="5"/>
  <c r="J255" i="5"/>
  <c r="S255" i="1"/>
  <c r="G255" i="5"/>
  <c r="F255" i="5"/>
  <c r="E255" i="5"/>
  <c r="D255" i="5"/>
  <c r="Y254" i="5"/>
  <c r="X254" i="5"/>
  <c r="V254" i="5"/>
  <c r="T254" i="5"/>
  <c r="R254" i="5"/>
  <c r="P254" i="5"/>
  <c r="N254" i="5"/>
  <c r="M254" i="5"/>
  <c r="L254" i="5"/>
  <c r="I254" i="5"/>
  <c r="K254" i="5"/>
  <c r="J254" i="5"/>
  <c r="S254" i="1"/>
  <c r="G254" i="5"/>
  <c r="F254" i="5"/>
  <c r="E254" i="5"/>
  <c r="D254" i="5"/>
  <c r="Y253" i="5"/>
  <c r="X253" i="5"/>
  <c r="V253" i="5"/>
  <c r="T253" i="5"/>
  <c r="R253" i="5"/>
  <c r="P253" i="5"/>
  <c r="N253" i="5"/>
  <c r="M253" i="5"/>
  <c r="L253" i="5"/>
  <c r="I253" i="5"/>
  <c r="K253" i="5"/>
  <c r="J253" i="5"/>
  <c r="S253" i="1"/>
  <c r="G253" i="5"/>
  <c r="F253" i="5"/>
  <c r="E253" i="5"/>
  <c r="D253" i="5"/>
  <c r="Y252" i="5"/>
  <c r="X252" i="5"/>
  <c r="V252" i="5"/>
  <c r="T252" i="5"/>
  <c r="R252" i="5"/>
  <c r="P252" i="5"/>
  <c r="N252" i="5"/>
  <c r="M252" i="5"/>
  <c r="L252" i="5"/>
  <c r="I252" i="5"/>
  <c r="K252" i="5"/>
  <c r="J252" i="5"/>
  <c r="S252" i="1"/>
  <c r="G252" i="5"/>
  <c r="F252" i="5"/>
  <c r="E252" i="5"/>
  <c r="D252" i="5"/>
  <c r="Y251" i="5"/>
  <c r="X251" i="5"/>
  <c r="V251" i="5"/>
  <c r="T251" i="5"/>
  <c r="R251" i="5"/>
  <c r="P251" i="5"/>
  <c r="N251" i="5"/>
  <c r="M251" i="5"/>
  <c r="L251" i="5"/>
  <c r="I251" i="5"/>
  <c r="K251" i="5"/>
  <c r="J251" i="5"/>
  <c r="S251" i="1"/>
  <c r="G251" i="5"/>
  <c r="F251" i="5"/>
  <c r="E251" i="5"/>
  <c r="D251" i="5"/>
  <c r="Y250" i="5"/>
  <c r="X250" i="5"/>
  <c r="V250" i="5"/>
  <c r="T250" i="5"/>
  <c r="R250" i="5"/>
  <c r="P250" i="5"/>
  <c r="N250" i="5"/>
  <c r="M250" i="5"/>
  <c r="L250" i="5"/>
  <c r="I250" i="5"/>
  <c r="K250" i="5"/>
  <c r="J250" i="5"/>
  <c r="S250" i="1"/>
  <c r="G250" i="5"/>
  <c r="F250" i="5"/>
  <c r="E250" i="5"/>
  <c r="D250" i="5"/>
  <c r="Y249" i="5"/>
  <c r="X249" i="5"/>
  <c r="V249" i="5"/>
  <c r="T249" i="5"/>
  <c r="R249" i="5"/>
  <c r="P249" i="5"/>
  <c r="N249" i="5"/>
  <c r="M249" i="5"/>
  <c r="L249" i="5"/>
  <c r="I249" i="5"/>
  <c r="K249" i="5"/>
  <c r="J249" i="5"/>
  <c r="S249" i="1"/>
  <c r="G249" i="5"/>
  <c r="F249" i="5"/>
  <c r="E249" i="5"/>
  <c r="D249" i="5"/>
  <c r="Y248" i="5"/>
  <c r="X248" i="5"/>
  <c r="V248" i="5"/>
  <c r="T248" i="5"/>
  <c r="R248" i="5"/>
  <c r="P248" i="5"/>
  <c r="N248" i="5"/>
  <c r="M248" i="5"/>
  <c r="L248" i="5"/>
  <c r="I248" i="5"/>
  <c r="K248" i="5"/>
  <c r="J248" i="5"/>
  <c r="S248" i="1"/>
  <c r="G248" i="5"/>
  <c r="F248" i="5"/>
  <c r="E248" i="5"/>
  <c r="D248" i="5"/>
  <c r="Y247" i="5"/>
  <c r="X247" i="5"/>
  <c r="V247" i="5"/>
  <c r="T247" i="5"/>
  <c r="R247" i="5"/>
  <c r="P247" i="5"/>
  <c r="N247" i="5"/>
  <c r="M247" i="5"/>
  <c r="L247" i="5"/>
  <c r="I247" i="5"/>
  <c r="K247" i="5"/>
  <c r="J247" i="5"/>
  <c r="S247" i="1"/>
  <c r="G247" i="5"/>
  <c r="F247" i="5"/>
  <c r="E247" i="5"/>
  <c r="D247" i="5"/>
  <c r="Y246" i="5"/>
  <c r="X246" i="5"/>
  <c r="V246" i="5"/>
  <c r="T246" i="5"/>
  <c r="R246" i="5"/>
  <c r="P246" i="5"/>
  <c r="N246" i="5"/>
  <c r="M246" i="5"/>
  <c r="L246" i="5"/>
  <c r="I246" i="5"/>
  <c r="K246" i="5"/>
  <c r="J246" i="5"/>
  <c r="S246" i="1"/>
  <c r="G246" i="5"/>
  <c r="F246" i="5"/>
  <c r="E246" i="5"/>
  <c r="D246" i="5"/>
  <c r="Y245" i="5"/>
  <c r="X245" i="5"/>
  <c r="V245" i="5"/>
  <c r="T245" i="5"/>
  <c r="R245" i="5"/>
  <c r="P245" i="5"/>
  <c r="N245" i="5"/>
  <c r="M245" i="5"/>
  <c r="L245" i="5"/>
  <c r="I245" i="5"/>
  <c r="K245" i="5"/>
  <c r="J245" i="5"/>
  <c r="S245" i="1"/>
  <c r="G245" i="5"/>
  <c r="F245" i="5"/>
  <c r="E245" i="5"/>
  <c r="D245" i="5"/>
  <c r="Y244" i="5"/>
  <c r="X244" i="5"/>
  <c r="V244" i="5"/>
  <c r="T244" i="5"/>
  <c r="R244" i="5"/>
  <c r="P244" i="5"/>
  <c r="N244" i="5"/>
  <c r="M244" i="5"/>
  <c r="L244" i="5"/>
  <c r="I244" i="5"/>
  <c r="K244" i="5"/>
  <c r="J244" i="5"/>
  <c r="S244" i="1"/>
  <c r="G244" i="5"/>
  <c r="F244" i="5"/>
  <c r="E244" i="5"/>
  <c r="D244" i="5"/>
  <c r="Y243" i="5"/>
  <c r="X243" i="5"/>
  <c r="V243" i="5"/>
  <c r="T243" i="5"/>
  <c r="R243" i="5"/>
  <c r="P243" i="5"/>
  <c r="N243" i="5"/>
  <c r="M243" i="5"/>
  <c r="L243" i="5"/>
  <c r="I243" i="5"/>
  <c r="K243" i="5"/>
  <c r="J243" i="5"/>
  <c r="S243" i="1"/>
  <c r="G243" i="5"/>
  <c r="F243" i="5"/>
  <c r="E243" i="5"/>
  <c r="D243" i="5"/>
  <c r="Y242" i="5"/>
  <c r="X242" i="5"/>
  <c r="V242" i="5"/>
  <c r="T242" i="5"/>
  <c r="R242" i="5"/>
  <c r="P242" i="5"/>
  <c r="N242" i="5"/>
  <c r="M242" i="5"/>
  <c r="L242" i="5"/>
  <c r="I242" i="5"/>
  <c r="K242" i="5"/>
  <c r="J242" i="5"/>
  <c r="S242" i="1"/>
  <c r="G242" i="5"/>
  <c r="F242" i="5"/>
  <c r="E242" i="5"/>
  <c r="D242" i="5"/>
  <c r="Y241" i="5"/>
  <c r="X241" i="5"/>
  <c r="V241" i="5"/>
  <c r="T241" i="5"/>
  <c r="R241" i="5"/>
  <c r="P241" i="5"/>
  <c r="N241" i="5"/>
  <c r="M241" i="5"/>
  <c r="L241" i="5"/>
  <c r="I241" i="5"/>
  <c r="K241" i="5"/>
  <c r="J241" i="5"/>
  <c r="S241" i="1"/>
  <c r="G241" i="5"/>
  <c r="F241" i="5"/>
  <c r="E241" i="5"/>
  <c r="D241" i="5"/>
  <c r="Y240" i="5"/>
  <c r="X240" i="5"/>
  <c r="V240" i="5"/>
  <c r="T240" i="5"/>
  <c r="R240" i="5"/>
  <c r="P240" i="5"/>
  <c r="N240" i="5"/>
  <c r="M240" i="5"/>
  <c r="L240" i="5"/>
  <c r="I240" i="5"/>
  <c r="K240" i="5"/>
  <c r="J240" i="5"/>
  <c r="S240" i="1"/>
  <c r="G240" i="5"/>
  <c r="F240" i="5"/>
  <c r="E240" i="5"/>
  <c r="D240" i="5"/>
  <c r="Y239" i="5"/>
  <c r="X239" i="5"/>
  <c r="V239" i="5"/>
  <c r="T239" i="5"/>
  <c r="R239" i="5"/>
  <c r="P239" i="5"/>
  <c r="N239" i="5"/>
  <c r="M239" i="5"/>
  <c r="L239" i="5"/>
  <c r="I239" i="5"/>
  <c r="K239" i="5"/>
  <c r="J239" i="5"/>
  <c r="S239" i="1"/>
  <c r="G239" i="5"/>
  <c r="F239" i="5"/>
  <c r="E239" i="5"/>
  <c r="D239" i="5"/>
  <c r="Y238" i="5"/>
  <c r="X238" i="5"/>
  <c r="V238" i="5"/>
  <c r="T238" i="5"/>
  <c r="R238" i="5"/>
  <c r="P238" i="5"/>
  <c r="N238" i="5"/>
  <c r="M238" i="5"/>
  <c r="L238" i="5"/>
  <c r="I238" i="5"/>
  <c r="K238" i="5"/>
  <c r="J238" i="5"/>
  <c r="S238" i="1"/>
  <c r="G238" i="5"/>
  <c r="F238" i="5"/>
  <c r="E238" i="5"/>
  <c r="D238" i="5"/>
  <c r="Y237" i="5"/>
  <c r="X237" i="5"/>
  <c r="V237" i="5"/>
  <c r="T237" i="5"/>
  <c r="R237" i="5"/>
  <c r="P237" i="5"/>
  <c r="N237" i="5"/>
  <c r="M237" i="5"/>
  <c r="L237" i="5"/>
  <c r="I237" i="5"/>
  <c r="K237" i="5"/>
  <c r="J237" i="5"/>
  <c r="S237" i="1"/>
  <c r="G237" i="5"/>
  <c r="F237" i="5"/>
  <c r="E237" i="5"/>
  <c r="D237" i="5"/>
  <c r="Y236" i="5"/>
  <c r="X236" i="5"/>
  <c r="V236" i="5"/>
  <c r="T236" i="5"/>
  <c r="R236" i="5"/>
  <c r="P236" i="5"/>
  <c r="N236" i="5"/>
  <c r="M236" i="5"/>
  <c r="L236" i="5"/>
  <c r="I236" i="5"/>
  <c r="K236" i="5"/>
  <c r="J236" i="5"/>
  <c r="S236" i="1"/>
  <c r="G236" i="5"/>
  <c r="F236" i="5"/>
  <c r="E236" i="5"/>
  <c r="D236" i="5"/>
  <c r="Y235" i="5"/>
  <c r="X235" i="5"/>
  <c r="V235" i="5"/>
  <c r="T235" i="5"/>
  <c r="R235" i="5"/>
  <c r="P235" i="5"/>
  <c r="N235" i="5"/>
  <c r="M235" i="5"/>
  <c r="L235" i="5"/>
  <c r="I235" i="5"/>
  <c r="K235" i="5"/>
  <c r="J235" i="5"/>
  <c r="S235" i="1"/>
  <c r="G235" i="5"/>
  <c r="F235" i="5"/>
  <c r="E235" i="5"/>
  <c r="D235" i="5"/>
  <c r="Y234" i="5"/>
  <c r="X234" i="5"/>
  <c r="V234" i="5"/>
  <c r="T234" i="5"/>
  <c r="R234" i="5"/>
  <c r="P234" i="5"/>
  <c r="N234" i="5"/>
  <c r="M234" i="5"/>
  <c r="L234" i="5"/>
  <c r="I234" i="5"/>
  <c r="K234" i="5"/>
  <c r="J234" i="5"/>
  <c r="S234" i="1"/>
  <c r="G234" i="5"/>
  <c r="F234" i="5"/>
  <c r="E234" i="5"/>
  <c r="D234" i="5"/>
  <c r="Y233" i="5"/>
  <c r="X233" i="5"/>
  <c r="V233" i="5"/>
  <c r="T233" i="5"/>
  <c r="R233" i="5"/>
  <c r="P233" i="5"/>
  <c r="N233" i="5"/>
  <c r="M233" i="5"/>
  <c r="L233" i="5"/>
  <c r="I233" i="5"/>
  <c r="K233" i="5"/>
  <c r="J233" i="5"/>
  <c r="S233" i="1"/>
  <c r="G233" i="5"/>
  <c r="F233" i="5"/>
  <c r="E233" i="5"/>
  <c r="D233" i="5"/>
  <c r="Y232" i="5"/>
  <c r="X232" i="5"/>
  <c r="V232" i="5"/>
  <c r="T232" i="5"/>
  <c r="R232" i="5"/>
  <c r="P232" i="5"/>
  <c r="N232" i="5"/>
  <c r="M232" i="5"/>
  <c r="L232" i="5"/>
  <c r="I232" i="5"/>
  <c r="K232" i="5"/>
  <c r="J232" i="5"/>
  <c r="S232" i="1"/>
  <c r="G232" i="5"/>
  <c r="F232" i="5"/>
  <c r="E232" i="5"/>
  <c r="D232" i="5"/>
  <c r="Y231" i="5"/>
  <c r="X231" i="5"/>
  <c r="V231" i="5"/>
  <c r="T231" i="5"/>
  <c r="R231" i="5"/>
  <c r="P231" i="5"/>
  <c r="N231" i="5"/>
  <c r="M231" i="5"/>
  <c r="L231" i="5"/>
  <c r="I231" i="5"/>
  <c r="K231" i="5"/>
  <c r="J231" i="5"/>
  <c r="S231" i="1"/>
  <c r="G231" i="5"/>
  <c r="F231" i="5"/>
  <c r="E231" i="5"/>
  <c r="D231" i="5"/>
  <c r="Y230" i="5"/>
  <c r="X230" i="5"/>
  <c r="V230" i="5"/>
  <c r="T230" i="5"/>
  <c r="R230" i="5"/>
  <c r="P230" i="5"/>
  <c r="N230" i="5"/>
  <c r="M230" i="5"/>
  <c r="L230" i="5"/>
  <c r="I230" i="5"/>
  <c r="K230" i="5"/>
  <c r="J230" i="5"/>
  <c r="S230" i="1"/>
  <c r="G230" i="5"/>
  <c r="F230" i="5"/>
  <c r="E230" i="5"/>
  <c r="D230" i="5"/>
  <c r="Y229" i="5"/>
  <c r="X229" i="5"/>
  <c r="V229" i="5"/>
  <c r="T229" i="5"/>
  <c r="R229" i="5"/>
  <c r="P229" i="5"/>
  <c r="N229" i="5"/>
  <c r="M229" i="5"/>
  <c r="L229" i="5"/>
  <c r="I229" i="5"/>
  <c r="K229" i="5"/>
  <c r="J229" i="5"/>
  <c r="S229" i="1"/>
  <c r="G229" i="5"/>
  <c r="F229" i="5"/>
  <c r="E229" i="5"/>
  <c r="D229" i="5"/>
  <c r="Y228" i="5"/>
  <c r="X228" i="5"/>
  <c r="V228" i="5"/>
  <c r="T228" i="5"/>
  <c r="R228" i="5"/>
  <c r="P228" i="5"/>
  <c r="N228" i="5"/>
  <c r="M228" i="5"/>
  <c r="L228" i="5"/>
  <c r="I228" i="5"/>
  <c r="K228" i="5"/>
  <c r="J228" i="5"/>
  <c r="S228" i="1"/>
  <c r="G228" i="5"/>
  <c r="F228" i="5"/>
  <c r="E228" i="5"/>
  <c r="D228" i="5"/>
  <c r="Y227" i="5"/>
  <c r="X227" i="5"/>
  <c r="V227" i="5"/>
  <c r="T227" i="5"/>
  <c r="R227" i="5"/>
  <c r="P227" i="5"/>
  <c r="N227" i="5"/>
  <c r="M227" i="5"/>
  <c r="L227" i="5"/>
  <c r="I227" i="5"/>
  <c r="K227" i="5"/>
  <c r="J227" i="5"/>
  <c r="S227" i="1"/>
  <c r="G227" i="5"/>
  <c r="F227" i="5"/>
  <c r="E227" i="5"/>
  <c r="D227" i="5"/>
  <c r="Y226" i="5"/>
  <c r="X226" i="5"/>
  <c r="V226" i="5"/>
  <c r="T226" i="5"/>
  <c r="R226" i="5"/>
  <c r="P226" i="5"/>
  <c r="N226" i="5"/>
  <c r="M226" i="5"/>
  <c r="L226" i="5"/>
  <c r="I226" i="5"/>
  <c r="K226" i="5"/>
  <c r="J226" i="5"/>
  <c r="S226" i="1"/>
  <c r="G226" i="5"/>
  <c r="F226" i="5"/>
  <c r="E226" i="5"/>
  <c r="D226" i="5"/>
  <c r="Y225" i="5"/>
  <c r="X225" i="5"/>
  <c r="V225" i="5"/>
  <c r="T225" i="5"/>
  <c r="R225" i="5"/>
  <c r="P225" i="5"/>
  <c r="N225" i="5"/>
  <c r="M225" i="5"/>
  <c r="L225" i="5"/>
  <c r="I225" i="5"/>
  <c r="K225" i="5"/>
  <c r="J225" i="5"/>
  <c r="S225" i="1"/>
  <c r="G225" i="5"/>
  <c r="F225" i="5"/>
  <c r="E225" i="5"/>
  <c r="D225" i="5"/>
  <c r="Y224" i="5"/>
  <c r="X224" i="5"/>
  <c r="V224" i="5"/>
  <c r="T224" i="5"/>
  <c r="R224" i="5"/>
  <c r="P224" i="5"/>
  <c r="N224" i="5"/>
  <c r="M224" i="5"/>
  <c r="L224" i="5"/>
  <c r="I224" i="5"/>
  <c r="K224" i="5"/>
  <c r="J224" i="5"/>
  <c r="S224" i="1"/>
  <c r="G224" i="5"/>
  <c r="F224" i="5"/>
  <c r="E224" i="5"/>
  <c r="D224" i="5"/>
  <c r="Y223" i="5"/>
  <c r="X223" i="5"/>
  <c r="V223" i="5"/>
  <c r="T223" i="5"/>
  <c r="R223" i="5"/>
  <c r="P223" i="5"/>
  <c r="N223" i="5"/>
  <c r="M223" i="5"/>
  <c r="L223" i="5"/>
  <c r="I223" i="5"/>
  <c r="K223" i="5"/>
  <c r="J223" i="5"/>
  <c r="S223" i="1"/>
  <c r="G223" i="5"/>
  <c r="F223" i="5"/>
  <c r="E223" i="5"/>
  <c r="D223" i="5"/>
  <c r="Y222" i="5"/>
  <c r="X222" i="5"/>
  <c r="V222" i="5"/>
  <c r="T222" i="5"/>
  <c r="R222" i="5"/>
  <c r="P222" i="5"/>
  <c r="N222" i="5"/>
  <c r="M222" i="5"/>
  <c r="L222" i="5"/>
  <c r="I222" i="5"/>
  <c r="K222" i="5"/>
  <c r="J222" i="5"/>
  <c r="S222" i="1"/>
  <c r="G222" i="5"/>
  <c r="F222" i="5"/>
  <c r="E222" i="5"/>
  <c r="D222" i="5"/>
  <c r="Y221" i="5"/>
  <c r="X221" i="5"/>
  <c r="V221" i="5"/>
  <c r="T221" i="5"/>
  <c r="R221" i="5"/>
  <c r="P221" i="5"/>
  <c r="N221" i="5"/>
  <c r="M221" i="5"/>
  <c r="L221" i="5"/>
  <c r="I221" i="5"/>
  <c r="K221" i="5"/>
  <c r="J221" i="5"/>
  <c r="S221" i="1"/>
  <c r="G221" i="5"/>
  <c r="F221" i="5"/>
  <c r="E221" i="5"/>
  <c r="D221" i="5"/>
  <c r="Y220" i="5"/>
  <c r="X220" i="5"/>
  <c r="V220" i="5"/>
  <c r="T220" i="5"/>
  <c r="R220" i="5"/>
  <c r="P220" i="5"/>
  <c r="N220" i="5"/>
  <c r="M220" i="5"/>
  <c r="L220" i="5"/>
  <c r="I220" i="5"/>
  <c r="K220" i="5"/>
  <c r="J220" i="5"/>
  <c r="S220" i="1"/>
  <c r="G220" i="5"/>
  <c r="F220" i="5"/>
  <c r="E220" i="5"/>
  <c r="D220" i="5"/>
  <c r="Y219" i="5"/>
  <c r="X219" i="5"/>
  <c r="V219" i="5"/>
  <c r="T219" i="5"/>
  <c r="R219" i="5"/>
  <c r="P219" i="5"/>
  <c r="N219" i="5"/>
  <c r="M219" i="5"/>
  <c r="L219" i="5"/>
  <c r="I219" i="5"/>
  <c r="K219" i="5"/>
  <c r="J219" i="5"/>
  <c r="S219" i="1"/>
  <c r="G219" i="5"/>
  <c r="F219" i="5"/>
  <c r="E219" i="5"/>
  <c r="D219" i="5"/>
  <c r="Y218" i="5"/>
  <c r="X218" i="5"/>
  <c r="V218" i="5"/>
  <c r="T218" i="5"/>
  <c r="R218" i="5"/>
  <c r="P218" i="5"/>
  <c r="N218" i="5"/>
  <c r="M218" i="5"/>
  <c r="L218" i="5"/>
  <c r="I218" i="5"/>
  <c r="K218" i="5"/>
  <c r="J218" i="5"/>
  <c r="S218" i="1"/>
  <c r="G218" i="5"/>
  <c r="F218" i="5"/>
  <c r="E218" i="5"/>
  <c r="D218" i="5"/>
  <c r="Y217" i="5"/>
  <c r="X217" i="5"/>
  <c r="V217" i="5"/>
  <c r="T217" i="5"/>
  <c r="R217" i="5"/>
  <c r="P217" i="5"/>
  <c r="N217" i="5"/>
  <c r="M217" i="5"/>
  <c r="L217" i="5"/>
  <c r="I217" i="5"/>
  <c r="K217" i="5"/>
  <c r="J217" i="5"/>
  <c r="S217" i="1"/>
  <c r="G217" i="5"/>
  <c r="F217" i="5"/>
  <c r="E217" i="5"/>
  <c r="D217" i="5"/>
  <c r="Y216" i="5"/>
  <c r="X216" i="5"/>
  <c r="V216" i="5"/>
  <c r="T216" i="5"/>
  <c r="R216" i="5"/>
  <c r="P216" i="5"/>
  <c r="N216" i="5"/>
  <c r="M216" i="5"/>
  <c r="L216" i="5"/>
  <c r="I216" i="5"/>
  <c r="K216" i="5"/>
  <c r="J216" i="5"/>
  <c r="S216" i="1"/>
  <c r="G216" i="5"/>
  <c r="F216" i="5"/>
  <c r="E216" i="5"/>
  <c r="D216" i="5"/>
  <c r="Y215" i="5"/>
  <c r="X215" i="5"/>
  <c r="V215" i="5"/>
  <c r="T215" i="5"/>
  <c r="R215" i="5"/>
  <c r="P215" i="5"/>
  <c r="N215" i="5"/>
  <c r="M215" i="5"/>
  <c r="L215" i="5"/>
  <c r="I215" i="5"/>
  <c r="K215" i="5"/>
  <c r="J215" i="5"/>
  <c r="S215" i="1"/>
  <c r="G215" i="5"/>
  <c r="F215" i="5"/>
  <c r="E215" i="5"/>
  <c r="D215" i="5"/>
  <c r="Y214" i="5"/>
  <c r="X214" i="5"/>
  <c r="V214" i="5"/>
  <c r="T214" i="5"/>
  <c r="R214" i="5"/>
  <c r="P214" i="5"/>
  <c r="N214" i="5"/>
  <c r="M214" i="5"/>
  <c r="L214" i="5"/>
  <c r="I214" i="5"/>
  <c r="K214" i="5"/>
  <c r="J214" i="5"/>
  <c r="S214" i="1"/>
  <c r="G214" i="5"/>
  <c r="F214" i="5"/>
  <c r="E214" i="5"/>
  <c r="D214" i="5"/>
  <c r="Y213" i="5"/>
  <c r="X213" i="5"/>
  <c r="V213" i="5"/>
  <c r="T213" i="5"/>
  <c r="R213" i="5"/>
  <c r="P213" i="5"/>
  <c r="N213" i="5"/>
  <c r="M213" i="5"/>
  <c r="L213" i="5"/>
  <c r="I213" i="5"/>
  <c r="K213" i="5"/>
  <c r="J213" i="5"/>
  <c r="S213" i="1"/>
  <c r="G213" i="5"/>
  <c r="F213" i="5"/>
  <c r="E213" i="5"/>
  <c r="D213" i="5"/>
  <c r="Y212" i="5"/>
  <c r="X212" i="5"/>
  <c r="V212" i="5"/>
  <c r="T212" i="5"/>
  <c r="R212" i="5"/>
  <c r="P212" i="5"/>
  <c r="N212" i="5"/>
  <c r="M212" i="5"/>
  <c r="L212" i="5"/>
  <c r="I212" i="5"/>
  <c r="K212" i="5"/>
  <c r="J212" i="5"/>
  <c r="S212" i="1"/>
  <c r="G212" i="5"/>
  <c r="F212" i="5"/>
  <c r="E212" i="5"/>
  <c r="D212" i="5"/>
  <c r="Y211" i="5"/>
  <c r="X211" i="5"/>
  <c r="V211" i="5"/>
  <c r="T211" i="5"/>
  <c r="R211" i="5"/>
  <c r="P211" i="5"/>
  <c r="N211" i="5"/>
  <c r="M211" i="5"/>
  <c r="L211" i="5"/>
  <c r="I211" i="5"/>
  <c r="K211" i="5"/>
  <c r="J211" i="5"/>
  <c r="S211" i="1"/>
  <c r="G211" i="5"/>
  <c r="F211" i="5"/>
  <c r="E211" i="5"/>
  <c r="D211" i="5"/>
  <c r="Y210" i="5"/>
  <c r="X210" i="5"/>
  <c r="V210" i="5"/>
  <c r="T210" i="5"/>
  <c r="R210" i="5"/>
  <c r="P210" i="5"/>
  <c r="N210" i="5"/>
  <c r="M210" i="5"/>
  <c r="L210" i="5"/>
  <c r="I210" i="5"/>
  <c r="K210" i="5"/>
  <c r="J210" i="5"/>
  <c r="S210" i="1"/>
  <c r="G210" i="5"/>
  <c r="F210" i="5"/>
  <c r="E210" i="5"/>
  <c r="D210" i="5"/>
  <c r="Y209" i="5"/>
  <c r="X209" i="5"/>
  <c r="V209" i="5"/>
  <c r="T209" i="5"/>
  <c r="R209" i="5"/>
  <c r="P209" i="5"/>
  <c r="N209" i="5"/>
  <c r="M209" i="5"/>
  <c r="L209" i="5"/>
  <c r="I209" i="5"/>
  <c r="K209" i="5"/>
  <c r="J209" i="5"/>
  <c r="S209" i="1"/>
  <c r="G209" i="5"/>
  <c r="F209" i="5"/>
  <c r="E209" i="5"/>
  <c r="D209" i="5"/>
  <c r="Y208" i="5"/>
  <c r="X208" i="5"/>
  <c r="V208" i="5"/>
  <c r="T208" i="5"/>
  <c r="R208" i="5"/>
  <c r="P208" i="5"/>
  <c r="N208" i="5"/>
  <c r="M208" i="5"/>
  <c r="L208" i="5"/>
  <c r="I208" i="5"/>
  <c r="K208" i="5"/>
  <c r="J208" i="5"/>
  <c r="S208" i="1"/>
  <c r="G208" i="5"/>
  <c r="F208" i="5"/>
  <c r="E208" i="5"/>
  <c r="D208" i="5"/>
  <c r="Y207" i="5"/>
  <c r="X207" i="5"/>
  <c r="V207" i="5"/>
  <c r="T207" i="5"/>
  <c r="R207" i="5"/>
  <c r="P207" i="5"/>
  <c r="N207" i="5"/>
  <c r="M207" i="5"/>
  <c r="L207" i="5"/>
  <c r="I207" i="5"/>
  <c r="K207" i="5"/>
  <c r="J207" i="5"/>
  <c r="S207" i="1"/>
  <c r="G207" i="5"/>
  <c r="F207" i="5"/>
  <c r="E207" i="5"/>
  <c r="D207" i="5"/>
  <c r="Y206" i="5"/>
  <c r="X206" i="5"/>
  <c r="V206" i="5"/>
  <c r="T206" i="5"/>
  <c r="R206" i="5"/>
  <c r="P206" i="5"/>
  <c r="N206" i="5"/>
  <c r="M206" i="5"/>
  <c r="L206" i="5"/>
  <c r="I206" i="5"/>
  <c r="K206" i="5"/>
  <c r="J206" i="5"/>
  <c r="S206" i="1"/>
  <c r="G206" i="5"/>
  <c r="F206" i="5"/>
  <c r="E206" i="5"/>
  <c r="D206" i="5"/>
  <c r="Y205" i="5"/>
  <c r="X205" i="5"/>
  <c r="V205" i="5"/>
  <c r="T205" i="5"/>
  <c r="R205" i="5"/>
  <c r="P205" i="5"/>
  <c r="N205" i="5"/>
  <c r="M205" i="5"/>
  <c r="L205" i="5"/>
  <c r="I205" i="5"/>
  <c r="K205" i="5"/>
  <c r="J205" i="5"/>
  <c r="S205" i="1"/>
  <c r="G205" i="5"/>
  <c r="F205" i="5"/>
  <c r="E205" i="5"/>
  <c r="D205" i="5"/>
  <c r="Y204" i="5"/>
  <c r="X204" i="5"/>
  <c r="V204" i="5"/>
  <c r="T204" i="5"/>
  <c r="R204" i="5"/>
  <c r="P204" i="5"/>
  <c r="N204" i="5"/>
  <c r="M204" i="5"/>
  <c r="L204" i="5"/>
  <c r="I204" i="5"/>
  <c r="K204" i="5"/>
  <c r="J204" i="5"/>
  <c r="S204" i="1"/>
  <c r="G204" i="5"/>
  <c r="F204" i="5"/>
  <c r="E204" i="5"/>
  <c r="D204" i="5"/>
  <c r="Y203" i="5"/>
  <c r="X203" i="5"/>
  <c r="V203" i="5"/>
  <c r="T203" i="5"/>
  <c r="R203" i="5"/>
  <c r="P203" i="5"/>
  <c r="N203" i="5"/>
  <c r="M203" i="5"/>
  <c r="L203" i="5"/>
  <c r="I203" i="5"/>
  <c r="K203" i="5"/>
  <c r="J203" i="5"/>
  <c r="S203" i="1"/>
  <c r="G203" i="5"/>
  <c r="F203" i="5"/>
  <c r="E203" i="5"/>
  <c r="D203" i="5"/>
  <c r="Y202" i="5"/>
  <c r="X202" i="5"/>
  <c r="V202" i="5"/>
  <c r="T202" i="5"/>
  <c r="R202" i="5"/>
  <c r="P202" i="5"/>
  <c r="N202" i="5"/>
  <c r="M202" i="5"/>
  <c r="L202" i="5"/>
  <c r="I202" i="5"/>
  <c r="K202" i="5"/>
  <c r="J202" i="5"/>
  <c r="S202" i="1"/>
  <c r="G202" i="5"/>
  <c r="F202" i="5"/>
  <c r="E202" i="5"/>
  <c r="D202" i="5"/>
  <c r="Y201" i="5"/>
  <c r="X201" i="5"/>
  <c r="V201" i="5"/>
  <c r="T201" i="5"/>
  <c r="R201" i="5"/>
  <c r="P201" i="5"/>
  <c r="N201" i="5"/>
  <c r="M201" i="5"/>
  <c r="L201" i="5"/>
  <c r="I201" i="5"/>
  <c r="K201" i="5"/>
  <c r="J201" i="5"/>
  <c r="S201" i="1"/>
  <c r="G201" i="5"/>
  <c r="F201" i="5"/>
  <c r="E201" i="5"/>
  <c r="D201" i="5"/>
  <c r="Y200" i="5"/>
  <c r="X200" i="5"/>
  <c r="V200" i="5"/>
  <c r="T200" i="5"/>
  <c r="R200" i="5"/>
  <c r="P200" i="5"/>
  <c r="N200" i="5"/>
  <c r="M200" i="5"/>
  <c r="L200" i="5"/>
  <c r="I200" i="5"/>
  <c r="K200" i="5"/>
  <c r="J200" i="5"/>
  <c r="S200" i="1"/>
  <c r="G200" i="5"/>
  <c r="F200" i="5"/>
  <c r="E200" i="5"/>
  <c r="D200" i="5"/>
  <c r="Y199" i="5"/>
  <c r="X199" i="5"/>
  <c r="V199" i="5"/>
  <c r="T199" i="5"/>
  <c r="R199" i="5"/>
  <c r="P199" i="5"/>
  <c r="N199" i="5"/>
  <c r="M199" i="5"/>
  <c r="L199" i="5"/>
  <c r="I199" i="5"/>
  <c r="K199" i="5"/>
  <c r="J199" i="5"/>
  <c r="S199" i="1"/>
  <c r="G199" i="5"/>
  <c r="F199" i="5"/>
  <c r="E199" i="5"/>
  <c r="D199" i="5"/>
  <c r="Y198" i="5"/>
  <c r="X198" i="5"/>
  <c r="V198" i="5"/>
  <c r="T198" i="5"/>
  <c r="R198" i="5"/>
  <c r="P198" i="5"/>
  <c r="N198" i="5"/>
  <c r="M198" i="5"/>
  <c r="L198" i="5"/>
  <c r="I198" i="5"/>
  <c r="K198" i="5"/>
  <c r="J198" i="5"/>
  <c r="S198" i="1"/>
  <c r="G198" i="5"/>
  <c r="F198" i="5"/>
  <c r="E198" i="5"/>
  <c r="D198" i="5"/>
  <c r="Y197" i="5"/>
  <c r="X197" i="5"/>
  <c r="V197" i="5"/>
  <c r="T197" i="5"/>
  <c r="R197" i="5"/>
  <c r="P197" i="5"/>
  <c r="N197" i="5"/>
  <c r="M197" i="5"/>
  <c r="L197" i="5"/>
  <c r="I197" i="5"/>
  <c r="K197" i="5"/>
  <c r="J197" i="5"/>
  <c r="S197" i="1"/>
  <c r="G197" i="5"/>
  <c r="F197" i="5"/>
  <c r="E197" i="5"/>
  <c r="D197" i="5"/>
  <c r="Y196" i="5"/>
  <c r="X196" i="5"/>
  <c r="V196" i="5"/>
  <c r="T196" i="5"/>
  <c r="R196" i="5"/>
  <c r="P196" i="5"/>
  <c r="N196" i="5"/>
  <c r="M196" i="5"/>
  <c r="L196" i="5"/>
  <c r="I196" i="5"/>
  <c r="K196" i="5"/>
  <c r="J196" i="5"/>
  <c r="S196" i="1"/>
  <c r="G196" i="5"/>
  <c r="F196" i="5"/>
  <c r="E196" i="5"/>
  <c r="D196" i="5"/>
  <c r="Y195" i="5"/>
  <c r="X195" i="5"/>
  <c r="V195" i="5"/>
  <c r="T195" i="5"/>
  <c r="R195" i="5"/>
  <c r="P195" i="5"/>
  <c r="N195" i="5"/>
  <c r="M195" i="5"/>
  <c r="L195" i="5"/>
  <c r="I195" i="5"/>
  <c r="K195" i="5"/>
  <c r="J195" i="5"/>
  <c r="S195" i="1"/>
  <c r="G195" i="5"/>
  <c r="F195" i="5"/>
  <c r="E195" i="5"/>
  <c r="D195" i="5"/>
  <c r="Y194" i="5"/>
  <c r="X194" i="5"/>
  <c r="V194" i="5"/>
  <c r="T194" i="5"/>
  <c r="R194" i="5"/>
  <c r="P194" i="5"/>
  <c r="N194" i="5"/>
  <c r="M194" i="5"/>
  <c r="L194" i="5"/>
  <c r="I194" i="5"/>
  <c r="K194" i="5"/>
  <c r="J194" i="5"/>
  <c r="S194" i="1"/>
  <c r="G194" i="5"/>
  <c r="F194" i="5"/>
  <c r="E194" i="5"/>
  <c r="D194" i="5"/>
  <c r="Y193" i="5"/>
  <c r="X193" i="5"/>
  <c r="V193" i="5"/>
  <c r="T193" i="5"/>
  <c r="R193" i="5"/>
  <c r="P193" i="5"/>
  <c r="N193" i="5"/>
  <c r="M193" i="5"/>
  <c r="L193" i="5"/>
  <c r="K193" i="5"/>
  <c r="J193" i="5"/>
  <c r="S193" i="1"/>
  <c r="G193" i="5"/>
  <c r="F193" i="5"/>
  <c r="E193" i="5"/>
  <c r="D193" i="5"/>
  <c r="Y192" i="5"/>
  <c r="X192" i="5"/>
  <c r="V192" i="5"/>
  <c r="T192" i="5"/>
  <c r="R192" i="5"/>
  <c r="P192" i="5"/>
  <c r="N192" i="5"/>
  <c r="M192" i="5"/>
  <c r="L192" i="5"/>
  <c r="K192" i="5"/>
  <c r="J192" i="5"/>
  <c r="S192" i="1"/>
  <c r="G192" i="5"/>
  <c r="F192" i="5"/>
  <c r="E192" i="5"/>
  <c r="D192" i="5"/>
  <c r="Y191" i="5"/>
  <c r="X191" i="5"/>
  <c r="V191" i="5"/>
  <c r="T191" i="5"/>
  <c r="R191" i="5"/>
  <c r="P191" i="5"/>
  <c r="N191" i="5"/>
  <c r="M191" i="5"/>
  <c r="L191" i="5"/>
  <c r="K191" i="5"/>
  <c r="J191" i="5"/>
  <c r="S191" i="1"/>
  <c r="G191" i="5"/>
  <c r="F191" i="5"/>
  <c r="E191" i="5"/>
  <c r="D191" i="5"/>
  <c r="Y190" i="5"/>
  <c r="X190" i="5"/>
  <c r="V190" i="5"/>
  <c r="T190" i="5"/>
  <c r="R190" i="5"/>
  <c r="P190" i="5"/>
  <c r="N190" i="5"/>
  <c r="M190" i="5"/>
  <c r="L190" i="5"/>
  <c r="I190" i="5"/>
  <c r="K190" i="5"/>
  <c r="J190" i="5"/>
  <c r="S190" i="1"/>
  <c r="G190" i="5"/>
  <c r="F190" i="5"/>
  <c r="E190" i="5"/>
  <c r="D190" i="5"/>
  <c r="Y189" i="5"/>
  <c r="X189" i="5"/>
  <c r="V189" i="5"/>
  <c r="T189" i="5"/>
  <c r="R189" i="5"/>
  <c r="P189" i="5"/>
  <c r="N189" i="5"/>
  <c r="M189" i="5"/>
  <c r="L189" i="5"/>
  <c r="I189" i="5"/>
  <c r="K189" i="5"/>
  <c r="J189" i="5"/>
  <c r="S189" i="1"/>
  <c r="G189" i="5"/>
  <c r="F189" i="5"/>
  <c r="E189" i="5"/>
  <c r="D189" i="5"/>
  <c r="Y188" i="5"/>
  <c r="X188" i="5"/>
  <c r="V188" i="5"/>
  <c r="T188" i="5"/>
  <c r="R188" i="5"/>
  <c r="P188" i="5"/>
  <c r="N188" i="5"/>
  <c r="M188" i="5"/>
  <c r="L188" i="5"/>
  <c r="I188" i="5"/>
  <c r="K188" i="5"/>
  <c r="J188" i="5"/>
  <c r="S188" i="1"/>
  <c r="G188" i="5"/>
  <c r="F188" i="5"/>
  <c r="E188" i="5"/>
  <c r="D188" i="5"/>
  <c r="Y187" i="5"/>
  <c r="X187" i="5"/>
  <c r="V187" i="5"/>
  <c r="T187" i="5"/>
  <c r="R187" i="5"/>
  <c r="P187" i="5"/>
  <c r="N187" i="5"/>
  <c r="M187" i="5"/>
  <c r="L187" i="5"/>
  <c r="I187" i="5"/>
  <c r="K187" i="5"/>
  <c r="J187" i="5"/>
  <c r="S187" i="1"/>
  <c r="G187" i="5"/>
  <c r="F187" i="5"/>
  <c r="E187" i="5"/>
  <c r="D187" i="5"/>
  <c r="Y186" i="5"/>
  <c r="X186" i="5"/>
  <c r="V186" i="5"/>
  <c r="T186" i="5"/>
  <c r="R186" i="5"/>
  <c r="P186" i="5"/>
  <c r="N186" i="5"/>
  <c r="M186" i="5"/>
  <c r="L186" i="5"/>
  <c r="I186" i="5"/>
  <c r="K186" i="5"/>
  <c r="J186" i="5"/>
  <c r="S186" i="1"/>
  <c r="G186" i="5"/>
  <c r="F186" i="5"/>
  <c r="E186" i="5"/>
  <c r="D186" i="5"/>
  <c r="Y185" i="5"/>
  <c r="X185" i="5"/>
  <c r="V185" i="5"/>
  <c r="T185" i="5"/>
  <c r="R185" i="5"/>
  <c r="P185" i="5"/>
  <c r="N185" i="5"/>
  <c r="M185" i="5"/>
  <c r="L185" i="5"/>
  <c r="I185" i="5"/>
  <c r="K185" i="5"/>
  <c r="J185" i="5"/>
  <c r="S185" i="1"/>
  <c r="G185" i="5"/>
  <c r="F185" i="5"/>
  <c r="E185" i="5"/>
  <c r="D185" i="5"/>
  <c r="Y184" i="5"/>
  <c r="X184" i="5"/>
  <c r="V184" i="5"/>
  <c r="T184" i="5"/>
  <c r="R184" i="5"/>
  <c r="P184" i="5"/>
  <c r="N184" i="5"/>
  <c r="M184" i="5"/>
  <c r="L184" i="5"/>
  <c r="I184" i="5"/>
  <c r="K184" i="5"/>
  <c r="J184" i="5"/>
  <c r="S184" i="1"/>
  <c r="G184" i="5"/>
  <c r="F184" i="5"/>
  <c r="E184" i="5"/>
  <c r="D184" i="5"/>
  <c r="Y183" i="5"/>
  <c r="X183" i="5"/>
  <c r="V183" i="5"/>
  <c r="T183" i="5"/>
  <c r="R183" i="5"/>
  <c r="P183" i="5"/>
  <c r="N183" i="5"/>
  <c r="M183" i="5"/>
  <c r="L183" i="5"/>
  <c r="I183" i="5"/>
  <c r="K183" i="5"/>
  <c r="J183" i="5"/>
  <c r="S183" i="1"/>
  <c r="G183" i="5"/>
  <c r="F183" i="5"/>
  <c r="E183" i="5"/>
  <c r="D183" i="5"/>
  <c r="Y182" i="5"/>
  <c r="X182" i="5"/>
  <c r="V182" i="5"/>
  <c r="T182" i="5"/>
  <c r="R182" i="5"/>
  <c r="P182" i="5"/>
  <c r="N182" i="5"/>
  <c r="M182" i="5"/>
  <c r="L182" i="5"/>
  <c r="I182" i="5"/>
  <c r="K182" i="5"/>
  <c r="J182" i="5"/>
  <c r="S182" i="1"/>
  <c r="G182" i="5"/>
  <c r="F182" i="5"/>
  <c r="E182" i="5"/>
  <c r="D182" i="5"/>
  <c r="Y181" i="5"/>
  <c r="X181" i="5"/>
  <c r="V181" i="5"/>
  <c r="T181" i="5"/>
  <c r="R181" i="5"/>
  <c r="P181" i="5"/>
  <c r="N181" i="5"/>
  <c r="M181" i="5"/>
  <c r="L181" i="5"/>
  <c r="I181" i="5"/>
  <c r="K181" i="5"/>
  <c r="J181" i="5"/>
  <c r="S181" i="1"/>
  <c r="G181" i="5"/>
  <c r="F181" i="5"/>
  <c r="E181" i="5"/>
  <c r="D181" i="5"/>
  <c r="Y180" i="5"/>
  <c r="X180" i="5"/>
  <c r="V180" i="5"/>
  <c r="T180" i="5"/>
  <c r="R180" i="5"/>
  <c r="P180" i="5"/>
  <c r="N180" i="5"/>
  <c r="M180" i="5"/>
  <c r="L180" i="5"/>
  <c r="I180" i="5"/>
  <c r="K180" i="5"/>
  <c r="J180" i="5"/>
  <c r="S180" i="1"/>
  <c r="G180" i="5"/>
  <c r="F180" i="5"/>
  <c r="E180" i="5"/>
  <c r="D180" i="5"/>
  <c r="Y179" i="5"/>
  <c r="X179" i="5"/>
  <c r="V179" i="5"/>
  <c r="T179" i="5"/>
  <c r="R179" i="5"/>
  <c r="P179" i="5"/>
  <c r="N179" i="5"/>
  <c r="M179" i="5"/>
  <c r="L179" i="5"/>
  <c r="I179" i="5"/>
  <c r="K179" i="5"/>
  <c r="J179" i="5"/>
  <c r="S179" i="1"/>
  <c r="G179" i="5"/>
  <c r="F179" i="5"/>
  <c r="E179" i="5"/>
  <c r="D179" i="5"/>
  <c r="Y178" i="5"/>
  <c r="X178" i="5"/>
  <c r="V178" i="5"/>
  <c r="T178" i="5"/>
  <c r="R178" i="5"/>
  <c r="P178" i="5"/>
  <c r="N178" i="5"/>
  <c r="M178" i="5"/>
  <c r="L178" i="5"/>
  <c r="I178" i="5"/>
  <c r="K178" i="5"/>
  <c r="J178" i="5"/>
  <c r="S178" i="1"/>
  <c r="G178" i="5"/>
  <c r="F178" i="5"/>
  <c r="E178" i="5"/>
  <c r="D178" i="5"/>
  <c r="Y177" i="5"/>
  <c r="X177" i="5"/>
  <c r="V177" i="5"/>
  <c r="T177" i="5"/>
  <c r="R177" i="5"/>
  <c r="P177" i="5"/>
  <c r="N177" i="5"/>
  <c r="M177" i="5"/>
  <c r="L177" i="5"/>
  <c r="I177" i="5"/>
  <c r="K177" i="5"/>
  <c r="J177" i="5"/>
  <c r="S177" i="1"/>
  <c r="G177" i="5"/>
  <c r="F177" i="5"/>
  <c r="E177" i="5"/>
  <c r="D177" i="5"/>
  <c r="Y176" i="5"/>
  <c r="X176" i="5"/>
  <c r="V176" i="5"/>
  <c r="T176" i="5"/>
  <c r="R176" i="5"/>
  <c r="P176" i="5"/>
  <c r="N176" i="5"/>
  <c r="M176" i="5"/>
  <c r="L176" i="5"/>
  <c r="I176" i="5"/>
  <c r="K176" i="5"/>
  <c r="J176" i="5"/>
  <c r="S176" i="1"/>
  <c r="G176" i="5"/>
  <c r="F176" i="5"/>
  <c r="E176" i="5"/>
  <c r="D176" i="5"/>
  <c r="Y175" i="5"/>
  <c r="X175" i="5"/>
  <c r="V175" i="5"/>
  <c r="T175" i="5"/>
  <c r="R175" i="5"/>
  <c r="P175" i="5"/>
  <c r="N175" i="5"/>
  <c r="M175" i="5"/>
  <c r="L175" i="5"/>
  <c r="I175" i="5"/>
  <c r="K175" i="5"/>
  <c r="J175" i="5"/>
  <c r="S175" i="1"/>
  <c r="G175" i="5"/>
  <c r="F175" i="5"/>
  <c r="E175" i="5"/>
  <c r="D175" i="5"/>
  <c r="Y174" i="5"/>
  <c r="X174" i="5"/>
  <c r="V174" i="5"/>
  <c r="T174" i="5"/>
  <c r="R174" i="5"/>
  <c r="P174" i="5"/>
  <c r="N174" i="5"/>
  <c r="M174" i="5"/>
  <c r="L174" i="5"/>
  <c r="I174" i="5"/>
  <c r="K174" i="5"/>
  <c r="J174" i="5"/>
  <c r="S174" i="1"/>
  <c r="G174" i="5"/>
  <c r="F174" i="5"/>
  <c r="E174" i="5"/>
  <c r="D174" i="5"/>
  <c r="Y173" i="5"/>
  <c r="X173" i="5"/>
  <c r="V173" i="5"/>
  <c r="T173" i="5"/>
  <c r="R173" i="5"/>
  <c r="P173" i="5"/>
  <c r="N173" i="5"/>
  <c r="M173" i="5"/>
  <c r="L173" i="5"/>
  <c r="I173" i="5"/>
  <c r="K173" i="5"/>
  <c r="J173" i="5"/>
  <c r="S173" i="1"/>
  <c r="G173" i="5"/>
  <c r="F173" i="5"/>
  <c r="E173" i="5"/>
  <c r="D173" i="5"/>
  <c r="Y172" i="5"/>
  <c r="X172" i="5"/>
  <c r="V172" i="5"/>
  <c r="T172" i="5"/>
  <c r="R172" i="5"/>
  <c r="P172" i="5"/>
  <c r="N172" i="5"/>
  <c r="M172" i="5"/>
  <c r="L172" i="5"/>
  <c r="I172" i="5"/>
  <c r="K172" i="5"/>
  <c r="J172" i="5"/>
  <c r="S172" i="1"/>
  <c r="G172" i="5"/>
  <c r="F172" i="5"/>
  <c r="E172" i="5"/>
  <c r="D172" i="5"/>
  <c r="Y171" i="5"/>
  <c r="X171" i="5"/>
  <c r="V171" i="5"/>
  <c r="T171" i="5"/>
  <c r="R171" i="5"/>
  <c r="P171" i="5"/>
  <c r="N171" i="5"/>
  <c r="M171" i="5"/>
  <c r="L171" i="5"/>
  <c r="I171" i="5"/>
  <c r="K171" i="5"/>
  <c r="J171" i="5"/>
  <c r="S171" i="1"/>
  <c r="G171" i="5"/>
  <c r="F171" i="5"/>
  <c r="E171" i="5"/>
  <c r="D171" i="5"/>
  <c r="Y170" i="5"/>
  <c r="X170" i="5"/>
  <c r="V170" i="5"/>
  <c r="T170" i="5"/>
  <c r="R170" i="5"/>
  <c r="P170" i="5"/>
  <c r="N170" i="5"/>
  <c r="M170" i="5"/>
  <c r="L170" i="5"/>
  <c r="I170" i="5"/>
  <c r="K170" i="5"/>
  <c r="J170" i="5"/>
  <c r="S170" i="1"/>
  <c r="G170" i="5"/>
  <c r="F170" i="5"/>
  <c r="E170" i="5"/>
  <c r="D170" i="5"/>
  <c r="Y169" i="5"/>
  <c r="X169" i="5"/>
  <c r="V169" i="5"/>
  <c r="T169" i="5"/>
  <c r="R169" i="5"/>
  <c r="P169" i="5"/>
  <c r="N169" i="5"/>
  <c r="M169" i="5"/>
  <c r="L169" i="5"/>
  <c r="I169" i="5"/>
  <c r="K169" i="5"/>
  <c r="J169" i="5"/>
  <c r="S169" i="1"/>
  <c r="G169" i="5"/>
  <c r="F169" i="5"/>
  <c r="E169" i="5"/>
  <c r="D169" i="5"/>
  <c r="Y168" i="5"/>
  <c r="X168" i="5"/>
  <c r="V168" i="5"/>
  <c r="T168" i="5"/>
  <c r="R168" i="5"/>
  <c r="P168" i="5"/>
  <c r="N168" i="5"/>
  <c r="M168" i="5"/>
  <c r="L168" i="5"/>
  <c r="I168" i="5"/>
  <c r="K168" i="5"/>
  <c r="J168" i="5"/>
  <c r="S168" i="1"/>
  <c r="G168" i="5"/>
  <c r="F168" i="5"/>
  <c r="E168" i="5"/>
  <c r="D168" i="5"/>
  <c r="Y167" i="5"/>
  <c r="X167" i="5"/>
  <c r="V167" i="5"/>
  <c r="T167" i="5"/>
  <c r="R167" i="5"/>
  <c r="P167" i="5"/>
  <c r="N167" i="5"/>
  <c r="M167" i="5"/>
  <c r="L167" i="5"/>
  <c r="I167" i="5"/>
  <c r="K167" i="5"/>
  <c r="J167" i="5"/>
  <c r="S167" i="1"/>
  <c r="G167" i="5"/>
  <c r="F167" i="5"/>
  <c r="E167" i="5"/>
  <c r="D167" i="5"/>
  <c r="Y166" i="5"/>
  <c r="X166" i="5"/>
  <c r="V166" i="5"/>
  <c r="T166" i="5"/>
  <c r="R166" i="5"/>
  <c r="P166" i="5"/>
  <c r="N166" i="5"/>
  <c r="M166" i="5"/>
  <c r="L166" i="5"/>
  <c r="I166" i="5"/>
  <c r="K166" i="5"/>
  <c r="J166" i="5"/>
  <c r="S166" i="1"/>
  <c r="G166" i="5"/>
  <c r="F166" i="5"/>
  <c r="E166" i="5"/>
  <c r="D166" i="5"/>
  <c r="Y165" i="5"/>
  <c r="X165" i="5"/>
  <c r="V165" i="5"/>
  <c r="T165" i="5"/>
  <c r="R165" i="5"/>
  <c r="P165" i="5"/>
  <c r="N165" i="5"/>
  <c r="M165" i="5"/>
  <c r="L165" i="5"/>
  <c r="I165" i="5"/>
  <c r="K165" i="5"/>
  <c r="J165" i="5"/>
  <c r="S165" i="1"/>
  <c r="G165" i="5"/>
  <c r="F165" i="5"/>
  <c r="E165" i="5"/>
  <c r="D165" i="5"/>
  <c r="Y164" i="5"/>
  <c r="X164" i="5"/>
  <c r="V164" i="5"/>
  <c r="T164" i="5"/>
  <c r="R164" i="5"/>
  <c r="P164" i="5"/>
  <c r="N164" i="5"/>
  <c r="M164" i="5"/>
  <c r="L164" i="5"/>
  <c r="I164" i="5"/>
  <c r="K164" i="5"/>
  <c r="J164" i="5"/>
  <c r="S164" i="1"/>
  <c r="G164" i="5"/>
  <c r="F164" i="5"/>
  <c r="E164" i="5"/>
  <c r="D164" i="5"/>
  <c r="Y163" i="5"/>
  <c r="X163" i="5"/>
  <c r="V163" i="5"/>
  <c r="T163" i="5"/>
  <c r="R163" i="5"/>
  <c r="P163" i="5"/>
  <c r="N163" i="5"/>
  <c r="M163" i="5"/>
  <c r="L163" i="5"/>
  <c r="I163" i="5"/>
  <c r="K163" i="5"/>
  <c r="J163" i="5"/>
  <c r="S163" i="1"/>
  <c r="G163" i="5"/>
  <c r="F163" i="5"/>
  <c r="E163" i="5"/>
  <c r="D163" i="5"/>
  <c r="Y162" i="5"/>
  <c r="X162" i="5"/>
  <c r="V162" i="5"/>
  <c r="T162" i="5"/>
  <c r="R162" i="5"/>
  <c r="P162" i="5"/>
  <c r="N162" i="5"/>
  <c r="M162" i="5"/>
  <c r="L162" i="5"/>
  <c r="I162" i="5"/>
  <c r="K162" i="5"/>
  <c r="J162" i="5"/>
  <c r="S162" i="1"/>
  <c r="G162" i="5"/>
  <c r="F162" i="5"/>
  <c r="E162" i="5"/>
  <c r="D162" i="5"/>
  <c r="Y161" i="5"/>
  <c r="X161" i="5"/>
  <c r="V161" i="5"/>
  <c r="T161" i="5"/>
  <c r="R161" i="5"/>
  <c r="P161" i="5"/>
  <c r="N161" i="5"/>
  <c r="M161" i="5"/>
  <c r="L161" i="5"/>
  <c r="I161" i="5"/>
  <c r="K161" i="5"/>
  <c r="J161" i="5"/>
  <c r="S161" i="1"/>
  <c r="G161" i="5"/>
  <c r="F161" i="5"/>
  <c r="E161" i="5"/>
  <c r="D161" i="5"/>
  <c r="Y160" i="5"/>
  <c r="X160" i="5"/>
  <c r="V160" i="5"/>
  <c r="T160" i="5"/>
  <c r="R160" i="5"/>
  <c r="P160" i="5"/>
  <c r="N160" i="5"/>
  <c r="M160" i="5"/>
  <c r="L160" i="5"/>
  <c r="I160" i="5"/>
  <c r="K160" i="5"/>
  <c r="J160" i="5"/>
  <c r="S160" i="1"/>
  <c r="G160" i="5"/>
  <c r="F160" i="5"/>
  <c r="E160" i="5"/>
  <c r="D160" i="5"/>
  <c r="Y159" i="5"/>
  <c r="X159" i="5"/>
  <c r="V159" i="5"/>
  <c r="T159" i="5"/>
  <c r="R159" i="5"/>
  <c r="P159" i="5"/>
  <c r="N159" i="5"/>
  <c r="M159" i="5"/>
  <c r="L159" i="5"/>
  <c r="I159" i="5"/>
  <c r="K159" i="5"/>
  <c r="J159" i="5"/>
  <c r="S159" i="1"/>
  <c r="G159" i="5"/>
  <c r="F159" i="5"/>
  <c r="E159" i="5"/>
  <c r="D159" i="5"/>
  <c r="Y158" i="5"/>
  <c r="X158" i="5"/>
  <c r="V158" i="5"/>
  <c r="T158" i="5"/>
  <c r="R158" i="5"/>
  <c r="P158" i="5"/>
  <c r="N158" i="5"/>
  <c r="M158" i="5"/>
  <c r="L158" i="5"/>
  <c r="I158" i="5"/>
  <c r="K158" i="5"/>
  <c r="J158" i="5"/>
  <c r="S158" i="1"/>
  <c r="G158" i="5"/>
  <c r="F158" i="5"/>
  <c r="E158" i="5"/>
  <c r="D158" i="5"/>
  <c r="Y157" i="5"/>
  <c r="X157" i="5"/>
  <c r="V157" i="5"/>
  <c r="T157" i="5"/>
  <c r="R157" i="5"/>
  <c r="P157" i="5"/>
  <c r="N157" i="5"/>
  <c r="M157" i="5"/>
  <c r="L157" i="5"/>
  <c r="I157" i="5"/>
  <c r="K157" i="5"/>
  <c r="J157" i="5"/>
  <c r="S157" i="1"/>
  <c r="G157" i="5"/>
  <c r="F157" i="5"/>
  <c r="E157" i="5"/>
  <c r="D157" i="5"/>
  <c r="Y156" i="5"/>
  <c r="X156" i="5"/>
  <c r="V156" i="5"/>
  <c r="T156" i="5"/>
  <c r="R156" i="5"/>
  <c r="P156" i="5"/>
  <c r="N156" i="5"/>
  <c r="M156" i="5"/>
  <c r="L156" i="5"/>
  <c r="I156" i="5"/>
  <c r="K156" i="5"/>
  <c r="J156" i="5"/>
  <c r="S156" i="1"/>
  <c r="G156" i="5"/>
  <c r="F156" i="5"/>
  <c r="E156" i="5"/>
  <c r="D156" i="5"/>
  <c r="Y155" i="5"/>
  <c r="X155" i="5"/>
  <c r="V155" i="5"/>
  <c r="T155" i="5"/>
  <c r="R155" i="5"/>
  <c r="P155" i="5"/>
  <c r="N155" i="5"/>
  <c r="M155" i="5"/>
  <c r="L155" i="5"/>
  <c r="I155" i="5"/>
  <c r="K155" i="5"/>
  <c r="J155" i="5"/>
  <c r="S155" i="1"/>
  <c r="G155" i="5"/>
  <c r="F155" i="5"/>
  <c r="E155" i="5"/>
  <c r="D155" i="5"/>
  <c r="Y154" i="5"/>
  <c r="X154" i="5"/>
  <c r="V154" i="5"/>
  <c r="T154" i="5"/>
  <c r="R154" i="5"/>
  <c r="P154" i="5"/>
  <c r="N154" i="5"/>
  <c r="M154" i="5"/>
  <c r="L154" i="5"/>
  <c r="I154" i="5"/>
  <c r="K154" i="5"/>
  <c r="J154" i="5"/>
  <c r="S154" i="1"/>
  <c r="G154" i="5"/>
  <c r="F154" i="5"/>
  <c r="E154" i="5"/>
  <c r="D154" i="5"/>
  <c r="Y153" i="5"/>
  <c r="X153" i="5"/>
  <c r="V153" i="5"/>
  <c r="T153" i="5"/>
  <c r="R153" i="5"/>
  <c r="P153" i="5"/>
  <c r="N153" i="5"/>
  <c r="M153" i="5"/>
  <c r="L153" i="5"/>
  <c r="I153" i="5"/>
  <c r="K153" i="5"/>
  <c r="J153" i="5"/>
  <c r="S153" i="1"/>
  <c r="G153" i="5"/>
  <c r="F153" i="5"/>
  <c r="E153" i="5"/>
  <c r="D153" i="5"/>
  <c r="Y152" i="5"/>
  <c r="X152" i="5"/>
  <c r="V152" i="5"/>
  <c r="T152" i="5"/>
  <c r="R152" i="5"/>
  <c r="P152" i="5"/>
  <c r="N152" i="5"/>
  <c r="M152" i="5"/>
  <c r="L152" i="5"/>
  <c r="I152" i="5"/>
  <c r="K152" i="5"/>
  <c r="J152" i="5"/>
  <c r="S152" i="1"/>
  <c r="G152" i="5"/>
  <c r="F152" i="5"/>
  <c r="E152" i="5"/>
  <c r="D152" i="5"/>
  <c r="Y151" i="5"/>
  <c r="X151" i="5"/>
  <c r="V151" i="5"/>
  <c r="T151" i="5"/>
  <c r="R151" i="5"/>
  <c r="P151" i="5"/>
  <c r="N151" i="5"/>
  <c r="M151" i="5"/>
  <c r="L151" i="5"/>
  <c r="I151" i="5"/>
  <c r="K151" i="5"/>
  <c r="J151" i="5"/>
  <c r="S151" i="1"/>
  <c r="G151" i="5"/>
  <c r="F151" i="5"/>
  <c r="E151" i="5"/>
  <c r="D151" i="5"/>
  <c r="Y150" i="5"/>
  <c r="X150" i="5"/>
  <c r="V150" i="5"/>
  <c r="T150" i="5"/>
  <c r="R150" i="5"/>
  <c r="P150" i="5"/>
  <c r="N150" i="5"/>
  <c r="M150" i="5"/>
  <c r="L150" i="5"/>
  <c r="I150" i="5"/>
  <c r="K150" i="5"/>
  <c r="J150" i="5"/>
  <c r="S150" i="1"/>
  <c r="G150" i="5"/>
  <c r="F150" i="5"/>
  <c r="E150" i="5"/>
  <c r="D150" i="5"/>
  <c r="Y149" i="5"/>
  <c r="X149" i="5"/>
  <c r="V149" i="5"/>
  <c r="T149" i="5"/>
  <c r="R149" i="5"/>
  <c r="P149" i="5"/>
  <c r="N149" i="5"/>
  <c r="M149" i="5"/>
  <c r="L149" i="5"/>
  <c r="I149" i="5"/>
  <c r="K149" i="5"/>
  <c r="J149" i="5"/>
  <c r="S149" i="1"/>
  <c r="G149" i="5"/>
  <c r="F149" i="5"/>
  <c r="E149" i="5"/>
  <c r="D149" i="5"/>
  <c r="Y148" i="5"/>
  <c r="X148" i="5"/>
  <c r="V148" i="5"/>
  <c r="T148" i="5"/>
  <c r="R148" i="5"/>
  <c r="P148" i="5"/>
  <c r="N148" i="5"/>
  <c r="M148" i="5"/>
  <c r="L148" i="5"/>
  <c r="I148" i="5"/>
  <c r="K148" i="5"/>
  <c r="J148" i="5"/>
  <c r="S148" i="1"/>
  <c r="G148" i="5"/>
  <c r="F148" i="5"/>
  <c r="E148" i="5"/>
  <c r="D148" i="5"/>
  <c r="Y147" i="5"/>
  <c r="X147" i="5"/>
  <c r="V147" i="5"/>
  <c r="T147" i="5"/>
  <c r="R147" i="5"/>
  <c r="P147" i="5"/>
  <c r="N147" i="5"/>
  <c r="M147" i="5"/>
  <c r="L147" i="5"/>
  <c r="I147" i="5"/>
  <c r="K147" i="5"/>
  <c r="J147" i="5"/>
  <c r="S147" i="1"/>
  <c r="G147" i="5"/>
  <c r="F147" i="5"/>
  <c r="E147" i="5"/>
  <c r="D147" i="5"/>
  <c r="Y146" i="5"/>
  <c r="X146" i="5"/>
  <c r="V146" i="5"/>
  <c r="T146" i="5"/>
  <c r="R146" i="5"/>
  <c r="P146" i="5"/>
  <c r="N146" i="5"/>
  <c r="M146" i="5"/>
  <c r="L146" i="5"/>
  <c r="I146" i="5"/>
  <c r="K146" i="5"/>
  <c r="J146" i="5"/>
  <c r="S146" i="1"/>
  <c r="G146" i="5"/>
  <c r="F146" i="5"/>
  <c r="E146" i="5"/>
  <c r="D146" i="5"/>
  <c r="Y145" i="5"/>
  <c r="X145" i="5"/>
  <c r="V145" i="5"/>
  <c r="T145" i="5"/>
  <c r="R145" i="5"/>
  <c r="P145" i="5"/>
  <c r="N145" i="5"/>
  <c r="M145" i="5"/>
  <c r="L145" i="5"/>
  <c r="I145" i="5"/>
  <c r="K145" i="5"/>
  <c r="J145" i="5"/>
  <c r="S145" i="1"/>
  <c r="G145" i="5"/>
  <c r="F145" i="5"/>
  <c r="E145" i="5"/>
  <c r="D145" i="5"/>
  <c r="Y144" i="5"/>
  <c r="X144" i="5"/>
  <c r="V144" i="5"/>
  <c r="T144" i="5"/>
  <c r="R144" i="5"/>
  <c r="P144" i="5"/>
  <c r="N144" i="5"/>
  <c r="M144" i="5"/>
  <c r="L144" i="5"/>
  <c r="I144" i="5"/>
  <c r="K144" i="5"/>
  <c r="J144" i="5"/>
  <c r="S144" i="1"/>
  <c r="G144" i="5"/>
  <c r="F144" i="5"/>
  <c r="E144" i="5"/>
  <c r="D144" i="5"/>
  <c r="Y143" i="5"/>
  <c r="X143" i="5"/>
  <c r="V143" i="5"/>
  <c r="T143" i="5"/>
  <c r="R143" i="5"/>
  <c r="P143" i="5"/>
  <c r="N143" i="5"/>
  <c r="M143" i="5"/>
  <c r="L143" i="5"/>
  <c r="I143" i="5"/>
  <c r="K143" i="5"/>
  <c r="J143" i="5"/>
  <c r="S143" i="1"/>
  <c r="G143" i="5"/>
  <c r="F143" i="5"/>
  <c r="E143" i="5"/>
  <c r="D143" i="5"/>
  <c r="Y142" i="5"/>
  <c r="X142" i="5"/>
  <c r="V142" i="5"/>
  <c r="T142" i="5"/>
  <c r="R142" i="5"/>
  <c r="P142" i="5"/>
  <c r="N142" i="5"/>
  <c r="M142" i="5"/>
  <c r="L142" i="5"/>
  <c r="I142" i="5"/>
  <c r="K142" i="5"/>
  <c r="J142" i="5"/>
  <c r="S142" i="1"/>
  <c r="G142" i="5"/>
  <c r="F142" i="5"/>
  <c r="E142" i="5"/>
  <c r="D142" i="5"/>
  <c r="Y141" i="5"/>
  <c r="X141" i="5"/>
  <c r="V141" i="5"/>
  <c r="T141" i="5"/>
  <c r="R141" i="5"/>
  <c r="P141" i="5"/>
  <c r="N141" i="5"/>
  <c r="M141" i="5"/>
  <c r="L141" i="5"/>
  <c r="I141" i="5"/>
  <c r="K141" i="5"/>
  <c r="J141" i="5"/>
  <c r="S141" i="1"/>
  <c r="G141" i="5"/>
  <c r="F141" i="5"/>
  <c r="E141" i="5"/>
  <c r="D141" i="5"/>
  <c r="Y140" i="5"/>
  <c r="X140" i="5"/>
  <c r="V140" i="5"/>
  <c r="T140" i="5"/>
  <c r="R140" i="5"/>
  <c r="P140" i="5"/>
  <c r="N140" i="5"/>
  <c r="M140" i="5"/>
  <c r="L140" i="5"/>
  <c r="I140" i="5"/>
  <c r="K140" i="5"/>
  <c r="J140" i="5"/>
  <c r="S140" i="1"/>
  <c r="G140" i="5"/>
  <c r="F140" i="5"/>
  <c r="E140" i="5"/>
  <c r="D140" i="5"/>
  <c r="Y139" i="5"/>
  <c r="X139" i="5"/>
  <c r="V139" i="5"/>
  <c r="T139" i="5"/>
  <c r="R139" i="5"/>
  <c r="P139" i="5"/>
  <c r="N139" i="5"/>
  <c r="M139" i="5"/>
  <c r="L139" i="5"/>
  <c r="I139" i="5"/>
  <c r="K139" i="5"/>
  <c r="J139" i="5"/>
  <c r="S139" i="1"/>
  <c r="G139" i="5"/>
  <c r="F139" i="5"/>
  <c r="E139" i="5"/>
  <c r="D139" i="5"/>
  <c r="Y138" i="5"/>
  <c r="X138" i="5"/>
  <c r="V138" i="5"/>
  <c r="T138" i="5"/>
  <c r="R138" i="5"/>
  <c r="P138" i="5"/>
  <c r="N138" i="5"/>
  <c r="M138" i="5"/>
  <c r="L138" i="5"/>
  <c r="I138" i="5"/>
  <c r="K138" i="5"/>
  <c r="J138" i="5"/>
  <c r="S138" i="1"/>
  <c r="G138" i="5"/>
  <c r="F138" i="5"/>
  <c r="E138" i="5"/>
  <c r="D138" i="5"/>
  <c r="Y137" i="5"/>
  <c r="X137" i="5"/>
  <c r="V137" i="5"/>
  <c r="T137" i="5"/>
  <c r="R137" i="5"/>
  <c r="P137" i="5"/>
  <c r="N137" i="5"/>
  <c r="M137" i="5"/>
  <c r="L137" i="5"/>
  <c r="I137" i="5"/>
  <c r="K137" i="5"/>
  <c r="J137" i="5"/>
  <c r="S137" i="1"/>
  <c r="G137" i="5"/>
  <c r="F137" i="5"/>
  <c r="E137" i="5"/>
  <c r="D137" i="5"/>
  <c r="Y136" i="5"/>
  <c r="X136" i="5"/>
  <c r="V136" i="5"/>
  <c r="T136" i="5"/>
  <c r="R136" i="5"/>
  <c r="P136" i="5"/>
  <c r="N136" i="5"/>
  <c r="M136" i="5"/>
  <c r="L136" i="5"/>
  <c r="I136" i="5"/>
  <c r="K136" i="5"/>
  <c r="J136" i="5"/>
  <c r="S136" i="1"/>
  <c r="G136" i="5"/>
  <c r="F136" i="5"/>
  <c r="E136" i="5"/>
  <c r="D136" i="5"/>
  <c r="Y135" i="5"/>
  <c r="X135" i="5"/>
  <c r="V135" i="5"/>
  <c r="T135" i="5"/>
  <c r="R135" i="5"/>
  <c r="P135" i="5"/>
  <c r="N135" i="5"/>
  <c r="M135" i="5"/>
  <c r="L135" i="5"/>
  <c r="I135" i="5"/>
  <c r="K135" i="5"/>
  <c r="J135" i="5"/>
  <c r="S135" i="1"/>
  <c r="G135" i="5"/>
  <c r="F135" i="5"/>
  <c r="E135" i="5"/>
  <c r="D135" i="5"/>
  <c r="Y134" i="5"/>
  <c r="X134" i="5"/>
  <c r="V134" i="5"/>
  <c r="T134" i="5"/>
  <c r="R134" i="5"/>
  <c r="P134" i="5"/>
  <c r="N134" i="5"/>
  <c r="M134" i="5"/>
  <c r="L134" i="5"/>
  <c r="I134" i="5"/>
  <c r="K134" i="5"/>
  <c r="J134" i="5"/>
  <c r="S134" i="1"/>
  <c r="G134" i="5"/>
  <c r="F134" i="5"/>
  <c r="E134" i="5"/>
  <c r="D134" i="5"/>
  <c r="Y133" i="5"/>
  <c r="X133" i="5"/>
  <c r="V133" i="5"/>
  <c r="T133" i="5"/>
  <c r="R133" i="5"/>
  <c r="P133" i="5"/>
  <c r="N133" i="5"/>
  <c r="M133" i="5"/>
  <c r="L133" i="5"/>
  <c r="I133" i="5"/>
  <c r="K133" i="5"/>
  <c r="J133" i="5"/>
  <c r="S133" i="1"/>
  <c r="G133" i="5"/>
  <c r="F133" i="5"/>
  <c r="E133" i="5"/>
  <c r="D133" i="5"/>
  <c r="Y132" i="5"/>
  <c r="X132" i="5"/>
  <c r="V132" i="5"/>
  <c r="T132" i="5"/>
  <c r="R132" i="5"/>
  <c r="P132" i="5"/>
  <c r="N132" i="5"/>
  <c r="M132" i="5"/>
  <c r="L132" i="5"/>
  <c r="I132" i="5"/>
  <c r="K132" i="5"/>
  <c r="J132" i="5"/>
  <c r="S132" i="1"/>
  <c r="G132" i="5"/>
  <c r="F132" i="5"/>
  <c r="E132" i="5"/>
  <c r="D132" i="5"/>
  <c r="Y131" i="5"/>
  <c r="X131" i="5"/>
  <c r="V131" i="5"/>
  <c r="T131" i="5"/>
  <c r="R131" i="5"/>
  <c r="P131" i="5"/>
  <c r="N131" i="5"/>
  <c r="M131" i="5"/>
  <c r="L131" i="5"/>
  <c r="I131" i="5"/>
  <c r="K131" i="5"/>
  <c r="J131" i="5"/>
  <c r="S131" i="1"/>
  <c r="G131" i="5"/>
  <c r="F131" i="5"/>
  <c r="E131" i="5"/>
  <c r="D131" i="5"/>
  <c r="Y130" i="5"/>
  <c r="X130" i="5"/>
  <c r="V130" i="5"/>
  <c r="T130" i="5"/>
  <c r="R130" i="5"/>
  <c r="P130" i="5"/>
  <c r="N130" i="5"/>
  <c r="M130" i="5"/>
  <c r="L130" i="5"/>
  <c r="I130" i="5"/>
  <c r="K130" i="5"/>
  <c r="J130" i="5"/>
  <c r="S130" i="1"/>
  <c r="G130" i="5"/>
  <c r="F130" i="5"/>
  <c r="E130" i="5"/>
  <c r="D130" i="5"/>
  <c r="Y129" i="5"/>
  <c r="X129" i="5"/>
  <c r="V129" i="5"/>
  <c r="T129" i="5"/>
  <c r="R129" i="5"/>
  <c r="P129" i="5"/>
  <c r="N129" i="5"/>
  <c r="M129" i="5"/>
  <c r="L129" i="5"/>
  <c r="I129" i="5"/>
  <c r="K129" i="5"/>
  <c r="J129" i="5"/>
  <c r="S129" i="1"/>
  <c r="G129" i="5"/>
  <c r="F129" i="5"/>
  <c r="E129" i="5"/>
  <c r="D129" i="5"/>
  <c r="Y128" i="5"/>
  <c r="X128" i="5"/>
  <c r="V128" i="5"/>
  <c r="T128" i="5"/>
  <c r="R128" i="5"/>
  <c r="P128" i="5"/>
  <c r="N128" i="5"/>
  <c r="M128" i="5"/>
  <c r="L128" i="5"/>
  <c r="I128" i="5"/>
  <c r="K128" i="5"/>
  <c r="J128" i="5"/>
  <c r="S128" i="1"/>
  <c r="G128" i="5"/>
  <c r="F128" i="5"/>
  <c r="E128" i="5"/>
  <c r="D128" i="5"/>
  <c r="Y127" i="5"/>
  <c r="X127" i="5"/>
  <c r="V127" i="5"/>
  <c r="T127" i="5"/>
  <c r="R127" i="5"/>
  <c r="P127" i="5"/>
  <c r="N127" i="5"/>
  <c r="M127" i="5"/>
  <c r="L127" i="5"/>
  <c r="I127" i="5"/>
  <c r="K127" i="5"/>
  <c r="J127" i="5"/>
  <c r="S127" i="1"/>
  <c r="G127" i="5"/>
  <c r="F127" i="5"/>
  <c r="E127" i="5"/>
  <c r="D127" i="5"/>
  <c r="Y126" i="5"/>
  <c r="X126" i="5"/>
  <c r="V126" i="5"/>
  <c r="T126" i="5"/>
  <c r="R126" i="5"/>
  <c r="P126" i="5"/>
  <c r="N126" i="5"/>
  <c r="M126" i="5"/>
  <c r="L126" i="5"/>
  <c r="I126" i="5"/>
  <c r="K126" i="5"/>
  <c r="J126" i="5"/>
  <c r="S126" i="1"/>
  <c r="G126" i="5"/>
  <c r="F126" i="5"/>
  <c r="E126" i="5"/>
  <c r="D126" i="5"/>
  <c r="Y125" i="5"/>
  <c r="X125" i="5"/>
  <c r="V125" i="5"/>
  <c r="T125" i="5"/>
  <c r="R125" i="5"/>
  <c r="P125" i="5"/>
  <c r="N125" i="5"/>
  <c r="M125" i="5"/>
  <c r="L125" i="5"/>
  <c r="I125" i="5"/>
  <c r="K125" i="5"/>
  <c r="J125" i="5"/>
  <c r="S125" i="1"/>
  <c r="G125" i="5"/>
  <c r="F125" i="5"/>
  <c r="E125" i="5"/>
  <c r="D125" i="5"/>
  <c r="Y124" i="5"/>
  <c r="X124" i="5"/>
  <c r="V124" i="5"/>
  <c r="T124" i="5"/>
  <c r="R124" i="5"/>
  <c r="P124" i="5"/>
  <c r="N124" i="5"/>
  <c r="M124" i="5"/>
  <c r="L124" i="5"/>
  <c r="I124" i="5"/>
  <c r="K124" i="5"/>
  <c r="J124" i="5"/>
  <c r="S124" i="1"/>
  <c r="G124" i="5"/>
  <c r="F124" i="5"/>
  <c r="E124" i="5"/>
  <c r="D124" i="5"/>
  <c r="Y123" i="5"/>
  <c r="X123" i="5"/>
  <c r="V123" i="5"/>
  <c r="T123" i="5"/>
  <c r="R123" i="5"/>
  <c r="P123" i="5"/>
  <c r="N123" i="5"/>
  <c r="M123" i="5"/>
  <c r="L123" i="5"/>
  <c r="I123" i="5"/>
  <c r="K123" i="5"/>
  <c r="J123" i="5"/>
  <c r="S123" i="1"/>
  <c r="G123" i="5"/>
  <c r="F123" i="5"/>
  <c r="E123" i="5"/>
  <c r="D123" i="5"/>
  <c r="Y122" i="5"/>
  <c r="X122" i="5"/>
  <c r="V122" i="5"/>
  <c r="T122" i="5"/>
  <c r="R122" i="5"/>
  <c r="P122" i="5"/>
  <c r="N122" i="5"/>
  <c r="M122" i="5"/>
  <c r="L122" i="5"/>
  <c r="I122" i="5"/>
  <c r="K122" i="5"/>
  <c r="J122" i="5"/>
  <c r="S122" i="1"/>
  <c r="G122" i="5"/>
  <c r="F122" i="5"/>
  <c r="E122" i="5"/>
  <c r="D122" i="5"/>
  <c r="Y121" i="5"/>
  <c r="X121" i="5"/>
  <c r="V121" i="5"/>
  <c r="T121" i="5"/>
  <c r="R121" i="5"/>
  <c r="P121" i="5"/>
  <c r="N121" i="5"/>
  <c r="M121" i="5"/>
  <c r="L121" i="5"/>
  <c r="I121" i="5"/>
  <c r="K121" i="5"/>
  <c r="J121" i="5"/>
  <c r="S121" i="1"/>
  <c r="G121" i="5"/>
  <c r="F121" i="5"/>
  <c r="E121" i="5"/>
  <c r="D121" i="5"/>
  <c r="Y120" i="5"/>
  <c r="X120" i="5"/>
  <c r="V120" i="5"/>
  <c r="T120" i="5"/>
  <c r="R120" i="5"/>
  <c r="P120" i="5"/>
  <c r="N120" i="5"/>
  <c r="M120" i="5"/>
  <c r="L120" i="5"/>
  <c r="I120" i="5"/>
  <c r="K120" i="5"/>
  <c r="J120" i="5"/>
  <c r="S120" i="1"/>
  <c r="G120" i="5"/>
  <c r="F120" i="5"/>
  <c r="E120" i="5"/>
  <c r="D120" i="5"/>
  <c r="Y119" i="5"/>
  <c r="X119" i="5"/>
  <c r="V119" i="5"/>
  <c r="T119" i="5"/>
  <c r="R119" i="5"/>
  <c r="P119" i="5"/>
  <c r="N119" i="5"/>
  <c r="M119" i="5"/>
  <c r="L119" i="5"/>
  <c r="K119" i="5"/>
  <c r="J119" i="5"/>
  <c r="S119" i="1"/>
  <c r="G119" i="5"/>
  <c r="F119" i="5"/>
  <c r="E119" i="5"/>
  <c r="D119" i="5"/>
  <c r="Y118" i="5"/>
  <c r="X118" i="5"/>
  <c r="V118" i="5"/>
  <c r="T118" i="5"/>
  <c r="R118" i="5"/>
  <c r="P118" i="5"/>
  <c r="N118" i="5"/>
  <c r="M118" i="5"/>
  <c r="L118" i="5"/>
  <c r="I118" i="5"/>
  <c r="K118" i="5"/>
  <c r="J118" i="5"/>
  <c r="S118" i="1"/>
  <c r="G118" i="5"/>
  <c r="F118" i="5"/>
  <c r="E118" i="5"/>
  <c r="D118" i="5"/>
  <c r="Y117" i="5"/>
  <c r="X117" i="5"/>
  <c r="V117" i="5"/>
  <c r="T117" i="5"/>
  <c r="R117" i="5"/>
  <c r="P117" i="5"/>
  <c r="N117" i="5"/>
  <c r="M117" i="5"/>
  <c r="L117" i="5"/>
  <c r="I117" i="5"/>
  <c r="K117" i="5"/>
  <c r="J117" i="5"/>
  <c r="S117" i="1"/>
  <c r="G117" i="5"/>
  <c r="F117" i="5"/>
  <c r="E117" i="5"/>
  <c r="D117" i="5"/>
  <c r="Y116" i="5"/>
  <c r="X116" i="5"/>
  <c r="V116" i="5"/>
  <c r="T116" i="5"/>
  <c r="R116" i="5"/>
  <c r="P116" i="5"/>
  <c r="N116" i="5"/>
  <c r="M116" i="5"/>
  <c r="L116" i="5"/>
  <c r="I116" i="5"/>
  <c r="K116" i="5"/>
  <c r="J116" i="5"/>
  <c r="S116" i="1"/>
  <c r="G116" i="5"/>
  <c r="F116" i="5"/>
  <c r="E116" i="5"/>
  <c r="D116" i="5"/>
  <c r="Y115" i="5"/>
  <c r="X115" i="5"/>
  <c r="V115" i="5"/>
  <c r="T115" i="5"/>
  <c r="R115" i="5"/>
  <c r="P115" i="5"/>
  <c r="N115" i="5"/>
  <c r="M115" i="5"/>
  <c r="L115" i="5"/>
  <c r="I115" i="5"/>
  <c r="K115" i="5"/>
  <c r="J115" i="5"/>
  <c r="S115" i="1"/>
  <c r="G115" i="5"/>
  <c r="F115" i="5"/>
  <c r="E115" i="5"/>
  <c r="D115" i="5"/>
  <c r="Y114" i="5"/>
  <c r="X114" i="5"/>
  <c r="V114" i="5"/>
  <c r="T114" i="5"/>
  <c r="R114" i="5"/>
  <c r="P114" i="5"/>
  <c r="N114" i="5"/>
  <c r="M114" i="5"/>
  <c r="L114" i="5"/>
  <c r="I114" i="5"/>
  <c r="K114" i="5"/>
  <c r="J114" i="5"/>
  <c r="S114" i="1"/>
  <c r="G114" i="5"/>
  <c r="F114" i="5"/>
  <c r="E114" i="5"/>
  <c r="D114" i="5"/>
  <c r="Y113" i="5"/>
  <c r="X113" i="5"/>
  <c r="V113" i="5"/>
  <c r="T113" i="5"/>
  <c r="R113" i="5"/>
  <c r="P113" i="5"/>
  <c r="N113" i="5"/>
  <c r="M113" i="5"/>
  <c r="L113" i="5"/>
  <c r="I113" i="5"/>
  <c r="K113" i="5"/>
  <c r="J113" i="5"/>
  <c r="S113" i="1"/>
  <c r="G113" i="5"/>
  <c r="F113" i="5"/>
  <c r="E113" i="5"/>
  <c r="D113" i="5"/>
  <c r="Y112" i="5"/>
  <c r="X112" i="5"/>
  <c r="V112" i="5"/>
  <c r="T112" i="5"/>
  <c r="R112" i="5"/>
  <c r="P112" i="5"/>
  <c r="N112" i="5"/>
  <c r="M112" i="5"/>
  <c r="L112" i="5"/>
  <c r="I112" i="5"/>
  <c r="K112" i="5"/>
  <c r="J112" i="5"/>
  <c r="S112" i="1"/>
  <c r="G112" i="5"/>
  <c r="F112" i="5"/>
  <c r="E112" i="5"/>
  <c r="D112" i="5"/>
  <c r="Y111" i="5"/>
  <c r="X111" i="5"/>
  <c r="V111" i="5"/>
  <c r="T111" i="5"/>
  <c r="R111" i="5"/>
  <c r="P111" i="5"/>
  <c r="N111" i="5"/>
  <c r="M111" i="5"/>
  <c r="L111" i="5"/>
  <c r="I111" i="5"/>
  <c r="K111" i="5"/>
  <c r="J111" i="5"/>
  <c r="S111" i="1"/>
  <c r="G111" i="5"/>
  <c r="F111" i="5"/>
  <c r="E111" i="5"/>
  <c r="D111" i="5"/>
  <c r="Y110" i="5"/>
  <c r="X110" i="5"/>
  <c r="V110" i="5"/>
  <c r="T110" i="5"/>
  <c r="R110" i="5"/>
  <c r="P110" i="5"/>
  <c r="N110" i="5"/>
  <c r="M110" i="5"/>
  <c r="L110" i="5"/>
  <c r="I110" i="5"/>
  <c r="K110" i="5"/>
  <c r="J110" i="5"/>
  <c r="S110" i="1"/>
  <c r="G110" i="5"/>
  <c r="F110" i="5"/>
  <c r="E110" i="5"/>
  <c r="D110" i="5"/>
  <c r="Y109" i="5"/>
  <c r="X109" i="5"/>
  <c r="V109" i="5"/>
  <c r="T109" i="5"/>
  <c r="R109" i="5"/>
  <c r="P109" i="5"/>
  <c r="N109" i="5"/>
  <c r="M109" i="5"/>
  <c r="L109" i="5"/>
  <c r="I109" i="5"/>
  <c r="K109" i="5"/>
  <c r="J109" i="5"/>
  <c r="S109" i="1"/>
  <c r="G109" i="5"/>
  <c r="F109" i="5"/>
  <c r="E109" i="5"/>
  <c r="D109" i="5"/>
  <c r="Y108" i="5"/>
  <c r="X108" i="5"/>
  <c r="V108" i="5"/>
  <c r="T108" i="5"/>
  <c r="R108" i="5"/>
  <c r="P108" i="5"/>
  <c r="N108" i="5"/>
  <c r="M108" i="5"/>
  <c r="L108" i="5"/>
  <c r="I108" i="5"/>
  <c r="K108" i="5"/>
  <c r="J108" i="5"/>
  <c r="S108" i="1"/>
  <c r="G108" i="5"/>
  <c r="F108" i="5"/>
  <c r="E108" i="5"/>
  <c r="D108" i="5"/>
  <c r="Y107" i="5"/>
  <c r="X107" i="5"/>
  <c r="V107" i="5"/>
  <c r="T107" i="5"/>
  <c r="R107" i="5"/>
  <c r="P107" i="5"/>
  <c r="N107" i="5"/>
  <c r="M107" i="5"/>
  <c r="L107" i="5"/>
  <c r="I107" i="5"/>
  <c r="K107" i="5"/>
  <c r="J107" i="5"/>
  <c r="S107" i="1"/>
  <c r="G107" i="5"/>
  <c r="F107" i="5"/>
  <c r="E107" i="5"/>
  <c r="D107" i="5"/>
  <c r="Y106" i="5"/>
  <c r="X106" i="5"/>
  <c r="V106" i="5"/>
  <c r="T106" i="5"/>
  <c r="R106" i="5"/>
  <c r="P106" i="5"/>
  <c r="N106" i="5"/>
  <c r="M106" i="5"/>
  <c r="L106" i="5"/>
  <c r="I106" i="5"/>
  <c r="K106" i="5"/>
  <c r="J106" i="5"/>
  <c r="S106" i="1"/>
  <c r="G106" i="5"/>
  <c r="F106" i="5"/>
  <c r="E106" i="5"/>
  <c r="D106" i="5"/>
  <c r="Y105" i="5"/>
  <c r="X105" i="5"/>
  <c r="V105" i="5"/>
  <c r="T105" i="5"/>
  <c r="R105" i="5"/>
  <c r="P105" i="5"/>
  <c r="N105" i="5"/>
  <c r="M105" i="5"/>
  <c r="L105" i="5"/>
  <c r="I105" i="5"/>
  <c r="K105" i="5"/>
  <c r="J105" i="5"/>
  <c r="S105" i="1"/>
  <c r="G105" i="5"/>
  <c r="F105" i="5"/>
  <c r="E105" i="5"/>
  <c r="D105" i="5"/>
  <c r="Y104" i="5"/>
  <c r="X104" i="5"/>
  <c r="V104" i="5"/>
  <c r="T104" i="5"/>
  <c r="R104" i="5"/>
  <c r="P104" i="5"/>
  <c r="N104" i="5"/>
  <c r="M104" i="5"/>
  <c r="L104" i="5"/>
  <c r="I104" i="5"/>
  <c r="K104" i="5"/>
  <c r="J104" i="5"/>
  <c r="S104" i="1"/>
  <c r="G104" i="5"/>
  <c r="F104" i="5"/>
  <c r="E104" i="5"/>
  <c r="D104" i="5"/>
  <c r="Y103" i="5"/>
  <c r="X103" i="5"/>
  <c r="V103" i="5"/>
  <c r="T103" i="5"/>
  <c r="R103" i="5"/>
  <c r="P103" i="5"/>
  <c r="N103" i="5"/>
  <c r="M103" i="5"/>
  <c r="L103" i="5"/>
  <c r="I103" i="5"/>
  <c r="K103" i="5"/>
  <c r="J103" i="5"/>
  <c r="S103" i="1"/>
  <c r="G103" i="5"/>
  <c r="F103" i="5"/>
  <c r="E103" i="5"/>
  <c r="D103" i="5"/>
  <c r="Y102" i="5"/>
  <c r="X102" i="5"/>
  <c r="V102" i="5"/>
  <c r="T102" i="5"/>
  <c r="R102" i="5"/>
  <c r="P102" i="5"/>
  <c r="N102" i="5"/>
  <c r="M102" i="5"/>
  <c r="L102" i="5"/>
  <c r="I102" i="5"/>
  <c r="K102" i="5"/>
  <c r="J102" i="5"/>
  <c r="S102" i="1"/>
  <c r="G102" i="5"/>
  <c r="F102" i="5"/>
  <c r="E102" i="5"/>
  <c r="D102" i="5"/>
  <c r="Y101" i="5"/>
  <c r="X101" i="5"/>
  <c r="V101" i="5"/>
  <c r="T101" i="5"/>
  <c r="R101" i="5"/>
  <c r="P101" i="5"/>
  <c r="N101" i="5"/>
  <c r="M101" i="5"/>
  <c r="L101" i="5"/>
  <c r="I101" i="5"/>
  <c r="K101" i="5"/>
  <c r="J101" i="5"/>
  <c r="S101" i="1"/>
  <c r="G101" i="5"/>
  <c r="F101" i="5"/>
  <c r="E101" i="5"/>
  <c r="D101" i="5"/>
  <c r="Y100" i="5"/>
  <c r="X100" i="5"/>
  <c r="V100" i="5"/>
  <c r="T100" i="5"/>
  <c r="R100" i="5"/>
  <c r="P100" i="5"/>
  <c r="N100" i="5"/>
  <c r="M100" i="5"/>
  <c r="L100" i="5"/>
  <c r="I100" i="5"/>
  <c r="K100" i="5"/>
  <c r="J100" i="5"/>
  <c r="S100" i="1"/>
  <c r="G100" i="5"/>
  <c r="F100" i="5"/>
  <c r="E100" i="5"/>
  <c r="D100" i="5"/>
  <c r="Y99" i="5"/>
  <c r="X99" i="5"/>
  <c r="V99" i="5"/>
  <c r="T99" i="5"/>
  <c r="R99" i="5"/>
  <c r="P99" i="5"/>
  <c r="N99" i="5"/>
  <c r="M99" i="5"/>
  <c r="L99" i="5"/>
  <c r="I99" i="5"/>
  <c r="K99" i="5"/>
  <c r="J99" i="5"/>
  <c r="S99" i="1"/>
  <c r="G99" i="5"/>
  <c r="F99" i="5"/>
  <c r="E99" i="5"/>
  <c r="D99" i="5"/>
  <c r="Y98" i="5"/>
  <c r="X98" i="5"/>
  <c r="V98" i="5"/>
  <c r="T98" i="5"/>
  <c r="R98" i="5"/>
  <c r="P98" i="5"/>
  <c r="N98" i="5"/>
  <c r="M98" i="5"/>
  <c r="L98" i="5"/>
  <c r="I98" i="5"/>
  <c r="K98" i="5"/>
  <c r="J98" i="5"/>
  <c r="S98" i="1"/>
  <c r="G98" i="5"/>
  <c r="F98" i="5"/>
  <c r="E98" i="5"/>
  <c r="D98" i="5"/>
  <c r="Y97" i="5"/>
  <c r="X97" i="5"/>
  <c r="V97" i="5"/>
  <c r="T97" i="5"/>
  <c r="R97" i="5"/>
  <c r="P97" i="5"/>
  <c r="N97" i="5"/>
  <c r="M97" i="5"/>
  <c r="L97" i="5"/>
  <c r="I97" i="5"/>
  <c r="K97" i="5"/>
  <c r="J97" i="5"/>
  <c r="S97" i="1"/>
  <c r="G97" i="5"/>
  <c r="F97" i="5"/>
  <c r="E97" i="5"/>
  <c r="D97" i="5"/>
  <c r="Y96" i="5"/>
  <c r="X96" i="5"/>
  <c r="V96" i="5"/>
  <c r="T96" i="5"/>
  <c r="R96" i="5"/>
  <c r="P96" i="5"/>
  <c r="N96" i="5"/>
  <c r="M96" i="5"/>
  <c r="L96" i="5"/>
  <c r="I96" i="5"/>
  <c r="K96" i="5"/>
  <c r="J96" i="5"/>
  <c r="S96" i="1"/>
  <c r="G96" i="5"/>
  <c r="F96" i="5"/>
  <c r="E96" i="5"/>
  <c r="D96" i="5"/>
  <c r="Y95" i="5"/>
  <c r="X95" i="5"/>
  <c r="V95" i="5"/>
  <c r="T95" i="5"/>
  <c r="R95" i="5"/>
  <c r="P95" i="5"/>
  <c r="N95" i="5"/>
  <c r="M95" i="5"/>
  <c r="L95" i="5"/>
  <c r="I95" i="5"/>
  <c r="K95" i="5"/>
  <c r="J95" i="5"/>
  <c r="S95" i="1"/>
  <c r="G95" i="5"/>
  <c r="F95" i="5"/>
  <c r="E95" i="5"/>
  <c r="D95" i="5"/>
  <c r="Y94" i="5"/>
  <c r="X94" i="5"/>
  <c r="V94" i="5"/>
  <c r="T94" i="5"/>
  <c r="R94" i="5"/>
  <c r="P94" i="5"/>
  <c r="N94" i="5"/>
  <c r="M94" i="5"/>
  <c r="L94" i="5"/>
  <c r="I94" i="5"/>
  <c r="K94" i="5"/>
  <c r="J94" i="5"/>
  <c r="S94" i="1"/>
  <c r="G94" i="5"/>
  <c r="F94" i="5"/>
  <c r="E94" i="5"/>
  <c r="D94" i="5"/>
  <c r="Y93" i="5"/>
  <c r="X93" i="5"/>
  <c r="V93" i="5"/>
  <c r="T93" i="5"/>
  <c r="R93" i="5"/>
  <c r="P93" i="5"/>
  <c r="N93" i="5"/>
  <c r="M93" i="5"/>
  <c r="L93" i="5"/>
  <c r="I93" i="5"/>
  <c r="K93" i="5"/>
  <c r="J93" i="5"/>
  <c r="S93" i="1"/>
  <c r="G93" i="5"/>
  <c r="F93" i="5"/>
  <c r="E93" i="5"/>
  <c r="D93" i="5"/>
  <c r="Y92" i="5"/>
  <c r="X92" i="5"/>
  <c r="V92" i="5"/>
  <c r="T92" i="5"/>
  <c r="R92" i="5"/>
  <c r="P92" i="5"/>
  <c r="N92" i="5"/>
  <c r="M92" i="5"/>
  <c r="L92" i="5"/>
  <c r="I92" i="5"/>
  <c r="K92" i="5"/>
  <c r="J92" i="5"/>
  <c r="S92" i="1"/>
  <c r="G92" i="5"/>
  <c r="F92" i="5"/>
  <c r="E92" i="5"/>
  <c r="D92" i="5"/>
  <c r="Y91" i="5"/>
  <c r="X91" i="5"/>
  <c r="V91" i="5"/>
  <c r="T91" i="5"/>
  <c r="R91" i="5"/>
  <c r="P91" i="5"/>
  <c r="N91" i="5"/>
  <c r="M91" i="5"/>
  <c r="L91" i="5"/>
  <c r="I91" i="5"/>
  <c r="K91" i="5"/>
  <c r="J91" i="5"/>
  <c r="S91" i="1"/>
  <c r="G91" i="5"/>
  <c r="F91" i="5"/>
  <c r="E91" i="5"/>
  <c r="D91" i="5"/>
  <c r="Y90" i="5"/>
  <c r="X90" i="5"/>
  <c r="V90" i="5"/>
  <c r="T90" i="5"/>
  <c r="R90" i="5"/>
  <c r="P90" i="5"/>
  <c r="N90" i="5"/>
  <c r="M90" i="5"/>
  <c r="L90" i="5"/>
  <c r="I90" i="5"/>
  <c r="K90" i="5"/>
  <c r="J90" i="5"/>
  <c r="S90" i="1"/>
  <c r="G90" i="5"/>
  <c r="F90" i="5"/>
  <c r="E90" i="5"/>
  <c r="D90" i="5"/>
  <c r="Y89" i="5"/>
  <c r="X89" i="5"/>
  <c r="V89" i="5"/>
  <c r="T89" i="5"/>
  <c r="R89" i="5"/>
  <c r="P89" i="5"/>
  <c r="N89" i="5"/>
  <c r="M89" i="5"/>
  <c r="L89" i="5"/>
  <c r="I89" i="5"/>
  <c r="K89" i="5"/>
  <c r="J89" i="5"/>
  <c r="S89" i="1"/>
  <c r="G89" i="5"/>
  <c r="F89" i="5"/>
  <c r="E89" i="5"/>
  <c r="D89" i="5"/>
  <c r="Y88" i="5"/>
  <c r="X88" i="5"/>
  <c r="V88" i="5"/>
  <c r="T88" i="5"/>
  <c r="R88" i="5"/>
  <c r="P88" i="5"/>
  <c r="N88" i="5"/>
  <c r="M88" i="5"/>
  <c r="L88" i="5"/>
  <c r="I88" i="5"/>
  <c r="K88" i="5"/>
  <c r="J88" i="5"/>
  <c r="S88" i="1"/>
  <c r="G88" i="5"/>
  <c r="F88" i="5"/>
  <c r="E88" i="5"/>
  <c r="D88" i="5"/>
  <c r="Y87" i="5"/>
  <c r="X87" i="5"/>
  <c r="V87" i="5"/>
  <c r="T87" i="5"/>
  <c r="R87" i="5"/>
  <c r="P87" i="5"/>
  <c r="N87" i="5"/>
  <c r="M87" i="5"/>
  <c r="L87" i="5"/>
  <c r="I87" i="5"/>
  <c r="K87" i="5"/>
  <c r="J87" i="5"/>
  <c r="S87" i="1"/>
  <c r="G87" i="5"/>
  <c r="F87" i="5"/>
  <c r="E87" i="5"/>
  <c r="D87" i="5"/>
  <c r="Y86" i="5"/>
  <c r="X86" i="5"/>
  <c r="V86" i="5"/>
  <c r="T86" i="5"/>
  <c r="R86" i="5"/>
  <c r="P86" i="5"/>
  <c r="N86" i="5"/>
  <c r="M86" i="5"/>
  <c r="L86" i="5"/>
  <c r="I86" i="5"/>
  <c r="K86" i="5"/>
  <c r="J86" i="5"/>
  <c r="S86" i="1"/>
  <c r="G86" i="5"/>
  <c r="F86" i="5"/>
  <c r="E86" i="5"/>
  <c r="D86" i="5"/>
  <c r="Y85" i="5"/>
  <c r="X85" i="5"/>
  <c r="V85" i="5"/>
  <c r="T85" i="5"/>
  <c r="R85" i="5"/>
  <c r="P85" i="5"/>
  <c r="N85" i="5"/>
  <c r="M85" i="5"/>
  <c r="L85" i="5"/>
  <c r="I85" i="5"/>
  <c r="K85" i="5"/>
  <c r="J85" i="5"/>
  <c r="S85" i="1"/>
  <c r="G85" i="5"/>
  <c r="F85" i="5"/>
  <c r="E85" i="5"/>
  <c r="D85" i="5"/>
  <c r="Y84" i="5"/>
  <c r="X84" i="5"/>
  <c r="V84" i="5"/>
  <c r="T84" i="5"/>
  <c r="R84" i="5"/>
  <c r="P84" i="5"/>
  <c r="N84" i="5"/>
  <c r="M84" i="5"/>
  <c r="L84" i="5"/>
  <c r="I84" i="5"/>
  <c r="K84" i="5"/>
  <c r="J84" i="5"/>
  <c r="S84" i="1"/>
  <c r="G84" i="5"/>
  <c r="F84" i="5"/>
  <c r="E84" i="5"/>
  <c r="D84" i="5"/>
  <c r="Y83" i="5"/>
  <c r="X83" i="5"/>
  <c r="V83" i="5"/>
  <c r="T83" i="5"/>
  <c r="R83" i="5"/>
  <c r="P83" i="5"/>
  <c r="N83" i="5"/>
  <c r="M83" i="5"/>
  <c r="L83" i="5"/>
  <c r="I83" i="5"/>
  <c r="K83" i="5"/>
  <c r="J83" i="5"/>
  <c r="S83" i="1"/>
  <c r="G83" i="5"/>
  <c r="F83" i="5"/>
  <c r="E83" i="5"/>
  <c r="D83" i="5"/>
  <c r="Y82" i="5"/>
  <c r="X82" i="5"/>
  <c r="V82" i="5"/>
  <c r="T82" i="5"/>
  <c r="R82" i="5"/>
  <c r="P82" i="5"/>
  <c r="N82" i="5"/>
  <c r="M82" i="5"/>
  <c r="L82" i="5"/>
  <c r="I82" i="5"/>
  <c r="K82" i="5"/>
  <c r="J82" i="5"/>
  <c r="S82" i="1"/>
  <c r="G82" i="5"/>
  <c r="F82" i="5"/>
  <c r="E82" i="5"/>
  <c r="D82" i="5"/>
  <c r="Y81" i="5"/>
  <c r="X81" i="5"/>
  <c r="V81" i="5"/>
  <c r="T81" i="5"/>
  <c r="R81" i="5"/>
  <c r="P81" i="5"/>
  <c r="N81" i="5"/>
  <c r="M81" i="5"/>
  <c r="L81" i="5"/>
  <c r="I81" i="5"/>
  <c r="K81" i="5"/>
  <c r="J81" i="5"/>
  <c r="S81" i="1"/>
  <c r="G81" i="5"/>
  <c r="F81" i="5"/>
  <c r="E81" i="5"/>
  <c r="D81" i="5"/>
  <c r="Y80" i="5"/>
  <c r="X80" i="5"/>
  <c r="V80" i="5"/>
  <c r="T80" i="5"/>
  <c r="R80" i="5"/>
  <c r="P80" i="5"/>
  <c r="N80" i="5"/>
  <c r="M80" i="5"/>
  <c r="L80" i="5"/>
  <c r="I80" i="5"/>
  <c r="K80" i="5"/>
  <c r="J80" i="5"/>
  <c r="S80" i="1"/>
  <c r="G80" i="5"/>
  <c r="F80" i="5"/>
  <c r="E80" i="5"/>
  <c r="D80" i="5"/>
  <c r="Y79" i="5"/>
  <c r="X79" i="5"/>
  <c r="V79" i="5"/>
  <c r="T79" i="5"/>
  <c r="R79" i="5"/>
  <c r="P79" i="5"/>
  <c r="N79" i="5"/>
  <c r="M79" i="5"/>
  <c r="L79" i="5"/>
  <c r="I79" i="5"/>
  <c r="K79" i="5"/>
  <c r="J79" i="5"/>
  <c r="S79" i="1"/>
  <c r="G79" i="5"/>
  <c r="F79" i="5"/>
  <c r="E79" i="5"/>
  <c r="D79" i="5"/>
  <c r="Y78" i="5"/>
  <c r="X78" i="5"/>
  <c r="V78" i="5"/>
  <c r="T78" i="5"/>
  <c r="R78" i="5"/>
  <c r="P78" i="5"/>
  <c r="N78" i="5"/>
  <c r="M78" i="5"/>
  <c r="L78" i="5"/>
  <c r="I78" i="5"/>
  <c r="K78" i="5"/>
  <c r="J78" i="5"/>
  <c r="S78" i="1"/>
  <c r="G78" i="5"/>
  <c r="F78" i="5"/>
  <c r="E78" i="5"/>
  <c r="D78" i="5"/>
  <c r="Y77" i="5"/>
  <c r="X77" i="5"/>
  <c r="V77" i="5"/>
  <c r="T77" i="5"/>
  <c r="R77" i="5"/>
  <c r="P77" i="5"/>
  <c r="N77" i="5"/>
  <c r="M77" i="5"/>
  <c r="L77" i="5"/>
  <c r="I77" i="5"/>
  <c r="K77" i="5"/>
  <c r="J77" i="5"/>
  <c r="S77" i="1"/>
  <c r="G77" i="5"/>
  <c r="F77" i="5"/>
  <c r="E77" i="5"/>
  <c r="D77" i="5"/>
  <c r="Y76" i="5"/>
  <c r="X76" i="5"/>
  <c r="V76" i="5"/>
  <c r="T76" i="5"/>
  <c r="R76" i="5"/>
  <c r="P76" i="5"/>
  <c r="N76" i="5"/>
  <c r="M76" i="5"/>
  <c r="L76" i="5"/>
  <c r="I76" i="5"/>
  <c r="K76" i="5"/>
  <c r="J76" i="5"/>
  <c r="S76" i="1"/>
  <c r="G76" i="5"/>
  <c r="F76" i="5"/>
  <c r="E76" i="5"/>
  <c r="D76" i="5"/>
  <c r="Y75" i="5"/>
  <c r="X75" i="5"/>
  <c r="V75" i="5"/>
  <c r="T75" i="5"/>
  <c r="R75" i="5"/>
  <c r="P75" i="5"/>
  <c r="N75" i="5"/>
  <c r="M75" i="5"/>
  <c r="L75" i="5"/>
  <c r="I75" i="5"/>
  <c r="K75" i="5"/>
  <c r="J75" i="5"/>
  <c r="S75" i="1"/>
  <c r="G75" i="5"/>
  <c r="F75" i="5"/>
  <c r="E75" i="5"/>
  <c r="D75" i="5"/>
  <c r="Y74" i="5"/>
  <c r="X74" i="5"/>
  <c r="V74" i="5"/>
  <c r="T74" i="5"/>
  <c r="R74" i="5"/>
  <c r="P74" i="5"/>
  <c r="N74" i="5"/>
  <c r="M74" i="5"/>
  <c r="L74" i="5"/>
  <c r="I74" i="5"/>
  <c r="K74" i="5"/>
  <c r="J74" i="5"/>
  <c r="S74" i="1"/>
  <c r="G74" i="5"/>
  <c r="F74" i="5"/>
  <c r="E74" i="5"/>
  <c r="D74" i="5"/>
  <c r="Y73" i="5"/>
  <c r="X73" i="5"/>
  <c r="V73" i="5"/>
  <c r="T73" i="5"/>
  <c r="R73" i="5"/>
  <c r="P73" i="5"/>
  <c r="N73" i="5"/>
  <c r="M73" i="5"/>
  <c r="L73" i="5"/>
  <c r="I73" i="5"/>
  <c r="K73" i="5"/>
  <c r="J73" i="5"/>
  <c r="S73" i="1"/>
  <c r="G73" i="5"/>
  <c r="F73" i="5"/>
  <c r="E73" i="5"/>
  <c r="D73" i="5"/>
  <c r="Y72" i="5"/>
  <c r="X72" i="5"/>
  <c r="V72" i="5"/>
  <c r="T72" i="5"/>
  <c r="R72" i="5"/>
  <c r="P72" i="5"/>
  <c r="N72" i="5"/>
  <c r="M72" i="5"/>
  <c r="L72" i="5"/>
  <c r="I72" i="5"/>
  <c r="K72" i="5"/>
  <c r="J72" i="5"/>
  <c r="S72" i="1"/>
  <c r="G72" i="5"/>
  <c r="F72" i="5"/>
  <c r="E72" i="5"/>
  <c r="D72" i="5"/>
  <c r="Y71" i="5"/>
  <c r="X71" i="5"/>
  <c r="V71" i="5"/>
  <c r="T71" i="5"/>
  <c r="R71" i="5"/>
  <c r="P71" i="5"/>
  <c r="N71" i="5"/>
  <c r="M71" i="5"/>
  <c r="L71" i="5"/>
  <c r="I71" i="5"/>
  <c r="K71" i="5"/>
  <c r="J71" i="5"/>
  <c r="S71" i="1"/>
  <c r="G71" i="5"/>
  <c r="F71" i="5"/>
  <c r="E71" i="5"/>
  <c r="D71" i="5"/>
  <c r="Y70" i="5"/>
  <c r="X70" i="5"/>
  <c r="V70" i="5"/>
  <c r="T70" i="5"/>
  <c r="R70" i="5"/>
  <c r="P70" i="5"/>
  <c r="N70" i="5"/>
  <c r="M70" i="5"/>
  <c r="L70" i="5"/>
  <c r="I70" i="5"/>
  <c r="K70" i="5"/>
  <c r="J70" i="5"/>
  <c r="S70" i="1"/>
  <c r="G70" i="5"/>
  <c r="F70" i="5"/>
  <c r="E70" i="5"/>
  <c r="D70" i="5"/>
  <c r="Y69" i="5"/>
  <c r="X69" i="5"/>
  <c r="V69" i="5"/>
  <c r="T69" i="5"/>
  <c r="R69" i="5"/>
  <c r="P69" i="5"/>
  <c r="N69" i="5"/>
  <c r="M69" i="5"/>
  <c r="L69" i="5"/>
  <c r="I69" i="5"/>
  <c r="K69" i="5"/>
  <c r="J69" i="5"/>
  <c r="S69" i="1"/>
  <c r="G69" i="5"/>
  <c r="F69" i="5"/>
  <c r="E69" i="5"/>
  <c r="D69" i="5"/>
  <c r="Y68" i="5"/>
  <c r="X68" i="5"/>
  <c r="V68" i="5"/>
  <c r="T68" i="5"/>
  <c r="R68" i="5"/>
  <c r="P68" i="5"/>
  <c r="N68" i="5"/>
  <c r="M68" i="5"/>
  <c r="L68" i="5"/>
  <c r="I68" i="5"/>
  <c r="K68" i="5"/>
  <c r="J68" i="5"/>
  <c r="S68" i="1"/>
  <c r="G68" i="5"/>
  <c r="F68" i="5"/>
  <c r="E68" i="5"/>
  <c r="D68" i="5"/>
  <c r="Y67" i="5"/>
  <c r="X67" i="5"/>
  <c r="V67" i="5"/>
  <c r="T67" i="5"/>
  <c r="R67" i="5"/>
  <c r="P67" i="5"/>
  <c r="N67" i="5"/>
  <c r="M67" i="5"/>
  <c r="L67" i="5"/>
  <c r="I67" i="5"/>
  <c r="K67" i="5"/>
  <c r="J67" i="5"/>
  <c r="S67" i="1"/>
  <c r="G67" i="5"/>
  <c r="F67" i="5"/>
  <c r="E67" i="5"/>
  <c r="D67" i="5"/>
  <c r="Y66" i="5"/>
  <c r="X66" i="5"/>
  <c r="V66" i="5"/>
  <c r="T66" i="5"/>
  <c r="R66" i="5"/>
  <c r="P66" i="5"/>
  <c r="N66" i="5"/>
  <c r="M66" i="5"/>
  <c r="L66" i="5"/>
  <c r="I66" i="5"/>
  <c r="K66" i="5"/>
  <c r="J66" i="5"/>
  <c r="S66" i="1"/>
  <c r="G66" i="5"/>
  <c r="F66" i="5"/>
  <c r="E66" i="5"/>
  <c r="D66" i="5"/>
  <c r="Y65" i="5"/>
  <c r="X65" i="5"/>
  <c r="V65" i="5"/>
  <c r="T65" i="5"/>
  <c r="R65" i="5"/>
  <c r="P65" i="5"/>
  <c r="N65" i="5"/>
  <c r="M65" i="5"/>
  <c r="L65" i="5"/>
  <c r="I65" i="5"/>
  <c r="K65" i="5"/>
  <c r="J65" i="5"/>
  <c r="S65" i="1"/>
  <c r="G65" i="5"/>
  <c r="F65" i="5"/>
  <c r="E65" i="5"/>
  <c r="D65" i="5"/>
  <c r="Y64" i="5"/>
  <c r="X64" i="5"/>
  <c r="V64" i="5"/>
  <c r="T64" i="5"/>
  <c r="R64" i="5"/>
  <c r="P64" i="5"/>
  <c r="N64" i="5"/>
  <c r="M64" i="5"/>
  <c r="L64" i="5"/>
  <c r="I64" i="5"/>
  <c r="K64" i="5"/>
  <c r="J64" i="5"/>
  <c r="S64" i="1"/>
  <c r="G64" i="5"/>
  <c r="F64" i="5"/>
  <c r="E64" i="5"/>
  <c r="D64" i="5"/>
  <c r="Y63" i="5"/>
  <c r="X63" i="5"/>
  <c r="V63" i="5"/>
  <c r="T63" i="5"/>
  <c r="R63" i="5"/>
  <c r="P63" i="5"/>
  <c r="N63" i="5"/>
  <c r="M63" i="5"/>
  <c r="L63" i="5"/>
  <c r="I63" i="5"/>
  <c r="K63" i="5"/>
  <c r="J63" i="5"/>
  <c r="S63" i="1"/>
  <c r="G63" i="5"/>
  <c r="F63" i="5"/>
  <c r="E63" i="5"/>
  <c r="D63" i="5"/>
  <c r="Y62" i="5"/>
  <c r="X62" i="5"/>
  <c r="V62" i="5"/>
  <c r="T62" i="5"/>
  <c r="R62" i="5"/>
  <c r="P62" i="5"/>
  <c r="N62" i="5"/>
  <c r="M62" i="5"/>
  <c r="L62" i="5"/>
  <c r="K62" i="5"/>
  <c r="J62" i="5"/>
  <c r="S62" i="1"/>
  <c r="G62" i="5"/>
  <c r="F62" i="5"/>
  <c r="E62" i="5"/>
  <c r="D62" i="5"/>
  <c r="Y61" i="5"/>
  <c r="X61" i="5"/>
  <c r="V61" i="5"/>
  <c r="T61" i="5"/>
  <c r="R61" i="5"/>
  <c r="P61" i="5"/>
  <c r="N61" i="5"/>
  <c r="M61" i="5"/>
  <c r="L61" i="5"/>
  <c r="K61" i="5"/>
  <c r="J61" i="5"/>
  <c r="S61" i="1"/>
  <c r="G61" i="5"/>
  <c r="F61" i="5"/>
  <c r="E61" i="5"/>
  <c r="D61" i="5"/>
  <c r="Y60" i="5"/>
  <c r="X60" i="5"/>
  <c r="V60" i="5"/>
  <c r="T60" i="5"/>
  <c r="R60" i="5"/>
  <c r="P60" i="5"/>
  <c r="N60" i="5"/>
  <c r="M60" i="5"/>
  <c r="L60" i="5"/>
  <c r="K60" i="5"/>
  <c r="J60" i="5"/>
  <c r="S60" i="1"/>
  <c r="G60" i="5"/>
  <c r="F60" i="5"/>
  <c r="E60" i="5"/>
  <c r="D60" i="5"/>
  <c r="Y59" i="5"/>
  <c r="X59" i="5"/>
  <c r="V59" i="5"/>
  <c r="T59" i="5"/>
  <c r="R59" i="5"/>
  <c r="P59" i="5"/>
  <c r="N59" i="5"/>
  <c r="M59" i="5"/>
  <c r="L59" i="5"/>
  <c r="K59" i="5"/>
  <c r="J59" i="5"/>
  <c r="S59" i="1"/>
  <c r="G59" i="5"/>
  <c r="F59" i="5"/>
  <c r="E59" i="5"/>
  <c r="D59" i="5"/>
  <c r="Y58" i="5"/>
  <c r="X58" i="5"/>
  <c r="V58" i="5"/>
  <c r="T58" i="5"/>
  <c r="R58" i="5"/>
  <c r="P58" i="5"/>
  <c r="N58" i="5"/>
  <c r="M58" i="5"/>
  <c r="L58" i="5"/>
  <c r="K58" i="5"/>
  <c r="J58" i="5"/>
  <c r="S58" i="1"/>
  <c r="G58" i="5"/>
  <c r="F58" i="5"/>
  <c r="E58" i="5"/>
  <c r="D58" i="5"/>
  <c r="Y57" i="5"/>
  <c r="X57" i="5"/>
  <c r="V57" i="5"/>
  <c r="T57" i="5"/>
  <c r="R57" i="5"/>
  <c r="P57" i="5"/>
  <c r="N57" i="5"/>
  <c r="M57" i="5"/>
  <c r="L57" i="5"/>
  <c r="K57" i="5"/>
  <c r="J57" i="5"/>
  <c r="S57" i="1"/>
  <c r="G57" i="5"/>
  <c r="F57" i="5"/>
  <c r="E57" i="5"/>
  <c r="D57" i="5"/>
  <c r="Y56" i="5"/>
  <c r="X56" i="5"/>
  <c r="V56" i="5"/>
  <c r="T56" i="5"/>
  <c r="R56" i="5"/>
  <c r="P56" i="5"/>
  <c r="N56" i="5"/>
  <c r="M56" i="5"/>
  <c r="L56" i="5"/>
  <c r="K56" i="5"/>
  <c r="J56" i="5"/>
  <c r="S56" i="1"/>
  <c r="G56" i="5"/>
  <c r="F56" i="5"/>
  <c r="E56" i="5"/>
  <c r="D56" i="5"/>
  <c r="Y55" i="5"/>
  <c r="X55" i="5"/>
  <c r="V55" i="5"/>
  <c r="T55" i="5"/>
  <c r="R55" i="5"/>
  <c r="P55" i="5"/>
  <c r="N55" i="5"/>
  <c r="M55" i="5"/>
  <c r="L55" i="5"/>
  <c r="K55" i="5"/>
  <c r="J55" i="5"/>
  <c r="S55" i="1"/>
  <c r="G55" i="5"/>
  <c r="F55" i="5"/>
  <c r="E55" i="5"/>
  <c r="D55" i="5"/>
  <c r="Y54" i="5"/>
  <c r="X54" i="5"/>
  <c r="V54" i="5"/>
  <c r="T54" i="5"/>
  <c r="R54" i="5"/>
  <c r="P54" i="5"/>
  <c r="N54" i="5"/>
  <c r="M54" i="5"/>
  <c r="L54" i="5"/>
  <c r="K54" i="5"/>
  <c r="J54" i="5"/>
  <c r="S54" i="1"/>
  <c r="G54" i="5"/>
  <c r="F54" i="5"/>
  <c r="E54" i="5"/>
  <c r="D54" i="5"/>
  <c r="Y53" i="5"/>
  <c r="X53" i="5"/>
  <c r="V53" i="5"/>
  <c r="T53" i="5"/>
  <c r="R53" i="5"/>
  <c r="P53" i="5"/>
  <c r="N53" i="5"/>
  <c r="M53" i="5"/>
  <c r="L53" i="5"/>
  <c r="K53" i="5"/>
  <c r="J53" i="5"/>
  <c r="S53" i="1"/>
  <c r="G53" i="5"/>
  <c r="F53" i="5"/>
  <c r="E53" i="5"/>
  <c r="D53" i="5"/>
  <c r="Y52" i="5"/>
  <c r="X52" i="5"/>
  <c r="V52" i="5"/>
  <c r="T52" i="5"/>
  <c r="R52" i="5"/>
  <c r="P52" i="5"/>
  <c r="N52" i="5"/>
  <c r="M52" i="5"/>
  <c r="L52" i="5"/>
  <c r="K52" i="5"/>
  <c r="J52" i="5"/>
  <c r="S52" i="1"/>
  <c r="G52" i="5"/>
  <c r="F52" i="5"/>
  <c r="E52" i="5"/>
  <c r="D52" i="5"/>
  <c r="Y51" i="5"/>
  <c r="X51" i="5"/>
  <c r="V51" i="5"/>
  <c r="T51" i="5"/>
  <c r="R51" i="5"/>
  <c r="P51" i="5"/>
  <c r="N51" i="5"/>
  <c r="M51" i="5"/>
  <c r="L51" i="5"/>
  <c r="K51" i="5"/>
  <c r="J51" i="5"/>
  <c r="S51" i="1"/>
  <c r="G51" i="5"/>
  <c r="F51" i="5"/>
  <c r="E51" i="5"/>
  <c r="D51" i="5"/>
  <c r="Y50" i="5"/>
  <c r="X50" i="5"/>
  <c r="V50" i="5"/>
  <c r="T50" i="5"/>
  <c r="R50" i="5"/>
  <c r="P50" i="5"/>
  <c r="N50" i="5"/>
  <c r="M50" i="5"/>
  <c r="L50" i="5"/>
  <c r="K50" i="5"/>
  <c r="J50" i="5"/>
  <c r="S50" i="1"/>
  <c r="G50" i="5"/>
  <c r="F50" i="5"/>
  <c r="E50" i="5"/>
  <c r="D50" i="5"/>
  <c r="Y49" i="5"/>
  <c r="X49" i="5"/>
  <c r="V49" i="5"/>
  <c r="T49" i="5"/>
  <c r="R49" i="5"/>
  <c r="P49" i="5"/>
  <c r="N49" i="5"/>
  <c r="M49" i="5"/>
  <c r="L49" i="5"/>
  <c r="K49" i="5"/>
  <c r="J49" i="5"/>
  <c r="S49" i="1"/>
  <c r="G49" i="5"/>
  <c r="F49" i="5"/>
  <c r="E49" i="5"/>
  <c r="D49" i="5"/>
  <c r="Y48" i="5"/>
  <c r="X48" i="5"/>
  <c r="V48" i="5"/>
  <c r="T48" i="5"/>
  <c r="R48" i="5"/>
  <c r="P48" i="5"/>
  <c r="N48" i="5"/>
  <c r="M48" i="5"/>
  <c r="L48" i="5"/>
  <c r="K48" i="5"/>
  <c r="J48" i="5"/>
  <c r="S48" i="1"/>
  <c r="G48" i="5"/>
  <c r="F48" i="5"/>
  <c r="E48" i="5"/>
  <c r="D48" i="5"/>
  <c r="Y47" i="5"/>
  <c r="X47" i="5"/>
  <c r="V47" i="5"/>
  <c r="T47" i="5"/>
  <c r="R47" i="5"/>
  <c r="P47" i="5"/>
  <c r="N47" i="5"/>
  <c r="M47" i="5"/>
  <c r="L47" i="5"/>
  <c r="K47" i="5"/>
  <c r="J47" i="5"/>
  <c r="S47" i="1"/>
  <c r="G47" i="5"/>
  <c r="F47" i="5"/>
  <c r="E47" i="5"/>
  <c r="D47" i="5"/>
  <c r="Y46" i="5"/>
  <c r="X46" i="5"/>
  <c r="V46" i="5"/>
  <c r="T46" i="5"/>
  <c r="R46" i="5"/>
  <c r="P46" i="5"/>
  <c r="N46" i="5"/>
  <c r="M46" i="5"/>
  <c r="L46" i="5"/>
  <c r="K46" i="5"/>
  <c r="J46" i="5"/>
  <c r="S46" i="1"/>
  <c r="G46" i="5"/>
  <c r="F46" i="5"/>
  <c r="E46" i="5"/>
  <c r="D46" i="5"/>
  <c r="Y45" i="5"/>
  <c r="X45" i="5"/>
  <c r="V45" i="5"/>
  <c r="T45" i="5"/>
  <c r="R45" i="5"/>
  <c r="P45" i="5"/>
  <c r="N45" i="5"/>
  <c r="M45" i="5"/>
  <c r="L45" i="5"/>
  <c r="K45" i="5"/>
  <c r="J45" i="5"/>
  <c r="S45" i="1"/>
  <c r="G45" i="5"/>
  <c r="F45" i="5"/>
  <c r="E45" i="5"/>
  <c r="D45" i="5"/>
  <c r="Y44" i="5"/>
  <c r="X44" i="5"/>
  <c r="V44" i="5"/>
  <c r="T44" i="5"/>
  <c r="R44" i="5"/>
  <c r="P44" i="5"/>
  <c r="N44" i="5"/>
  <c r="M44" i="5"/>
  <c r="L44" i="5"/>
  <c r="K44" i="5"/>
  <c r="J44" i="5"/>
  <c r="S44" i="1"/>
  <c r="G44" i="5"/>
  <c r="F44" i="5"/>
  <c r="E44" i="5"/>
  <c r="D44" i="5"/>
  <c r="Y43" i="5"/>
  <c r="X43" i="5"/>
  <c r="V43" i="5"/>
  <c r="T43" i="5"/>
  <c r="R43" i="5"/>
  <c r="P43" i="5"/>
  <c r="N43" i="5"/>
  <c r="M43" i="5"/>
  <c r="L43" i="5"/>
  <c r="K43" i="5"/>
  <c r="J43" i="5"/>
  <c r="S43" i="1"/>
  <c r="G43" i="5"/>
  <c r="F43" i="5"/>
  <c r="E43" i="5"/>
  <c r="D43" i="5"/>
  <c r="Y42" i="5"/>
  <c r="X42" i="5"/>
  <c r="V42" i="5"/>
  <c r="T42" i="5"/>
  <c r="R42" i="5"/>
  <c r="P42" i="5"/>
  <c r="N42" i="5"/>
  <c r="M42" i="5"/>
  <c r="L42" i="5"/>
  <c r="K42" i="5"/>
  <c r="J42" i="5"/>
  <c r="S42" i="1"/>
  <c r="G42" i="5"/>
  <c r="F42" i="5"/>
  <c r="E42" i="5"/>
  <c r="D42" i="5"/>
  <c r="Y41" i="5"/>
  <c r="X41" i="5"/>
  <c r="V41" i="5"/>
  <c r="T41" i="5"/>
  <c r="R41" i="5"/>
  <c r="P41" i="5"/>
  <c r="N41" i="5"/>
  <c r="M41" i="5"/>
  <c r="L41" i="5"/>
  <c r="K41" i="5"/>
  <c r="J41" i="5"/>
  <c r="S41" i="1"/>
  <c r="G41" i="5"/>
  <c r="F41" i="5"/>
  <c r="E41" i="5"/>
  <c r="D41" i="5"/>
  <c r="Y40" i="5"/>
  <c r="X40" i="5"/>
  <c r="V40" i="5"/>
  <c r="T40" i="5"/>
  <c r="R40" i="5"/>
  <c r="P40" i="5"/>
  <c r="N40" i="5"/>
  <c r="M40" i="5"/>
  <c r="L40" i="5"/>
  <c r="K40" i="5"/>
  <c r="J40" i="5"/>
  <c r="S40" i="1"/>
  <c r="G40" i="5"/>
  <c r="F40" i="5"/>
  <c r="E40" i="5"/>
  <c r="D40" i="5"/>
  <c r="Y39" i="5"/>
  <c r="X39" i="5"/>
  <c r="V39" i="5"/>
  <c r="T39" i="5"/>
  <c r="R39" i="5"/>
  <c r="P39" i="5"/>
  <c r="N39" i="5"/>
  <c r="M39" i="5"/>
  <c r="L39" i="5"/>
  <c r="K39" i="5"/>
  <c r="J39" i="5"/>
  <c r="S39" i="1"/>
  <c r="G39" i="5"/>
  <c r="F39" i="5"/>
  <c r="E39" i="5"/>
  <c r="D39" i="5"/>
  <c r="Y38" i="5"/>
  <c r="X38" i="5"/>
  <c r="V38" i="5"/>
  <c r="T38" i="5"/>
  <c r="R38" i="5"/>
  <c r="P38" i="5"/>
  <c r="N38" i="5"/>
  <c r="M38" i="5"/>
  <c r="L38" i="5"/>
  <c r="K38" i="5"/>
  <c r="J38" i="5"/>
  <c r="S38" i="1"/>
  <c r="G38" i="5"/>
  <c r="F38" i="5"/>
  <c r="E38" i="5"/>
  <c r="D38" i="5"/>
  <c r="Y37" i="5"/>
  <c r="X37" i="5"/>
  <c r="V37" i="5"/>
  <c r="T37" i="5"/>
  <c r="R37" i="5"/>
  <c r="P37" i="5"/>
  <c r="N37" i="5"/>
  <c r="M37" i="5"/>
  <c r="L37" i="5"/>
  <c r="K37" i="5"/>
  <c r="J37" i="5"/>
  <c r="S37" i="1"/>
  <c r="G37" i="5"/>
  <c r="F37" i="5"/>
  <c r="E37" i="5"/>
  <c r="D37" i="5"/>
  <c r="Y36" i="5"/>
  <c r="X36" i="5"/>
  <c r="V36" i="5"/>
  <c r="T36" i="5"/>
  <c r="R36" i="5"/>
  <c r="P36" i="5"/>
  <c r="N36" i="5"/>
  <c r="M36" i="5"/>
  <c r="L36" i="5"/>
  <c r="K36" i="5"/>
  <c r="J36" i="5"/>
  <c r="S36" i="1"/>
  <c r="G36" i="5"/>
  <c r="F36" i="5"/>
  <c r="E36" i="5"/>
  <c r="D36" i="5"/>
  <c r="Y35" i="5"/>
  <c r="X35" i="5"/>
  <c r="V35" i="5"/>
  <c r="T35" i="5"/>
  <c r="R35" i="5"/>
  <c r="P35" i="5"/>
  <c r="N35" i="5"/>
  <c r="M35" i="5"/>
  <c r="L35" i="5"/>
  <c r="K35" i="5"/>
  <c r="J35" i="5"/>
  <c r="S35" i="1"/>
  <c r="G35" i="5"/>
  <c r="F35" i="5"/>
  <c r="E35" i="5"/>
  <c r="D35" i="5"/>
  <c r="Y34" i="5"/>
  <c r="X34" i="5"/>
  <c r="V34" i="5"/>
  <c r="T34" i="5"/>
  <c r="R34" i="5"/>
  <c r="P34" i="5"/>
  <c r="N34" i="5"/>
  <c r="M34" i="5"/>
  <c r="L34" i="5"/>
  <c r="K34" i="5"/>
  <c r="J34" i="5"/>
  <c r="S34" i="1"/>
  <c r="G34" i="5"/>
  <c r="F34" i="5"/>
  <c r="E34" i="5"/>
  <c r="D34" i="5"/>
  <c r="Y33" i="5"/>
  <c r="X33" i="5"/>
  <c r="V33" i="5"/>
  <c r="T33" i="5"/>
  <c r="R33" i="5"/>
  <c r="P33" i="5"/>
  <c r="N33" i="5"/>
  <c r="M33" i="5"/>
  <c r="L33" i="5"/>
  <c r="K33" i="5"/>
  <c r="J33" i="5"/>
  <c r="S33" i="1"/>
  <c r="G33" i="5"/>
  <c r="F33" i="5"/>
  <c r="E33" i="5"/>
  <c r="D33" i="5"/>
  <c r="Y32" i="5"/>
  <c r="X32" i="5"/>
  <c r="V32" i="5"/>
  <c r="T32" i="5"/>
  <c r="R32" i="5"/>
  <c r="P32" i="5"/>
  <c r="N32" i="5"/>
  <c r="M32" i="5"/>
  <c r="L32" i="5"/>
  <c r="K32" i="5"/>
  <c r="J32" i="5"/>
  <c r="S32" i="1"/>
  <c r="G32" i="5"/>
  <c r="F32" i="5"/>
  <c r="E32" i="5"/>
  <c r="D32" i="5"/>
  <c r="Y31" i="5"/>
  <c r="X31" i="5"/>
  <c r="V31" i="5"/>
  <c r="T31" i="5"/>
  <c r="R31" i="5"/>
  <c r="P31" i="5"/>
  <c r="N31" i="5"/>
  <c r="M31" i="5"/>
  <c r="L31" i="5"/>
  <c r="K31" i="5"/>
  <c r="J31" i="5"/>
  <c r="S31" i="1"/>
  <c r="G31" i="5"/>
  <c r="F31" i="5"/>
  <c r="E31" i="5"/>
  <c r="D31" i="5"/>
  <c r="Y30" i="5"/>
  <c r="X30" i="5"/>
  <c r="V30" i="5"/>
  <c r="T30" i="5"/>
  <c r="R30" i="5"/>
  <c r="P30" i="5"/>
  <c r="N30" i="5"/>
  <c r="M30" i="5"/>
  <c r="L30" i="5"/>
  <c r="K30" i="5"/>
  <c r="J30" i="5"/>
  <c r="S30" i="1"/>
  <c r="G30" i="5"/>
  <c r="F30" i="5"/>
  <c r="E30" i="5"/>
  <c r="D30" i="5"/>
  <c r="Y29" i="5"/>
  <c r="X29" i="5"/>
  <c r="V29" i="5"/>
  <c r="T29" i="5"/>
  <c r="R29" i="5"/>
  <c r="P29" i="5"/>
  <c r="N29" i="5"/>
  <c r="M29" i="5"/>
  <c r="L29" i="5"/>
  <c r="K29" i="5"/>
  <c r="J29" i="5"/>
  <c r="S29" i="1"/>
  <c r="G29" i="5"/>
  <c r="F29" i="5"/>
  <c r="E29" i="5"/>
  <c r="D29" i="5"/>
  <c r="Y28" i="5"/>
  <c r="X28" i="5"/>
  <c r="V28" i="5"/>
  <c r="T28" i="5"/>
  <c r="R28" i="5"/>
  <c r="P28" i="5"/>
  <c r="N28" i="5"/>
  <c r="M28" i="5"/>
  <c r="L28" i="5"/>
  <c r="K28" i="5"/>
  <c r="J28" i="5"/>
  <c r="S28" i="1"/>
  <c r="G28" i="5"/>
  <c r="F28" i="5"/>
  <c r="E28" i="5"/>
  <c r="D28" i="5"/>
  <c r="Y27" i="5"/>
  <c r="X27" i="5"/>
  <c r="V27" i="5"/>
  <c r="T27" i="5"/>
  <c r="R27" i="5"/>
  <c r="P27" i="5"/>
  <c r="N27" i="5"/>
  <c r="M27" i="5"/>
  <c r="L27" i="5"/>
  <c r="K27" i="5"/>
  <c r="J27" i="5"/>
  <c r="S27" i="1"/>
  <c r="G27" i="5"/>
  <c r="F27" i="5"/>
  <c r="E27" i="5"/>
  <c r="D27" i="5"/>
  <c r="Y26" i="5"/>
  <c r="X26" i="5"/>
  <c r="V26" i="5"/>
  <c r="T26" i="5"/>
  <c r="R26" i="5"/>
  <c r="P26" i="5"/>
  <c r="N26" i="5"/>
  <c r="M26" i="5"/>
  <c r="L26" i="5"/>
  <c r="K26" i="5"/>
  <c r="J26" i="5"/>
  <c r="S26" i="1"/>
  <c r="G26" i="5"/>
  <c r="F26" i="5"/>
  <c r="E26" i="5"/>
  <c r="D26" i="5"/>
  <c r="Y25" i="5"/>
  <c r="X25" i="5"/>
  <c r="V25" i="5"/>
  <c r="T25" i="5"/>
  <c r="R25" i="5"/>
  <c r="P25" i="5"/>
  <c r="N25" i="5"/>
  <c r="M25" i="5"/>
  <c r="L25" i="5"/>
  <c r="K25" i="5"/>
  <c r="J25" i="5"/>
  <c r="S25" i="1"/>
  <c r="G25" i="5"/>
  <c r="F25" i="5"/>
  <c r="E25" i="5"/>
  <c r="D25" i="5"/>
  <c r="Y24" i="5"/>
  <c r="X24" i="5"/>
  <c r="V24" i="5"/>
  <c r="T24" i="5"/>
  <c r="R24" i="5"/>
  <c r="P24" i="5"/>
  <c r="N24" i="5"/>
  <c r="M24" i="5"/>
  <c r="L24" i="5"/>
  <c r="K24" i="5"/>
  <c r="J24" i="5"/>
  <c r="S24" i="1"/>
  <c r="G24" i="5"/>
  <c r="F24" i="5"/>
  <c r="E24" i="5"/>
  <c r="D24" i="5"/>
  <c r="Y23" i="5"/>
  <c r="X23" i="5"/>
  <c r="V23" i="5"/>
  <c r="T23" i="5"/>
  <c r="R23" i="5"/>
  <c r="P23" i="5"/>
  <c r="N23" i="5"/>
  <c r="M23" i="5"/>
  <c r="L23" i="5"/>
  <c r="K23" i="5"/>
  <c r="J23" i="5"/>
  <c r="S23" i="1"/>
  <c r="G23" i="5"/>
  <c r="F23" i="5"/>
  <c r="E23" i="5"/>
  <c r="D23" i="5"/>
  <c r="Y22" i="5"/>
  <c r="X22" i="5"/>
  <c r="V22" i="5"/>
  <c r="T22" i="5"/>
  <c r="R22" i="5"/>
  <c r="P22" i="5"/>
  <c r="N22" i="5"/>
  <c r="M22" i="5"/>
  <c r="L22" i="5"/>
  <c r="K22" i="5"/>
  <c r="J22" i="5"/>
  <c r="S22" i="1"/>
  <c r="G22" i="5"/>
  <c r="F22" i="5"/>
  <c r="E22" i="5"/>
  <c r="D22" i="5"/>
  <c r="Y21" i="5"/>
  <c r="X21" i="5"/>
  <c r="V21" i="5"/>
  <c r="T21" i="5"/>
  <c r="R21" i="5"/>
  <c r="P21" i="5"/>
  <c r="N21" i="5"/>
  <c r="M21" i="5"/>
  <c r="L21" i="5"/>
  <c r="K21" i="5"/>
  <c r="J21" i="5"/>
  <c r="S21" i="1"/>
  <c r="G21" i="5"/>
  <c r="F21" i="5"/>
  <c r="E21" i="5"/>
  <c r="D21" i="5"/>
  <c r="Y20" i="5"/>
  <c r="X20" i="5"/>
  <c r="V20" i="5"/>
  <c r="T20" i="5"/>
  <c r="R20" i="5"/>
  <c r="P20" i="5"/>
  <c r="N20" i="5"/>
  <c r="M20" i="5"/>
  <c r="L20" i="5"/>
  <c r="K20" i="5"/>
  <c r="J20" i="5"/>
  <c r="S20" i="1"/>
  <c r="G20" i="5"/>
  <c r="F20" i="5"/>
  <c r="E20" i="5"/>
  <c r="D20" i="5"/>
  <c r="Y19" i="5"/>
  <c r="X19" i="5"/>
  <c r="V19" i="5"/>
  <c r="T19" i="5"/>
  <c r="R19" i="5"/>
  <c r="P19" i="5"/>
  <c r="N19" i="5"/>
  <c r="M19" i="5"/>
  <c r="L19" i="5"/>
  <c r="K19" i="5"/>
  <c r="J19" i="5"/>
  <c r="S19" i="1"/>
  <c r="G19" i="5"/>
  <c r="F19" i="5"/>
  <c r="E19" i="5"/>
  <c r="D19" i="5"/>
  <c r="Y18" i="5"/>
  <c r="X18" i="5"/>
  <c r="V18" i="5"/>
  <c r="T18" i="5"/>
  <c r="R18" i="5"/>
  <c r="P18" i="5"/>
  <c r="N18" i="5"/>
  <c r="M18" i="5"/>
  <c r="L18" i="5"/>
  <c r="K18" i="5"/>
  <c r="J18" i="5"/>
  <c r="S18" i="1"/>
  <c r="G18" i="5"/>
  <c r="F18" i="5"/>
  <c r="E18" i="5"/>
  <c r="D18" i="5"/>
  <c r="Y17" i="5"/>
  <c r="X17" i="5"/>
  <c r="V17" i="5"/>
  <c r="T17" i="5"/>
  <c r="R17" i="5"/>
  <c r="P17" i="5"/>
  <c r="N17" i="5"/>
  <c r="M17" i="5"/>
  <c r="L17" i="5"/>
  <c r="K17" i="5"/>
  <c r="J17" i="5"/>
  <c r="S17" i="1"/>
  <c r="G17" i="5"/>
  <c r="F17" i="5"/>
  <c r="E17" i="5"/>
  <c r="D17" i="5"/>
  <c r="Y16" i="5"/>
  <c r="X16" i="5"/>
  <c r="V16" i="5"/>
  <c r="T16" i="5"/>
  <c r="R16" i="5"/>
  <c r="P16" i="5"/>
  <c r="N16" i="5"/>
  <c r="M16" i="5"/>
  <c r="L16" i="5"/>
  <c r="K16" i="5"/>
  <c r="J16" i="5"/>
  <c r="S16" i="1"/>
  <c r="G16" i="5"/>
  <c r="F16" i="5"/>
  <c r="E16" i="5"/>
  <c r="D16" i="5"/>
  <c r="Y15" i="5"/>
  <c r="X15" i="5"/>
  <c r="V15" i="5"/>
  <c r="T15" i="5"/>
  <c r="R15" i="5"/>
  <c r="P15" i="5"/>
  <c r="N15" i="5"/>
  <c r="M15" i="5"/>
  <c r="L15" i="5"/>
  <c r="I15" i="5"/>
  <c r="K15" i="5"/>
  <c r="J15" i="5"/>
  <c r="S15" i="1"/>
  <c r="G15" i="5"/>
  <c r="F15" i="5"/>
  <c r="E15" i="5"/>
  <c r="D15" i="5"/>
  <c r="Y14" i="5"/>
  <c r="X14" i="5"/>
  <c r="V14" i="5"/>
  <c r="T14" i="5"/>
  <c r="R14" i="5"/>
  <c r="P14" i="5"/>
  <c r="N14" i="5"/>
  <c r="M14" i="5"/>
  <c r="L14" i="5"/>
  <c r="I14" i="5"/>
  <c r="K14" i="5"/>
  <c r="J14" i="5"/>
  <c r="S14" i="1"/>
  <c r="G14" i="5"/>
  <c r="F14" i="5"/>
  <c r="E14" i="5"/>
  <c r="D14" i="5"/>
  <c r="Y13" i="5"/>
  <c r="X13" i="5"/>
  <c r="V13" i="5"/>
  <c r="T13" i="5"/>
  <c r="R13" i="5"/>
  <c r="P13" i="5"/>
  <c r="N13" i="5"/>
  <c r="M13" i="5"/>
  <c r="L13" i="5"/>
  <c r="I13" i="5"/>
  <c r="K13" i="5"/>
  <c r="J13" i="5"/>
  <c r="S13" i="1"/>
  <c r="G13" i="5"/>
  <c r="F13" i="5"/>
  <c r="E13" i="5"/>
  <c r="D13" i="5"/>
  <c r="Y12" i="5"/>
  <c r="X12" i="5"/>
  <c r="V12" i="5"/>
  <c r="T12" i="5"/>
  <c r="R12" i="5"/>
  <c r="P12" i="5"/>
  <c r="N12" i="5"/>
  <c r="M12" i="5"/>
  <c r="L12" i="5"/>
  <c r="I12" i="5"/>
  <c r="K12" i="5"/>
  <c r="J12" i="5"/>
  <c r="S12" i="1"/>
  <c r="G12" i="5"/>
  <c r="F12" i="5"/>
  <c r="E12" i="5"/>
  <c r="D12" i="5"/>
  <c r="Y11" i="5"/>
  <c r="X11" i="5"/>
  <c r="V11" i="5"/>
  <c r="T11" i="5"/>
  <c r="R11" i="5"/>
  <c r="P11" i="5"/>
  <c r="N11" i="5"/>
  <c r="M11" i="5"/>
  <c r="L11" i="5"/>
  <c r="I11" i="5"/>
  <c r="K11" i="5"/>
  <c r="J11" i="5"/>
  <c r="S11" i="1"/>
  <c r="G11" i="5"/>
  <c r="F11" i="5"/>
  <c r="E11" i="5"/>
  <c r="D11" i="5"/>
  <c r="Y10" i="5"/>
  <c r="X10" i="5"/>
  <c r="V10" i="5"/>
  <c r="T10" i="5"/>
  <c r="R10" i="5"/>
  <c r="P10" i="5"/>
  <c r="N10" i="5"/>
  <c r="M10" i="5"/>
  <c r="L10" i="5"/>
  <c r="I10" i="5"/>
  <c r="K10" i="5"/>
  <c r="J10" i="5"/>
  <c r="S10" i="1"/>
  <c r="G10" i="5"/>
  <c r="F10" i="5"/>
  <c r="E10" i="5"/>
  <c r="D10" i="5"/>
  <c r="Y9" i="5"/>
  <c r="X9" i="5"/>
  <c r="V9" i="5"/>
  <c r="T9" i="5"/>
  <c r="R9" i="5"/>
  <c r="P9" i="5"/>
  <c r="N9" i="5"/>
  <c r="M9" i="5"/>
  <c r="L9" i="5"/>
  <c r="I9" i="5"/>
  <c r="K9" i="5"/>
  <c r="J9" i="5"/>
  <c r="S9" i="1"/>
  <c r="G9" i="5"/>
  <c r="F9" i="5"/>
  <c r="E9" i="5"/>
  <c r="D9" i="5"/>
  <c r="Y8" i="5"/>
  <c r="X8" i="5"/>
  <c r="V8" i="5"/>
  <c r="T8" i="5"/>
  <c r="R8" i="5"/>
  <c r="P8" i="5"/>
  <c r="N8" i="5"/>
  <c r="M8" i="5"/>
  <c r="L8" i="5"/>
  <c r="I8" i="5"/>
  <c r="K8" i="5"/>
  <c r="J8" i="5"/>
  <c r="S8" i="1"/>
  <c r="G8" i="5"/>
  <c r="F8" i="5"/>
  <c r="E8" i="5"/>
  <c r="D8" i="5"/>
  <c r="Y7" i="5"/>
  <c r="X7" i="5"/>
  <c r="V7" i="5"/>
  <c r="T7" i="5"/>
  <c r="R7" i="5"/>
  <c r="P7" i="5"/>
  <c r="N7" i="5"/>
  <c r="M7" i="5"/>
  <c r="L7" i="5"/>
  <c r="I7" i="5"/>
  <c r="K7" i="5"/>
  <c r="J7" i="5"/>
  <c r="S7" i="1"/>
  <c r="G7" i="5"/>
  <c r="F7" i="5"/>
  <c r="E7" i="5"/>
  <c r="D7" i="5"/>
  <c r="Y6" i="5"/>
  <c r="X6" i="5"/>
  <c r="V6" i="5"/>
  <c r="T6" i="5"/>
  <c r="R6" i="5"/>
  <c r="P6" i="5"/>
  <c r="N6" i="5"/>
  <c r="M6" i="5"/>
  <c r="L6" i="5"/>
  <c r="I6" i="5"/>
  <c r="K6" i="5"/>
  <c r="J6" i="5"/>
  <c r="S6" i="1"/>
  <c r="G6" i="5"/>
  <c r="F6" i="5"/>
  <c r="E6" i="5"/>
  <c r="D6" i="5"/>
  <c r="Y5" i="5"/>
  <c r="X5" i="5"/>
  <c r="V5" i="5"/>
  <c r="T5" i="5"/>
  <c r="R5" i="5"/>
  <c r="P5" i="5"/>
  <c r="N5" i="5"/>
  <c r="M5" i="5"/>
  <c r="L5" i="5"/>
  <c r="I5" i="5"/>
  <c r="K5" i="5"/>
  <c r="J5" i="5"/>
  <c r="S5" i="1"/>
  <c r="G5" i="5"/>
  <c r="F5" i="5"/>
  <c r="E5" i="5"/>
  <c r="D5" i="5"/>
  <c r="Y4" i="5"/>
  <c r="X4" i="5"/>
  <c r="V4" i="5"/>
  <c r="T4" i="5"/>
  <c r="R4" i="5"/>
  <c r="P4" i="5"/>
  <c r="N4" i="5"/>
  <c r="M4" i="5"/>
  <c r="L4" i="5"/>
  <c r="I4" i="5"/>
  <c r="K4" i="5"/>
  <c r="J4" i="5"/>
  <c r="S4" i="1"/>
  <c r="G4" i="5"/>
  <c r="F4" i="5"/>
  <c r="E4" i="5"/>
  <c r="D4" i="5"/>
  <c r="V2" i="5"/>
  <c r="D4" i="4"/>
  <c r="S3" i="4"/>
  <c r="R3" i="4"/>
  <c r="V13" i="2"/>
  <c r="T13" i="2"/>
  <c r="U13" i="2"/>
  <c r="V12" i="2"/>
  <c r="T12" i="2"/>
  <c r="U12" i="2"/>
  <c r="V11" i="2"/>
  <c r="T11" i="2"/>
  <c r="U11" i="2"/>
  <c r="V10" i="2"/>
  <c r="T10" i="2"/>
  <c r="U10" i="2"/>
  <c r="V9" i="2"/>
  <c r="T9" i="2"/>
  <c r="U9" i="2"/>
  <c r="V8" i="2"/>
  <c r="T8" i="2"/>
  <c r="U8" i="2"/>
  <c r="V7" i="2"/>
  <c r="T7" i="2"/>
  <c r="U7" i="2"/>
  <c r="V6" i="2"/>
  <c r="T6" i="2"/>
  <c r="U6" i="2"/>
  <c r="V5" i="2"/>
  <c r="T5" i="2"/>
  <c r="U5" i="2"/>
  <c r="V4" i="2"/>
  <c r="T4" i="2"/>
  <c r="U4" i="2"/>
  <c r="U387" i="1"/>
  <c r="F387" i="1"/>
  <c r="U386" i="1"/>
  <c r="F386" i="1"/>
  <c r="U385" i="1"/>
  <c r="F385" i="1"/>
  <c r="U384" i="1"/>
  <c r="F384" i="1"/>
  <c r="U383" i="1"/>
  <c r="F383" i="1"/>
  <c r="U382" i="1"/>
  <c r="F382" i="1"/>
  <c r="U381" i="1"/>
  <c r="F381" i="1"/>
  <c r="U380" i="1"/>
  <c r="F380" i="1"/>
  <c r="U379" i="1"/>
  <c r="F379" i="1"/>
  <c r="U378" i="1"/>
  <c r="F378" i="1"/>
  <c r="U377" i="1"/>
  <c r="F377" i="1"/>
  <c r="U376" i="1"/>
  <c r="F376" i="1"/>
  <c r="U375" i="1"/>
  <c r="F375" i="1"/>
  <c r="U374" i="1"/>
  <c r="F374" i="1"/>
  <c r="U373" i="1"/>
  <c r="F373" i="1"/>
  <c r="U372" i="1"/>
  <c r="F372" i="1"/>
  <c r="U371" i="1"/>
  <c r="F371" i="1"/>
  <c r="U370" i="1"/>
  <c r="F370" i="1"/>
  <c r="U369" i="1"/>
  <c r="F369" i="1"/>
  <c r="U368" i="1"/>
  <c r="F368" i="1"/>
  <c r="U367" i="1"/>
  <c r="F367" i="1"/>
  <c r="U366" i="1"/>
  <c r="F366" i="1"/>
  <c r="U365" i="1"/>
  <c r="F365" i="1"/>
  <c r="U364" i="1"/>
  <c r="F364" i="1"/>
  <c r="U363" i="1"/>
  <c r="F363" i="1"/>
  <c r="U362" i="1"/>
  <c r="F362" i="1"/>
  <c r="U361" i="1"/>
  <c r="F361" i="1"/>
  <c r="U360" i="1"/>
  <c r="F360" i="1"/>
  <c r="U359" i="1"/>
  <c r="F359" i="1"/>
  <c r="U358" i="1"/>
  <c r="F358" i="1"/>
  <c r="U357" i="1"/>
  <c r="F357" i="1"/>
  <c r="U356" i="1"/>
  <c r="F356" i="1"/>
  <c r="U355" i="1"/>
  <c r="F355" i="1"/>
  <c r="U354" i="1"/>
  <c r="F354" i="1"/>
  <c r="U353" i="1"/>
  <c r="F353" i="1"/>
  <c r="U352" i="1"/>
  <c r="F352" i="1"/>
  <c r="U351" i="1"/>
  <c r="F351" i="1"/>
  <c r="U350" i="1"/>
  <c r="F350" i="1"/>
  <c r="U349" i="1"/>
  <c r="F349" i="1"/>
  <c r="U348" i="1"/>
  <c r="F348" i="1"/>
  <c r="U347" i="1"/>
  <c r="F347" i="1"/>
  <c r="U346" i="1"/>
  <c r="F346" i="1"/>
  <c r="U345" i="1"/>
  <c r="F345" i="1"/>
  <c r="U344" i="1"/>
  <c r="F344" i="1"/>
  <c r="U343" i="1"/>
  <c r="F343" i="1"/>
  <c r="U342" i="1"/>
  <c r="F342" i="1"/>
  <c r="U341" i="1"/>
  <c r="F341" i="1"/>
  <c r="U340" i="1"/>
  <c r="F340" i="1"/>
  <c r="U339" i="1"/>
  <c r="F339" i="1"/>
  <c r="U338" i="1"/>
  <c r="F338" i="1"/>
  <c r="U337" i="1"/>
  <c r="F337" i="1"/>
  <c r="U336" i="1"/>
  <c r="F336" i="1"/>
  <c r="U335" i="1"/>
  <c r="F335" i="1"/>
  <c r="U334" i="1"/>
  <c r="F334" i="1"/>
  <c r="U333" i="1"/>
  <c r="F333" i="1"/>
  <c r="U332" i="1"/>
  <c r="F332" i="1"/>
  <c r="U331" i="1"/>
  <c r="F331" i="1"/>
  <c r="U330" i="1"/>
  <c r="F330" i="1"/>
  <c r="U329" i="1"/>
  <c r="F329" i="1"/>
  <c r="U328" i="1"/>
  <c r="F328" i="1"/>
  <c r="U327" i="1"/>
  <c r="F327" i="1"/>
  <c r="U326" i="1"/>
  <c r="F326" i="1"/>
  <c r="U325" i="1"/>
  <c r="F325" i="1"/>
  <c r="U324" i="1"/>
  <c r="F324" i="1"/>
  <c r="U323" i="1"/>
  <c r="F323" i="1"/>
  <c r="U322" i="1"/>
  <c r="F322" i="1"/>
  <c r="U321" i="1"/>
  <c r="F321" i="1"/>
  <c r="U320" i="1"/>
  <c r="F320" i="1"/>
  <c r="U319" i="1"/>
  <c r="F319" i="1"/>
  <c r="U318" i="1"/>
  <c r="F318" i="1"/>
  <c r="U317" i="1"/>
  <c r="F317" i="1"/>
  <c r="U316" i="1"/>
  <c r="F316" i="1"/>
  <c r="U315" i="1"/>
  <c r="F315" i="1"/>
  <c r="U314" i="1"/>
  <c r="F314" i="1"/>
  <c r="U313" i="1"/>
  <c r="F313" i="1"/>
  <c r="U312" i="1"/>
  <c r="F312" i="1"/>
  <c r="U311" i="1"/>
  <c r="F311" i="1"/>
  <c r="U310" i="1"/>
  <c r="F310" i="1"/>
  <c r="U309" i="1"/>
  <c r="F309" i="1"/>
  <c r="U308" i="1"/>
  <c r="F308" i="1"/>
  <c r="U307" i="1"/>
  <c r="F307" i="1"/>
  <c r="U306" i="1"/>
  <c r="F306" i="1"/>
  <c r="U305" i="1"/>
  <c r="F305" i="1"/>
  <c r="U304" i="1"/>
  <c r="F304" i="1"/>
  <c r="U303" i="1"/>
  <c r="F303" i="1"/>
  <c r="U302" i="1"/>
  <c r="F302" i="1"/>
  <c r="U301" i="1"/>
  <c r="F301" i="1"/>
  <c r="U300" i="1"/>
  <c r="F300" i="1"/>
  <c r="U299" i="1"/>
  <c r="F299" i="1"/>
  <c r="U298" i="1"/>
  <c r="F298" i="1"/>
  <c r="U297" i="1"/>
  <c r="F297" i="1"/>
  <c r="U296" i="1"/>
  <c r="F296" i="1"/>
  <c r="U295" i="1"/>
  <c r="F295" i="1"/>
  <c r="U294" i="1"/>
  <c r="F294" i="1"/>
  <c r="U293" i="1"/>
  <c r="F293" i="1"/>
  <c r="U292" i="1"/>
  <c r="F292" i="1"/>
  <c r="U291" i="1"/>
  <c r="F291" i="1"/>
  <c r="U290" i="1"/>
  <c r="F290" i="1"/>
  <c r="U289" i="1"/>
  <c r="F289" i="1"/>
  <c r="U288" i="1"/>
  <c r="F288" i="1"/>
  <c r="U287" i="1"/>
  <c r="F287" i="1"/>
  <c r="U286" i="1"/>
  <c r="F286" i="1"/>
  <c r="U285" i="1"/>
  <c r="F285" i="1"/>
  <c r="U284" i="1"/>
  <c r="F284" i="1"/>
  <c r="U283" i="1"/>
  <c r="F283" i="1"/>
  <c r="U282" i="1"/>
  <c r="F282" i="1"/>
  <c r="U281" i="1"/>
  <c r="F281" i="1"/>
  <c r="U280" i="1"/>
  <c r="F280" i="1"/>
  <c r="U279" i="1"/>
  <c r="F279" i="1"/>
  <c r="U278" i="1"/>
  <c r="F278" i="1"/>
  <c r="U277" i="1"/>
  <c r="F277" i="1"/>
  <c r="U276" i="1"/>
  <c r="F276" i="1"/>
  <c r="U275" i="1"/>
  <c r="F275" i="1"/>
  <c r="U274" i="1"/>
  <c r="F274" i="1"/>
  <c r="U273" i="1"/>
  <c r="F273" i="1"/>
  <c r="U272" i="1"/>
  <c r="F272" i="1"/>
  <c r="U271" i="1"/>
  <c r="F271" i="1"/>
  <c r="U270" i="1"/>
  <c r="F270" i="1"/>
  <c r="U269" i="1"/>
  <c r="F269" i="1"/>
  <c r="U268" i="1"/>
  <c r="F268" i="1"/>
  <c r="U267" i="1"/>
  <c r="F267" i="1"/>
  <c r="U266" i="1"/>
  <c r="F266" i="1"/>
  <c r="U265" i="1"/>
  <c r="F265" i="1"/>
  <c r="U264" i="1"/>
  <c r="F264" i="1"/>
  <c r="U263" i="1"/>
  <c r="F263" i="1"/>
  <c r="U262" i="1"/>
  <c r="F262" i="1"/>
  <c r="U261" i="1"/>
  <c r="F261" i="1"/>
  <c r="U260" i="1"/>
  <c r="F260" i="1"/>
  <c r="U259" i="1"/>
  <c r="F259" i="1"/>
  <c r="U258" i="1"/>
  <c r="F258" i="1"/>
  <c r="U257" i="1"/>
  <c r="F257" i="1"/>
  <c r="U256" i="1"/>
  <c r="F256" i="1"/>
  <c r="U255" i="1"/>
  <c r="F255" i="1"/>
  <c r="U254" i="1"/>
  <c r="F254" i="1"/>
  <c r="U253" i="1"/>
  <c r="F253" i="1"/>
  <c r="U252" i="1"/>
  <c r="F252" i="1"/>
  <c r="U251" i="1"/>
  <c r="F251" i="1"/>
  <c r="U250" i="1"/>
  <c r="F250" i="1"/>
  <c r="U249" i="1"/>
  <c r="F249" i="1"/>
  <c r="U248" i="1"/>
  <c r="F248" i="1"/>
  <c r="U247" i="1"/>
  <c r="F247" i="1"/>
  <c r="U246" i="1"/>
  <c r="F246" i="1"/>
  <c r="U245" i="1"/>
  <c r="F245" i="1"/>
  <c r="U244" i="1"/>
  <c r="F244" i="1"/>
  <c r="U243" i="1"/>
  <c r="F243" i="1"/>
  <c r="U242" i="1"/>
  <c r="F242" i="1"/>
  <c r="U241" i="1"/>
  <c r="F241" i="1"/>
  <c r="U240" i="1"/>
  <c r="F240" i="1"/>
  <c r="U239" i="1"/>
  <c r="F239" i="1"/>
  <c r="U238" i="1"/>
  <c r="F238" i="1"/>
  <c r="U237" i="1"/>
  <c r="F237" i="1"/>
  <c r="U236" i="1"/>
  <c r="F236" i="1"/>
  <c r="U235" i="1"/>
  <c r="F235" i="1"/>
  <c r="U234" i="1"/>
  <c r="F234" i="1"/>
  <c r="U233" i="1"/>
  <c r="F233" i="1"/>
  <c r="U232" i="1"/>
  <c r="F232" i="1"/>
  <c r="U231" i="1"/>
  <c r="F231" i="1"/>
  <c r="U230" i="1"/>
  <c r="F230" i="1"/>
  <c r="U229" i="1"/>
  <c r="F229" i="1"/>
  <c r="U228" i="1"/>
  <c r="F228" i="1"/>
  <c r="U227" i="1"/>
  <c r="F227" i="1"/>
  <c r="U226" i="1"/>
  <c r="F226" i="1"/>
  <c r="U225" i="1"/>
  <c r="F225" i="1"/>
  <c r="U224" i="1"/>
  <c r="F224" i="1"/>
  <c r="U223" i="1"/>
  <c r="F223" i="1"/>
  <c r="U222" i="1"/>
  <c r="F222" i="1"/>
  <c r="U221" i="1"/>
  <c r="F221" i="1"/>
  <c r="U220" i="1"/>
  <c r="F220" i="1"/>
  <c r="U219" i="1"/>
  <c r="F219" i="1"/>
  <c r="U218" i="1"/>
  <c r="F218" i="1"/>
  <c r="U217" i="1"/>
  <c r="F217" i="1"/>
  <c r="U216" i="1"/>
  <c r="F216" i="1"/>
  <c r="U215" i="1"/>
  <c r="F215" i="1"/>
  <c r="U214" i="1"/>
  <c r="F214" i="1"/>
  <c r="U213" i="1"/>
  <c r="F213" i="1"/>
  <c r="U212" i="1"/>
  <c r="F212" i="1"/>
  <c r="U211" i="1"/>
  <c r="F211" i="1"/>
  <c r="U210" i="1"/>
  <c r="F210" i="1"/>
  <c r="U209" i="1"/>
  <c r="F209" i="1"/>
  <c r="U208" i="1"/>
  <c r="F208" i="1"/>
  <c r="U207" i="1"/>
  <c r="F207" i="1"/>
  <c r="U206" i="1"/>
  <c r="F206" i="1"/>
  <c r="U205" i="1"/>
  <c r="F205" i="1"/>
  <c r="U204" i="1"/>
  <c r="F204" i="1"/>
  <c r="U203" i="1"/>
  <c r="F203" i="1"/>
  <c r="U202" i="1"/>
  <c r="F202" i="1"/>
  <c r="U201" i="1"/>
  <c r="F201" i="1"/>
  <c r="U200" i="1"/>
  <c r="F200" i="1"/>
  <c r="U199" i="1"/>
  <c r="F199" i="1"/>
  <c r="U198" i="1"/>
  <c r="F198" i="1"/>
  <c r="U197" i="1"/>
  <c r="F197" i="1"/>
  <c r="U196" i="1"/>
  <c r="F196" i="1"/>
  <c r="U195" i="1"/>
  <c r="F195" i="1"/>
  <c r="U194" i="1"/>
  <c r="F194" i="1"/>
  <c r="U193" i="1"/>
  <c r="F193" i="1"/>
  <c r="U192" i="1"/>
  <c r="F192" i="1"/>
  <c r="U191" i="1"/>
  <c r="F191" i="1"/>
  <c r="U190" i="1"/>
  <c r="F190" i="1"/>
  <c r="U189" i="1"/>
  <c r="F189" i="1"/>
  <c r="U188" i="1"/>
  <c r="F188" i="1"/>
  <c r="U187" i="1"/>
  <c r="F187" i="1"/>
  <c r="U186" i="1"/>
  <c r="F186" i="1"/>
  <c r="U185" i="1"/>
  <c r="F185" i="1"/>
  <c r="U184" i="1"/>
  <c r="F184" i="1"/>
  <c r="U183" i="1"/>
  <c r="F183" i="1"/>
  <c r="U182" i="1"/>
  <c r="F182" i="1"/>
  <c r="U181" i="1"/>
  <c r="F181" i="1"/>
  <c r="U180" i="1"/>
  <c r="F180" i="1"/>
  <c r="U179" i="1"/>
  <c r="F179" i="1"/>
  <c r="U178" i="1"/>
  <c r="F178" i="1"/>
  <c r="U177" i="1"/>
  <c r="F177" i="1"/>
  <c r="U176" i="1"/>
  <c r="F176" i="1"/>
  <c r="U175" i="1"/>
  <c r="F175" i="1"/>
  <c r="U174" i="1"/>
  <c r="F174" i="1"/>
  <c r="U173" i="1"/>
  <c r="F173" i="1"/>
  <c r="U172" i="1"/>
  <c r="F172" i="1"/>
  <c r="U171" i="1"/>
  <c r="F171" i="1"/>
  <c r="U170" i="1"/>
  <c r="F170" i="1"/>
  <c r="U169" i="1"/>
  <c r="F169" i="1"/>
  <c r="U168" i="1"/>
  <c r="F168" i="1"/>
  <c r="U167" i="1"/>
  <c r="F167" i="1"/>
  <c r="U166" i="1"/>
  <c r="F166" i="1"/>
  <c r="U165" i="1"/>
  <c r="F165" i="1"/>
  <c r="U164" i="1"/>
  <c r="F164" i="1"/>
  <c r="U163" i="1"/>
  <c r="F163" i="1"/>
  <c r="U162" i="1"/>
  <c r="F162" i="1"/>
  <c r="U161" i="1"/>
  <c r="F161" i="1"/>
  <c r="U160" i="1"/>
  <c r="F160" i="1"/>
  <c r="U159" i="1"/>
  <c r="F159" i="1"/>
  <c r="U158" i="1"/>
  <c r="F158" i="1"/>
  <c r="U157" i="1"/>
  <c r="F157" i="1"/>
  <c r="U156" i="1"/>
  <c r="F156" i="1"/>
  <c r="U155" i="1"/>
  <c r="F155" i="1"/>
  <c r="U154" i="1"/>
  <c r="F154" i="1"/>
  <c r="U153" i="1"/>
  <c r="F153" i="1"/>
  <c r="U152" i="1"/>
  <c r="F152" i="1"/>
  <c r="U151" i="1"/>
  <c r="F151" i="1"/>
  <c r="U150" i="1"/>
  <c r="F150" i="1"/>
  <c r="U149" i="1"/>
  <c r="F149" i="1"/>
  <c r="U148" i="1"/>
  <c r="F148" i="1"/>
  <c r="U147" i="1"/>
  <c r="F147" i="1"/>
  <c r="U146" i="1"/>
  <c r="F146" i="1"/>
  <c r="U145" i="1"/>
  <c r="F145" i="1"/>
  <c r="U144" i="1"/>
  <c r="F144" i="1"/>
  <c r="U143" i="1"/>
  <c r="F143" i="1"/>
  <c r="U142" i="1"/>
  <c r="F142" i="1"/>
  <c r="U141" i="1"/>
  <c r="F141" i="1"/>
  <c r="U140" i="1"/>
  <c r="F140" i="1"/>
  <c r="U139" i="1"/>
  <c r="F139" i="1"/>
  <c r="U138" i="1"/>
  <c r="F138" i="1"/>
  <c r="U137" i="1"/>
  <c r="F137" i="1"/>
  <c r="U136" i="1"/>
  <c r="F136" i="1"/>
  <c r="U135" i="1"/>
  <c r="F135" i="1"/>
  <c r="U134" i="1"/>
  <c r="F134" i="1"/>
  <c r="U133" i="1"/>
  <c r="F133" i="1"/>
  <c r="U132" i="1"/>
  <c r="F132" i="1"/>
  <c r="U131" i="1"/>
  <c r="F131" i="1"/>
  <c r="U130" i="1"/>
  <c r="F130" i="1"/>
  <c r="U129" i="1"/>
  <c r="F129" i="1"/>
  <c r="U128" i="1"/>
  <c r="F128" i="1"/>
  <c r="U127" i="1"/>
  <c r="F127" i="1"/>
  <c r="U126" i="1"/>
  <c r="F126" i="1"/>
  <c r="U125" i="1"/>
  <c r="F125" i="1"/>
  <c r="U124" i="1"/>
  <c r="F124" i="1"/>
  <c r="U123" i="1"/>
  <c r="F123" i="1"/>
  <c r="U122" i="1"/>
  <c r="F122" i="1"/>
  <c r="U121" i="1"/>
  <c r="F121" i="1"/>
  <c r="U120" i="1"/>
  <c r="F120" i="1"/>
  <c r="U119" i="1"/>
  <c r="F119" i="1"/>
  <c r="U118" i="1"/>
  <c r="F118" i="1"/>
  <c r="U117" i="1"/>
  <c r="F117" i="1"/>
  <c r="U116" i="1"/>
  <c r="F116" i="1"/>
  <c r="U115" i="1"/>
  <c r="F115" i="1"/>
  <c r="U114" i="1"/>
  <c r="F114" i="1"/>
  <c r="U113" i="1"/>
  <c r="F113" i="1"/>
  <c r="U112" i="1"/>
  <c r="F112" i="1"/>
  <c r="U111" i="1"/>
  <c r="F111" i="1"/>
  <c r="U110" i="1"/>
  <c r="F110" i="1"/>
  <c r="U109" i="1"/>
  <c r="F109" i="1"/>
  <c r="U108" i="1"/>
  <c r="F108" i="1"/>
  <c r="U107" i="1"/>
  <c r="F107" i="1"/>
  <c r="U106" i="1"/>
  <c r="F106" i="1"/>
  <c r="U105" i="1"/>
  <c r="F105" i="1"/>
  <c r="U104" i="1"/>
  <c r="F104" i="1"/>
  <c r="U103" i="1"/>
  <c r="F103" i="1"/>
  <c r="U102" i="1"/>
  <c r="F102" i="1"/>
  <c r="U101" i="1"/>
  <c r="F101" i="1"/>
  <c r="U100" i="1"/>
  <c r="F100" i="1"/>
  <c r="U99" i="1"/>
  <c r="F99" i="1"/>
  <c r="U98" i="1"/>
  <c r="F98" i="1"/>
  <c r="U97" i="1"/>
  <c r="F97" i="1"/>
  <c r="U96" i="1"/>
  <c r="F96" i="1"/>
  <c r="U95" i="1"/>
  <c r="F95" i="1"/>
  <c r="U94" i="1"/>
  <c r="F94" i="1"/>
  <c r="U93" i="1"/>
  <c r="F93" i="1"/>
  <c r="U92" i="1"/>
  <c r="F92" i="1"/>
  <c r="U91" i="1"/>
  <c r="F91" i="1"/>
  <c r="U90" i="1"/>
  <c r="F90" i="1"/>
  <c r="U89" i="1"/>
  <c r="F89" i="1"/>
  <c r="U88" i="1"/>
  <c r="F88" i="1"/>
  <c r="U87" i="1"/>
  <c r="F87" i="1"/>
  <c r="U86" i="1"/>
  <c r="F86" i="1"/>
  <c r="U85" i="1"/>
  <c r="F85" i="1"/>
  <c r="U84" i="1"/>
  <c r="F84" i="1"/>
  <c r="U83" i="1"/>
  <c r="F83" i="1"/>
  <c r="U82" i="1"/>
  <c r="F82" i="1"/>
  <c r="U81" i="1"/>
  <c r="F81" i="1"/>
  <c r="U80" i="1"/>
  <c r="F80" i="1"/>
  <c r="U79" i="1"/>
  <c r="F79" i="1"/>
  <c r="U78" i="1"/>
  <c r="F78" i="1"/>
  <c r="U77" i="1"/>
  <c r="F77" i="1"/>
  <c r="U76" i="1"/>
  <c r="F76" i="1"/>
  <c r="U75" i="1"/>
  <c r="F75" i="1"/>
  <c r="U74" i="1"/>
  <c r="F74" i="1"/>
  <c r="U73" i="1"/>
  <c r="F73" i="1"/>
  <c r="U72" i="1"/>
  <c r="F72" i="1"/>
  <c r="U71" i="1"/>
  <c r="F71" i="1"/>
  <c r="U70" i="1"/>
  <c r="F70" i="1"/>
  <c r="U69" i="1"/>
  <c r="F69" i="1"/>
  <c r="U68" i="1"/>
  <c r="F68" i="1"/>
  <c r="U67" i="1"/>
  <c r="F67" i="1"/>
  <c r="U66" i="1"/>
  <c r="F66" i="1"/>
  <c r="U65" i="1"/>
  <c r="F65" i="1"/>
  <c r="U64" i="1"/>
  <c r="F64" i="1"/>
  <c r="U63" i="1"/>
  <c r="F63" i="1"/>
  <c r="U62" i="1"/>
  <c r="F62" i="1"/>
  <c r="U61" i="1"/>
  <c r="F61" i="1"/>
  <c r="U60" i="1"/>
  <c r="F60" i="1"/>
  <c r="U59" i="1"/>
  <c r="F59" i="1"/>
  <c r="U58" i="1"/>
  <c r="F58" i="1"/>
  <c r="U57" i="1"/>
  <c r="F57" i="1"/>
  <c r="U56" i="1"/>
  <c r="F56" i="1"/>
  <c r="U55" i="1"/>
  <c r="F55" i="1"/>
  <c r="U54" i="1"/>
  <c r="F54" i="1"/>
  <c r="U53" i="1"/>
  <c r="F53" i="1"/>
  <c r="U52" i="1"/>
  <c r="F52" i="1"/>
  <c r="U51" i="1"/>
  <c r="F51" i="1"/>
  <c r="U50" i="1"/>
  <c r="F50" i="1"/>
  <c r="U49" i="1"/>
  <c r="F49" i="1"/>
  <c r="U48" i="1"/>
  <c r="F48" i="1"/>
  <c r="U47" i="1"/>
  <c r="F47" i="1"/>
  <c r="U46" i="1"/>
  <c r="F46" i="1"/>
  <c r="U45" i="1"/>
  <c r="F45" i="1"/>
  <c r="U44" i="1"/>
  <c r="F44" i="1"/>
  <c r="U43" i="1"/>
  <c r="F43" i="1"/>
  <c r="U42" i="1"/>
  <c r="F42" i="1"/>
  <c r="U41" i="1"/>
  <c r="F41" i="1"/>
  <c r="U40" i="1"/>
  <c r="F40" i="1"/>
  <c r="U39" i="1"/>
  <c r="F39" i="1"/>
  <c r="U38" i="1"/>
  <c r="F38" i="1"/>
  <c r="U37" i="1"/>
  <c r="F37" i="1"/>
  <c r="U36" i="1"/>
  <c r="F36" i="1"/>
  <c r="U35" i="1"/>
  <c r="F35" i="1"/>
  <c r="U34" i="1"/>
  <c r="F34" i="1"/>
  <c r="U33" i="1"/>
  <c r="F33" i="1"/>
  <c r="U32" i="1"/>
  <c r="F32" i="1"/>
  <c r="U31" i="1"/>
  <c r="F31" i="1"/>
  <c r="U30" i="1"/>
  <c r="F30" i="1"/>
  <c r="U29" i="1"/>
  <c r="F29" i="1"/>
  <c r="U28" i="1"/>
  <c r="F28" i="1"/>
  <c r="U27" i="1"/>
  <c r="F27" i="1"/>
  <c r="U26" i="1"/>
  <c r="F26" i="1"/>
  <c r="U25" i="1"/>
  <c r="F25" i="1"/>
  <c r="U24" i="1"/>
  <c r="F24" i="1"/>
  <c r="U23" i="1"/>
  <c r="F23" i="1"/>
  <c r="U22" i="1"/>
  <c r="F22" i="1"/>
  <c r="U21" i="1"/>
  <c r="F21" i="1"/>
  <c r="U20" i="1"/>
  <c r="F20" i="1"/>
  <c r="U19" i="1"/>
  <c r="F19" i="1"/>
  <c r="U18" i="1"/>
  <c r="F18" i="1"/>
  <c r="U17" i="1"/>
  <c r="F17" i="1"/>
  <c r="U16" i="1"/>
  <c r="F16" i="1"/>
  <c r="U15" i="1"/>
  <c r="U14" i="1"/>
  <c r="U13" i="1"/>
  <c r="U12" i="1"/>
  <c r="U11" i="1"/>
  <c r="U10" i="1"/>
  <c r="U9" i="1"/>
  <c r="U8" i="1"/>
  <c r="U7" i="1"/>
  <c r="U6" i="1"/>
  <c r="U5" i="1"/>
  <c r="U4" i="1"/>
  <c r="AI2" i="1"/>
  <c r="AM2" i="1"/>
  <c r="AN2" i="1"/>
  <c r="AN3" i="1"/>
  <c r="AC2" i="1"/>
</calcChain>
</file>

<file path=xl/sharedStrings.xml><?xml version="1.0" encoding="utf-8"?>
<sst xmlns="http://schemas.openxmlformats.org/spreadsheetml/2006/main" count="13564" uniqueCount="1835">
  <si>
    <t>STT</t>
  </si>
  <si>
    <t>Mã ĐH</t>
  </si>
  <si>
    <t>Ngày chứng từ</t>
  </si>
  <si>
    <t>Chi nhánh</t>
  </si>
  <si>
    <t>Nguồn</t>
  </si>
  <si>
    <t>Ngày hẹn giao</t>
  </si>
  <si>
    <t>Ngày hoàn thành</t>
  </si>
  <si>
    <t>Ngày hủy đơn</t>
  </si>
  <si>
    <t>Thanh toán dự kiến</t>
  </si>
  <si>
    <t>Vận chuyển dự kiến</t>
  </si>
  <si>
    <t>Trạng thái đơn hàng</t>
  </si>
  <si>
    <t>Lý do hủy đơn</t>
  </si>
  <si>
    <t>Trạng thái đóng gói</t>
  </si>
  <si>
    <t>Trạng thái xuất kho</t>
  </si>
  <si>
    <t>Trạng thái thanh toán</t>
  </si>
  <si>
    <t>Trạng thái trả hàng</t>
  </si>
  <si>
    <t>Mã KH</t>
  </si>
  <si>
    <t>Tên khách hàng</t>
  </si>
  <si>
    <t>Điện thoại KH</t>
  </si>
  <si>
    <t>Liên hệ</t>
  </si>
  <si>
    <t>Email</t>
  </si>
  <si>
    <t>Địa chỉ KH</t>
  </si>
  <si>
    <t>Nhân viên gán cho đơn</t>
  </si>
  <si>
    <t>Bảng giá</t>
  </si>
  <si>
    <t>Áp dụng thuế</t>
  </si>
  <si>
    <t>Mã hàng</t>
  </si>
  <si>
    <t>Tên hàng</t>
  </si>
  <si>
    <t>Ghi chú sản phẩm</t>
  </si>
  <si>
    <t>Số lượng</t>
  </si>
  <si>
    <t>Serial</t>
  </si>
  <si>
    <t>Đơn vị tính</t>
  </si>
  <si>
    <t>Đơn giá</t>
  </si>
  <si>
    <t>CK sản phẩm(VNĐ)</t>
  </si>
  <si>
    <t>CK sản phẩm(%)</t>
  </si>
  <si>
    <t>Tổng tiền hàng</t>
  </si>
  <si>
    <t>Thuế cho từng sản phẩm</t>
  </si>
  <si>
    <t>CK đơn hàng(VNĐ)</t>
  </si>
  <si>
    <t>CK đơn hàng(%)</t>
  </si>
  <si>
    <t>Phí vận chuyển</t>
  </si>
  <si>
    <t>Khách phải trả</t>
  </si>
  <si>
    <t>Khách đã trả</t>
  </si>
  <si>
    <t>Ghi chú</t>
  </si>
  <si>
    <t>Tham chiếu</t>
  </si>
  <si>
    <t>Tag</t>
  </si>
  <si>
    <t>Đơn trên kênh</t>
  </si>
  <si>
    <t>Mã gói hàng</t>
  </si>
  <si>
    <t>Mã vận đơn</t>
  </si>
  <si>
    <t>Ngày đóng gói</t>
  </si>
  <si>
    <t>Nhân viên đóng gói</t>
  </si>
  <si>
    <t>Ngày xuất kho</t>
  </si>
  <si>
    <t>Nhân viên xuất kho</t>
  </si>
  <si>
    <t>Mã sản phẩm</t>
  </si>
  <si>
    <t>Tên sản phẩm</t>
  </si>
  <si>
    <t>Đơn giá vốn</t>
  </si>
  <si>
    <t>Tổng giá vốn</t>
  </si>
  <si>
    <t>Chiết khấu</t>
  </si>
  <si>
    <t>Thuế</t>
  </si>
  <si>
    <t>Thành tiền</t>
  </si>
  <si>
    <t>Đối tác giao hàng</t>
  </si>
  <si>
    <t>Tình trạng gói hàng</t>
  </si>
  <si>
    <t>Lý do hủy giao hàng</t>
  </si>
  <si>
    <t>Trạng thái đối soát</t>
  </si>
  <si>
    <t>Người nhận hàng</t>
  </si>
  <si>
    <t>Số điện thoại</t>
  </si>
  <si>
    <t>Địa chỉ giao hàng</t>
  </si>
  <si>
    <t>Phường xã</t>
  </si>
  <si>
    <t>Quận huyện</t>
  </si>
  <si>
    <t>Tỉnh thành</t>
  </si>
  <si>
    <t>Tiền thu hộ</t>
  </si>
  <si>
    <t>Phí trả đối tác</t>
  </si>
  <si>
    <t>Ngày thanh toán</t>
  </si>
  <si>
    <t>Mã phiếu</t>
  </si>
  <si>
    <t>Nhân viên</t>
  </si>
  <si>
    <t>Số tiền thanh toán</t>
  </si>
  <si>
    <t>Phương thức thanh toán</t>
  </si>
  <si>
    <t>Loại phương thức thanh toán</t>
  </si>
  <si>
    <t>Ngày trả hàng</t>
  </si>
  <si>
    <t>Mã đơn trả</t>
  </si>
  <si>
    <t>Trạng thái hoàn tiền</t>
  </si>
  <si>
    <t>Lý do trả hàng</t>
  </si>
  <si>
    <t>Trạng thái nhận hàng</t>
  </si>
  <si>
    <t>Mã hàng trả</t>
  </si>
  <si>
    <t>Tên hàng trả</t>
  </si>
  <si>
    <t>Giá hàng trả</t>
  </si>
  <si>
    <t>Tổng tiền trả khách</t>
  </si>
  <si>
    <t>Nhân viên hoàn tiền</t>
  </si>
  <si>
    <t>Số tiền</t>
  </si>
  <si>
    <t>Loại phương thức</t>
  </si>
  <si>
    <t>SON00001</t>
  </si>
  <si>
    <t>Showroom</t>
  </si>
  <si>
    <t>Pos</t>
  </si>
  <si>
    <t>Hoàn thành</t>
  </si>
  <si>
    <t>Đóng gói toàn bộ</t>
  </si>
  <si>
    <t>Đã xuất kho</t>
  </si>
  <si>
    <t>Thanh toán toàn bộ</t>
  </si>
  <si>
    <t>Chưa trả hàng</t>
  </si>
  <si>
    <t>KH000001</t>
  </si>
  <si>
    <t>Ánh Nguyệt</t>
  </si>
  <si>
    <t>Giá bán lẻ</t>
  </si>
  <si>
    <t>Giá chưa bao gồm thuế</t>
  </si>
  <si>
    <t>HP00000000001</t>
  </si>
  <si>
    <t>Thớt</t>
  </si>
  <si>
    <t>Cái</t>
  </si>
  <si>
    <t>FUN00340</t>
  </si>
  <si>
    <t>Đã giao hàng</t>
  </si>
  <si>
    <t>RVN00310</t>
  </si>
  <si>
    <t>NVBH</t>
  </si>
  <si>
    <t>MPOS</t>
  </si>
  <si>
    <t>SON00002</t>
  </si>
  <si>
    <t>KH000002</t>
  </si>
  <si>
    <t>Ái Vy</t>
  </si>
  <si>
    <t>HP00000000002</t>
  </si>
  <si>
    <t>Ghế</t>
  </si>
  <si>
    <t>Cuối tháng 1 giao xuống ĐỒNG NAI</t>
  </si>
  <si>
    <t>FUN00341</t>
  </si>
  <si>
    <t>RVN00311</t>
  </si>
  <si>
    <t>HP00000000003</t>
  </si>
  <si>
    <t>Đầu</t>
  </si>
  <si>
    <t>Giam 10% cho cu dan</t>
  </si>
  <si>
    <t>SON00003</t>
  </si>
  <si>
    <t>KH000003</t>
  </si>
  <si>
    <t>HP00000000004</t>
  </si>
  <si>
    <t>Bình</t>
  </si>
  <si>
    <t>FUN00342</t>
  </si>
  <si>
    <t>RVN00312</t>
  </si>
  <si>
    <t>HP00000000005</t>
  </si>
  <si>
    <t>HP00000000006</t>
  </si>
  <si>
    <t>Gối</t>
  </si>
  <si>
    <t>SON00004</t>
  </si>
  <si>
    <t>KH000004</t>
  </si>
  <si>
    <t>Thanh Sơn</t>
  </si>
  <si>
    <t>HP00000000007</t>
  </si>
  <si>
    <t>Bàn</t>
  </si>
  <si>
    <t>FUN00343</t>
  </si>
  <si>
    <t>RVN00313</t>
  </si>
  <si>
    <t>Chuyển khoản VPB CTY</t>
  </si>
  <si>
    <t>Chuyển khoản</t>
  </si>
  <si>
    <t>HP00000000008</t>
  </si>
  <si>
    <t>HP00000000009</t>
  </si>
  <si>
    <t>SON00005</t>
  </si>
  <si>
    <t>Kho TTF</t>
  </si>
  <si>
    <t>FUN00344</t>
  </si>
  <si>
    <t>RVN00314</t>
  </si>
  <si>
    <t>SON00006</t>
  </si>
  <si>
    <t>KH000005</t>
  </si>
  <si>
    <t>Ms Hạnh</t>
  </si>
  <si>
    <t>HP00000000010</t>
  </si>
  <si>
    <t>FUN00345</t>
  </si>
  <si>
    <t>RVN00316</t>
  </si>
  <si>
    <t>SON00007</t>
  </si>
  <si>
    <t>KH000006</t>
  </si>
  <si>
    <t>HP00000000011</t>
  </si>
  <si>
    <t>Tủ</t>
  </si>
  <si>
    <t>giảm 20% Chương trình tháng 1</t>
  </si>
  <si>
    <t>FUN00346</t>
  </si>
  <si>
    <t>RVN00315</t>
  </si>
  <si>
    <t>SON00008</t>
  </si>
  <si>
    <t>KH000007</t>
  </si>
  <si>
    <t>Giá đã bao gồm thuế</t>
  </si>
  <si>
    <t>HP00000000012</t>
  </si>
  <si>
    <t>chạy chương trình FS 12.2020</t>
  </si>
  <si>
    <t>FUN00347</t>
  </si>
  <si>
    <t>HP00000000013</t>
  </si>
  <si>
    <t>Kệ</t>
  </si>
  <si>
    <t>HP00000000014</t>
  </si>
  <si>
    <t>HP00000000015</t>
  </si>
  <si>
    <t>Sofa</t>
  </si>
  <si>
    <t>HP00000000016</t>
  </si>
  <si>
    <t>HP00000000017</t>
  </si>
  <si>
    <t>Đôn</t>
  </si>
  <si>
    <t>HP00000000018</t>
  </si>
  <si>
    <t>HP00000000019</t>
  </si>
  <si>
    <t>Giỏ</t>
  </si>
  <si>
    <t>HP00000000020</t>
  </si>
  <si>
    <t>HP00000000021</t>
  </si>
  <si>
    <t>HP00000000022</t>
  </si>
  <si>
    <t>HP00000000023</t>
  </si>
  <si>
    <t>HP00000000024</t>
  </si>
  <si>
    <t>HP00000000025</t>
  </si>
  <si>
    <t>HP00000000026</t>
  </si>
  <si>
    <t>HP00000000027</t>
  </si>
  <si>
    <t>HP00000000028</t>
  </si>
  <si>
    <t>cái</t>
  </si>
  <si>
    <t>HP00000000029</t>
  </si>
  <si>
    <t>HP00000000030</t>
  </si>
  <si>
    <t>HP00000000031</t>
  </si>
  <si>
    <t>HP00000000032</t>
  </si>
  <si>
    <t>HP00000000033</t>
  </si>
  <si>
    <t>HP00000000034</t>
  </si>
  <si>
    <t>HP00000000035</t>
  </si>
  <si>
    <t>HP00000000036</t>
  </si>
  <si>
    <t>HP00000000037</t>
  </si>
  <si>
    <t>HP00000000038</t>
  </si>
  <si>
    <t>HP00000000039</t>
  </si>
  <si>
    <t>HP00000000040</t>
  </si>
  <si>
    <t>HP00000000041</t>
  </si>
  <si>
    <t>HP00000000042</t>
  </si>
  <si>
    <t>HP00000000043</t>
  </si>
  <si>
    <t>HP00000000044</t>
  </si>
  <si>
    <t>HP00000000045</t>
  </si>
  <si>
    <t>HP00000000046</t>
  </si>
  <si>
    <t>HP00000000047</t>
  </si>
  <si>
    <t>HP00000000048</t>
  </si>
  <si>
    <t>HP00000000049</t>
  </si>
  <si>
    <t>HP00000000050</t>
  </si>
  <si>
    <t>HP00000000051</t>
  </si>
  <si>
    <t>HP00000000052</t>
  </si>
  <si>
    <t>Đèn</t>
  </si>
  <si>
    <t>HP00000000053</t>
  </si>
  <si>
    <t>HP00000000054</t>
  </si>
  <si>
    <t>Dĩa</t>
  </si>
  <si>
    <t>HP00000000055</t>
  </si>
  <si>
    <t>SON00009</t>
  </si>
  <si>
    <t>HP00000000056</t>
  </si>
  <si>
    <t>chương trình FS tháng 12</t>
  </si>
  <si>
    <t>FUN00348</t>
  </si>
  <si>
    <t>HP00000000057</t>
  </si>
  <si>
    <t>SON00010</t>
  </si>
  <si>
    <t>KH000008</t>
  </si>
  <si>
    <t>HP00000000058</t>
  </si>
  <si>
    <t>FUN00349</t>
  </si>
  <si>
    <t>RVN00317</t>
  </si>
  <si>
    <t>HP00000000059</t>
  </si>
  <si>
    <t>SON00011</t>
  </si>
  <si>
    <t>13/01/2021</t>
  </si>
  <si>
    <t>KH000009</t>
  </si>
  <si>
    <t>HP00000000060</t>
  </si>
  <si>
    <t>CT tháng 1-21</t>
  </si>
  <si>
    <t>FUN00350</t>
  </si>
  <si>
    <t>13/01/2021 16:35:29</t>
  </si>
  <si>
    <t>RVN00318</t>
  </si>
  <si>
    <t>SON00012</t>
  </si>
  <si>
    <t>HP00000000061</t>
  </si>
  <si>
    <t>FUN00351</t>
  </si>
  <si>
    <t>13/01/2021 16:37:44</t>
  </si>
  <si>
    <t>RVN00319</t>
  </si>
  <si>
    <t>HP00000000062</t>
  </si>
  <si>
    <t>SON00013</t>
  </si>
  <si>
    <t>Trả hàng toàn bộ</t>
  </si>
  <si>
    <t>KH000010</t>
  </si>
  <si>
    <t>HP00000000063</t>
  </si>
  <si>
    <t>FUN00352</t>
  </si>
  <si>
    <t>13/01/2021 17:45:29</t>
  </si>
  <si>
    <t>RVN00320</t>
  </si>
  <si>
    <t>SRN00037</t>
  </si>
  <si>
    <t>Toàn bộ</t>
  </si>
  <si>
    <t>Lý do khác</t>
  </si>
  <si>
    <t>Đã nhận hàng</t>
  </si>
  <si>
    <t>AE94A00A25F93</t>
  </si>
  <si>
    <t>Bình hoa VASE 15x15x30</t>
  </si>
  <si>
    <t>SON00014</t>
  </si>
  <si>
    <t>KH000011</t>
  </si>
  <si>
    <t>HP00000000064</t>
  </si>
  <si>
    <t>CT 1-21</t>
  </si>
  <si>
    <t>NVBH Thảo</t>
  </si>
  <si>
    <t>FUN00353</t>
  </si>
  <si>
    <t>13/01/2021 19:04:20</t>
  </si>
  <si>
    <t>RVN00321</t>
  </si>
  <si>
    <t>Tiền mặt</t>
  </si>
  <si>
    <t>SON00015</t>
  </si>
  <si>
    <t>14/01/2021</t>
  </si>
  <si>
    <t>KH000012</t>
  </si>
  <si>
    <t>HP00000000065</t>
  </si>
  <si>
    <t>Chương trình 1/21</t>
  </si>
  <si>
    <t>FUN00354</t>
  </si>
  <si>
    <t>14/01/2021 18:42:30</t>
  </si>
  <si>
    <t>RVN00322</t>
  </si>
  <si>
    <t>SON00016</t>
  </si>
  <si>
    <t>15/01/2021</t>
  </si>
  <si>
    <t>KH000013</t>
  </si>
  <si>
    <t>HP00000000066</t>
  </si>
  <si>
    <t>Đổi cho bình hoa DH SON00325 195.000 bù thêm 465.0000</t>
  </si>
  <si>
    <t>FUN00355</t>
  </si>
  <si>
    <t>15/01/2021 17:47:51</t>
  </si>
  <si>
    <t>RVN00323</t>
  </si>
  <si>
    <t>SON00017</t>
  </si>
  <si>
    <t>KH000014</t>
  </si>
  <si>
    <t>Phương Thảo</t>
  </si>
  <si>
    <t>HP00000000067</t>
  </si>
  <si>
    <t>FUN00356</t>
  </si>
  <si>
    <t>15/01/2021 18:35:03</t>
  </si>
  <si>
    <t>RVN00324</t>
  </si>
  <si>
    <t>SON00018</t>
  </si>
  <si>
    <t>16/01/2021</t>
  </si>
  <si>
    <t>KH000015</t>
  </si>
  <si>
    <t>HP00000000068</t>
  </si>
  <si>
    <t>FUN00357</t>
  </si>
  <si>
    <t>16/01/2021 10:59:00</t>
  </si>
  <si>
    <t>RVN00326</t>
  </si>
  <si>
    <t>HP00000000069</t>
  </si>
  <si>
    <t>SON00019</t>
  </si>
  <si>
    <t>KH000016</t>
  </si>
  <si>
    <t>HP00000000070</t>
  </si>
  <si>
    <t>FUN00358</t>
  </si>
  <si>
    <t>16/01/2021 16:43:56</t>
  </si>
  <si>
    <t>RVN00327</t>
  </si>
  <si>
    <t>SON00020</t>
  </si>
  <si>
    <t>KH000017</t>
  </si>
  <si>
    <t>HP00000000071</t>
  </si>
  <si>
    <t>FUN00359</t>
  </si>
  <si>
    <t>16/01/2021 16:53:51</t>
  </si>
  <si>
    <t>RVN00328</t>
  </si>
  <si>
    <t>HP00000000072</t>
  </si>
  <si>
    <t>HP00000000073</t>
  </si>
  <si>
    <t>HP00000000074</t>
  </si>
  <si>
    <t>HP00000000075</t>
  </si>
  <si>
    <t>SON00021</t>
  </si>
  <si>
    <t>17/01/2021</t>
  </si>
  <si>
    <t>KH000018</t>
  </si>
  <si>
    <t>HP00000000076</t>
  </si>
  <si>
    <t>BÀN</t>
  </si>
  <si>
    <t>Chương trình tháng 1-2021</t>
  </si>
  <si>
    <t>FUN00360</t>
  </si>
  <si>
    <t>17/01/2021 16:23:24</t>
  </si>
  <si>
    <t>RVN00329</t>
  </si>
  <si>
    <t>SON00022</t>
  </si>
  <si>
    <t>19/01/2021</t>
  </si>
  <si>
    <t>FUN00361</t>
  </si>
  <si>
    <t>19/01/2021 17:42:37</t>
  </si>
  <si>
    <t>RVN00330</t>
  </si>
  <si>
    <t>19/01/2021 17:51:10</t>
  </si>
  <si>
    <t>SRN00034</t>
  </si>
  <si>
    <t>AF49L01A00E58</t>
  </si>
  <si>
    <t>Giỏ đan LEKIMA 18x26x17</t>
  </si>
  <si>
    <t>Nhập nhầm mã</t>
  </si>
  <si>
    <t>PVN00024</t>
  </si>
  <si>
    <t>SON00023</t>
  </si>
  <si>
    <t>HP00000000077</t>
  </si>
  <si>
    <t>Rổ</t>
  </si>
  <si>
    <t>FUN00362</t>
  </si>
  <si>
    <t>19/01/2021 17:53:23</t>
  </si>
  <si>
    <t>RVN00331</t>
  </si>
  <si>
    <t>SON00024</t>
  </si>
  <si>
    <t>20/01/2021</t>
  </si>
  <si>
    <t>Web</t>
  </si>
  <si>
    <t>KH000019</t>
  </si>
  <si>
    <t>HP00000000078</t>
  </si>
  <si>
    <t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t>
  </si>
  <si>
    <t>FUN00468</t>
  </si>
  <si>
    <t>28/02/2021</t>
  </si>
  <si>
    <t>20/01/2021 15:38:24</t>
  </si>
  <si>
    <t>RVN00332</t>
  </si>
  <si>
    <t>HP00000000079</t>
  </si>
  <si>
    <t>HP00000000080</t>
  </si>
  <si>
    <t>HP00000000081</t>
  </si>
  <si>
    <t>HP00000000082</t>
  </si>
  <si>
    <t>HP00000000083</t>
  </si>
  <si>
    <t>HP00000000084</t>
  </si>
  <si>
    <t>HP00000000085</t>
  </si>
  <si>
    <t>HP00000000086</t>
  </si>
  <si>
    <t>HP00000000087</t>
  </si>
  <si>
    <t>HP00000000088</t>
  </si>
  <si>
    <t>Cc</t>
  </si>
  <si>
    <t>SON00025</t>
  </si>
  <si>
    <t>22/01/2021</t>
  </si>
  <si>
    <t>KH000020</t>
  </si>
  <si>
    <t>FUN00363</t>
  </si>
  <si>
    <t>22/01/2021 11:10:07</t>
  </si>
  <si>
    <t>RVN00333</t>
  </si>
  <si>
    <t>SON00026</t>
  </si>
  <si>
    <t>KH000021</t>
  </si>
  <si>
    <t>HP00000000089</t>
  </si>
  <si>
    <t>Giảm 20% Chương trinh tháng 1-21 Vào bill ngày 13/01/21</t>
  </si>
  <si>
    <t>FUN00364</t>
  </si>
  <si>
    <t>22/01/2021 12:04:23</t>
  </si>
  <si>
    <t>RVN00334</t>
  </si>
  <si>
    <t>HP00000000090</t>
  </si>
  <si>
    <t>HP00000000091</t>
  </si>
  <si>
    <t>SON00027</t>
  </si>
  <si>
    <t>Giảm 20% Chương trinh tháng 1-21 vào bill ngày 16/01-21</t>
  </si>
  <si>
    <t>FUN00365</t>
  </si>
  <si>
    <t>22/01/2021 12:08:24</t>
  </si>
  <si>
    <t>RVN00335</t>
  </si>
  <si>
    <t>SON00028</t>
  </si>
  <si>
    <t>KH000022</t>
  </si>
  <si>
    <t>HP00000000092</t>
  </si>
  <si>
    <t>Giảm 20% Chương trình tháng 1-21 vào bill ngày 17/01/21</t>
  </si>
  <si>
    <t>FUN00366</t>
  </si>
  <si>
    <t>22/01/2021 12:13:00</t>
  </si>
  <si>
    <t>RVN00336</t>
  </si>
  <si>
    <t>SON00029</t>
  </si>
  <si>
    <t>KH000023</t>
  </si>
  <si>
    <t>Giảm 20% CT tháng 1-21</t>
  </si>
  <si>
    <t>FUN00367</t>
  </si>
  <si>
    <t>22/01/2021 17:20:14</t>
  </si>
  <si>
    <t>RVN00338</t>
  </si>
  <si>
    <t>HP00000000093</t>
  </si>
  <si>
    <t>SON00030</t>
  </si>
  <si>
    <t>KH000024</t>
  </si>
  <si>
    <t>HP00000000094</t>
  </si>
  <si>
    <t>Chương trình outlet tháng 1/2021</t>
  </si>
  <si>
    <t>FUN00368</t>
  </si>
  <si>
    <t>22/01/2021 19:04:30</t>
  </si>
  <si>
    <t>RVN00339</t>
  </si>
  <si>
    <t>SON00031</t>
  </si>
  <si>
    <t>23/01/2021</t>
  </si>
  <si>
    <t>HP00000000095</t>
  </si>
  <si>
    <t>Khách hàng thanh toán qua máy Pos</t>
  </si>
  <si>
    <t>FUN00369</t>
  </si>
  <si>
    <t>23/01/2021 17:44:04</t>
  </si>
  <si>
    <t>RVN00345</t>
  </si>
  <si>
    <t>SON00032</t>
  </si>
  <si>
    <t>HP00000000096</t>
  </si>
  <si>
    <t>Khách thực chuyển 6,180,000 cho đơn hàng này. Khách đã thanh toán đợt 1 là 6,100,000 vào ngày 29/12/21 qua VP bank Cty</t>
  </si>
  <si>
    <t>FUN00370</t>
  </si>
  <si>
    <t>23/01/2021 16:06:08</t>
  </si>
  <si>
    <t>RVN00340</t>
  </si>
  <si>
    <t>HP00000000097</t>
  </si>
  <si>
    <t>SON00033</t>
  </si>
  <si>
    <t>KH000025</t>
  </si>
  <si>
    <t>HP00000000098</t>
  </si>
  <si>
    <t>Chương trình tháng 1
Khách hàng thanh toán chuyển khoản</t>
  </si>
  <si>
    <t>FUN00371</t>
  </si>
  <si>
    <t>23/01/2021 16:09:17</t>
  </si>
  <si>
    <t>RVN00341</t>
  </si>
  <si>
    <t>SON00034</t>
  </si>
  <si>
    <t>Chương trình Tháng 1</t>
  </si>
  <si>
    <t>FUN00372</t>
  </si>
  <si>
    <t>23/01/2021 16:11:38</t>
  </si>
  <si>
    <t>RVN00342</t>
  </si>
  <si>
    <t>SON00035</t>
  </si>
  <si>
    <t>KH000026</t>
  </si>
  <si>
    <t>Chương trình giảm giá 20% Tháng 1</t>
  </si>
  <si>
    <t>FUN00373</t>
  </si>
  <si>
    <t>23/01/2021 17:14:30</t>
  </si>
  <si>
    <t>RVN00343</t>
  </si>
  <si>
    <t>SON00036</t>
  </si>
  <si>
    <t>HP00000000099</t>
  </si>
  <si>
    <t>Chương trình giảm 20% tháng 1</t>
  </si>
  <si>
    <t>Chương trình khuyến mãi 20% tháng 1</t>
  </si>
  <si>
    <t>FUN00395</t>
  </si>
  <si>
    <t>30/01/2021</t>
  </si>
  <si>
    <t>23/01/2021 17:23:55</t>
  </si>
  <si>
    <t>RVN00344</t>
  </si>
  <si>
    <t>SON00037</t>
  </si>
  <si>
    <t>DSpace</t>
  </si>
  <si>
    <t>Cash</t>
  </si>
  <si>
    <t>HP00000000100</t>
  </si>
  <si>
    <t>Hàng Handpick, chương trình khuyến mãi 20% tháng 1</t>
  </si>
  <si>
    <t>FUN00001</t>
  </si>
  <si>
    <t>23/01/2021 20:16:01</t>
  </si>
  <si>
    <t>RVN00001</t>
  </si>
  <si>
    <t>HP00000000101</t>
  </si>
  <si>
    <t>SON00038</t>
  </si>
  <si>
    <t>24/01/2021</t>
  </si>
  <si>
    <t>Giam 20% Chuong trinh 1-21</t>
  </si>
  <si>
    <t>FUN00374</t>
  </si>
  <si>
    <t>24/01/2021 09:09:37</t>
  </si>
  <si>
    <t>RVN00346</t>
  </si>
  <si>
    <t>SON00039</t>
  </si>
  <si>
    <t>25/01/2021</t>
  </si>
  <si>
    <t>KH000027</t>
  </si>
  <si>
    <t>HP00000000102</t>
  </si>
  <si>
    <t>Chị Nương duyệt giảm 10% 07/01/2021</t>
  </si>
  <si>
    <t>FUN00467</t>
  </si>
  <si>
    <t>25/01/2021 10:58:10</t>
  </si>
  <si>
    <t>RVN00352</t>
  </si>
  <si>
    <t>SON00040</t>
  </si>
  <si>
    <t>KH000028</t>
  </si>
  <si>
    <t>HP00000000103</t>
  </si>
  <si>
    <t>Mua 2 ghế coffee tặng 1 bàn coffee
Giam 20% Chương trình tháng 1-21
Giam theo Chương trình outlet.</t>
  </si>
  <si>
    <t>FUN00466</t>
  </si>
  <si>
    <t>24/01/2021 11:47:57</t>
  </si>
  <si>
    <t>RVN00353</t>
  </si>
  <si>
    <t>HP00000000104</t>
  </si>
  <si>
    <t>HP00000000105</t>
  </si>
  <si>
    <t>HP00000000106</t>
  </si>
  <si>
    <t>HP00000000107</t>
  </si>
  <si>
    <t>HP00000000108</t>
  </si>
  <si>
    <t>SON00041</t>
  </si>
  <si>
    <t>Giam 20% Chương trình tháng 1-21</t>
  </si>
  <si>
    <t>FUN00465</t>
  </si>
  <si>
    <t>24/01/2021 12:15:59</t>
  </si>
  <si>
    <t>RVN00354</t>
  </si>
  <si>
    <t>SON00042</t>
  </si>
  <si>
    <t>HP00000000109</t>
  </si>
  <si>
    <t>Dĩa này khách mua mẫu màu xanh dương, cùng hoa văn. Mã đúng đã được ghi lại trên hó đơn gửi kế toán</t>
  </si>
  <si>
    <t>FUN00375</t>
  </si>
  <si>
    <t>25/01/2021 12:21:09</t>
  </si>
  <si>
    <t>RVN00355</t>
  </si>
  <si>
    <t>SON00043</t>
  </si>
  <si>
    <t>KH000029</t>
  </si>
  <si>
    <t>HP00000000110</t>
  </si>
  <si>
    <t>Giường</t>
  </si>
  <si>
    <t>Giam 20% Chương trình tháng 1-21
Deli cần liên hệ với khách để báo chính xác khung giờ giao để khách canh giờ nhận hàng.</t>
  </si>
  <si>
    <t>FUN00464</t>
  </si>
  <si>
    <t>20/01/2021 14:25:57</t>
  </si>
  <si>
    <t>RVN00356</t>
  </si>
  <si>
    <t>HP00000000111</t>
  </si>
  <si>
    <t>SON00044</t>
  </si>
  <si>
    <t>HP00000000112</t>
  </si>
  <si>
    <t>FUN00463</t>
  </si>
  <si>
    <t>25/01/2021 14:52:35</t>
  </si>
  <si>
    <t>RVN00357</t>
  </si>
  <si>
    <t>SON00045</t>
  </si>
  <si>
    <t>KH000030</t>
  </si>
  <si>
    <t>HP00000000113</t>
  </si>
  <si>
    <t>Giảm 20% Chương trình tháng 1-21</t>
  </si>
  <si>
    <t>FUN00376</t>
  </si>
  <si>
    <t>25/01/2021 17:10:30</t>
  </si>
  <si>
    <t>RVN00358</t>
  </si>
  <si>
    <t>SON00046</t>
  </si>
  <si>
    <t>26/01/2021</t>
  </si>
  <si>
    <t>KH000031</t>
  </si>
  <si>
    <t>HP00000000114</t>
  </si>
  <si>
    <t>Chuong trinh thang 1</t>
  </si>
  <si>
    <t>FUN00377</t>
  </si>
  <si>
    <t>26/01/2021 17:43:02</t>
  </si>
  <si>
    <t>RVN00359</t>
  </si>
  <si>
    <t>SON00047</t>
  </si>
  <si>
    <t>27/01/2021</t>
  </si>
  <si>
    <t>KH000032</t>
  </si>
  <si>
    <t>HP00000000115</t>
  </si>
  <si>
    <t>FUN00378</t>
  </si>
  <si>
    <t>27/01/2021 12:25:59</t>
  </si>
  <si>
    <t>RVN00360</t>
  </si>
  <si>
    <t>SON00048</t>
  </si>
  <si>
    <t>FUN00379</t>
  </si>
  <si>
    <t>27/01/2021 14:55:56</t>
  </si>
  <si>
    <t>RVN00361</t>
  </si>
  <si>
    <t>SON00049</t>
  </si>
  <si>
    <t>29/01/2021</t>
  </si>
  <si>
    <t>KH000033</t>
  </si>
  <si>
    <t>HP00000000116</t>
  </si>
  <si>
    <t>Flash sale thang 1</t>
  </si>
  <si>
    <t>FUN00380</t>
  </si>
  <si>
    <t>29/01/2021 11:28:11</t>
  </si>
  <si>
    <t>RVN00362</t>
  </si>
  <si>
    <t>SON00050</t>
  </si>
  <si>
    <t>KH000034</t>
  </si>
  <si>
    <t>HP00000000117</t>
  </si>
  <si>
    <t>FS thang 1</t>
  </si>
  <si>
    <t>FUN00381</t>
  </si>
  <si>
    <t>29/01/2021 12:22:24</t>
  </si>
  <si>
    <t>RVN00363</t>
  </si>
  <si>
    <t>SON00051</t>
  </si>
  <si>
    <t>KH000035</t>
  </si>
  <si>
    <t>HP00000000118</t>
  </si>
  <si>
    <t>Giam 20% FS thang 1-21</t>
  </si>
  <si>
    <t>FUN00382</t>
  </si>
  <si>
    <t>29/01/2021 14:30:18</t>
  </si>
  <si>
    <t>RVN00364</t>
  </si>
  <si>
    <t>HP00000000119</t>
  </si>
  <si>
    <t>giam 20% fs thang 1-21</t>
  </si>
  <si>
    <t>SON00052</t>
  </si>
  <si>
    <t>KH000036</t>
  </si>
  <si>
    <t>HP00000000120</t>
  </si>
  <si>
    <t>Chuong trinh FS thang 1-21</t>
  </si>
  <si>
    <t>FUN00383</t>
  </si>
  <si>
    <t>29/01/2021 16:33:58</t>
  </si>
  <si>
    <t>RVN00365</t>
  </si>
  <si>
    <t>SON00053</t>
  </si>
  <si>
    <t>KH000037</t>
  </si>
  <si>
    <t>HP00000000121</t>
  </si>
  <si>
    <t>Fs Tháng 1 - Hàng Outlet</t>
  </si>
  <si>
    <t>FUN00384</t>
  </si>
  <si>
    <t>29/01/2021 16:41:51</t>
  </si>
  <si>
    <t>RVN00366</t>
  </si>
  <si>
    <t>SON00054</t>
  </si>
  <si>
    <t>HP00000000122</t>
  </si>
  <si>
    <t>Chương trình FS Tháng 1-21</t>
  </si>
  <si>
    <t>FUN00385</t>
  </si>
  <si>
    <t>29/01/2021 18:35:56</t>
  </si>
  <si>
    <t>RVN00368</t>
  </si>
  <si>
    <t>SON00055</t>
  </si>
  <si>
    <t>FS tháng 1</t>
  </si>
  <si>
    <t>FUN00386</t>
  </si>
  <si>
    <t>29/01/2021 19:11:54</t>
  </si>
  <si>
    <t>RVN00369</t>
  </si>
  <si>
    <t>HP00000000123</t>
  </si>
  <si>
    <t>SON00056</t>
  </si>
  <si>
    <t>HP00000000124</t>
  </si>
  <si>
    <t>FUN00387</t>
  </si>
  <si>
    <t>29/01/2021 19:29:29</t>
  </si>
  <si>
    <t>RVN00370</t>
  </si>
  <si>
    <t>SON00057</t>
  </si>
  <si>
    <t>KH000038</t>
  </si>
  <si>
    <t>HP00000000125</t>
  </si>
  <si>
    <t xml:space="preserve">FS tháng 1
</t>
  </si>
  <si>
    <t>FUN00388</t>
  </si>
  <si>
    <t>30/01/2021 11:12:11</t>
  </si>
  <si>
    <t>RVN00371</t>
  </si>
  <si>
    <t>SON00058</t>
  </si>
  <si>
    <t>HP00000000126</t>
  </si>
  <si>
    <t>Túi</t>
  </si>
  <si>
    <t>FS tháng 1.21</t>
  </si>
  <si>
    <t>FUN00389</t>
  </si>
  <si>
    <t>30/01/2021 16:32:45</t>
  </si>
  <si>
    <t>RVN00377</t>
  </si>
  <si>
    <t>HP00000000127</t>
  </si>
  <si>
    <t>SON00059</t>
  </si>
  <si>
    <t>KH000039</t>
  </si>
  <si>
    <t>HP00000000128</t>
  </si>
  <si>
    <t>FUN00462</t>
  </si>
  <si>
    <t>28/02/2021 07:52:01</t>
  </si>
  <si>
    <t>RVN00451</t>
  </si>
  <si>
    <t>SON00060</t>
  </si>
  <si>
    <t>Giam 20% CT tháng 1-21</t>
  </si>
  <si>
    <t>FUN00461</t>
  </si>
  <si>
    <t>28/02/2021 07:51:39</t>
  </si>
  <si>
    <t>RVN00450</t>
  </si>
  <si>
    <t>SON00061</t>
  </si>
  <si>
    <t>KH000040</t>
  </si>
  <si>
    <t>HP00000000129</t>
  </si>
  <si>
    <t>CC</t>
  </si>
  <si>
    <t>Chạy chương trình đổi sofa cũ lấy sofa mới thỏa các điều kiện sẽ được trừ 3 triệu cho khách.</t>
  </si>
  <si>
    <t>FUN00390</t>
  </si>
  <si>
    <t>SON00062</t>
  </si>
  <si>
    <t>HP00000000130</t>
  </si>
  <si>
    <t>Tranh</t>
  </si>
  <si>
    <t>FUN00391</t>
  </si>
  <si>
    <t>30/01/2021 17:16:26</t>
  </si>
  <si>
    <t>RVN00383</t>
  </si>
  <si>
    <t>SON00063</t>
  </si>
  <si>
    <t>HP00000000131</t>
  </si>
  <si>
    <t>FS Tháng 1</t>
  </si>
  <si>
    <t>FUN00392</t>
  </si>
  <si>
    <t>30/01/2021 17:48:24</t>
  </si>
  <si>
    <t>RVN00384</t>
  </si>
  <si>
    <t>HP00000000132</t>
  </si>
  <si>
    <t>SON00064</t>
  </si>
  <si>
    <t>FS tháng 01.21</t>
  </si>
  <si>
    <t>FUN00393</t>
  </si>
  <si>
    <t>30/01/2021 18:42:24</t>
  </si>
  <si>
    <t>RVN00385</t>
  </si>
  <si>
    <t>SON00065</t>
  </si>
  <si>
    <t>HP00000000133</t>
  </si>
  <si>
    <t>FUN00394</t>
  </si>
  <si>
    <t>30/01/2021 19:50:47</t>
  </si>
  <si>
    <t>RVN00386</t>
  </si>
  <si>
    <t>SON00066</t>
  </si>
  <si>
    <t>Transfer VPB DS</t>
  </si>
  <si>
    <t>Đang giao dịch</t>
  </si>
  <si>
    <t>Chưa đóng gói</t>
  </si>
  <si>
    <t>Chưa xuất kho</t>
  </si>
  <si>
    <t>Thanh toán một phần</t>
  </si>
  <si>
    <t>KH000041</t>
  </si>
  <si>
    <t>Trang Dung</t>
  </si>
  <si>
    <t>HP00000000134</t>
  </si>
  <si>
    <t>Bench</t>
  </si>
  <si>
    <t>RVN00002</t>
  </si>
  <si>
    <t>Transfer VPB MN</t>
  </si>
  <si>
    <t>HP00000000135</t>
  </si>
  <si>
    <t>HP00000000136</t>
  </si>
  <si>
    <t>HP00000000137</t>
  </si>
  <si>
    <t>HP00000000138</t>
  </si>
  <si>
    <t>HP00000000139</t>
  </si>
  <si>
    <t>Armchair</t>
  </si>
  <si>
    <t>SON00067</t>
  </si>
  <si>
    <t>KH000042</t>
  </si>
  <si>
    <t>HP00000000140</t>
  </si>
  <si>
    <t>Chị Nương duyệt giảm 5% sản phẩm trưng bày, giảm thêm 5% khi mua 20 ghế Ichiro của Handpick</t>
  </si>
  <si>
    <t>FUN00002</t>
  </si>
  <si>
    <t>28/02/2021 10:34:50</t>
  </si>
  <si>
    <t>RVN00003</t>
  </si>
  <si>
    <t>SON00068</t>
  </si>
  <si>
    <t>31/01/2021</t>
  </si>
  <si>
    <t>FS Tháng 1. Khi giao hàng giao kèm 2 tủ Indore (Deli đã đóng gói sẵn)</t>
  </si>
  <si>
    <t>FUN00471</t>
  </si>
  <si>
    <t>RVN00398</t>
  </si>
  <si>
    <t>SON00069</t>
  </si>
  <si>
    <t>HP00000000141</t>
  </si>
  <si>
    <t>FUN00396</t>
  </si>
  <si>
    <t>31/01/2021 10:59:06</t>
  </si>
  <si>
    <t>RVN00387</t>
  </si>
  <si>
    <t>SON00070</t>
  </si>
  <si>
    <t>KH000043</t>
  </si>
  <si>
    <t>HP00000000142</t>
  </si>
  <si>
    <t>FUN00397</t>
  </si>
  <si>
    <t>31/01/2021 16:17:43</t>
  </si>
  <si>
    <t>RVN00388</t>
  </si>
  <si>
    <t>HP00000000143</t>
  </si>
  <si>
    <t>HP00000000144</t>
  </si>
  <si>
    <t>SON00071</t>
  </si>
  <si>
    <t>HP00000000145</t>
  </si>
  <si>
    <t>FUN00398</t>
  </si>
  <si>
    <t>31/01/2021 16:42:59</t>
  </si>
  <si>
    <t>RVN00389</t>
  </si>
  <si>
    <t>SON00072</t>
  </si>
  <si>
    <t>KH000044</t>
  </si>
  <si>
    <t>HP00000000146</t>
  </si>
  <si>
    <t>FUN00399</t>
  </si>
  <si>
    <t>31/01/2021 16:45:46</t>
  </si>
  <si>
    <t>RVN00390</t>
  </si>
  <si>
    <t>SON00073</t>
  </si>
  <si>
    <t>KH000045</t>
  </si>
  <si>
    <t>HP00000000147</t>
  </si>
  <si>
    <t>FS tháng 1-21</t>
  </si>
  <si>
    <t>FUN00400</t>
  </si>
  <si>
    <t>31/01/2021 17:17:44</t>
  </si>
  <si>
    <t>RVN00392</t>
  </si>
  <si>
    <t>HP00000000148</t>
  </si>
  <si>
    <t>HP00000000149</t>
  </si>
  <si>
    <t>SON00074</t>
  </si>
  <si>
    <t>HP00000000150</t>
  </si>
  <si>
    <t>FUN00401</t>
  </si>
  <si>
    <t>31/01/2021 16:57:49</t>
  </si>
  <si>
    <t>RVN00391</t>
  </si>
  <si>
    <t>HP00000000151</t>
  </si>
  <si>
    <t>HP00000000152</t>
  </si>
  <si>
    <t>SON00075</t>
  </si>
  <si>
    <t>KH000046</t>
  </si>
  <si>
    <t>HP00000000153</t>
  </si>
  <si>
    <t>FUN00402</t>
  </si>
  <si>
    <t>31/01/2021 17:39:38</t>
  </si>
  <si>
    <t>RVN00393</t>
  </si>
  <si>
    <t>SON00076</t>
  </si>
  <si>
    <t>KH000047</t>
  </si>
  <si>
    <t>HP00000000154</t>
  </si>
  <si>
    <t>Chuong trinh thang 1-21</t>
  </si>
  <si>
    <t>FUN00403</t>
  </si>
  <si>
    <t>31/01/2021 19:32:08</t>
  </si>
  <si>
    <t>RVN00394</t>
  </si>
  <si>
    <t>HP00000000155</t>
  </si>
  <si>
    <t>HP00000000156</t>
  </si>
  <si>
    <t>SON00077</t>
  </si>
  <si>
    <t>HP00000000157</t>
  </si>
  <si>
    <t>FUN00404</t>
  </si>
  <si>
    <t>31/01/2021 19:58:27</t>
  </si>
  <si>
    <t>RVN00395</t>
  </si>
  <si>
    <t>SON00078</t>
  </si>
  <si>
    <t>KH000048</t>
  </si>
  <si>
    <t>HP00000000158</t>
  </si>
  <si>
    <t>FUN00405</t>
  </si>
  <si>
    <t>31/01/2021 20:00:10</t>
  </si>
  <si>
    <t>RVN00396</t>
  </si>
  <si>
    <t>SON00079</t>
  </si>
  <si>
    <t>KH000049</t>
  </si>
  <si>
    <t>HP00000000159</t>
  </si>
  <si>
    <t>Chương trình giảm gía 20% tháng 1</t>
  </si>
  <si>
    <t>FUN00470</t>
  </si>
  <si>
    <t>31/01/2021 20:03:53</t>
  </si>
  <si>
    <t>RVN00397</t>
  </si>
  <si>
    <t>SON00080</t>
  </si>
  <si>
    <t>HP00000000160</t>
  </si>
  <si>
    <t>CT FS thang 1-21 Chi Nuong duyet bill bo sung</t>
  </si>
  <si>
    <t>FUN00406</t>
  </si>
  <si>
    <t>RVN00403</t>
  </si>
  <si>
    <t>Chuyển khoản VPB MN</t>
  </si>
  <si>
    <t>SON00081</t>
  </si>
  <si>
    <t>HP00000000161</t>
  </si>
  <si>
    <t>CT FS tháng 1-21 Chi Nuong duyet bill bổ sung</t>
  </si>
  <si>
    <t>FUN00460</t>
  </si>
  <si>
    <t>RVN00404</t>
  </si>
  <si>
    <t>SON00082</t>
  </si>
  <si>
    <t>HP00000000162</t>
  </si>
  <si>
    <t>FUN00407</t>
  </si>
  <si>
    <t>RVN00399</t>
  </si>
  <si>
    <t>SON00083</t>
  </si>
  <si>
    <t>KH000050</t>
  </si>
  <si>
    <t>HP00000000163</t>
  </si>
  <si>
    <t>CT thang 2-21</t>
  </si>
  <si>
    <t>FUN00408</t>
  </si>
  <si>
    <t>RVN00400</t>
  </si>
  <si>
    <t>SON00084</t>
  </si>
  <si>
    <t>KH000051</t>
  </si>
  <si>
    <t>HP00000000164</t>
  </si>
  <si>
    <t>Gói</t>
  </si>
  <si>
    <t>Tra hang cho doi tac</t>
  </si>
  <si>
    <t>FUN00409</t>
  </si>
  <si>
    <t>HP00000000165</t>
  </si>
  <si>
    <t>Vòng</t>
  </si>
  <si>
    <t>HP00000000166</t>
  </si>
  <si>
    <t>SON00085</t>
  </si>
  <si>
    <t>KH000052</t>
  </si>
  <si>
    <t>Outlet tháng 2-21</t>
  </si>
  <si>
    <t>FUN00410</t>
  </si>
  <si>
    <t>RVN00401</t>
  </si>
  <si>
    <t>HP00000000167</t>
  </si>
  <si>
    <t>HP00000000168</t>
  </si>
  <si>
    <t>ĐÈN</t>
  </si>
  <si>
    <t>Chương trình tháng 2-21</t>
  </si>
  <si>
    <t>SON00086</t>
  </si>
  <si>
    <t>KH000053</t>
  </si>
  <si>
    <t>HP00000000169</t>
  </si>
  <si>
    <t>Hàng outlet</t>
  </si>
  <si>
    <t>FUN00411</t>
  </si>
  <si>
    <t>RVN00402</t>
  </si>
  <si>
    <t>SON00087</t>
  </si>
  <si>
    <t>KH000054</t>
  </si>
  <si>
    <t>HP00000000170</t>
  </si>
  <si>
    <t>Chương trinh Outlet</t>
  </si>
  <si>
    <t>FUN00459</t>
  </si>
  <si>
    <t>RVN00405</t>
  </si>
  <si>
    <t>HP00000000171</t>
  </si>
  <si>
    <t>HP00000000172</t>
  </si>
  <si>
    <t>SON00088</t>
  </si>
  <si>
    <t>KH000055</t>
  </si>
  <si>
    <t>HP00000000173</t>
  </si>
  <si>
    <t>FUN00412</t>
  </si>
  <si>
    <t>RVN00406</t>
  </si>
  <si>
    <t>HP00000000174</t>
  </si>
  <si>
    <t>HP00000000175</t>
  </si>
  <si>
    <t>CT tháng 2-21</t>
  </si>
  <si>
    <t>HP00000000176</t>
  </si>
  <si>
    <t>HP00000000177</t>
  </si>
  <si>
    <t>HP00000000178</t>
  </si>
  <si>
    <t>SON00089</t>
  </si>
  <si>
    <t>KH000056</t>
  </si>
  <si>
    <t>Thùy Linh</t>
  </si>
  <si>
    <t>HP00000000179</t>
  </si>
  <si>
    <t>FUN00413</t>
  </si>
  <si>
    <t>RVN00407</t>
  </si>
  <si>
    <t>SON00090</t>
  </si>
  <si>
    <t>KH000057</t>
  </si>
  <si>
    <t>CT Outlet tháng 2-21</t>
  </si>
  <si>
    <t>FUN00414</t>
  </si>
  <si>
    <t>RVN00408</t>
  </si>
  <si>
    <t>SON00091</t>
  </si>
  <si>
    <t>KH000058</t>
  </si>
  <si>
    <t>HP00000000180</t>
  </si>
  <si>
    <t>CT tháng 2-21 giảm 20%</t>
  </si>
  <si>
    <t>FUN00415</t>
  </si>
  <si>
    <t>RVN00414</t>
  </si>
  <si>
    <t>HP00000000181</t>
  </si>
  <si>
    <t>SON00092</t>
  </si>
  <si>
    <t>KH000059</t>
  </si>
  <si>
    <t>HP00000000182</t>
  </si>
  <si>
    <t>FUN00416</t>
  </si>
  <si>
    <t>RVN00409</t>
  </si>
  <si>
    <t>SON00093</t>
  </si>
  <si>
    <t>HP00000000183</t>
  </si>
  <si>
    <t>FUN00417</t>
  </si>
  <si>
    <t>RVN00410</t>
  </si>
  <si>
    <t>SON00094</t>
  </si>
  <si>
    <t>KH000060</t>
  </si>
  <si>
    <t>HP00000000184</t>
  </si>
  <si>
    <t>Thanh toán bằng máy Pos</t>
  </si>
  <si>
    <t>FUN00418</t>
  </si>
  <si>
    <t>RVN00411</t>
  </si>
  <si>
    <t>Mpos</t>
  </si>
  <si>
    <t>HP00000000185</t>
  </si>
  <si>
    <t>HP00000000186</t>
  </si>
  <si>
    <t>Giam 20% CT thang 2-21</t>
  </si>
  <si>
    <t>HP00000000187</t>
  </si>
  <si>
    <t>CT outlet thang 2-21</t>
  </si>
  <si>
    <t>SON00095</t>
  </si>
  <si>
    <t>KH000061</t>
  </si>
  <si>
    <t>HP00000000188</t>
  </si>
  <si>
    <t>FUN00419</t>
  </si>
  <si>
    <t>RVN00412</t>
  </si>
  <si>
    <t>SON00096</t>
  </si>
  <si>
    <t>KH000062</t>
  </si>
  <si>
    <t>HP00000000189</t>
  </si>
  <si>
    <t>CT tháng 2-21-Đạt</t>
  </si>
  <si>
    <t>FUN00420</t>
  </si>
  <si>
    <t>RVN00413</t>
  </si>
  <si>
    <t>SON00097</t>
  </si>
  <si>
    <t>KH000063</t>
  </si>
  <si>
    <t>HP00000000190</t>
  </si>
  <si>
    <t>FUN00421</t>
  </si>
  <si>
    <t>RVN00415</t>
  </si>
  <si>
    <t>SON00098</t>
  </si>
  <si>
    <t>HP00000000191</t>
  </si>
  <si>
    <t>CT tháng 2-21-Tiến</t>
  </si>
  <si>
    <t>FUN00422</t>
  </si>
  <si>
    <t>RVN00416</t>
  </si>
  <si>
    <t>SON00099</t>
  </si>
  <si>
    <t>KH000064</t>
  </si>
  <si>
    <t>HP00000000192</t>
  </si>
  <si>
    <t>FUN00423</t>
  </si>
  <si>
    <t>RVN00417</t>
  </si>
  <si>
    <t>SON00100</t>
  </si>
  <si>
    <t>KH000065</t>
  </si>
  <si>
    <t>HP00000000193</t>
  </si>
  <si>
    <t>Áo</t>
  </si>
  <si>
    <t>FS tháng 2-21</t>
  </si>
  <si>
    <t>FUN00424</t>
  </si>
  <si>
    <t>RVN00418</t>
  </si>
  <si>
    <t>SON00101</t>
  </si>
  <si>
    <t>KH000066</t>
  </si>
  <si>
    <t>HP00000000194</t>
  </si>
  <si>
    <t>FUN00425</t>
  </si>
  <si>
    <t>RVN00419</t>
  </si>
  <si>
    <t>SON00102</t>
  </si>
  <si>
    <t>HP00000000195</t>
  </si>
  <si>
    <t>FUN00426</t>
  </si>
  <si>
    <t>RVN00420</t>
  </si>
  <si>
    <t>SON00103</t>
  </si>
  <si>
    <t>KH000067</t>
  </si>
  <si>
    <t>HP00000000196</t>
  </si>
  <si>
    <t>FUN00427</t>
  </si>
  <si>
    <t>RVN00422</t>
  </si>
  <si>
    <t>HP00000000197</t>
  </si>
  <si>
    <t>SON00104</t>
  </si>
  <si>
    <t>KH000068</t>
  </si>
  <si>
    <t>FS tháng 2-21 - Đạt</t>
  </si>
  <si>
    <t>FUN00428</t>
  </si>
  <si>
    <t>RVN00423</t>
  </si>
  <si>
    <t>SON00105</t>
  </si>
  <si>
    <t>KH000069</t>
  </si>
  <si>
    <t>HP00000000198</t>
  </si>
  <si>
    <t>FUN00429</t>
  </si>
  <si>
    <t>RVN00425</t>
  </si>
  <si>
    <t>SON00106</t>
  </si>
  <si>
    <t>HP00000000199</t>
  </si>
  <si>
    <t>Tiến</t>
  </si>
  <si>
    <t>FUN00430</t>
  </si>
  <si>
    <t>RVN00424</t>
  </si>
  <si>
    <t>HP00000000200</t>
  </si>
  <si>
    <t>SON00107</t>
  </si>
  <si>
    <t>KH000070</t>
  </si>
  <si>
    <t>HP00000000201</t>
  </si>
  <si>
    <t>Giảm 40.000</t>
  </si>
  <si>
    <t>FS tháng 2-21- Đạt</t>
  </si>
  <si>
    <t>FUN00431</t>
  </si>
  <si>
    <t>RVN00426</t>
  </si>
  <si>
    <t>SON00108</t>
  </si>
  <si>
    <t>KH000071</t>
  </si>
  <si>
    <t>Đạt</t>
  </si>
  <si>
    <t>FUN00432</t>
  </si>
  <si>
    <t>RVN00427</t>
  </si>
  <si>
    <t>SON00109</t>
  </si>
  <si>
    <t>KH000072</t>
  </si>
  <si>
    <t>HP00000000202</t>
  </si>
  <si>
    <t>CT outlet tháng 2-21</t>
  </si>
  <si>
    <t>Hàng Outlet</t>
  </si>
  <si>
    <t>FUN00433</t>
  </si>
  <si>
    <t>RVN00428</t>
  </si>
  <si>
    <t>SON00110</t>
  </si>
  <si>
    <t>KH000073</t>
  </si>
  <si>
    <t>HP00000000203</t>
  </si>
  <si>
    <t>FUN00434</t>
  </si>
  <si>
    <t>28/02/2021 11:19:00</t>
  </si>
  <si>
    <t>RVN00453</t>
  </si>
  <si>
    <t>SON00111</t>
  </si>
  <si>
    <t>KH000074</t>
  </si>
  <si>
    <t>Ms Lách</t>
  </si>
  <si>
    <t>HP00000000204</t>
  </si>
  <si>
    <t>Cô Lê Thị Thanh Tuyền MNV:4785. Công nhân Tổ ráp-NM3. Mua về sử dụng. Mong muốn trừ lương 2 tháng ,bắt đầu từ tháng 2-21. Đã giao hàng ngày 06/02/21</t>
  </si>
  <si>
    <t>FUN00435</t>
  </si>
  <si>
    <t>28/02/2021 10:36:55</t>
  </si>
  <si>
    <t>RVN00524</t>
  </si>
  <si>
    <t>HP00000000205</t>
  </si>
  <si>
    <t>SON00112</t>
  </si>
  <si>
    <t>KH000075</t>
  </si>
  <si>
    <t>HP00000000206</t>
  </si>
  <si>
    <t>Cô Lê Thanh Tuyền .MNV:8904.Công nhân Tổ công trình HPSAV. Cấp bậc công nhân Giảm 50%</t>
  </si>
  <si>
    <t>FUN00436</t>
  </si>
  <si>
    <t>RVN00429</t>
  </si>
  <si>
    <t>HP00000000207</t>
  </si>
  <si>
    <t>HP00000000208</t>
  </si>
  <si>
    <t>SON00113</t>
  </si>
  <si>
    <t>KH000076</t>
  </si>
  <si>
    <t>HP00000000209</t>
  </si>
  <si>
    <t>Flash sale tháng 1</t>
  </si>
  <si>
    <t>FUN00437</t>
  </si>
  <si>
    <t>RVN00430</t>
  </si>
  <si>
    <t>HP00000000210</t>
  </si>
  <si>
    <t xml:space="preserve">Flash sale tháng 1
</t>
  </si>
  <si>
    <t>SON00114</t>
  </si>
  <si>
    <t>Trả hàng một phần</t>
  </si>
  <si>
    <t>KH000077</t>
  </si>
  <si>
    <t>HP00000000211</t>
  </si>
  <si>
    <t>FUN00438</t>
  </si>
  <si>
    <t>RVN00431</t>
  </si>
  <si>
    <t>SRN00036</t>
  </si>
  <si>
    <t>CD68I01A00B19</t>
  </si>
  <si>
    <t>Ghế SHIRAZ 50x43x90</t>
  </si>
  <si>
    <t>Khách hàng đổi 4 ghế đồng giá (chưa giao hàng)</t>
  </si>
  <si>
    <t>HP00000000212</t>
  </si>
  <si>
    <t>HP00000000213</t>
  </si>
  <si>
    <t>SON00115</t>
  </si>
  <si>
    <t>HP00000000214</t>
  </si>
  <si>
    <t xml:space="preserve">CT tháng 2.2021, không đổi trả sau khi nhận hàng.
</t>
  </si>
  <si>
    <t>FUN00439</t>
  </si>
  <si>
    <t>RVN00432</t>
  </si>
  <si>
    <t>SON00116</t>
  </si>
  <si>
    <t>HP00000000215</t>
  </si>
  <si>
    <t>CT tháng 02.21. Đổi ghế ĐH SON00450</t>
  </si>
  <si>
    <t>FUN00440</t>
  </si>
  <si>
    <t>SON00117</t>
  </si>
  <si>
    <t>KH000078</t>
  </si>
  <si>
    <t>HP00000000216</t>
  </si>
  <si>
    <t>FUN00441</t>
  </si>
  <si>
    <t>RVN00433</t>
  </si>
  <si>
    <t>SON00118</t>
  </si>
  <si>
    <t>KH000079</t>
  </si>
  <si>
    <t>HP00000000217</t>
  </si>
  <si>
    <t>Gương</t>
  </si>
  <si>
    <t>Phương thức thanh toán bằng thẻ</t>
  </si>
  <si>
    <t>FUN00442</t>
  </si>
  <si>
    <t>RVN00434</t>
  </si>
  <si>
    <t>SON00119</t>
  </si>
  <si>
    <t>KH000080</t>
  </si>
  <si>
    <t>HP00000000218</t>
  </si>
  <si>
    <t>FUN00443</t>
  </si>
  <si>
    <t>RVN00435</t>
  </si>
  <si>
    <t>SON00120</t>
  </si>
  <si>
    <t>KH000081</t>
  </si>
  <si>
    <t>Giam 20% chuong trinh thang 1-21</t>
  </si>
  <si>
    <t>FUN00444</t>
  </si>
  <si>
    <t>RVN00436</t>
  </si>
  <si>
    <t>HP00000000219</t>
  </si>
  <si>
    <t>SON00121</t>
  </si>
  <si>
    <t>Áp dung Voucher giải nhì 700.000d CT bóc thăm may mắn</t>
  </si>
  <si>
    <t>PRO6</t>
  </si>
  <si>
    <t>FUN00445</t>
  </si>
  <si>
    <t>RVN00437</t>
  </si>
  <si>
    <t>HP00000000220</t>
  </si>
  <si>
    <t>SON00122</t>
  </si>
  <si>
    <t>KH000082</t>
  </si>
  <si>
    <t>FUN00446</t>
  </si>
  <si>
    <t>RVN00438</t>
  </si>
  <si>
    <t>SON00123</t>
  </si>
  <si>
    <t>KH000083</t>
  </si>
  <si>
    <t>HP00000000221</t>
  </si>
  <si>
    <t>Áp dụng Voucher giải nhất 1.000.0000 CT bóc thăm may mắn</t>
  </si>
  <si>
    <t>PRO7</t>
  </si>
  <si>
    <t>FUN00447</t>
  </si>
  <si>
    <t>RVN00439</t>
  </si>
  <si>
    <t>SON00124</t>
  </si>
  <si>
    <t>KH000084</t>
  </si>
  <si>
    <t>HP00000000222</t>
  </si>
  <si>
    <t>Áp dụng Voucher 500.000đ CT bốc thăm trúng thưởng.</t>
  </si>
  <si>
    <t>PRO8</t>
  </si>
  <si>
    <t>FUN00448</t>
  </si>
  <si>
    <t>HP00000000223</t>
  </si>
  <si>
    <t>SON00125</t>
  </si>
  <si>
    <t>KH000085</t>
  </si>
  <si>
    <t>HP00000000224</t>
  </si>
  <si>
    <t>Chị Nương duyệt tặng 3 áo dài nam 03/02/21</t>
  </si>
  <si>
    <t>VIP</t>
  </si>
  <si>
    <t>FUN00449</t>
  </si>
  <si>
    <t>SON00126</t>
  </si>
  <si>
    <t>KH000086</t>
  </si>
  <si>
    <t>FUN00450</t>
  </si>
  <si>
    <t>RVN00440</t>
  </si>
  <si>
    <t>HP00000000225</t>
  </si>
  <si>
    <t>SON00127</t>
  </si>
  <si>
    <t>HP00000000226</t>
  </si>
  <si>
    <t>FUN00451</t>
  </si>
  <si>
    <t>RVN00441</t>
  </si>
  <si>
    <t>HP00000000227</t>
  </si>
  <si>
    <t>SON00128</t>
  </si>
  <si>
    <t>23/02/2021</t>
  </si>
  <si>
    <t>KH000087</t>
  </si>
  <si>
    <t>HP00000000228</t>
  </si>
  <si>
    <t>Cư dân SAV</t>
  </si>
  <si>
    <t>Khách chuyển khoản chung với đơn SON00468</t>
  </si>
  <si>
    <t>FUN00452</t>
  </si>
  <si>
    <t>23/02/2021 09:33:12</t>
  </si>
  <si>
    <t>RVN00442</t>
  </si>
  <si>
    <t>25/02/2021 14:35:32</t>
  </si>
  <si>
    <t>RVN00446</t>
  </si>
  <si>
    <t>HP00000000229</t>
  </si>
  <si>
    <t xml:space="preserve">Cư dân SAV 
</t>
  </si>
  <si>
    <t>SON00129</t>
  </si>
  <si>
    <t>25/02/2021</t>
  </si>
  <si>
    <t>KH000088</t>
  </si>
  <si>
    <t>HP00000000230</t>
  </si>
  <si>
    <t>FUN00453</t>
  </si>
  <si>
    <t>25/02/2021 10:07:09</t>
  </si>
  <si>
    <t>RVN00443</t>
  </si>
  <si>
    <t>SON00130</t>
  </si>
  <si>
    <t>HP00000000231</t>
  </si>
  <si>
    <t>F2C</t>
  </si>
  <si>
    <t>Đơn hàng khai trương giao trước 24/2/2021 nên freeship cho khách</t>
  </si>
  <si>
    <t>Đơn hàng khai trương giao trước 24/2/2021. freeship cho khách</t>
  </si>
  <si>
    <t>FUN00454</t>
  </si>
  <si>
    <t>25/02/2021 10:19:10</t>
  </si>
  <si>
    <t>RVN00444</t>
  </si>
  <si>
    <t>SON00131</t>
  </si>
  <si>
    <t>HP00000000232</t>
  </si>
  <si>
    <t>Khác</t>
  </si>
  <si>
    <t>FUN00455</t>
  </si>
  <si>
    <t>25/02/2021 12:28:40</t>
  </si>
  <si>
    <t>RVN00445</t>
  </si>
  <si>
    <t>SON00132</t>
  </si>
  <si>
    <t>26/02/2021</t>
  </si>
  <si>
    <t>KH000089</t>
  </si>
  <si>
    <t>HP00000000233</t>
  </si>
  <si>
    <t>FUN00456</t>
  </si>
  <si>
    <t>26/02/2021 18:12:35</t>
  </si>
  <si>
    <t>RVN00447</t>
  </si>
  <si>
    <t>SON00133</t>
  </si>
  <si>
    <t>27/02/2021</t>
  </si>
  <si>
    <t>HP00000000234</t>
  </si>
  <si>
    <t>FUN00457</t>
  </si>
  <si>
    <t>27/02/2021 11:09:46</t>
  </si>
  <si>
    <t>RVN00448</t>
  </si>
  <si>
    <t>SON00134</t>
  </si>
  <si>
    <t>KH000090</t>
  </si>
  <si>
    <t>HP00000000235</t>
  </si>
  <si>
    <t>FUN00458</t>
  </si>
  <si>
    <t>27/02/2021 15:11:24</t>
  </si>
  <si>
    <t>RVN00449</t>
  </si>
  <si>
    <t>SON00135</t>
  </si>
  <si>
    <t>KH000091</t>
  </si>
  <si>
    <t>HP00000000236</t>
  </si>
  <si>
    <t>Outlet giam 40%</t>
  </si>
  <si>
    <t>FUN00469</t>
  </si>
  <si>
    <t>28/02/2021 10:12:47</t>
  </si>
  <si>
    <t>RVN00452</t>
  </si>
  <si>
    <t>HP00000000237</t>
  </si>
  <si>
    <t>HP00000000238</t>
  </si>
  <si>
    <t>outlet giam 40%</t>
  </si>
  <si>
    <t>HP00000000239</t>
  </si>
  <si>
    <t>HP00000000240</t>
  </si>
  <si>
    <t>HP00000000241</t>
  </si>
  <si>
    <t>SON00136</t>
  </si>
  <si>
    <t>HP00000000242</t>
  </si>
  <si>
    <t>Chị Nương duyệt giảm 20% 26/02/21</t>
  </si>
  <si>
    <t>FUN00492</t>
  </si>
  <si>
    <t>27/02/2021 12:52:07</t>
  </si>
  <si>
    <t>RVN00454</t>
  </si>
  <si>
    <t>HP00000000243</t>
  </si>
  <si>
    <t>RVN00474</t>
  </si>
  <si>
    <t>SON00137</t>
  </si>
  <si>
    <t>KH000092</t>
  </si>
  <si>
    <t>CT outlet</t>
  </si>
  <si>
    <t>FUN00472</t>
  </si>
  <si>
    <t>RVN00456</t>
  </si>
  <si>
    <t>SRN00038</t>
  </si>
  <si>
    <t>BC50L01A00A77</t>
  </si>
  <si>
    <t>Giường King AMSTERDAM 193x218x140</t>
  </si>
  <si>
    <t>PVN00028</t>
  </si>
  <si>
    <t>kích thước giường khách nhận k đúng với thực tế NVTV cho khách. Chị Nương duyệt cho trả hàng hoàn tiền</t>
  </si>
  <si>
    <t>SON00138</t>
  </si>
  <si>
    <t>HP00000000244</t>
  </si>
  <si>
    <t>FUN00474</t>
  </si>
  <si>
    <t>RVN00458</t>
  </si>
  <si>
    <t>SON00139</t>
  </si>
  <si>
    <t>KH000093</t>
  </si>
  <si>
    <t>HP00000000245</t>
  </si>
  <si>
    <t>FUN00475</t>
  </si>
  <si>
    <t>RVN00459</t>
  </si>
  <si>
    <t>SON00140</t>
  </si>
  <si>
    <t>KH000094</t>
  </si>
  <si>
    <t>HP00000000246</t>
  </si>
  <si>
    <t>offline</t>
  </si>
  <si>
    <t>FUN00473</t>
  </si>
  <si>
    <t>RVN00457</t>
  </si>
  <si>
    <t>HP00000000247</t>
  </si>
  <si>
    <t>SON00141</t>
  </si>
  <si>
    <t>KH000095</t>
  </si>
  <si>
    <t>HP00000000248</t>
  </si>
  <si>
    <t>NVBH: Thùy Linh</t>
  </si>
  <si>
    <t>FUN00479</t>
  </si>
  <si>
    <t>RVN00460</t>
  </si>
  <si>
    <t>HP00000000249</t>
  </si>
  <si>
    <t>SON00142</t>
  </si>
  <si>
    <t>FUN00480</t>
  </si>
  <si>
    <t>RVN00461</t>
  </si>
  <si>
    <t>SON00143</t>
  </si>
  <si>
    <t>KH000096</t>
  </si>
  <si>
    <t>HP00000000250</t>
  </si>
  <si>
    <t>FUN00486</t>
  </si>
  <si>
    <t>RVN00462</t>
  </si>
  <si>
    <t>SON00144</t>
  </si>
  <si>
    <t>FUN00485</t>
  </si>
  <si>
    <t>RVN00463</t>
  </si>
  <si>
    <t>HP00000000251</t>
  </si>
  <si>
    <t>RVN00468</t>
  </si>
  <si>
    <t>SON00145</t>
  </si>
  <si>
    <t>KH000097</t>
  </si>
  <si>
    <t>NVBH: Trang Dung</t>
  </si>
  <si>
    <t>FUN00481</t>
  </si>
  <si>
    <t>RVN00464</t>
  </si>
  <si>
    <t>SON00146</t>
  </si>
  <si>
    <t>HP00000000252</t>
  </si>
  <si>
    <t>FUN00482</t>
  </si>
  <si>
    <t>RVN00465</t>
  </si>
  <si>
    <t>SON00147</t>
  </si>
  <si>
    <t>KH000098</t>
  </si>
  <si>
    <t>HP00000000253</t>
  </si>
  <si>
    <t>FUN00483</t>
  </si>
  <si>
    <t>RVN00466</t>
  </si>
  <si>
    <t>HP00000000254</t>
  </si>
  <si>
    <t>HP00000000255</t>
  </si>
  <si>
    <t>HP00000000256</t>
  </si>
  <si>
    <t>SON00148</t>
  </si>
  <si>
    <t>NM</t>
  </si>
  <si>
    <t>KH000099</t>
  </si>
  <si>
    <t>HP00000000257</t>
  </si>
  <si>
    <t>FUN00004</t>
  </si>
  <si>
    <t>RVN00004</t>
  </si>
  <si>
    <t>SON00149</t>
  </si>
  <si>
    <t>KH000100</t>
  </si>
  <si>
    <t>HP00000000258</t>
  </si>
  <si>
    <t>FUN00484</t>
  </si>
  <si>
    <t>RVN00467</t>
  </si>
  <si>
    <t>HP00000000259</t>
  </si>
  <si>
    <t>SON00150</t>
  </si>
  <si>
    <t>KH000101</t>
  </si>
  <si>
    <t>HP00000000260</t>
  </si>
  <si>
    <t xml:space="preserve">outlet
</t>
  </si>
  <si>
    <t>FUN00487</t>
  </si>
  <si>
    <t>RVN00469</t>
  </si>
  <si>
    <t>SON00151</t>
  </si>
  <si>
    <t>HP00000000261</t>
  </si>
  <si>
    <t>FUN00488</t>
  </si>
  <si>
    <t>RVN00470</t>
  </si>
  <si>
    <t>SON00152</t>
  </si>
  <si>
    <t>HP00000000262</t>
  </si>
  <si>
    <t>FUN00489</t>
  </si>
  <si>
    <t>RVN00471</t>
  </si>
  <si>
    <t>SON00153</t>
  </si>
  <si>
    <t>KH000102</t>
  </si>
  <si>
    <t>FUN00490</t>
  </si>
  <si>
    <t>RVN00472</t>
  </si>
  <si>
    <t>SRN00040</t>
  </si>
  <si>
    <t>TD87L01A24C31</t>
  </si>
  <si>
    <t>Bàn CHAD 130x75x75</t>
  </si>
  <si>
    <t>Chủ nhà thuê đã có bàn</t>
  </si>
  <si>
    <t>PVN00030</t>
  </si>
  <si>
    <t>HP00000000263</t>
  </si>
  <si>
    <t>trung bay loi C Nuong duyet giam</t>
  </si>
  <si>
    <t>SON00154</t>
  </si>
  <si>
    <t>HP00000000264</t>
  </si>
  <si>
    <t>outlet</t>
  </si>
  <si>
    <t>FUN00491</t>
  </si>
  <si>
    <t>RVN00473</t>
  </si>
  <si>
    <t>HP00000000265</t>
  </si>
  <si>
    <t>RVN00484</t>
  </si>
  <si>
    <t>HP00000000266</t>
  </si>
  <si>
    <t xml:space="preserve">hang trung bay loi c Nuong duyet giam
</t>
  </si>
  <si>
    <t>SON00155</t>
  </si>
  <si>
    <t>KH000103</t>
  </si>
  <si>
    <t>HP00000000267</t>
  </si>
  <si>
    <t>CT Outlet</t>
  </si>
  <si>
    <t>FUN00493</t>
  </si>
  <si>
    <t>RVN00475</t>
  </si>
  <si>
    <t>SON00156</t>
  </si>
  <si>
    <t>KH000104</t>
  </si>
  <si>
    <t>HP00000000268</t>
  </si>
  <si>
    <t>Đôn ra ĐH sản xuất</t>
  </si>
  <si>
    <t>Ra bill bổ sung ngày 07/03/21 .Chị CK CTY VPB ngày 06/03/21</t>
  </si>
  <si>
    <t>FUN00494</t>
  </si>
  <si>
    <t>RVN00476</t>
  </si>
  <si>
    <t>SON00157</t>
  </si>
  <si>
    <t>KH000105</t>
  </si>
  <si>
    <t>HP00000000269</t>
  </si>
  <si>
    <t>CT Outlet Chị Nương duyệt</t>
  </si>
  <si>
    <t>Bổ sung bill 07/03/21 .Anh thanh toán máy Pos 07/03/21</t>
  </si>
  <si>
    <t>FUN00495</t>
  </si>
  <si>
    <t>RVN00477</t>
  </si>
  <si>
    <t>SON00158</t>
  </si>
  <si>
    <t>KH000106</t>
  </si>
  <si>
    <t>HP00000000270</t>
  </si>
  <si>
    <t>CT outlet. Trước khi giao gọi trước báo cho khách</t>
  </si>
  <si>
    <t>FUN00501</t>
  </si>
  <si>
    <t>RVN00478</t>
  </si>
  <si>
    <t>SON00159</t>
  </si>
  <si>
    <t>KH000107</t>
  </si>
  <si>
    <t>HP00000000271</t>
  </si>
  <si>
    <t>FUN00496</t>
  </si>
  <si>
    <t>RVN00479</t>
  </si>
  <si>
    <t>SRN00039</t>
  </si>
  <si>
    <t>CB51L01B54D58</t>
  </si>
  <si>
    <t>Ghế SENDAI 55x54x84</t>
  </si>
  <si>
    <t>PVN00029</t>
  </si>
  <si>
    <t>Khách thay đổi vì số lượng ghế nhiều không vừa với không gian của phòng</t>
  </si>
  <si>
    <t>SON00160</t>
  </si>
  <si>
    <t>FUN00497</t>
  </si>
  <si>
    <t>RVN00480</t>
  </si>
  <si>
    <t>SRN00041</t>
  </si>
  <si>
    <t>NM kiểm kê báo tồn mã bị sai.</t>
  </si>
  <si>
    <t>SON00161</t>
  </si>
  <si>
    <t>KH000108</t>
  </si>
  <si>
    <t>HP00000000272</t>
  </si>
  <si>
    <t>chị Nương duyệt giảm 50%</t>
  </si>
  <si>
    <t>FUN00498</t>
  </si>
  <si>
    <t>RVN00481</t>
  </si>
  <si>
    <t>HP00000000273</t>
  </si>
  <si>
    <t>HP00000000274</t>
  </si>
  <si>
    <t>SON00162</t>
  </si>
  <si>
    <t>FUN00499</t>
  </si>
  <si>
    <t>RVN00482</t>
  </si>
  <si>
    <t>SON00163</t>
  </si>
  <si>
    <t>HP00000000275</t>
  </si>
  <si>
    <t>FUN00500</t>
  </si>
  <si>
    <t>RVN00483</t>
  </si>
  <si>
    <t>HP00000000276</t>
  </si>
  <si>
    <t>SON00164</t>
  </si>
  <si>
    <t>KH000109</t>
  </si>
  <si>
    <t>xuất cho Anh Quang</t>
  </si>
  <si>
    <t>FUN00502</t>
  </si>
  <si>
    <t>SON00165</t>
  </si>
  <si>
    <t>HP00000000277</t>
  </si>
  <si>
    <t>FUN00503</t>
  </si>
  <si>
    <t>SON00166</t>
  </si>
  <si>
    <t>13/03/2021</t>
  </si>
  <si>
    <t>HP00000000278</t>
  </si>
  <si>
    <t>FUN00504</t>
  </si>
  <si>
    <t>13/03/2021 19:16:03</t>
  </si>
  <si>
    <t>RVN00485</t>
  </si>
  <si>
    <t>SON00167</t>
  </si>
  <si>
    <t>14/03/2021</t>
  </si>
  <si>
    <t>KH000110</t>
  </si>
  <si>
    <t>HP00000000279</t>
  </si>
  <si>
    <t>FUN00505</t>
  </si>
  <si>
    <t>14/03/2021 12:06:16</t>
  </si>
  <si>
    <t>RVN00486</t>
  </si>
  <si>
    <t>SON00168</t>
  </si>
  <si>
    <t>HP00000000280</t>
  </si>
  <si>
    <t>Outlet</t>
  </si>
  <si>
    <t>FUN00506</t>
  </si>
  <si>
    <t>14/03/2021 12:06:48</t>
  </si>
  <si>
    <t>RVN00487</t>
  </si>
  <si>
    <t>HP00000000281</t>
  </si>
  <si>
    <t>SON00169</t>
  </si>
  <si>
    <t>17/03/2021</t>
  </si>
  <si>
    <t>KH000111</t>
  </si>
  <si>
    <t>KH mua hàng new thành toán 100% khi mua hàng đc tặng quà (c Nương duyệt)</t>
  </si>
  <si>
    <t>FUN00507</t>
  </si>
  <si>
    <t>17/03/2021 13:40:44</t>
  </si>
  <si>
    <t>RVN00488</t>
  </si>
  <si>
    <t>HP00000000282</t>
  </si>
  <si>
    <t>SON00170</t>
  </si>
  <si>
    <t>HP00000000283</t>
  </si>
  <si>
    <t>FUN00508</t>
  </si>
  <si>
    <t>17/03/2021 13:41:38</t>
  </si>
  <si>
    <t>RVN00489</t>
  </si>
  <si>
    <t>SON00171</t>
  </si>
  <si>
    <t>HP00000000284</t>
  </si>
  <si>
    <t>BGD gửi tặng theo email ngày 10/03/21</t>
  </si>
  <si>
    <t>FUN00509</t>
  </si>
  <si>
    <t>SON00172</t>
  </si>
  <si>
    <t>19/03/2021</t>
  </si>
  <si>
    <t>KH000112</t>
  </si>
  <si>
    <t>HP00000000285</t>
  </si>
  <si>
    <t>FUN00510</t>
  </si>
  <si>
    <t>19/03/2021 14:10:10</t>
  </si>
  <si>
    <t>RVN00490</t>
  </si>
  <si>
    <t>SON00173</t>
  </si>
  <si>
    <t>21/03/2021</t>
  </si>
  <si>
    <t>HP00000000286</t>
  </si>
  <si>
    <t>FUN00511</t>
  </si>
  <si>
    <t>21/03/2021 18:53:24</t>
  </si>
  <si>
    <t>RVN00491</t>
  </si>
  <si>
    <t>SON00174</t>
  </si>
  <si>
    <t>22/03/2021</t>
  </si>
  <si>
    <t>KH000113</t>
  </si>
  <si>
    <t>sơn lại bàn toàn bộ màu đen</t>
  </si>
  <si>
    <t>đơn hàng được BGĐ gửi tặng cho Ms Lam Thái</t>
  </si>
  <si>
    <t>FUN00571</t>
  </si>
  <si>
    <t>HP00000000287</t>
  </si>
  <si>
    <t>chuyển về NM sơn lại thành mặt đen</t>
  </si>
  <si>
    <t>SON00175</t>
  </si>
  <si>
    <t>KH000114</t>
  </si>
  <si>
    <t xml:space="preserve">Hàng Outlet FB
</t>
  </si>
  <si>
    <t>FUN00512</t>
  </si>
  <si>
    <t>22/03/2021 14:41:38</t>
  </si>
  <si>
    <t>RVN00492</t>
  </si>
  <si>
    <t>SON00176</t>
  </si>
  <si>
    <t>23/03/2021</t>
  </si>
  <si>
    <t>KH000115</t>
  </si>
  <si>
    <t>HP00000000288</t>
  </si>
  <si>
    <t>Khách quen anh Cọ Cùn</t>
  </si>
  <si>
    <t>FUN00003</t>
  </si>
  <si>
    <t>25/03/2021</t>
  </si>
  <si>
    <t>25/03/2021 11:54:12</t>
  </si>
  <si>
    <t>RVN00005</t>
  </si>
  <si>
    <t>SON00177</t>
  </si>
  <si>
    <t>24/03/2021</t>
  </si>
  <si>
    <t>HP00000000289</t>
  </si>
  <si>
    <t>Hàng lấy từ kho Ru9</t>
  </si>
  <si>
    <t>FUN00513</t>
  </si>
  <si>
    <t>24/03/2021 10:14:46</t>
  </si>
  <si>
    <t>RVN00493</t>
  </si>
  <si>
    <t>SON00178</t>
  </si>
  <si>
    <t>KH000116</t>
  </si>
  <si>
    <t>FUN00524</t>
  </si>
  <si>
    <t>24/03/2021 11:05:20</t>
  </si>
  <si>
    <t>RVN00494</t>
  </si>
  <si>
    <t>SON00179</t>
  </si>
  <si>
    <t>KH000117</t>
  </si>
  <si>
    <t>HP00000000290</t>
  </si>
  <si>
    <t>FUN00514</t>
  </si>
  <si>
    <t>24/03/2021 16:18:05</t>
  </si>
  <si>
    <t>RVN00495</t>
  </si>
  <si>
    <t>SON00180</t>
  </si>
  <si>
    <t>KH000118</t>
  </si>
  <si>
    <t>FUN00515</t>
  </si>
  <si>
    <t>24/03/2021 17:28:24</t>
  </si>
  <si>
    <t>RVN00496</t>
  </si>
  <si>
    <t>SON00181</t>
  </si>
  <si>
    <t>Chưa thanh toán</t>
  </si>
  <si>
    <t>KH000119</t>
  </si>
  <si>
    <t>HP00000000291</t>
  </si>
  <si>
    <t>FUN00586</t>
  </si>
  <si>
    <t>Chờ lấy hàng</t>
  </si>
  <si>
    <t>HP00000000292</t>
  </si>
  <si>
    <t>HP00000000293</t>
  </si>
  <si>
    <t>HP00000000294</t>
  </si>
  <si>
    <t>HP00000000295</t>
  </si>
  <si>
    <t>HP00000000296</t>
  </si>
  <si>
    <t>SON00182</t>
  </si>
  <si>
    <t>KH000120</t>
  </si>
  <si>
    <t>FUN00516</t>
  </si>
  <si>
    <t>25/03/2021 14:12:48</t>
  </si>
  <si>
    <t>RVN00497</t>
  </si>
  <si>
    <t>SON00183</t>
  </si>
  <si>
    <t>26/03/2021</t>
  </si>
  <si>
    <t>HP00000000297</t>
  </si>
  <si>
    <t>Khách hàng ck thêm 40.000 phí giao hàng</t>
  </si>
  <si>
    <t>FUN00517</t>
  </si>
  <si>
    <t>26/03/2021 11:09:31</t>
  </si>
  <si>
    <t>RVN00498</t>
  </si>
  <si>
    <t>SON00184</t>
  </si>
  <si>
    <t>KH000121</t>
  </si>
  <si>
    <t>HP00000000298</t>
  </si>
  <si>
    <t>FUN00518</t>
  </si>
  <si>
    <t>26/03/2021 13:19:05</t>
  </si>
  <si>
    <t>RVN00499</t>
  </si>
  <si>
    <t>HP00000000299</t>
  </si>
  <si>
    <t>SON00185</t>
  </si>
  <si>
    <t>KH000122</t>
  </si>
  <si>
    <t>HP00000000300</t>
  </si>
  <si>
    <t>FUN00519</t>
  </si>
  <si>
    <t>26/03/2021 17:58:35</t>
  </si>
  <si>
    <t>RVN00500</t>
  </si>
  <si>
    <t>HP00000000301</t>
  </si>
  <si>
    <t>SON00186</t>
  </si>
  <si>
    <t>KH000123</t>
  </si>
  <si>
    <t>HP00000000302</t>
  </si>
  <si>
    <t>FUN00520</t>
  </si>
  <si>
    <t>26/03/2021 18:38:59</t>
  </si>
  <si>
    <t>RVN00501</t>
  </si>
  <si>
    <t>HP00000000303</t>
  </si>
  <si>
    <t>HP00000000304</t>
  </si>
  <si>
    <t>SON00187</t>
  </si>
  <si>
    <t>27/03/2021</t>
  </si>
  <si>
    <t>KH000124</t>
  </si>
  <si>
    <t>HP00000000305</t>
  </si>
  <si>
    <t>New</t>
  </si>
  <si>
    <t>FUN00521</t>
  </si>
  <si>
    <t>27/03/2021 16:09:34</t>
  </si>
  <si>
    <t>RVN00502</t>
  </si>
  <si>
    <t>HP00000000306</t>
  </si>
  <si>
    <t>HP00000000307</t>
  </si>
  <si>
    <t>HP00000000308</t>
  </si>
  <si>
    <t>HP00000000309</t>
  </si>
  <si>
    <t>HP00000000310</t>
  </si>
  <si>
    <t>SON00188</t>
  </si>
  <si>
    <t>28/03/2021</t>
  </si>
  <si>
    <t>KH000125</t>
  </si>
  <si>
    <t>HP00000000311</t>
  </si>
  <si>
    <t>FUN00522</t>
  </si>
  <si>
    <t>28/03/2021 18:27:15</t>
  </si>
  <si>
    <t>RVN00503</t>
  </si>
  <si>
    <t>SON00189</t>
  </si>
  <si>
    <t>29/03/2021</t>
  </si>
  <si>
    <t>HP00000000312</t>
  </si>
  <si>
    <t>ĐH lưu kho tối đa 3 tháng kể từ ngày 10/03/2021</t>
  </si>
  <si>
    <t>FUN00527</t>
  </si>
  <si>
    <t>ACC</t>
  </si>
  <si>
    <t>29/03/2021 18:08:41</t>
  </si>
  <si>
    <t>RVN00504</t>
  </si>
  <si>
    <t>HP00000000313</t>
  </si>
  <si>
    <t>SON00190</t>
  </si>
  <si>
    <t>30/03/2021</t>
  </si>
  <si>
    <t>KH000126</t>
  </si>
  <si>
    <t>HP00000000314</t>
  </si>
  <si>
    <t>Xuất HDD</t>
  </si>
  <si>
    <t>FUN00533</t>
  </si>
  <si>
    <t>30/03/2021 18:32:36</t>
  </si>
  <si>
    <t>RVN00505</t>
  </si>
  <si>
    <t>SON00191</t>
  </si>
  <si>
    <t>FUN00535</t>
  </si>
  <si>
    <t>Deli HP</t>
  </si>
  <si>
    <t>Chưa đối soát</t>
  </si>
  <si>
    <t>Anh Hiếu</t>
  </si>
  <si>
    <t>45 đường số 2, Phường Trường Thọ, Thủ Đức, HCM</t>
  </si>
  <si>
    <t>Phường Trường Thọ</t>
  </si>
  <si>
    <t>Quận Thủ Đức</t>
  </si>
  <si>
    <t>TP Hồ Chí Minh</t>
  </si>
  <si>
    <t>Cho xem hàng, không cho thử | Xuất HDD</t>
  </si>
  <si>
    <t>30/03/2021 18:35:58</t>
  </si>
  <si>
    <t>RVN00506</t>
  </si>
  <si>
    <t>SON00192</t>
  </si>
  <si>
    <t>31/03/2021</t>
  </si>
  <si>
    <t>Chị Thuý Hân - 0969417475</t>
  </si>
  <si>
    <t>FUN00523</t>
  </si>
  <si>
    <t>31/03/2021 11:07:37</t>
  </si>
  <si>
    <t>RVN00507</t>
  </si>
  <si>
    <t>HP00000000315</t>
  </si>
  <si>
    <t>SON00193</t>
  </si>
  <si>
    <t>KH000127</t>
  </si>
  <si>
    <t>FUN00529</t>
  </si>
  <si>
    <t>31/03/2021 11:04:10</t>
  </si>
  <si>
    <t>RVN00508</t>
  </si>
  <si>
    <t>Mã đơn trả hàng</t>
  </si>
  <si>
    <t>Mã đơn hàng</t>
  </si>
  <si>
    <t>Trạng thái</t>
  </si>
  <si>
    <t>Ngày nhận</t>
  </si>
  <si>
    <t>Địa chỉ</t>
  </si>
  <si>
    <t>Mã SKU</t>
  </si>
  <si>
    <t>Tổng tiền trả hàng</t>
  </si>
  <si>
    <t>Hình thức trả hàng</t>
  </si>
  <si>
    <t>NGÀY</t>
  </si>
  <si>
    <t>THÁNG</t>
  </si>
  <si>
    <t>SRN00033</t>
  </si>
  <si>
    <t>SON00325</t>
  </si>
  <si>
    <t>Đã nhận</t>
  </si>
  <si>
    <t>0901111123</t>
  </si>
  <si>
    <t>HP00000000316</t>
  </si>
  <si>
    <t>Trả hàng cùng kho</t>
  </si>
  <si>
    <t>Do bình bị rĩ nước nên chị muốn đổi lại.</t>
  </si>
  <si>
    <t>SON00361</t>
  </si>
  <si>
    <t>0901111124</t>
  </si>
  <si>
    <t>SRN00035</t>
  </si>
  <si>
    <t>SON00211</t>
  </si>
  <si>
    <t>0901111125</t>
  </si>
  <si>
    <t>SON00450</t>
  </si>
  <si>
    <t>0901111126</t>
  </si>
  <si>
    <t>0901111127</t>
  </si>
  <si>
    <t>0901111128</t>
  </si>
  <si>
    <t>0901111129</t>
  </si>
  <si>
    <t>0901111130</t>
  </si>
  <si>
    <t>0901111131</t>
  </si>
  <si>
    <t>Phiếu</t>
  </si>
  <si>
    <t>Loại phiếu</t>
  </si>
  <si>
    <t>Ngày tạo phiếu</t>
  </si>
  <si>
    <t>Ngày ghi nhận</t>
  </si>
  <si>
    <t>Mã chứng từ</t>
  </si>
  <si>
    <t>Người nhận/nộp</t>
  </si>
  <si>
    <t>Người tạo</t>
  </si>
  <si>
    <t>Số tiền thu</t>
  </si>
  <si>
    <t>Số tiền chi</t>
  </si>
  <si>
    <t>Mô tả</t>
  </si>
  <si>
    <t>Hạch toán kết quả kinh doanh</t>
  </si>
  <si>
    <t>Phiếu thu</t>
  </si>
  <si>
    <t>Tự động</t>
  </si>
  <si>
    <t>Nhận tiền từ khách hàng</t>
  </si>
  <si>
    <t>Chú Lê Công Định</t>
  </si>
  <si>
    <t>Nhật Vinh</t>
  </si>
  <si>
    <t>Phiếu thu tự động tạo khi khách hàng thanh toán cho đơn hàng</t>
  </si>
  <si>
    <t>không</t>
  </si>
  <si>
    <t>RVN00521</t>
  </si>
  <si>
    <t>Mr.Park</t>
  </si>
  <si>
    <t>RVN00515</t>
  </si>
  <si>
    <t>SON00194</t>
  </si>
  <si>
    <t>Chị Hường -Anh Thanh</t>
  </si>
  <si>
    <t>RVN00513</t>
  </si>
  <si>
    <t>SON00195</t>
  </si>
  <si>
    <t>Anh Vũ</t>
  </si>
  <si>
    <t>RVN00512</t>
  </si>
  <si>
    <t>SON00196</t>
  </si>
  <si>
    <t>Cô Lê Thị Diệu</t>
  </si>
  <si>
    <t>RVN00511</t>
  </si>
  <si>
    <t>SON00197</t>
  </si>
  <si>
    <t>Cô Huỳnh Thị Kim Thủy</t>
  </si>
  <si>
    <t>RVN00510</t>
  </si>
  <si>
    <t>SON00198</t>
  </si>
  <si>
    <t>Cô Trần Thị Thu Vân</t>
  </si>
  <si>
    <t>RVN00509</t>
  </si>
  <si>
    <t>SON00199</t>
  </si>
  <si>
    <t>Cô Tuyền</t>
  </si>
  <si>
    <t>Chi Thuy Han</t>
  </si>
  <si>
    <t>Khách lẻ</t>
  </si>
  <si>
    <t>chị Châu</t>
  </si>
  <si>
    <t>Anh Nhật</t>
  </si>
  <si>
    <t>Anh The Anh</t>
  </si>
  <si>
    <t>Mr.John</t>
  </si>
  <si>
    <t>Anh Huan Gia</t>
  </si>
  <si>
    <t>Anh Thông</t>
  </si>
  <si>
    <t>Ms Dân</t>
  </si>
  <si>
    <t>Chị Thùy</t>
  </si>
  <si>
    <t>Chị Lan</t>
  </si>
  <si>
    <t>Chị Thanh</t>
  </si>
  <si>
    <t>Anh Duy</t>
  </si>
  <si>
    <t>Anh Sang</t>
  </si>
  <si>
    <t>Trương Phạm Khắc</t>
  </si>
  <si>
    <t>Anh Ngọc</t>
  </si>
  <si>
    <t>Cô Hạnh</t>
  </si>
  <si>
    <t>Phiếu chi</t>
  </si>
  <si>
    <t>Hoàn tiền cho khách hàng</t>
  </si>
  <si>
    <t>SRN00001</t>
  </si>
  <si>
    <t>Ms Gemma Kim</t>
  </si>
  <si>
    <t>Phiếu chi tự động tạo khi hoàn tiền cho khách trả hàng</t>
  </si>
  <si>
    <t>SRN00002</t>
  </si>
  <si>
    <t>Chú Huy</t>
  </si>
  <si>
    <t>SRN00003</t>
  </si>
  <si>
    <t>Chị Nghi</t>
  </si>
  <si>
    <t>Anh Nguyên</t>
  </si>
  <si>
    <t>Chị Linh</t>
  </si>
  <si>
    <t>Anh Lân</t>
  </si>
  <si>
    <t>Chị Khanh</t>
  </si>
  <si>
    <t>Chị Vân</t>
  </si>
  <si>
    <t>Anh Linh</t>
  </si>
  <si>
    <t>A. Van</t>
  </si>
  <si>
    <t>Ms Eunjoo</t>
  </si>
  <si>
    <t>Cô Sương</t>
  </si>
  <si>
    <t>Ky My</t>
  </si>
  <si>
    <t>Chị Thư</t>
  </si>
  <si>
    <t>Chị Châu</t>
  </si>
  <si>
    <t>Chi Phuc</t>
  </si>
  <si>
    <t>Anh Tâm</t>
  </si>
  <si>
    <t>Chị Liên Hoa</t>
  </si>
  <si>
    <t>Chị Trang</t>
  </si>
  <si>
    <t>Chị Nguyệt</t>
  </si>
  <si>
    <t>Mr Mark</t>
  </si>
  <si>
    <t>Chị Vy</t>
  </si>
  <si>
    <t>Chị Thủy SX</t>
  </si>
  <si>
    <t>Anh Thiện</t>
  </si>
  <si>
    <t>Chị Trần Linh FS</t>
  </si>
  <si>
    <t>chị Bảo Ngọc</t>
  </si>
  <si>
    <t>Nguyễn Đức Liêm</t>
  </si>
  <si>
    <t>Chị Thạch Vân</t>
  </si>
  <si>
    <t>Anh Cường</t>
  </si>
  <si>
    <t>Mr. Max</t>
  </si>
  <si>
    <t>Chị Quỳnh</t>
  </si>
  <si>
    <t>Anh Nguyễn Quốc Khánh</t>
  </si>
  <si>
    <t>Chị Trần Thị Huyền Trang</t>
  </si>
  <si>
    <t>Chị Ny</t>
  </si>
  <si>
    <t>RVN00421</t>
  </si>
  <si>
    <t>Chị Giang</t>
  </si>
  <si>
    <t>Chị Kim Dung</t>
  </si>
  <si>
    <t>Chị Hiền</t>
  </si>
  <si>
    <t>Chị Toại</t>
  </si>
  <si>
    <t>Chị Hằng</t>
  </si>
  <si>
    <t>Anh Trường</t>
  </si>
  <si>
    <t>Cryril Lamy</t>
  </si>
  <si>
    <t>Chị Thơ</t>
  </si>
  <si>
    <t>Anh Sơn</t>
  </si>
  <si>
    <t>mPos CTY</t>
  </si>
  <si>
    <t>chị Linh</t>
  </si>
  <si>
    <t>Anh Trần Ngân</t>
  </si>
  <si>
    <t>Chị Diễm</t>
  </si>
  <si>
    <t>Anh Hoàng</t>
  </si>
  <si>
    <t>Anh An</t>
  </si>
  <si>
    <t>Chi Ha</t>
  </si>
  <si>
    <t>Mr.Nicolet</t>
  </si>
  <si>
    <t>chị Thy</t>
  </si>
  <si>
    <t>Chị Tú</t>
  </si>
  <si>
    <t>Chi Van</t>
  </si>
  <si>
    <t>Chị Bảo Vân</t>
  </si>
  <si>
    <t>Chị Mai</t>
  </si>
  <si>
    <t>Anh Đông</t>
  </si>
  <si>
    <t>Anh Thy</t>
  </si>
  <si>
    <t>PVN00027</t>
  </si>
  <si>
    <t>SRN00004</t>
  </si>
  <si>
    <t>Chị Thảo Đào</t>
  </si>
  <si>
    <t>Công nợ thực tế = 0</t>
  </si>
  <si>
    <t>PVN00026</t>
  </si>
  <si>
    <t>SRN00005</t>
  </si>
  <si>
    <t>chi Hang</t>
  </si>
  <si>
    <t>RVN00376</t>
  </si>
  <si>
    <t>SRN00006</t>
  </si>
  <si>
    <t>Chú Giáp</t>
  </si>
  <si>
    <t>RVN00375</t>
  </si>
  <si>
    <t>SRN00007</t>
  </si>
  <si>
    <t>RVN00374</t>
  </si>
  <si>
    <t>SRN00008</t>
  </si>
  <si>
    <t>Cấn trừ công nợ</t>
  </si>
  <si>
    <t>RVN00373</t>
  </si>
  <si>
    <t>SRN00009</t>
  </si>
  <si>
    <t>Chị Hồng</t>
  </si>
  <si>
    <t>RVN00372</t>
  </si>
  <si>
    <t>SRN00010</t>
  </si>
  <si>
    <t>Nhi Huỳnh</t>
  </si>
  <si>
    <t>RVN00367</t>
  </si>
  <si>
    <t>Anh Nhân</t>
  </si>
  <si>
    <t>Trần Như Huy</t>
  </si>
  <si>
    <t>Chi Chau</t>
  </si>
  <si>
    <t>Phuong Thao</t>
  </si>
  <si>
    <t>Chi Thu</t>
  </si>
  <si>
    <t>Chú Tấn</t>
  </si>
  <si>
    <t>Anh Thức</t>
  </si>
  <si>
    <t>Anh Lưu</t>
  </si>
  <si>
    <t>RVN00351</t>
  </si>
  <si>
    <t>SRN00011</t>
  </si>
  <si>
    <t>RVN00350</t>
  </si>
  <si>
    <t>SRN00012</t>
  </si>
  <si>
    <t>RVN00349</t>
  </si>
  <si>
    <t>SRN00013</t>
  </si>
  <si>
    <t>RVN00348</t>
  </si>
  <si>
    <t>SRN00014</t>
  </si>
  <si>
    <t>RVN00347</t>
  </si>
  <si>
    <t>SRN00015</t>
  </si>
  <si>
    <t>Chị Thúy</t>
  </si>
  <si>
    <t>Cô Tuyết</t>
  </si>
  <si>
    <t>Chi Zin</t>
  </si>
  <si>
    <t>Chị Na</t>
  </si>
  <si>
    <t>RVN00337</t>
  </si>
  <si>
    <t>SRN00016</t>
  </si>
  <si>
    <t>Nguyễn Thị Ngọc Mai</t>
  </si>
  <si>
    <t>Chị Ngân</t>
  </si>
  <si>
    <t>Chị Ly</t>
  </si>
  <si>
    <t>Cô Phúc</t>
  </si>
  <si>
    <t>Chị Nguyễn Thị Yến</t>
  </si>
  <si>
    <t>Mrs. Lee</t>
  </si>
  <si>
    <t>Anh Long</t>
  </si>
  <si>
    <t>Anh Huỳnh Quang</t>
  </si>
  <si>
    <t>RVN00325</t>
  </si>
  <si>
    <t>PVN00023</t>
  </si>
  <si>
    <t>Tra Nguyen</t>
  </si>
  <si>
    <t>Chị Quyên</t>
  </si>
  <si>
    <t>Cô Thu</t>
  </si>
  <si>
    <t>MIKO</t>
  </si>
  <si>
    <t>Anh Tai</t>
  </si>
  <si>
    <t>Anh Khoa</t>
  </si>
  <si>
    <t>Minh Thư</t>
  </si>
  <si>
    <t>Anh Phúc</t>
  </si>
  <si>
    <t>Mrs. Thảo Đào</t>
  </si>
  <si>
    <t>Mr. Long</t>
  </si>
  <si>
    <t>VPbank</t>
  </si>
  <si>
    <t>Số bút toán</t>
  </si>
  <si>
    <t>Ngày giá trị</t>
  </si>
  <si>
    <t>Số tiền ghi có</t>
  </si>
  <si>
    <t>Nội dung giao dịch</t>
  </si>
  <si>
    <t>ĐƠN HÀNG</t>
  </si>
  <si>
    <t>LOẠI</t>
  </si>
  <si>
    <t>﻿﻿﻿﻿﻿﻿﻿﻿Ngày</t>
  </si>
  <si>
    <t>Miêu tả</t>
  </si>
  <si>
    <t>Ref #</t>
  </si>
  <si>
    <t>Ghi nợ (-)</t>
  </si>
  <si>
    <t>Ghi có (+)</t>
  </si>
  <si>
    <t>Tháng</t>
  </si>
  <si>
    <t>GHI CHÚ</t>
  </si>
  <si>
    <t>#</t>
  </si>
  <si>
    <t>Trans.ID</t>
  </si>
  <si>
    <t>Value Date</t>
  </si>
  <si>
    <t>Credit Amount</t>
  </si>
  <si>
    <t>Số tiền ghi nợ</t>
  </si>
  <si>
    <t>Trans.Detail</t>
  </si>
  <si>
    <t>﻿﻿﻿﻿﻿﻿﻿﻿07/01/2021</t>
  </si>
  <si>
    <t>TT</t>
  </si>
  <si>
    <t>FT21007</t>
  </si>
  <si>
    <t>FT21004</t>
  </si>
  <si>
    <t>TT NAPAS</t>
  </si>
  <si>
    <t>﻿﻿﻿﻿﻿﻿﻿﻿08/01/2021</t>
  </si>
  <si>
    <t>FT21008</t>
  </si>
  <si>
    <t>FT21005</t>
  </si>
  <si>
    <t>FT21009</t>
  </si>
  <si>
    <t>FT21006</t>
  </si>
  <si>
    <t>﻿﻿﻿﻿﻿﻿﻿﻿19/01/2021</t>
  </si>
  <si>
    <t>FT21010</t>
  </si>
  <si>
    <t>﻿﻿﻿﻿﻿﻿﻿﻿26/01/2021</t>
  </si>
  <si>
    <t>FT21011</t>
  </si>
  <si>
    <t>﻿﻿﻿﻿﻿﻿﻿﻿29/01/2021</t>
  </si>
  <si>
    <t>FT21012</t>
  </si>
  <si>
    <t>﻿﻿﻿﻿﻿﻿﻿﻿01/02/2021</t>
  </si>
  <si>
    <t>FT21013</t>
  </si>
  <si>
    <t>﻿﻿﻿﻿﻿﻿﻿﻿02/02/2021</t>
  </si>
  <si>
    <t>FT21014</t>
  </si>
  <si>
    <t>﻿﻿﻿﻿﻿﻿﻿﻿03/02/2021</t>
  </si>
  <si>
    <t>FT21015</t>
  </si>
  <si>
    <t>FT21016</t>
  </si>
  <si>
    <t>FT21017</t>
  </si>
  <si>
    <t>﻿﻿﻿﻿﻿﻿﻿﻿06/02/2021</t>
  </si>
  <si>
    <t>FT21018</t>
  </si>
  <si>
    <t>﻿﻿﻿﻿﻿﻿﻿﻿08/02/2021</t>
  </si>
  <si>
    <t>FT21019</t>
  </si>
  <si>
    <t>28/01/2021</t>
  </si>
  <si>
    <t>FT21020</t>
  </si>
  <si>
    <t>FT21021</t>
  </si>
  <si>
    <t>FT21022</t>
  </si>
  <si>
    <t>﻿﻿﻿﻿﻿﻿﻿﻿09/02/2021</t>
  </si>
  <si>
    <t>FT21023</t>
  </si>
  <si>
    <t>FT21024</t>
  </si>
  <si>
    <t>FT21025</t>
  </si>
  <si>
    <t>﻿﻿﻿﻿﻿﻿﻿﻿28/02/2021</t>
  </si>
  <si>
    <t>FT21026</t>
  </si>
  <si>
    <t>FT21027</t>
  </si>
  <si>
    <t>﻿﻿﻿﻿﻿﻿﻿﻿03/03/2021</t>
  </si>
  <si>
    <t>FT21028</t>
  </si>
  <si>
    <t>FT21029</t>
  </si>
  <si>
    <t>﻿﻿﻿﻿﻿﻿﻿﻿06/03/2021</t>
  </si>
  <si>
    <t>FT21030</t>
  </si>
  <si>
    <t>FT21031</t>
  </si>
  <si>
    <t>﻿﻿﻿﻿﻿﻿﻿﻿10/03/2021</t>
  </si>
  <si>
    <t>FT21032</t>
  </si>
  <si>
    <t>FT21033</t>
  </si>
  <si>
    <t>16/02/2021</t>
  </si>
  <si>
    <t>﻿﻿﻿﻿﻿﻿﻿﻿12/03/2021</t>
  </si>
  <si>
    <t>FT21034</t>
  </si>
  <si>
    <t>17/02/2021</t>
  </si>
  <si>
    <t>FT21035</t>
  </si>
  <si>
    <t>FT21036</t>
  </si>
  <si>
    <t>FT21037</t>
  </si>
  <si>
    <t>FT21038</t>
  </si>
  <si>
    <t>﻿﻿﻿﻿﻿﻿﻿﻿18/03/2021</t>
  </si>
  <si>
    <t>FT21039</t>
  </si>
  <si>
    <t>﻿﻿﻿﻿﻿﻿﻿﻿24/03/2021</t>
  </si>
  <si>
    <t>FT21040</t>
  </si>
  <si>
    <t>﻿﻿﻿﻿﻿﻿﻿﻿26/03/2021</t>
  </si>
  <si>
    <t>FT21041</t>
  </si>
  <si>
    <t>﻿﻿﻿﻿﻿﻿﻿﻿30/03/2021</t>
  </si>
  <si>
    <t>FT21042</t>
  </si>
  <si>
    <t>15/03/2021</t>
  </si>
  <si>
    <t>FT21043</t>
  </si>
  <si>
    <t>FT21044</t>
  </si>
  <si>
    <t xml:space="preserve">22/03/2021	</t>
  </si>
  <si>
    <t xml:space="preserve">23/03/2021	</t>
  </si>
  <si>
    <t>MÃ ĐƠN HÀNG</t>
  </si>
  <si>
    <t>NGÀY ĐƠN HÀNG</t>
  </si>
  <si>
    <t>XUẤT TỪ KHO</t>
  </si>
  <si>
    <t>MÃ KHÁCH HÀNG</t>
  </si>
  <si>
    <t>TÊN KHÁCH HÀNG</t>
  </si>
  <si>
    <t>ĐIỆN THOẠI KHÁCH HÀNG</t>
  </si>
  <si>
    <t>MÃ SẢN PHẨM</t>
  </si>
  <si>
    <t>TÊN SẢN PHẨM</t>
  </si>
  <si>
    <t>HÌNH ẢNH</t>
  </si>
  <si>
    <t>SỐ LƯỢNG BÁN</t>
  </si>
  <si>
    <t>DVT</t>
  </si>
  <si>
    <t>ĐƠN GIÁ</t>
  </si>
  <si>
    <t>TỔNG TIỀN HÀNG</t>
  </si>
  <si>
    <t>PHÍ VẬN CHUYỂN</t>
  </si>
  <si>
    <t>KHÁCH PHẢI TRẢ</t>
  </si>
  <si>
    <t>GHI CHÚ SẢN PHẨM</t>
  </si>
  <si>
    <t>GHI CHÚ ĐƠN HÀNG</t>
  </si>
  <si>
    <t>DÒNG HÀNG</t>
  </si>
  <si>
    <t>HÀNG TẶNG</t>
  </si>
  <si>
    <t>DÒNG</t>
  </si>
  <si>
    <t>HP</t>
  </si>
  <si>
    <t>NEW</t>
  </si>
  <si>
    <t>OUTLET</t>
  </si>
  <si>
    <t>Hàng tặng</t>
  </si>
  <si>
    <t>DS</t>
  </si>
  <si>
    <t>SAPO</t>
  </si>
  <si>
    <t>THÀNH TIỀN</t>
  </si>
  <si>
    <t>CHIẾT KHẤU</t>
  </si>
  <si>
    <t>TỔNG</t>
  </si>
  <si>
    <t>DOANH THU THÁNG</t>
  </si>
  <si>
    <t>CÔNG NỢ VỚI KHÁCH HÀNG</t>
  </si>
  <si>
    <t>TIỀN VỀ</t>
  </si>
  <si>
    <t>VPB 6248</t>
  </si>
  <si>
    <t>VPB 7535</t>
  </si>
  <si>
    <t>TỔNG THÁNG</t>
  </si>
  <si>
    <t>DOANH SỐ HÀNG HP - NEW</t>
  </si>
  <si>
    <t>DOANH SỐ HÀNG HP - OUTLET</t>
  </si>
  <si>
    <t>DOANH SỐ HÀNG HP</t>
  </si>
  <si>
    <t>GIÁ TRỊ HÀNG TẶNG HP</t>
  </si>
  <si>
    <t>KH ĐÃ THANH TOÁN HP</t>
  </si>
  <si>
    <t>CÔNG NỢ CÒN LẠI</t>
  </si>
  <si>
    <t>DOANH SỐ HÀNG DS</t>
  </si>
  <si>
    <t>GIÁ TRỊ HÀNG TẶNG DS</t>
  </si>
  <si>
    <t>KH ĐÃ THANH TOÁN TRONG THÁNG DS</t>
  </si>
  <si>
    <t>CÔNG NỢ LŨY KẾ</t>
  </si>
  <si>
    <t>01/2021</t>
  </si>
  <si>
    <t>02/2021</t>
  </si>
  <si>
    <t>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</si>
</sst>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\ h:mm:ss"/>
    <numFmt numFmtId="165" formatCode="mm/dd/yyyy"/>
    <numFmt numFmtId="166" formatCode="mm/yyyy"/>
    <numFmt numFmtId="167" formatCode="yyyy\-mm\-dd"/>
    <numFmt numFmtId="168" formatCode="m/yyyy"/>
  </numFmts>
  <fonts count="16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sz val="9"/>
      <color theme="1"/>
      <name val="Arial"/>
    </font>
    <font>
      <b/>
      <sz val="9"/>
      <color rgb="FFFF0000"/>
      <name val="Arial"/>
    </font>
    <font>
      <sz val="9"/>
      <color theme="1"/>
      <name val="Arial"/>
    </font>
    <font>
      <sz val="9"/>
      <color rgb="FFFF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/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2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2" fillId="3" borderId="0" xfId="0" applyFont="1" applyFill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Font="1" applyAlignment="1">
      <alignment horizontal="left"/>
    </xf>
    <xf numFmtId="0" fontId="4" fillId="4" borderId="0" xfId="0" applyFont="1" applyFill="1"/>
    <xf numFmtId="0" fontId="4" fillId="5" borderId="0" xfId="0" applyFont="1" applyFill="1"/>
    <xf numFmtId="0" fontId="4" fillId="5" borderId="0" xfId="0" applyFont="1" applyFill="1" applyAlignment="1"/>
    <xf numFmtId="0" fontId="4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6" fillId="4" borderId="0" xfId="0" applyFont="1" applyFill="1"/>
    <xf numFmtId="3" fontId="4" fillId="5" borderId="0" xfId="0" applyNumberFormat="1" applyFont="1" applyFill="1"/>
    <xf numFmtId="3" fontId="4" fillId="4" borderId="0" xfId="0" applyNumberFormat="1" applyFont="1" applyFill="1"/>
    <xf numFmtId="166" fontId="4" fillId="5" borderId="0" xfId="0" applyNumberFormat="1" applyFont="1" applyFill="1"/>
    <xf numFmtId="165" fontId="4" fillId="4" borderId="0" xfId="0" applyNumberFormat="1" applyFont="1" applyFill="1"/>
    <xf numFmtId="166" fontId="4" fillId="4" borderId="0" xfId="0" applyNumberFormat="1" applyFont="1" applyFill="1"/>
    <xf numFmtId="167" fontId="4" fillId="4" borderId="0" xfId="0" applyNumberFormat="1" applyFont="1" applyFill="1"/>
    <xf numFmtId="165" fontId="4" fillId="5" borderId="0" xfId="0" applyNumberFormat="1" applyFont="1" applyFill="1"/>
    <xf numFmtId="168" fontId="4" fillId="4" borderId="0" xfId="0" applyNumberFormat="1" applyFont="1" applyFill="1"/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3" fontId="8" fillId="2" borderId="0" xfId="0" applyNumberFormat="1" applyFont="1" applyFill="1" applyAlignment="1">
      <alignment horizontal="center" wrapText="1"/>
    </xf>
    <xf numFmtId="3" fontId="7" fillId="2" borderId="0" xfId="0" applyNumberFormat="1" applyFont="1" applyFill="1" applyAlignment="1">
      <alignment horizontal="center" wrapText="1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3" fontId="8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3" fontId="8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3" fontId="10" fillId="0" borderId="0" xfId="0" applyNumberFormat="1" applyFont="1" applyAlignment="1">
      <alignment horizontal="center"/>
    </xf>
    <xf numFmtId="3" fontId="9" fillId="0" borderId="0" xfId="0" applyNumberFormat="1" applyFont="1"/>
    <xf numFmtId="3" fontId="10" fillId="0" borderId="0" xfId="0" applyNumberFormat="1" applyFont="1"/>
    <xf numFmtId="0" fontId="10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3" fontId="11" fillId="2" borderId="1" xfId="0" applyNumberFormat="1" applyFont="1" applyFill="1" applyBorder="1" applyAlignment="1">
      <alignment horizontal="center" wrapText="1"/>
    </xf>
    <xf numFmtId="3" fontId="11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11" fillId="6" borderId="1" xfId="0" applyNumberFormat="1" applyFont="1" applyFill="1" applyBorder="1" applyAlignment="1">
      <alignment horizontal="center" wrapText="1"/>
    </xf>
    <xf numFmtId="3" fontId="3" fillId="6" borderId="1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3" fontId="11" fillId="2" borderId="2" xfId="0" applyNumberFormat="1" applyFont="1" applyFill="1" applyBorder="1" applyAlignment="1">
      <alignment horizontal="center" wrapText="1"/>
    </xf>
    <xf numFmtId="3" fontId="11" fillId="2" borderId="2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11" fillId="6" borderId="2" xfId="0" applyNumberFormat="1" applyFont="1" applyFill="1" applyBorder="1" applyAlignment="1">
      <alignment horizontal="center" wrapText="1"/>
    </xf>
    <xf numFmtId="3" fontId="3" fillId="6" borderId="2" xfId="0" applyNumberFormat="1" applyFont="1" applyFill="1" applyBorder="1" applyAlignment="1">
      <alignment horizontal="center" wrapText="1"/>
    </xf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/>
    </xf>
    <xf numFmtId="3" fontId="11" fillId="7" borderId="2" xfId="0" applyNumberFormat="1" applyFont="1" applyFill="1" applyBorder="1"/>
    <xf numFmtId="3" fontId="11" fillId="7" borderId="2" xfId="0" applyNumberFormat="1" applyFont="1" applyFill="1" applyBorder="1" applyAlignment="1">
      <alignment wrapText="1"/>
    </xf>
    <xf numFmtId="3" fontId="3" fillId="7" borderId="2" xfId="0" applyNumberFormat="1" applyFont="1" applyFill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/>
    <xf numFmtId="3" fontId="13" fillId="0" borderId="2" xfId="0" applyNumberFormat="1" applyFont="1" applyBorder="1"/>
    <xf numFmtId="0" fontId="4" fillId="0" borderId="2" xfId="0" applyFont="1" applyBorder="1" applyAlignment="1">
      <alignment wrapText="1"/>
    </xf>
    <xf numFmtId="0" fontId="3" fillId="2" borderId="0" xfId="0" applyFont="1" applyFill="1" applyAlignment="1">
      <alignment horizontal="center" wrapText="1"/>
    </xf>
    <xf numFmtId="3" fontId="3" fillId="2" borderId="0" xfId="0" applyNumberFormat="1" applyFont="1" applyFill="1" applyAlignment="1">
      <alignment horizontal="center" wrapText="1"/>
    </xf>
    <xf numFmtId="3" fontId="1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left" wrapText="1"/>
    </xf>
    <xf numFmtId="3" fontId="11" fillId="2" borderId="0" xfId="0" applyNumberFormat="1" applyFont="1" applyFill="1" applyAlignment="1">
      <alignment horizontal="right" wrapText="1"/>
    </xf>
    <xf numFmtId="3" fontId="4" fillId="2" borderId="0" xfId="0" applyNumberFormat="1" applyFont="1" applyFill="1"/>
    <xf numFmtId="3" fontId="3" fillId="2" borderId="0" xfId="0" applyNumberFormat="1" applyFont="1" applyFill="1" applyAlignment="1">
      <alignment horizontal="left" wrapText="1"/>
    </xf>
    <xf numFmtId="3" fontId="3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customschemas.google.com/relationships/workbookmetadata" Target="metadata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2.xml" /><Relationship Id="rId14" Type="http://schemas.openxmlformats.org/officeDocument/2006/relationships/sharedStrings" Target="sharedStrings.xml" 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78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8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rans.id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387"/>
  <sheetViews>
    <sheetView tabSelected="1" workbookViewId="0">
      <pane xSplit="2" ySplit="3" topLeftCell="C4" activePane="bottomRight" state="frozen"/>
      <selection pane="bottomLeft" activeCell="A4" sqref="A4"/>
      <selection pane="topRight" activeCell="C1" sqref="C1"/>
      <selection pane="bottomRight" activeCell="C4" sqref="C4"/>
    </sheetView>
  </sheetViews>
  <sheetFormatPr defaultColWidth="14.42578125" defaultRowHeight="15" customHeight="1" x14ac:dyDescent="0.15"/>
  <cols>
    <col min="1" max="1" width="6.7421875" customWidth="1"/>
    <col min="2" max="2" width="11.4609375" customWidth="1"/>
    <col min="3" max="3" width="18.609375" customWidth="1"/>
    <col min="4" max="4" width="11.59375" customWidth="1"/>
    <col min="5" max="5" width="7.14453125" customWidth="1"/>
    <col min="6" max="6" width="21.3046875" customWidth="1"/>
    <col min="7" max="7" width="19.41796875" customWidth="1"/>
    <col min="9" max="9" width="17.6640625" customWidth="1"/>
    <col min="26" max="26" width="15.37109375" customWidth="1"/>
    <col min="27" max="27" width="48.140625" customWidth="1"/>
  </cols>
  <sheetData>
    <row r="1" spans="1:102" ht="26.2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28</v>
      </c>
      <c r="BC1" s="1" t="s">
        <v>29</v>
      </c>
      <c r="BD1" s="4" t="s">
        <v>31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41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41</v>
      </c>
      <c r="BX1" s="1" t="s">
        <v>43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42</v>
      </c>
      <c r="CF1" s="1" t="s">
        <v>76</v>
      </c>
      <c r="CG1" s="1" t="s">
        <v>72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28</v>
      </c>
      <c r="CO1" s="1" t="s">
        <v>29</v>
      </c>
      <c r="CP1" s="1" t="s">
        <v>83</v>
      </c>
      <c r="CQ1" s="1" t="s">
        <v>84</v>
      </c>
      <c r="CR1" s="1" t="s">
        <v>41</v>
      </c>
      <c r="CS1" s="1" t="s">
        <v>71</v>
      </c>
      <c r="CT1" s="1" t="s">
        <v>85</v>
      </c>
      <c r="CU1" s="1" t="s">
        <v>86</v>
      </c>
      <c r="CV1" s="1" t="s">
        <v>74</v>
      </c>
      <c r="CW1" s="1" t="s">
        <v>87</v>
      </c>
      <c r="CX1" s="1" t="s">
        <v>42</v>
      </c>
    </row>
    <row r="2" spans="1:102" ht="15.75" customHeight="1" x14ac:dyDescent="0.15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>
        <f>SUM(AC4:AC387)</f>
        <v>591</v>
      </c>
      <c r="AD2" s="5"/>
      <c r="AE2" s="5"/>
      <c r="AF2" s="5"/>
      <c r="AG2" s="5"/>
      <c r="AH2" s="5"/>
      <c r="AI2" s="5">
        <f>SUM(AI4:AI387)</f>
        <v>964038250</v>
      </c>
      <c r="AJ2" s="5"/>
      <c r="AK2" s="5"/>
      <c r="AL2" s="5"/>
      <c r="AM2" s="5">
        <f t="shared" ref="AM2:AN2" si="0">SUM(AM4:AM387)</f>
        <v>280000</v>
      </c>
      <c r="AN2" s="5">
        <f t="shared" si="0"/>
        <v>964153250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spans="1:102" ht="17.25" customHeight="1" x14ac:dyDescent="0.15">
      <c r="A3" s="8"/>
      <c r="B3" s="8"/>
      <c r="C3" s="9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1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>
        <f>AI2-AM2-AN2</f>
        <v>-395000</v>
      </c>
      <c r="AO3" s="8"/>
      <c r="AP3" s="8"/>
      <c r="AQ3" s="8"/>
      <c r="AR3" s="8"/>
      <c r="AS3" s="8"/>
      <c r="AT3" s="8"/>
      <c r="AU3" s="8"/>
      <c r="AV3" s="10"/>
      <c r="AW3" s="8"/>
      <c r="AX3" s="10"/>
      <c r="AY3" s="8"/>
      <c r="AZ3" s="8"/>
      <c r="BA3" s="8"/>
      <c r="BB3" s="8"/>
      <c r="BC3" s="8"/>
      <c r="BD3" s="5"/>
      <c r="BE3" s="5"/>
      <c r="BF3" s="5"/>
      <c r="BG3" s="5"/>
      <c r="BH3" s="5"/>
      <c r="BI3" s="5"/>
      <c r="BJ3" s="5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0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</row>
    <row r="4" spans="1:102" ht="17.25" customHeight="1" x14ac:dyDescent="0.15">
      <c r="A4" s="12">
        <v>188</v>
      </c>
      <c r="B4" s="12" t="s">
        <v>88</v>
      </c>
      <c r="C4" s="13">
        <v>44228</v>
      </c>
      <c r="D4" s="12" t="s">
        <v>89</v>
      </c>
      <c r="E4" s="12" t="s">
        <v>90</v>
      </c>
      <c r="F4" s="12"/>
      <c r="G4" s="14">
        <v>44228</v>
      </c>
      <c r="H4" s="12"/>
      <c r="I4" s="12"/>
      <c r="J4" s="12"/>
      <c r="K4" s="12" t="s">
        <v>91</v>
      </c>
      <c r="L4" s="12"/>
      <c r="M4" s="12" t="s">
        <v>92</v>
      </c>
      <c r="N4" s="12" t="s">
        <v>93</v>
      </c>
      <c r="O4" s="12" t="s">
        <v>94</v>
      </c>
      <c r="P4" s="12" t="s">
        <v>95</v>
      </c>
      <c r="Q4" s="12" t="s">
        <v>96</v>
      </c>
      <c r="R4" s="12" t="s">
        <v>96</v>
      </c>
      <c r="S4" s="12" t="str">
        <f t="shared" ref="S4:S387" si="1">IFERROR(VLOOKUP(R4,[1]Sheet78!$F$4:$G$130,2,0),"")</f>
        <v/>
      </c>
      <c r="T4" s="12"/>
      <c r="U4" s="12" t="str">
        <f t="shared" ref="U4:U387" si="2">IFERROR(VLOOKUP(Q4,[1]Sheet78!$D$4:$F$130,3,0),"")</f>
        <v/>
      </c>
      <c r="V4" s="12"/>
      <c r="W4" s="15" t="s">
        <v>97</v>
      </c>
      <c r="X4" s="12" t="s">
        <v>98</v>
      </c>
      <c r="Y4" s="12" t="s">
        <v>99</v>
      </c>
      <c r="Z4" s="12" t="s">
        <v>100</v>
      </c>
      <c r="AA4" s="12" t="s">
        <v>101</v>
      </c>
      <c r="AB4" s="12"/>
      <c r="AC4" s="12">
        <v>1</v>
      </c>
      <c r="AD4" s="12"/>
      <c r="AE4" s="12" t="s">
        <v>102</v>
      </c>
      <c r="AF4" s="16">
        <v>140000</v>
      </c>
      <c r="AG4" s="16">
        <v>0</v>
      </c>
      <c r="AH4" s="16">
        <v>0</v>
      </c>
      <c r="AI4" s="16">
        <v>140000</v>
      </c>
      <c r="AJ4" s="12">
        <v>0</v>
      </c>
      <c r="AK4" s="12">
        <v>0</v>
      </c>
      <c r="AL4" s="12">
        <v>0</v>
      </c>
      <c r="AM4" s="12">
        <v>0</v>
      </c>
      <c r="AN4" s="12">
        <v>140000</v>
      </c>
      <c r="AO4" s="12">
        <v>140000</v>
      </c>
      <c r="AP4" s="12"/>
      <c r="AQ4" s="12"/>
      <c r="AR4" s="12"/>
      <c r="AS4" s="12"/>
      <c r="AT4" s="12" t="s">
        <v>103</v>
      </c>
      <c r="AU4" s="12"/>
      <c r="AV4" s="14">
        <v>44228</v>
      </c>
      <c r="AW4" s="12"/>
      <c r="AX4" s="14">
        <v>44228</v>
      </c>
      <c r="AY4" s="12"/>
      <c r="AZ4" s="12" t="s">
        <v>100</v>
      </c>
      <c r="BA4" s="12" t="s">
        <v>101</v>
      </c>
      <c r="BB4" s="12">
        <v>1</v>
      </c>
      <c r="BC4" s="12"/>
      <c r="BD4" s="16">
        <v>140000</v>
      </c>
      <c r="BE4" s="16">
        <v>0</v>
      </c>
      <c r="BF4" s="16">
        <v>0</v>
      </c>
      <c r="BG4" s="16">
        <v>0</v>
      </c>
      <c r="BH4" s="16">
        <v>0</v>
      </c>
      <c r="BI4" s="16">
        <v>140000</v>
      </c>
      <c r="BJ4" s="16"/>
      <c r="BK4" s="12"/>
      <c r="BL4" s="12" t="s">
        <v>104</v>
      </c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7">
        <v>44228.689814814818</v>
      </c>
      <c r="BZ4" s="12" t="s">
        <v>105</v>
      </c>
      <c r="CA4" s="12" t="s">
        <v>106</v>
      </c>
      <c r="CB4" s="12">
        <v>140000</v>
      </c>
      <c r="CC4" s="12" t="s">
        <v>90</v>
      </c>
      <c r="CD4" s="12" t="s">
        <v>107</v>
      </c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17.25" customHeight="1" x14ac:dyDescent="0.15">
      <c r="A5" s="12">
        <v>187</v>
      </c>
      <c r="B5" s="12" t="s">
        <v>108</v>
      </c>
      <c r="C5" s="13">
        <v>44256</v>
      </c>
      <c r="D5" s="12" t="s">
        <v>89</v>
      </c>
      <c r="E5" s="12" t="s">
        <v>90</v>
      </c>
      <c r="F5" s="12"/>
      <c r="G5" s="14">
        <v>44256</v>
      </c>
      <c r="H5" s="12"/>
      <c r="I5" s="12"/>
      <c r="J5" s="12"/>
      <c r="K5" s="12" t="s">
        <v>91</v>
      </c>
      <c r="L5" s="12"/>
      <c r="M5" s="12" t="s">
        <v>92</v>
      </c>
      <c r="N5" s="12" t="s">
        <v>93</v>
      </c>
      <c r="O5" s="12" t="s">
        <v>94</v>
      </c>
      <c r="P5" s="12" t="s">
        <v>95</v>
      </c>
      <c r="Q5" s="12" t="s">
        <v>109</v>
      </c>
      <c r="R5" s="12" t="s">
        <v>109</v>
      </c>
      <c r="S5" s="12" t="str">
        <f t="shared" si="1"/>
        <v/>
      </c>
      <c r="T5" s="12"/>
      <c r="U5" s="12" t="str">
        <f t="shared" si="2"/>
        <v/>
      </c>
      <c r="V5" s="12"/>
      <c r="W5" s="15" t="s">
        <v>110</v>
      </c>
      <c r="X5" s="12" t="s">
        <v>98</v>
      </c>
      <c r="Y5" s="12" t="s">
        <v>99</v>
      </c>
      <c r="Z5" s="12" t="s">
        <v>111</v>
      </c>
      <c r="AA5" s="12" t="s">
        <v>112</v>
      </c>
      <c r="AB5" s="12"/>
      <c r="AC5" s="12">
        <v>1</v>
      </c>
      <c r="AD5" s="12"/>
      <c r="AE5" s="12" t="s">
        <v>102</v>
      </c>
      <c r="AF5" s="16">
        <v>4180000</v>
      </c>
      <c r="AG5" s="16">
        <v>418000</v>
      </c>
      <c r="AH5" s="16">
        <v>10</v>
      </c>
      <c r="AI5" s="16">
        <v>3762000</v>
      </c>
      <c r="AJ5" s="12">
        <v>0</v>
      </c>
      <c r="AK5" s="12">
        <v>0</v>
      </c>
      <c r="AL5" s="12">
        <v>0</v>
      </c>
      <c r="AM5" s="12">
        <v>0</v>
      </c>
      <c r="AN5" s="12">
        <v>6732000</v>
      </c>
      <c r="AO5" s="12">
        <v>6732000</v>
      </c>
      <c r="AP5" s="12" t="s">
        <v>113</v>
      </c>
      <c r="AQ5" s="12"/>
      <c r="AR5" s="12"/>
      <c r="AS5" s="12"/>
      <c r="AT5" s="12" t="s">
        <v>114</v>
      </c>
      <c r="AU5" s="12"/>
      <c r="AV5" s="14">
        <v>44256</v>
      </c>
      <c r="AW5" s="12"/>
      <c r="AX5" s="14">
        <v>44256</v>
      </c>
      <c r="AY5" s="12"/>
      <c r="AZ5" s="12" t="s">
        <v>111</v>
      </c>
      <c r="BA5" s="12" t="s">
        <v>112</v>
      </c>
      <c r="BB5" s="12">
        <v>1</v>
      </c>
      <c r="BC5" s="12"/>
      <c r="BD5" s="16">
        <v>4180000</v>
      </c>
      <c r="BE5" s="16">
        <v>0</v>
      </c>
      <c r="BF5" s="16">
        <v>0</v>
      </c>
      <c r="BG5" s="16">
        <v>418000</v>
      </c>
      <c r="BH5" s="16">
        <v>0</v>
      </c>
      <c r="BI5" s="16">
        <v>3762000</v>
      </c>
      <c r="BJ5" s="16"/>
      <c r="BK5" s="12"/>
      <c r="BL5" s="12" t="s">
        <v>104</v>
      </c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7">
        <v>44256.754282407404</v>
      </c>
      <c r="BZ5" s="12" t="s">
        <v>115</v>
      </c>
      <c r="CA5" s="12" t="s">
        <v>106</v>
      </c>
      <c r="CB5" s="12">
        <v>6732000</v>
      </c>
      <c r="CC5" s="12" t="s">
        <v>90</v>
      </c>
      <c r="CD5" s="12" t="s">
        <v>107</v>
      </c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ht="17.25" customHeight="1" x14ac:dyDescent="0.15">
      <c r="A6" s="12"/>
      <c r="B6" s="12" t="s">
        <v>108</v>
      </c>
      <c r="C6" s="13">
        <v>44256</v>
      </c>
      <c r="D6" s="12" t="s">
        <v>89</v>
      </c>
      <c r="E6" s="12" t="s">
        <v>90</v>
      </c>
      <c r="F6" s="12"/>
      <c r="G6" s="14">
        <v>44256</v>
      </c>
      <c r="H6" s="12"/>
      <c r="I6" s="12"/>
      <c r="J6" s="12"/>
      <c r="K6" s="12" t="s">
        <v>91</v>
      </c>
      <c r="L6" s="12"/>
      <c r="M6" s="12" t="s">
        <v>92</v>
      </c>
      <c r="N6" s="12" t="s">
        <v>93</v>
      </c>
      <c r="O6" s="12" t="s">
        <v>94</v>
      </c>
      <c r="P6" s="12" t="s">
        <v>95</v>
      </c>
      <c r="Q6" s="12" t="s">
        <v>109</v>
      </c>
      <c r="R6" s="12" t="s">
        <v>109</v>
      </c>
      <c r="S6" s="12" t="str">
        <f t="shared" si="1"/>
        <v/>
      </c>
      <c r="T6" s="12"/>
      <c r="U6" s="12" t="str">
        <f t="shared" si="2"/>
        <v/>
      </c>
      <c r="V6" s="12"/>
      <c r="W6" s="15" t="s">
        <v>110</v>
      </c>
      <c r="X6" s="12" t="s">
        <v>98</v>
      </c>
      <c r="Y6" s="12" t="s">
        <v>99</v>
      </c>
      <c r="Z6" s="12" t="s">
        <v>116</v>
      </c>
      <c r="AA6" s="12" t="s">
        <v>117</v>
      </c>
      <c r="AB6" s="12" t="s">
        <v>118</v>
      </c>
      <c r="AC6" s="12">
        <v>1</v>
      </c>
      <c r="AD6" s="12"/>
      <c r="AE6" s="12" t="s">
        <v>102</v>
      </c>
      <c r="AF6" s="16">
        <v>3300000</v>
      </c>
      <c r="AG6" s="16">
        <v>330000</v>
      </c>
      <c r="AH6" s="16">
        <v>10</v>
      </c>
      <c r="AI6" s="16">
        <v>2970000</v>
      </c>
      <c r="AJ6" s="12">
        <v>0</v>
      </c>
      <c r="AK6" s="12"/>
      <c r="AL6" s="12"/>
      <c r="AM6" s="12"/>
      <c r="AN6" s="12"/>
      <c r="AO6" s="12"/>
      <c r="AP6" s="12" t="s">
        <v>113</v>
      </c>
      <c r="AQ6" s="12"/>
      <c r="AR6" s="12"/>
      <c r="AS6" s="12"/>
      <c r="AT6" s="12"/>
      <c r="AU6" s="12"/>
      <c r="AV6" s="17"/>
      <c r="AW6" s="12"/>
      <c r="AX6" s="17"/>
      <c r="AY6" s="12"/>
      <c r="AZ6" s="12" t="s">
        <v>116</v>
      </c>
      <c r="BA6" s="12" t="s">
        <v>117</v>
      </c>
      <c r="BB6" s="12">
        <v>1</v>
      </c>
      <c r="BC6" s="12"/>
      <c r="BD6" s="16">
        <v>3300000</v>
      </c>
      <c r="BE6" s="16">
        <v>0</v>
      </c>
      <c r="BF6" s="16">
        <v>0</v>
      </c>
      <c r="BG6" s="16">
        <v>330000</v>
      </c>
      <c r="BH6" s="16">
        <v>0</v>
      </c>
      <c r="BI6" s="16">
        <v>2970000</v>
      </c>
      <c r="BJ6" s="16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ht="17.25" customHeight="1" x14ac:dyDescent="0.15">
      <c r="A7" s="12">
        <v>186</v>
      </c>
      <c r="B7" s="12" t="s">
        <v>119</v>
      </c>
      <c r="C7" s="13">
        <v>44287</v>
      </c>
      <c r="D7" s="12" t="s">
        <v>89</v>
      </c>
      <c r="E7" s="12" t="s">
        <v>90</v>
      </c>
      <c r="F7" s="12"/>
      <c r="G7" s="14">
        <v>44287</v>
      </c>
      <c r="H7" s="12"/>
      <c r="I7" s="12"/>
      <c r="J7" s="12"/>
      <c r="K7" s="12" t="s">
        <v>91</v>
      </c>
      <c r="L7" s="12"/>
      <c r="M7" s="12" t="s">
        <v>92</v>
      </c>
      <c r="N7" s="12" t="s">
        <v>93</v>
      </c>
      <c r="O7" s="12" t="s">
        <v>94</v>
      </c>
      <c r="P7" s="12" t="s">
        <v>95</v>
      </c>
      <c r="Q7" s="12" t="s">
        <v>120</v>
      </c>
      <c r="R7" s="12" t="s">
        <v>120</v>
      </c>
      <c r="S7" s="12" t="str">
        <f t="shared" si="1"/>
        <v/>
      </c>
      <c r="T7" s="12"/>
      <c r="U7" s="12" t="str">
        <f t="shared" si="2"/>
        <v/>
      </c>
      <c r="V7" s="12"/>
      <c r="W7" s="15" t="s">
        <v>97</v>
      </c>
      <c r="X7" s="12" t="s">
        <v>98</v>
      </c>
      <c r="Y7" s="12" t="s">
        <v>99</v>
      </c>
      <c r="Z7" s="12" t="s">
        <v>121</v>
      </c>
      <c r="AA7" s="12" t="s">
        <v>122</v>
      </c>
      <c r="AB7" s="12"/>
      <c r="AC7" s="12">
        <v>1</v>
      </c>
      <c r="AD7" s="12"/>
      <c r="AE7" s="12" t="s">
        <v>102</v>
      </c>
      <c r="AF7" s="16">
        <v>220000</v>
      </c>
      <c r="AG7" s="16">
        <v>0</v>
      </c>
      <c r="AH7" s="16">
        <v>0</v>
      </c>
      <c r="AI7" s="16">
        <v>220000</v>
      </c>
      <c r="AJ7" s="12">
        <v>0</v>
      </c>
      <c r="AK7" s="12">
        <v>0</v>
      </c>
      <c r="AL7" s="12">
        <v>0</v>
      </c>
      <c r="AM7" s="12">
        <v>0</v>
      </c>
      <c r="AN7" s="12">
        <v>1065000</v>
      </c>
      <c r="AO7" s="12">
        <v>1065000</v>
      </c>
      <c r="AP7" s="12"/>
      <c r="AQ7" s="12"/>
      <c r="AR7" s="12"/>
      <c r="AS7" s="12"/>
      <c r="AT7" s="12" t="s">
        <v>123</v>
      </c>
      <c r="AU7" s="12"/>
      <c r="AV7" s="14">
        <v>44287</v>
      </c>
      <c r="AW7" s="12"/>
      <c r="AX7" s="14">
        <v>44287</v>
      </c>
      <c r="AY7" s="12"/>
      <c r="AZ7" s="12" t="s">
        <v>121</v>
      </c>
      <c r="BA7" s="12" t="s">
        <v>122</v>
      </c>
      <c r="BB7" s="12">
        <v>1</v>
      </c>
      <c r="BC7" s="12"/>
      <c r="BD7" s="16">
        <v>220000</v>
      </c>
      <c r="BE7" s="16">
        <v>0</v>
      </c>
      <c r="BF7" s="16">
        <v>0</v>
      </c>
      <c r="BG7" s="16">
        <v>0</v>
      </c>
      <c r="BH7" s="16">
        <v>0</v>
      </c>
      <c r="BI7" s="16">
        <v>220000</v>
      </c>
      <c r="BJ7" s="16"/>
      <c r="BK7" s="12"/>
      <c r="BL7" s="12" t="s">
        <v>104</v>
      </c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7">
        <v>44287.447164351855</v>
      </c>
      <c r="BZ7" s="12" t="s">
        <v>124</v>
      </c>
      <c r="CA7" s="12" t="s">
        <v>106</v>
      </c>
      <c r="CB7" s="12">
        <v>1065000</v>
      </c>
      <c r="CC7" s="12" t="s">
        <v>90</v>
      </c>
      <c r="CD7" s="12" t="s">
        <v>107</v>
      </c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ht="17.25" customHeight="1" x14ac:dyDescent="0.15">
      <c r="A8" s="12"/>
      <c r="B8" s="12" t="s">
        <v>119</v>
      </c>
      <c r="C8" s="13">
        <v>44287</v>
      </c>
      <c r="D8" s="12" t="s">
        <v>89</v>
      </c>
      <c r="E8" s="12" t="s">
        <v>90</v>
      </c>
      <c r="F8" s="12"/>
      <c r="G8" s="14">
        <v>44287</v>
      </c>
      <c r="H8" s="12"/>
      <c r="I8" s="12"/>
      <c r="J8" s="12"/>
      <c r="K8" s="12" t="s">
        <v>91</v>
      </c>
      <c r="L8" s="12"/>
      <c r="M8" s="12" t="s">
        <v>92</v>
      </c>
      <c r="N8" s="12" t="s">
        <v>93</v>
      </c>
      <c r="O8" s="12" t="s">
        <v>94</v>
      </c>
      <c r="P8" s="12" t="s">
        <v>95</v>
      </c>
      <c r="Q8" s="12" t="s">
        <v>120</v>
      </c>
      <c r="R8" s="12" t="s">
        <v>120</v>
      </c>
      <c r="S8" s="12" t="str">
        <f t="shared" si="1"/>
        <v/>
      </c>
      <c r="T8" s="12"/>
      <c r="U8" s="12" t="str">
        <f t="shared" si="2"/>
        <v/>
      </c>
      <c r="V8" s="12"/>
      <c r="W8" s="15" t="s">
        <v>97</v>
      </c>
      <c r="X8" s="12" t="s">
        <v>98</v>
      </c>
      <c r="Y8" s="12" t="s">
        <v>99</v>
      </c>
      <c r="Z8" s="12" t="s">
        <v>125</v>
      </c>
      <c r="AA8" s="12" t="s">
        <v>122</v>
      </c>
      <c r="AB8" s="12"/>
      <c r="AC8" s="12">
        <v>1</v>
      </c>
      <c r="AD8" s="12"/>
      <c r="AE8" s="12" t="s">
        <v>102</v>
      </c>
      <c r="AF8" s="16">
        <v>350000</v>
      </c>
      <c r="AG8" s="16">
        <v>0</v>
      </c>
      <c r="AH8" s="16">
        <v>0</v>
      </c>
      <c r="AI8" s="16">
        <v>350000</v>
      </c>
      <c r="AJ8" s="12">
        <v>0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7"/>
      <c r="AW8" s="12"/>
      <c r="AX8" s="17"/>
      <c r="AY8" s="12"/>
      <c r="AZ8" s="12" t="s">
        <v>125</v>
      </c>
      <c r="BA8" s="12" t="s">
        <v>122</v>
      </c>
      <c r="BB8" s="12">
        <v>1</v>
      </c>
      <c r="BC8" s="12"/>
      <c r="BD8" s="16">
        <v>350000</v>
      </c>
      <c r="BE8" s="16">
        <v>0</v>
      </c>
      <c r="BF8" s="16">
        <v>0</v>
      </c>
      <c r="BG8" s="16">
        <v>0</v>
      </c>
      <c r="BH8" s="16">
        <v>0</v>
      </c>
      <c r="BI8" s="16">
        <v>350000</v>
      </c>
      <c r="BJ8" s="16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ht="17.25" customHeight="1" x14ac:dyDescent="0.15">
      <c r="A9" s="12"/>
      <c r="B9" s="12" t="s">
        <v>119</v>
      </c>
      <c r="C9" s="13">
        <v>44287</v>
      </c>
      <c r="D9" s="12" t="s">
        <v>89</v>
      </c>
      <c r="E9" s="12" t="s">
        <v>90</v>
      </c>
      <c r="F9" s="12"/>
      <c r="G9" s="14">
        <v>44287</v>
      </c>
      <c r="H9" s="12"/>
      <c r="I9" s="12"/>
      <c r="J9" s="12"/>
      <c r="K9" s="12" t="s">
        <v>91</v>
      </c>
      <c r="L9" s="12"/>
      <c r="M9" s="12" t="s">
        <v>92</v>
      </c>
      <c r="N9" s="12" t="s">
        <v>93</v>
      </c>
      <c r="O9" s="12" t="s">
        <v>94</v>
      </c>
      <c r="P9" s="12" t="s">
        <v>95</v>
      </c>
      <c r="Q9" s="12" t="s">
        <v>120</v>
      </c>
      <c r="R9" s="12" t="s">
        <v>120</v>
      </c>
      <c r="S9" s="12" t="str">
        <f t="shared" si="1"/>
        <v/>
      </c>
      <c r="T9" s="12"/>
      <c r="U9" s="12" t="str">
        <f t="shared" si="2"/>
        <v/>
      </c>
      <c r="V9" s="12"/>
      <c r="W9" s="15" t="s">
        <v>97</v>
      </c>
      <c r="X9" s="12" t="s">
        <v>98</v>
      </c>
      <c r="Y9" s="12" t="s">
        <v>99</v>
      </c>
      <c r="Z9" s="12" t="s">
        <v>126</v>
      </c>
      <c r="AA9" s="12" t="s">
        <v>127</v>
      </c>
      <c r="AB9" s="12"/>
      <c r="AC9" s="12">
        <v>1</v>
      </c>
      <c r="AD9" s="12"/>
      <c r="AE9" s="12" t="s">
        <v>102</v>
      </c>
      <c r="AF9" s="16">
        <v>495000</v>
      </c>
      <c r="AG9" s="16">
        <v>0</v>
      </c>
      <c r="AH9" s="16">
        <v>0</v>
      </c>
      <c r="AI9" s="16">
        <v>495000</v>
      </c>
      <c r="AJ9" s="12">
        <v>0</v>
      </c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7"/>
      <c r="AW9" s="12"/>
      <c r="AX9" s="17"/>
      <c r="AY9" s="12"/>
      <c r="AZ9" s="12" t="s">
        <v>126</v>
      </c>
      <c r="BA9" s="12" t="s">
        <v>127</v>
      </c>
      <c r="BB9" s="12">
        <v>1</v>
      </c>
      <c r="BC9" s="12"/>
      <c r="BD9" s="16">
        <v>495000</v>
      </c>
      <c r="BE9" s="16">
        <v>0</v>
      </c>
      <c r="BF9" s="16">
        <v>0</v>
      </c>
      <c r="BG9" s="16">
        <v>0</v>
      </c>
      <c r="BH9" s="16">
        <v>0</v>
      </c>
      <c r="BI9" s="16">
        <v>495000</v>
      </c>
      <c r="BJ9" s="16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ht="17.25" customHeight="1" x14ac:dyDescent="0.15">
      <c r="A10" s="12">
        <v>185</v>
      </c>
      <c r="B10" s="12" t="s">
        <v>128</v>
      </c>
      <c r="C10" s="13">
        <v>44317</v>
      </c>
      <c r="D10" s="12" t="s">
        <v>89</v>
      </c>
      <c r="E10" s="12" t="s">
        <v>90</v>
      </c>
      <c r="F10" s="12"/>
      <c r="G10" s="14">
        <v>44317</v>
      </c>
      <c r="H10" s="12"/>
      <c r="I10" s="12"/>
      <c r="J10" s="12"/>
      <c r="K10" s="12" t="s">
        <v>91</v>
      </c>
      <c r="L10" s="12"/>
      <c r="M10" s="12" t="s">
        <v>92</v>
      </c>
      <c r="N10" s="12" t="s">
        <v>93</v>
      </c>
      <c r="O10" s="12" t="s">
        <v>94</v>
      </c>
      <c r="P10" s="12" t="s">
        <v>95</v>
      </c>
      <c r="Q10" s="12" t="s">
        <v>129</v>
      </c>
      <c r="R10" s="12" t="s">
        <v>129</v>
      </c>
      <c r="S10" s="12" t="str">
        <f t="shared" si="1"/>
        <v/>
      </c>
      <c r="T10" s="12"/>
      <c r="U10" s="12" t="str">
        <f t="shared" si="2"/>
        <v/>
      </c>
      <c r="V10" s="12"/>
      <c r="W10" s="15" t="s">
        <v>130</v>
      </c>
      <c r="X10" s="12" t="s">
        <v>98</v>
      </c>
      <c r="Y10" s="12" t="s">
        <v>99</v>
      </c>
      <c r="Z10" s="12" t="s">
        <v>131</v>
      </c>
      <c r="AA10" s="12" t="s">
        <v>132</v>
      </c>
      <c r="AB10" s="12"/>
      <c r="AC10" s="12">
        <v>1</v>
      </c>
      <c r="AD10" s="12"/>
      <c r="AE10" s="12" t="s">
        <v>102</v>
      </c>
      <c r="AF10" s="16">
        <v>1540000</v>
      </c>
      <c r="AG10" s="16">
        <v>308000</v>
      </c>
      <c r="AH10" s="16">
        <v>20</v>
      </c>
      <c r="AI10" s="16">
        <v>1232000</v>
      </c>
      <c r="AJ10" s="12">
        <v>0</v>
      </c>
      <c r="AK10" s="12">
        <v>0</v>
      </c>
      <c r="AL10" s="12">
        <v>0</v>
      </c>
      <c r="AM10" s="12">
        <v>0</v>
      </c>
      <c r="AN10" s="12">
        <v>3916000</v>
      </c>
      <c r="AO10" s="12">
        <v>3916000</v>
      </c>
      <c r="AP10" s="12"/>
      <c r="AQ10" s="12"/>
      <c r="AR10" s="12"/>
      <c r="AS10" s="12"/>
      <c r="AT10" s="12" t="s">
        <v>133</v>
      </c>
      <c r="AU10" s="12"/>
      <c r="AV10" s="14">
        <v>44317</v>
      </c>
      <c r="AW10" s="12"/>
      <c r="AX10" s="14">
        <v>44317</v>
      </c>
      <c r="AY10" s="12"/>
      <c r="AZ10" s="12" t="s">
        <v>131</v>
      </c>
      <c r="BA10" s="12" t="s">
        <v>132</v>
      </c>
      <c r="BB10" s="12">
        <v>1</v>
      </c>
      <c r="BC10" s="12"/>
      <c r="BD10" s="16">
        <v>1540000</v>
      </c>
      <c r="BE10" s="16">
        <v>0</v>
      </c>
      <c r="BF10" s="16">
        <v>0</v>
      </c>
      <c r="BG10" s="16">
        <v>0</v>
      </c>
      <c r="BH10" s="16">
        <v>0</v>
      </c>
      <c r="BI10" s="16">
        <v>1540000</v>
      </c>
      <c r="BJ10" s="16"/>
      <c r="BK10" s="12"/>
      <c r="BL10" s="12" t="s">
        <v>104</v>
      </c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7">
        <v>44317.461215277777</v>
      </c>
      <c r="BZ10" s="12" t="s">
        <v>134</v>
      </c>
      <c r="CA10" s="12" t="s">
        <v>106</v>
      </c>
      <c r="CB10" s="12">
        <v>3916000</v>
      </c>
      <c r="CC10" s="12" t="s">
        <v>135</v>
      </c>
      <c r="CD10" s="12" t="s">
        <v>136</v>
      </c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ht="17.25" customHeight="1" x14ac:dyDescent="0.15">
      <c r="A11" s="12"/>
      <c r="B11" s="12" t="s">
        <v>128</v>
      </c>
      <c r="C11" s="13">
        <v>44317</v>
      </c>
      <c r="D11" s="12" t="s">
        <v>89</v>
      </c>
      <c r="E11" s="12" t="s">
        <v>90</v>
      </c>
      <c r="F11" s="12"/>
      <c r="G11" s="14">
        <v>44317</v>
      </c>
      <c r="H11" s="12"/>
      <c r="I11" s="12"/>
      <c r="J11" s="12"/>
      <c r="K11" s="12" t="s">
        <v>91</v>
      </c>
      <c r="L11" s="12"/>
      <c r="M11" s="12" t="s">
        <v>92</v>
      </c>
      <c r="N11" s="12" t="s">
        <v>93</v>
      </c>
      <c r="O11" s="12" t="s">
        <v>94</v>
      </c>
      <c r="P11" s="12" t="s">
        <v>95</v>
      </c>
      <c r="Q11" s="12" t="s">
        <v>129</v>
      </c>
      <c r="R11" s="12" t="s">
        <v>129</v>
      </c>
      <c r="S11" s="12" t="str">
        <f t="shared" si="1"/>
        <v/>
      </c>
      <c r="T11" s="12"/>
      <c r="U11" s="12" t="str">
        <f t="shared" si="2"/>
        <v/>
      </c>
      <c r="V11" s="12"/>
      <c r="W11" s="15" t="s">
        <v>130</v>
      </c>
      <c r="X11" s="12" t="s">
        <v>98</v>
      </c>
      <c r="Y11" s="12" t="s">
        <v>99</v>
      </c>
      <c r="Z11" s="12" t="s">
        <v>137</v>
      </c>
      <c r="AA11" s="12" t="s">
        <v>112</v>
      </c>
      <c r="AB11" s="12"/>
      <c r="AC11" s="12">
        <v>1</v>
      </c>
      <c r="AD11" s="12"/>
      <c r="AE11" s="12"/>
      <c r="AF11" s="16">
        <v>1705000</v>
      </c>
      <c r="AG11" s="16">
        <v>341000</v>
      </c>
      <c r="AH11" s="16">
        <v>20</v>
      </c>
      <c r="AI11" s="16">
        <v>1364000</v>
      </c>
      <c r="AJ11" s="12">
        <v>0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7"/>
      <c r="AW11" s="12"/>
      <c r="AX11" s="17"/>
      <c r="AY11" s="12"/>
      <c r="AZ11" s="12" t="s">
        <v>137</v>
      </c>
      <c r="BA11" s="12" t="s">
        <v>112</v>
      </c>
      <c r="BB11" s="12">
        <v>1</v>
      </c>
      <c r="BC11" s="12"/>
      <c r="BD11" s="16">
        <v>1705000</v>
      </c>
      <c r="BE11" s="16">
        <v>0</v>
      </c>
      <c r="BF11" s="16">
        <v>0</v>
      </c>
      <c r="BG11" s="16">
        <v>0</v>
      </c>
      <c r="BH11" s="16">
        <v>0</v>
      </c>
      <c r="BI11" s="16">
        <v>1705000</v>
      </c>
      <c r="BJ11" s="16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ht="17.25" customHeight="1" x14ac:dyDescent="0.15">
      <c r="A12" s="12"/>
      <c r="B12" s="12" t="s">
        <v>128</v>
      </c>
      <c r="C12" s="13">
        <v>44317</v>
      </c>
      <c r="D12" s="12" t="s">
        <v>89</v>
      </c>
      <c r="E12" s="12" t="s">
        <v>90</v>
      </c>
      <c r="F12" s="12"/>
      <c r="G12" s="14">
        <v>44317</v>
      </c>
      <c r="H12" s="12"/>
      <c r="I12" s="12"/>
      <c r="J12" s="12"/>
      <c r="K12" s="12" t="s">
        <v>91</v>
      </c>
      <c r="L12" s="12"/>
      <c r="M12" s="12" t="s">
        <v>92</v>
      </c>
      <c r="N12" s="12" t="s">
        <v>93</v>
      </c>
      <c r="O12" s="12" t="s">
        <v>94</v>
      </c>
      <c r="P12" s="12" t="s">
        <v>95</v>
      </c>
      <c r="Q12" s="12" t="s">
        <v>129</v>
      </c>
      <c r="R12" s="12" t="s">
        <v>129</v>
      </c>
      <c r="S12" s="12" t="str">
        <f t="shared" si="1"/>
        <v/>
      </c>
      <c r="T12" s="12"/>
      <c r="U12" s="12" t="str">
        <f t="shared" si="2"/>
        <v/>
      </c>
      <c r="V12" s="12"/>
      <c r="W12" s="15" t="s">
        <v>130</v>
      </c>
      <c r="X12" s="12" t="s">
        <v>98</v>
      </c>
      <c r="Y12" s="12" t="s">
        <v>99</v>
      </c>
      <c r="Z12" s="12" t="s">
        <v>138</v>
      </c>
      <c r="AA12" s="12" t="s">
        <v>112</v>
      </c>
      <c r="AB12" s="12"/>
      <c r="AC12" s="12">
        <v>1</v>
      </c>
      <c r="AD12" s="12"/>
      <c r="AE12" s="12" t="s">
        <v>102</v>
      </c>
      <c r="AF12" s="16">
        <v>1650000</v>
      </c>
      <c r="AG12" s="16">
        <v>330000</v>
      </c>
      <c r="AH12" s="16">
        <v>20</v>
      </c>
      <c r="AI12" s="16">
        <v>1320000</v>
      </c>
      <c r="AJ12" s="12">
        <v>0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7"/>
      <c r="AW12" s="12"/>
      <c r="AX12" s="17"/>
      <c r="AY12" s="12"/>
      <c r="AZ12" s="12" t="s">
        <v>138</v>
      </c>
      <c r="BA12" s="12" t="s">
        <v>112</v>
      </c>
      <c r="BB12" s="12">
        <v>1</v>
      </c>
      <c r="BC12" s="12"/>
      <c r="BD12" s="16">
        <v>1650000</v>
      </c>
      <c r="BE12" s="16">
        <v>0</v>
      </c>
      <c r="BF12" s="16">
        <v>0</v>
      </c>
      <c r="BG12" s="16">
        <v>0</v>
      </c>
      <c r="BH12" s="16">
        <v>0</v>
      </c>
      <c r="BI12" s="16">
        <v>1650000</v>
      </c>
      <c r="BJ12" s="16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ht="17.25" customHeight="1" x14ac:dyDescent="0.15">
      <c r="A13" s="12">
        <v>184</v>
      </c>
      <c r="B13" s="12" t="s">
        <v>139</v>
      </c>
      <c r="C13" s="13">
        <v>44317</v>
      </c>
      <c r="D13" s="12" t="s">
        <v>140</v>
      </c>
      <c r="E13" s="12" t="s">
        <v>90</v>
      </c>
      <c r="F13" s="12"/>
      <c r="G13" s="14">
        <v>44317</v>
      </c>
      <c r="H13" s="12"/>
      <c r="I13" s="12"/>
      <c r="J13" s="12"/>
      <c r="K13" s="12" t="s">
        <v>91</v>
      </c>
      <c r="L13" s="12"/>
      <c r="M13" s="12" t="s">
        <v>92</v>
      </c>
      <c r="N13" s="12" t="s">
        <v>93</v>
      </c>
      <c r="O13" s="12" t="s">
        <v>94</v>
      </c>
      <c r="P13" s="12" t="s">
        <v>95</v>
      </c>
      <c r="Q13" s="12" t="s">
        <v>129</v>
      </c>
      <c r="R13" s="12" t="s">
        <v>129</v>
      </c>
      <c r="S13" s="12" t="str">
        <f t="shared" si="1"/>
        <v/>
      </c>
      <c r="T13" s="12"/>
      <c r="U13" s="12" t="str">
        <f t="shared" si="2"/>
        <v/>
      </c>
      <c r="V13" s="12"/>
      <c r="W13" s="15" t="s">
        <v>130</v>
      </c>
      <c r="X13" s="12" t="s">
        <v>98</v>
      </c>
      <c r="Y13" s="12" t="s">
        <v>99</v>
      </c>
      <c r="Z13" s="12" t="s">
        <v>137</v>
      </c>
      <c r="AA13" s="12" t="s">
        <v>112</v>
      </c>
      <c r="AB13" s="12"/>
      <c r="AC13" s="12">
        <v>2</v>
      </c>
      <c r="AD13" s="12"/>
      <c r="AE13" s="12"/>
      <c r="AF13" s="16">
        <v>1705000</v>
      </c>
      <c r="AG13" s="16">
        <v>682000</v>
      </c>
      <c r="AH13" s="16">
        <v>20</v>
      </c>
      <c r="AI13" s="16">
        <v>2728000</v>
      </c>
      <c r="AJ13" s="12">
        <v>0</v>
      </c>
      <c r="AK13" s="12">
        <v>0</v>
      </c>
      <c r="AL13" s="12">
        <v>0</v>
      </c>
      <c r="AM13" s="12">
        <v>0</v>
      </c>
      <c r="AN13" s="12">
        <v>2728000</v>
      </c>
      <c r="AO13" s="12">
        <v>2728000</v>
      </c>
      <c r="AP13" s="12"/>
      <c r="AQ13" s="12"/>
      <c r="AR13" s="12"/>
      <c r="AS13" s="12"/>
      <c r="AT13" s="12" t="s">
        <v>141</v>
      </c>
      <c r="AU13" s="12"/>
      <c r="AV13" s="14">
        <v>44317</v>
      </c>
      <c r="AW13" s="12"/>
      <c r="AX13" s="14">
        <v>44317</v>
      </c>
      <c r="AY13" s="12"/>
      <c r="AZ13" s="12" t="s">
        <v>137</v>
      </c>
      <c r="BA13" s="12" t="s">
        <v>112</v>
      </c>
      <c r="BB13" s="12">
        <v>2</v>
      </c>
      <c r="BC13" s="12"/>
      <c r="BD13" s="16">
        <v>1705000</v>
      </c>
      <c r="BE13" s="16">
        <v>0</v>
      </c>
      <c r="BF13" s="16">
        <v>0</v>
      </c>
      <c r="BG13" s="16">
        <v>0</v>
      </c>
      <c r="BH13" s="16">
        <v>0</v>
      </c>
      <c r="BI13" s="16">
        <v>3410000</v>
      </c>
      <c r="BJ13" s="16"/>
      <c r="BK13" s="12"/>
      <c r="BL13" s="12" t="s">
        <v>104</v>
      </c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7">
        <v>44317.46266203704</v>
      </c>
      <c r="BZ13" s="12" t="s">
        <v>142</v>
      </c>
      <c r="CA13" s="12" t="s">
        <v>106</v>
      </c>
      <c r="CB13" s="12">
        <v>2728000</v>
      </c>
      <c r="CC13" s="12" t="s">
        <v>135</v>
      </c>
      <c r="CD13" s="12" t="s">
        <v>136</v>
      </c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ht="17.25" customHeight="1" x14ac:dyDescent="0.15">
      <c r="A14" s="12">
        <v>183</v>
      </c>
      <c r="B14" s="12" t="s">
        <v>143</v>
      </c>
      <c r="C14" s="13">
        <v>44348</v>
      </c>
      <c r="D14" s="12" t="s">
        <v>89</v>
      </c>
      <c r="E14" s="12" t="s">
        <v>90</v>
      </c>
      <c r="F14" s="12"/>
      <c r="G14" s="14">
        <v>44348</v>
      </c>
      <c r="H14" s="12"/>
      <c r="I14" s="12"/>
      <c r="J14" s="12"/>
      <c r="K14" s="12" t="s">
        <v>91</v>
      </c>
      <c r="L14" s="12"/>
      <c r="M14" s="12" t="s">
        <v>92</v>
      </c>
      <c r="N14" s="12" t="s">
        <v>93</v>
      </c>
      <c r="O14" s="12" t="s">
        <v>94</v>
      </c>
      <c r="P14" s="12" t="s">
        <v>95</v>
      </c>
      <c r="Q14" s="12" t="s">
        <v>144</v>
      </c>
      <c r="R14" s="12" t="s">
        <v>144</v>
      </c>
      <c r="S14" s="12" t="str">
        <f t="shared" si="1"/>
        <v/>
      </c>
      <c r="T14" s="12"/>
      <c r="U14" s="12" t="str">
        <f t="shared" si="2"/>
        <v/>
      </c>
      <c r="V14" s="12"/>
      <c r="W14" s="15" t="s">
        <v>145</v>
      </c>
      <c r="X14" s="12" t="s">
        <v>98</v>
      </c>
      <c r="Y14" s="12" t="s">
        <v>99</v>
      </c>
      <c r="Z14" s="12" t="s">
        <v>146</v>
      </c>
      <c r="AA14" s="12" t="s">
        <v>101</v>
      </c>
      <c r="AB14" s="12"/>
      <c r="AC14" s="12">
        <v>8</v>
      </c>
      <c r="AD14" s="12"/>
      <c r="AE14" s="12" t="s">
        <v>102</v>
      </c>
      <c r="AF14" s="16">
        <v>155000</v>
      </c>
      <c r="AG14" s="16">
        <v>0</v>
      </c>
      <c r="AH14" s="16">
        <v>0</v>
      </c>
      <c r="AI14" s="16">
        <v>1240000</v>
      </c>
      <c r="AJ14" s="12">
        <v>0</v>
      </c>
      <c r="AK14" s="12">
        <v>0</v>
      </c>
      <c r="AL14" s="12">
        <v>0</v>
      </c>
      <c r="AM14" s="12">
        <v>0</v>
      </c>
      <c r="AN14" s="12">
        <v>1240000</v>
      </c>
      <c r="AO14" s="12">
        <v>1240000</v>
      </c>
      <c r="AP14" s="12"/>
      <c r="AQ14" s="12"/>
      <c r="AR14" s="12"/>
      <c r="AS14" s="12"/>
      <c r="AT14" s="12" t="s">
        <v>147</v>
      </c>
      <c r="AU14" s="12"/>
      <c r="AV14" s="14">
        <v>44348</v>
      </c>
      <c r="AW14" s="12" t="s">
        <v>145</v>
      </c>
      <c r="AX14" s="14">
        <v>44348</v>
      </c>
      <c r="AY14" s="12" t="s">
        <v>145</v>
      </c>
      <c r="AZ14" s="12" t="s">
        <v>146</v>
      </c>
      <c r="BA14" s="12" t="s">
        <v>101</v>
      </c>
      <c r="BB14" s="12">
        <v>8</v>
      </c>
      <c r="BC14" s="12"/>
      <c r="BD14" s="16">
        <v>155000</v>
      </c>
      <c r="BE14" s="16">
        <v>0</v>
      </c>
      <c r="BF14" s="16">
        <v>0</v>
      </c>
      <c r="BG14" s="16">
        <v>0</v>
      </c>
      <c r="BH14" s="16">
        <v>0</v>
      </c>
      <c r="BI14" s="16">
        <v>1240000</v>
      </c>
      <c r="BJ14" s="16"/>
      <c r="BK14" s="12"/>
      <c r="BL14" s="12" t="s">
        <v>104</v>
      </c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7">
        <v>44409.433842592596</v>
      </c>
      <c r="BZ14" s="12" t="s">
        <v>148</v>
      </c>
      <c r="CA14" s="12" t="s">
        <v>97</v>
      </c>
      <c r="CB14" s="12">
        <v>1240000</v>
      </c>
      <c r="CC14" s="12" t="s">
        <v>90</v>
      </c>
      <c r="CD14" s="12" t="s">
        <v>107</v>
      </c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ht="17.25" customHeight="1" x14ac:dyDescent="0.15">
      <c r="A15" s="12">
        <v>182</v>
      </c>
      <c r="B15" s="12" t="s">
        <v>149</v>
      </c>
      <c r="C15" s="13">
        <v>44348</v>
      </c>
      <c r="D15" s="12" t="s">
        <v>89</v>
      </c>
      <c r="E15" s="12" t="s">
        <v>90</v>
      </c>
      <c r="F15" s="12"/>
      <c r="G15" s="14">
        <v>44348</v>
      </c>
      <c r="H15" s="12"/>
      <c r="I15" s="12"/>
      <c r="J15" s="12"/>
      <c r="K15" s="12" t="s">
        <v>91</v>
      </c>
      <c r="L15" s="12"/>
      <c r="M15" s="12" t="s">
        <v>92</v>
      </c>
      <c r="N15" s="12" t="s">
        <v>93</v>
      </c>
      <c r="O15" s="12" t="s">
        <v>94</v>
      </c>
      <c r="P15" s="12" t="s">
        <v>95</v>
      </c>
      <c r="Q15" s="12" t="s">
        <v>150</v>
      </c>
      <c r="R15" s="12" t="s">
        <v>150</v>
      </c>
      <c r="S15" s="12" t="str">
        <f t="shared" si="1"/>
        <v/>
      </c>
      <c r="T15" s="12"/>
      <c r="U15" s="12" t="str">
        <f t="shared" si="2"/>
        <v/>
      </c>
      <c r="V15" s="12"/>
      <c r="W15" s="15" t="s">
        <v>97</v>
      </c>
      <c r="X15" s="12" t="s">
        <v>98</v>
      </c>
      <c r="Y15" s="12" t="s">
        <v>99</v>
      </c>
      <c r="Z15" s="12" t="s">
        <v>151</v>
      </c>
      <c r="AA15" s="12" t="s">
        <v>152</v>
      </c>
      <c r="AB15" s="12"/>
      <c r="AC15" s="12">
        <v>1</v>
      </c>
      <c r="AD15" s="12"/>
      <c r="AE15" s="12" t="s">
        <v>102</v>
      </c>
      <c r="AF15" s="16">
        <v>11000000</v>
      </c>
      <c r="AG15" s="16">
        <v>2200000</v>
      </c>
      <c r="AH15" s="16">
        <v>20</v>
      </c>
      <c r="AI15" s="16">
        <v>8800000</v>
      </c>
      <c r="AJ15" s="12">
        <v>0</v>
      </c>
      <c r="AK15" s="12">
        <v>0</v>
      </c>
      <c r="AL15" s="12">
        <v>0</v>
      </c>
      <c r="AM15" s="12">
        <v>0</v>
      </c>
      <c r="AN15" s="12">
        <v>8800000</v>
      </c>
      <c r="AO15" s="12">
        <v>8800000</v>
      </c>
      <c r="AP15" s="12" t="s">
        <v>153</v>
      </c>
      <c r="AQ15" s="12"/>
      <c r="AR15" s="12"/>
      <c r="AS15" s="12"/>
      <c r="AT15" s="12" t="s">
        <v>154</v>
      </c>
      <c r="AU15" s="12"/>
      <c r="AV15" s="14">
        <v>44348</v>
      </c>
      <c r="AW15" s="12" t="s">
        <v>145</v>
      </c>
      <c r="AX15" s="14">
        <v>44348</v>
      </c>
      <c r="AY15" s="12" t="s">
        <v>145</v>
      </c>
      <c r="AZ15" s="12" t="s">
        <v>151</v>
      </c>
      <c r="BA15" s="12" t="s">
        <v>152</v>
      </c>
      <c r="BB15" s="12">
        <v>1</v>
      </c>
      <c r="BC15" s="12"/>
      <c r="BD15" s="16">
        <v>11000000</v>
      </c>
      <c r="BE15" s="16">
        <v>0</v>
      </c>
      <c r="BF15" s="16">
        <v>0</v>
      </c>
      <c r="BG15" s="16">
        <v>2200000</v>
      </c>
      <c r="BH15" s="16">
        <v>0</v>
      </c>
      <c r="BI15" s="16">
        <v>8800000</v>
      </c>
      <c r="BJ15" s="16"/>
      <c r="BK15" s="12"/>
      <c r="BL15" s="12" t="s">
        <v>104</v>
      </c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7">
        <v>44348.770671296297</v>
      </c>
      <c r="BZ15" s="12" t="s">
        <v>155</v>
      </c>
      <c r="CA15" s="12" t="s">
        <v>145</v>
      </c>
      <c r="CB15" s="12">
        <v>8800000</v>
      </c>
      <c r="CC15" s="12" t="s">
        <v>90</v>
      </c>
      <c r="CD15" s="12" t="s">
        <v>107</v>
      </c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ht="17.25" customHeight="1" x14ac:dyDescent="0.15">
      <c r="A16" s="12">
        <v>181</v>
      </c>
      <c r="B16" s="12" t="s">
        <v>156</v>
      </c>
      <c r="C16" s="13">
        <v>44440</v>
      </c>
      <c r="D16" s="12" t="s">
        <v>89</v>
      </c>
      <c r="E16" s="12" t="s">
        <v>90</v>
      </c>
      <c r="F16" s="12" t="str">
        <f t="shared" ref="F16:F387" si="3">IFERROR(VLOOKUP(B16,[1]Sheet78!$I$4:$J$196,2,0),"")</f>
        <v/>
      </c>
      <c r="G16" s="14">
        <v>44440</v>
      </c>
      <c r="H16" s="12"/>
      <c r="I16" s="12"/>
      <c r="J16" s="12"/>
      <c r="K16" s="12" t="s">
        <v>91</v>
      </c>
      <c r="L16" s="12"/>
      <c r="M16" s="12" t="s">
        <v>92</v>
      </c>
      <c r="N16" s="12" t="s">
        <v>93</v>
      </c>
      <c r="O16" s="12" t="s">
        <v>94</v>
      </c>
      <c r="P16" s="12" t="s">
        <v>95</v>
      </c>
      <c r="Q16" s="12" t="s">
        <v>157</v>
      </c>
      <c r="R16" s="12" t="s">
        <v>157</v>
      </c>
      <c r="S16" s="12" t="str">
        <f t="shared" si="1"/>
        <v/>
      </c>
      <c r="T16" s="12"/>
      <c r="U16" s="12" t="str">
        <f t="shared" si="2"/>
        <v/>
      </c>
      <c r="V16" s="12"/>
      <c r="W16" s="15" t="s">
        <v>97</v>
      </c>
      <c r="X16" s="12" t="s">
        <v>98</v>
      </c>
      <c r="Y16" s="12" t="s">
        <v>158</v>
      </c>
      <c r="Z16" s="12" t="s">
        <v>159</v>
      </c>
      <c r="AA16" s="12" t="s">
        <v>112</v>
      </c>
      <c r="AB16" s="12"/>
      <c r="AC16" s="12">
        <v>1</v>
      </c>
      <c r="AD16" s="12"/>
      <c r="AE16" s="12" t="s">
        <v>102</v>
      </c>
      <c r="AF16" s="16">
        <v>1815000</v>
      </c>
      <c r="AG16" s="16">
        <v>1815000</v>
      </c>
      <c r="AH16" s="16">
        <v>100</v>
      </c>
      <c r="AI16" s="16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 t="s">
        <v>160</v>
      </c>
      <c r="AQ16" s="12"/>
      <c r="AR16" s="12"/>
      <c r="AS16" s="12"/>
      <c r="AT16" s="12" t="s">
        <v>161</v>
      </c>
      <c r="AU16" s="12"/>
      <c r="AV16" s="14">
        <v>44440</v>
      </c>
      <c r="AW16" s="12" t="s">
        <v>97</v>
      </c>
      <c r="AX16" s="14">
        <v>44440</v>
      </c>
      <c r="AY16" s="12" t="s">
        <v>97</v>
      </c>
      <c r="AZ16" s="12" t="s">
        <v>159</v>
      </c>
      <c r="BA16" s="12" t="s">
        <v>112</v>
      </c>
      <c r="BB16" s="12">
        <v>1</v>
      </c>
      <c r="BC16" s="12"/>
      <c r="BD16" s="16">
        <v>1815000</v>
      </c>
      <c r="BE16" s="16">
        <v>0</v>
      </c>
      <c r="BF16" s="16">
        <v>0</v>
      </c>
      <c r="BG16" s="16">
        <v>0</v>
      </c>
      <c r="BH16" s="16">
        <v>0</v>
      </c>
      <c r="BI16" s="16">
        <v>1815000</v>
      </c>
      <c r="BJ16" s="16"/>
      <c r="BK16" s="12"/>
      <c r="BL16" s="12" t="s">
        <v>104</v>
      </c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ht="17.25" customHeight="1" x14ac:dyDescent="0.15">
      <c r="A17" s="12"/>
      <c r="B17" s="12" t="s">
        <v>156</v>
      </c>
      <c r="C17" s="13">
        <v>44440</v>
      </c>
      <c r="D17" s="12" t="s">
        <v>89</v>
      </c>
      <c r="E17" s="12" t="s">
        <v>90</v>
      </c>
      <c r="F17" s="12" t="str">
        <f t="shared" si="3"/>
        <v/>
      </c>
      <c r="G17" s="14">
        <v>44440</v>
      </c>
      <c r="H17" s="12"/>
      <c r="I17" s="12"/>
      <c r="J17" s="12"/>
      <c r="K17" s="12" t="s">
        <v>91</v>
      </c>
      <c r="L17" s="12"/>
      <c r="M17" s="12" t="s">
        <v>92</v>
      </c>
      <c r="N17" s="12" t="s">
        <v>93</v>
      </c>
      <c r="O17" s="12" t="s">
        <v>94</v>
      </c>
      <c r="P17" s="12" t="s">
        <v>95</v>
      </c>
      <c r="Q17" s="12" t="s">
        <v>157</v>
      </c>
      <c r="R17" s="12" t="s">
        <v>157</v>
      </c>
      <c r="S17" s="12" t="str">
        <f t="shared" si="1"/>
        <v/>
      </c>
      <c r="T17" s="12"/>
      <c r="U17" s="12" t="str">
        <f t="shared" si="2"/>
        <v/>
      </c>
      <c r="V17" s="12"/>
      <c r="W17" s="15" t="s">
        <v>97</v>
      </c>
      <c r="X17" s="12" t="s">
        <v>98</v>
      </c>
      <c r="Y17" s="12" t="s">
        <v>158</v>
      </c>
      <c r="Z17" s="12" t="s">
        <v>162</v>
      </c>
      <c r="AA17" s="12" t="s">
        <v>163</v>
      </c>
      <c r="AB17" s="12"/>
      <c r="AC17" s="12">
        <v>1</v>
      </c>
      <c r="AD17" s="12"/>
      <c r="AE17" s="12" t="s">
        <v>102</v>
      </c>
      <c r="AF17" s="16">
        <v>1150000</v>
      </c>
      <c r="AG17" s="16">
        <v>1150000</v>
      </c>
      <c r="AH17" s="16">
        <v>100</v>
      </c>
      <c r="AI17" s="16">
        <v>0</v>
      </c>
      <c r="AJ17" s="12">
        <v>0</v>
      </c>
      <c r="AK17" s="12"/>
      <c r="AL17" s="12"/>
      <c r="AM17" s="12"/>
      <c r="AN17" s="12"/>
      <c r="AO17" s="12"/>
      <c r="AP17" s="12" t="s">
        <v>160</v>
      </c>
      <c r="AQ17" s="12"/>
      <c r="AR17" s="12"/>
      <c r="AS17" s="12"/>
      <c r="AT17" s="12"/>
      <c r="AU17" s="12"/>
      <c r="AV17" s="17"/>
      <c r="AW17" s="12"/>
      <c r="AX17" s="17"/>
      <c r="AY17" s="12"/>
      <c r="AZ17" s="12" t="s">
        <v>162</v>
      </c>
      <c r="BA17" s="12" t="s">
        <v>163</v>
      </c>
      <c r="BB17" s="12">
        <v>1</v>
      </c>
      <c r="BC17" s="12"/>
      <c r="BD17" s="16">
        <v>1150000</v>
      </c>
      <c r="BE17" s="16">
        <v>0</v>
      </c>
      <c r="BF17" s="16">
        <v>0</v>
      </c>
      <c r="BG17" s="16">
        <v>0</v>
      </c>
      <c r="BH17" s="16">
        <v>0</v>
      </c>
      <c r="BI17" s="16">
        <v>1150000</v>
      </c>
      <c r="BJ17" s="16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ht="17.25" customHeight="1" x14ac:dyDescent="0.15">
      <c r="A18" s="12"/>
      <c r="B18" s="12" t="s">
        <v>156</v>
      </c>
      <c r="C18" s="13">
        <v>44440</v>
      </c>
      <c r="D18" s="12" t="s">
        <v>89</v>
      </c>
      <c r="E18" s="12" t="s">
        <v>90</v>
      </c>
      <c r="F18" s="12" t="str">
        <f t="shared" si="3"/>
        <v/>
      </c>
      <c r="G18" s="14">
        <v>44440</v>
      </c>
      <c r="H18" s="12"/>
      <c r="I18" s="12"/>
      <c r="J18" s="12"/>
      <c r="K18" s="12" t="s">
        <v>91</v>
      </c>
      <c r="L18" s="12"/>
      <c r="M18" s="12" t="s">
        <v>92</v>
      </c>
      <c r="N18" s="12" t="s">
        <v>93</v>
      </c>
      <c r="O18" s="12" t="s">
        <v>94</v>
      </c>
      <c r="P18" s="12" t="s">
        <v>95</v>
      </c>
      <c r="Q18" s="12" t="s">
        <v>157</v>
      </c>
      <c r="R18" s="12" t="s">
        <v>157</v>
      </c>
      <c r="S18" s="12" t="str">
        <f t="shared" si="1"/>
        <v/>
      </c>
      <c r="T18" s="12"/>
      <c r="U18" s="12" t="str">
        <f t="shared" si="2"/>
        <v/>
      </c>
      <c r="V18" s="12"/>
      <c r="W18" s="15" t="s">
        <v>97</v>
      </c>
      <c r="X18" s="12" t="s">
        <v>98</v>
      </c>
      <c r="Y18" s="12" t="s">
        <v>158</v>
      </c>
      <c r="Z18" s="12" t="s">
        <v>164</v>
      </c>
      <c r="AA18" s="12" t="s">
        <v>112</v>
      </c>
      <c r="AB18" s="12"/>
      <c r="AC18" s="12">
        <v>1</v>
      </c>
      <c r="AD18" s="12"/>
      <c r="AE18" s="12" t="s">
        <v>102</v>
      </c>
      <c r="AF18" s="16">
        <v>385000</v>
      </c>
      <c r="AG18" s="16">
        <v>385000</v>
      </c>
      <c r="AH18" s="16">
        <v>100</v>
      </c>
      <c r="AI18" s="16">
        <v>0</v>
      </c>
      <c r="AJ18" s="12">
        <v>0</v>
      </c>
      <c r="AK18" s="12"/>
      <c r="AL18" s="12"/>
      <c r="AM18" s="12"/>
      <c r="AN18" s="12"/>
      <c r="AO18" s="12"/>
      <c r="AP18" s="12" t="s">
        <v>160</v>
      </c>
      <c r="AQ18" s="12"/>
      <c r="AR18" s="12"/>
      <c r="AS18" s="12"/>
      <c r="AT18" s="12"/>
      <c r="AU18" s="12"/>
      <c r="AV18" s="17"/>
      <c r="AW18" s="12"/>
      <c r="AX18" s="17"/>
      <c r="AY18" s="12"/>
      <c r="AZ18" s="12" t="s">
        <v>164</v>
      </c>
      <c r="BA18" s="12" t="s">
        <v>112</v>
      </c>
      <c r="BB18" s="12">
        <v>1</v>
      </c>
      <c r="BC18" s="12"/>
      <c r="BD18" s="16">
        <v>385000</v>
      </c>
      <c r="BE18" s="16">
        <v>0</v>
      </c>
      <c r="BF18" s="16">
        <v>0</v>
      </c>
      <c r="BG18" s="16">
        <v>0</v>
      </c>
      <c r="BH18" s="16">
        <v>0</v>
      </c>
      <c r="BI18" s="16">
        <v>385000</v>
      </c>
      <c r="BJ18" s="16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ht="17.25" customHeight="1" x14ac:dyDescent="0.15">
      <c r="A19" s="12"/>
      <c r="B19" s="12" t="s">
        <v>156</v>
      </c>
      <c r="C19" s="13">
        <v>44440</v>
      </c>
      <c r="D19" s="12" t="s">
        <v>89</v>
      </c>
      <c r="E19" s="12" t="s">
        <v>90</v>
      </c>
      <c r="F19" s="12" t="str">
        <f t="shared" si="3"/>
        <v/>
      </c>
      <c r="G19" s="14">
        <v>44440</v>
      </c>
      <c r="H19" s="12"/>
      <c r="I19" s="12"/>
      <c r="J19" s="12"/>
      <c r="K19" s="12" t="s">
        <v>91</v>
      </c>
      <c r="L19" s="12"/>
      <c r="M19" s="12" t="s">
        <v>92</v>
      </c>
      <c r="N19" s="12" t="s">
        <v>93</v>
      </c>
      <c r="O19" s="12" t="s">
        <v>94</v>
      </c>
      <c r="P19" s="12" t="s">
        <v>95</v>
      </c>
      <c r="Q19" s="12" t="s">
        <v>157</v>
      </c>
      <c r="R19" s="12" t="s">
        <v>157</v>
      </c>
      <c r="S19" s="12" t="str">
        <f t="shared" si="1"/>
        <v/>
      </c>
      <c r="T19" s="12"/>
      <c r="U19" s="12" t="str">
        <f t="shared" si="2"/>
        <v/>
      </c>
      <c r="V19" s="12"/>
      <c r="W19" s="15" t="s">
        <v>97</v>
      </c>
      <c r="X19" s="12" t="s">
        <v>98</v>
      </c>
      <c r="Y19" s="12" t="s">
        <v>158</v>
      </c>
      <c r="Z19" s="12" t="s">
        <v>165</v>
      </c>
      <c r="AA19" s="12" t="s">
        <v>166</v>
      </c>
      <c r="AB19" s="12"/>
      <c r="AC19" s="12">
        <v>1</v>
      </c>
      <c r="AD19" s="12"/>
      <c r="AE19" s="12" t="s">
        <v>102</v>
      </c>
      <c r="AF19" s="16">
        <v>7700000</v>
      </c>
      <c r="AG19" s="16">
        <v>7700000</v>
      </c>
      <c r="AH19" s="16">
        <v>100</v>
      </c>
      <c r="AI19" s="16">
        <v>0</v>
      </c>
      <c r="AJ19" s="12">
        <v>0</v>
      </c>
      <c r="AK19" s="12"/>
      <c r="AL19" s="12"/>
      <c r="AM19" s="12"/>
      <c r="AN19" s="12"/>
      <c r="AO19" s="12"/>
      <c r="AP19" s="12" t="s">
        <v>160</v>
      </c>
      <c r="AQ19" s="12"/>
      <c r="AR19" s="12"/>
      <c r="AS19" s="12"/>
      <c r="AT19" s="12"/>
      <c r="AU19" s="12"/>
      <c r="AV19" s="17"/>
      <c r="AW19" s="12"/>
      <c r="AX19" s="17"/>
      <c r="AY19" s="12"/>
      <c r="AZ19" s="12" t="s">
        <v>165</v>
      </c>
      <c r="BA19" s="12" t="s">
        <v>166</v>
      </c>
      <c r="BB19" s="12">
        <v>1</v>
      </c>
      <c r="BC19" s="12"/>
      <c r="BD19" s="16">
        <v>7700000</v>
      </c>
      <c r="BE19" s="16">
        <v>0</v>
      </c>
      <c r="BF19" s="16">
        <v>0</v>
      </c>
      <c r="BG19" s="16">
        <v>0</v>
      </c>
      <c r="BH19" s="16">
        <v>0</v>
      </c>
      <c r="BI19" s="16">
        <v>7700000</v>
      </c>
      <c r="BJ19" s="16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17.25" customHeight="1" x14ac:dyDescent="0.15">
      <c r="A20" s="12"/>
      <c r="B20" s="12" t="s">
        <v>156</v>
      </c>
      <c r="C20" s="13">
        <v>44440</v>
      </c>
      <c r="D20" s="12" t="s">
        <v>89</v>
      </c>
      <c r="E20" s="12" t="s">
        <v>90</v>
      </c>
      <c r="F20" s="12" t="str">
        <f t="shared" si="3"/>
        <v/>
      </c>
      <c r="G20" s="14">
        <v>44440</v>
      </c>
      <c r="H20" s="12"/>
      <c r="I20" s="12"/>
      <c r="J20" s="12"/>
      <c r="K20" s="12" t="s">
        <v>91</v>
      </c>
      <c r="L20" s="12"/>
      <c r="M20" s="12" t="s">
        <v>92</v>
      </c>
      <c r="N20" s="12" t="s">
        <v>93</v>
      </c>
      <c r="O20" s="12" t="s">
        <v>94</v>
      </c>
      <c r="P20" s="12" t="s">
        <v>95</v>
      </c>
      <c r="Q20" s="12" t="s">
        <v>157</v>
      </c>
      <c r="R20" s="12" t="s">
        <v>157</v>
      </c>
      <c r="S20" s="12" t="str">
        <f t="shared" si="1"/>
        <v/>
      </c>
      <c r="T20" s="12"/>
      <c r="U20" s="12" t="str">
        <f t="shared" si="2"/>
        <v/>
      </c>
      <c r="V20" s="12"/>
      <c r="W20" s="15" t="s">
        <v>97</v>
      </c>
      <c r="X20" s="12" t="s">
        <v>98</v>
      </c>
      <c r="Y20" s="12" t="s">
        <v>158</v>
      </c>
      <c r="Z20" s="12" t="s">
        <v>167</v>
      </c>
      <c r="AA20" s="12" t="s">
        <v>166</v>
      </c>
      <c r="AB20" s="12"/>
      <c r="AC20" s="12">
        <v>1</v>
      </c>
      <c r="AD20" s="12"/>
      <c r="AE20" s="12" t="s">
        <v>102</v>
      </c>
      <c r="AF20" s="16">
        <v>16170000</v>
      </c>
      <c r="AG20" s="16">
        <v>16170000</v>
      </c>
      <c r="AH20" s="16">
        <v>100</v>
      </c>
      <c r="AI20" s="16">
        <v>0</v>
      </c>
      <c r="AJ20" s="12">
        <v>0</v>
      </c>
      <c r="AK20" s="12"/>
      <c r="AL20" s="12"/>
      <c r="AM20" s="12"/>
      <c r="AN20" s="12"/>
      <c r="AO20" s="12"/>
      <c r="AP20" s="12" t="s">
        <v>160</v>
      </c>
      <c r="AQ20" s="12"/>
      <c r="AR20" s="12"/>
      <c r="AS20" s="12"/>
      <c r="AT20" s="12"/>
      <c r="AU20" s="12"/>
      <c r="AV20" s="17"/>
      <c r="AW20" s="12"/>
      <c r="AX20" s="17"/>
      <c r="AY20" s="12"/>
      <c r="AZ20" s="12" t="s">
        <v>167</v>
      </c>
      <c r="BA20" s="12" t="s">
        <v>166</v>
      </c>
      <c r="BB20" s="12">
        <v>1</v>
      </c>
      <c r="BC20" s="12"/>
      <c r="BD20" s="16">
        <v>16170000</v>
      </c>
      <c r="BE20" s="16">
        <v>0</v>
      </c>
      <c r="BF20" s="16">
        <v>0</v>
      </c>
      <c r="BG20" s="16">
        <v>0</v>
      </c>
      <c r="BH20" s="16">
        <v>0</v>
      </c>
      <c r="BI20" s="16">
        <v>16170000</v>
      </c>
      <c r="BJ20" s="16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ht="17.25" customHeight="1" x14ac:dyDescent="0.15">
      <c r="A21" s="12"/>
      <c r="B21" s="12" t="s">
        <v>156</v>
      </c>
      <c r="C21" s="13">
        <v>44440</v>
      </c>
      <c r="D21" s="12" t="s">
        <v>89</v>
      </c>
      <c r="E21" s="12" t="s">
        <v>90</v>
      </c>
      <c r="F21" s="12" t="str">
        <f t="shared" si="3"/>
        <v/>
      </c>
      <c r="G21" s="14">
        <v>44440</v>
      </c>
      <c r="H21" s="12"/>
      <c r="I21" s="12"/>
      <c r="J21" s="12"/>
      <c r="K21" s="12" t="s">
        <v>91</v>
      </c>
      <c r="L21" s="12"/>
      <c r="M21" s="12" t="s">
        <v>92</v>
      </c>
      <c r="N21" s="12" t="s">
        <v>93</v>
      </c>
      <c r="O21" s="12" t="s">
        <v>94</v>
      </c>
      <c r="P21" s="12" t="s">
        <v>95</v>
      </c>
      <c r="Q21" s="12" t="s">
        <v>157</v>
      </c>
      <c r="R21" s="12" t="s">
        <v>157</v>
      </c>
      <c r="S21" s="12" t="str">
        <f t="shared" si="1"/>
        <v/>
      </c>
      <c r="T21" s="12"/>
      <c r="U21" s="12" t="str">
        <f t="shared" si="2"/>
        <v/>
      </c>
      <c r="V21" s="12"/>
      <c r="W21" s="15" t="s">
        <v>97</v>
      </c>
      <c r="X21" s="12" t="s">
        <v>98</v>
      </c>
      <c r="Y21" s="12" t="s">
        <v>158</v>
      </c>
      <c r="Z21" s="12" t="s">
        <v>168</v>
      </c>
      <c r="AA21" s="12" t="s">
        <v>169</v>
      </c>
      <c r="AB21" s="12"/>
      <c r="AC21" s="12">
        <v>1</v>
      </c>
      <c r="AD21" s="12"/>
      <c r="AE21" s="12" t="s">
        <v>102</v>
      </c>
      <c r="AF21" s="16">
        <v>2450000</v>
      </c>
      <c r="AG21" s="16">
        <v>2450000</v>
      </c>
      <c r="AH21" s="16">
        <v>100</v>
      </c>
      <c r="AI21" s="16">
        <v>0</v>
      </c>
      <c r="AJ21" s="12">
        <v>0</v>
      </c>
      <c r="AK21" s="12"/>
      <c r="AL21" s="12"/>
      <c r="AM21" s="12"/>
      <c r="AN21" s="12"/>
      <c r="AO21" s="12"/>
      <c r="AP21" s="12" t="s">
        <v>160</v>
      </c>
      <c r="AQ21" s="12"/>
      <c r="AR21" s="12"/>
      <c r="AS21" s="12"/>
      <c r="AT21" s="12"/>
      <c r="AU21" s="12"/>
      <c r="AV21" s="17"/>
      <c r="AW21" s="12"/>
      <c r="AX21" s="17"/>
      <c r="AY21" s="12"/>
      <c r="AZ21" s="12" t="s">
        <v>168</v>
      </c>
      <c r="BA21" s="12" t="s">
        <v>169</v>
      </c>
      <c r="BB21" s="12">
        <v>1</v>
      </c>
      <c r="BC21" s="12"/>
      <c r="BD21" s="16">
        <v>2450000</v>
      </c>
      <c r="BE21" s="16">
        <v>0</v>
      </c>
      <c r="BF21" s="16">
        <v>0</v>
      </c>
      <c r="BG21" s="16">
        <v>0</v>
      </c>
      <c r="BH21" s="16">
        <v>0</v>
      </c>
      <c r="BI21" s="16">
        <v>2450000</v>
      </c>
      <c r="BJ21" s="16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ht="17.25" customHeight="1" x14ac:dyDescent="0.15">
      <c r="A22" s="12"/>
      <c r="B22" s="12" t="s">
        <v>156</v>
      </c>
      <c r="C22" s="13">
        <v>44440</v>
      </c>
      <c r="D22" s="12" t="s">
        <v>89</v>
      </c>
      <c r="E22" s="12" t="s">
        <v>90</v>
      </c>
      <c r="F22" s="12" t="str">
        <f t="shared" si="3"/>
        <v/>
      </c>
      <c r="G22" s="14">
        <v>44440</v>
      </c>
      <c r="H22" s="12"/>
      <c r="I22" s="12"/>
      <c r="J22" s="12"/>
      <c r="K22" s="12" t="s">
        <v>91</v>
      </c>
      <c r="L22" s="12"/>
      <c r="M22" s="12" t="s">
        <v>92</v>
      </c>
      <c r="N22" s="12" t="s">
        <v>93</v>
      </c>
      <c r="O22" s="12" t="s">
        <v>94</v>
      </c>
      <c r="P22" s="12" t="s">
        <v>95</v>
      </c>
      <c r="Q22" s="12" t="s">
        <v>157</v>
      </c>
      <c r="R22" s="12" t="s">
        <v>157</v>
      </c>
      <c r="S22" s="12" t="str">
        <f t="shared" si="1"/>
        <v/>
      </c>
      <c r="T22" s="12"/>
      <c r="U22" s="12" t="str">
        <f t="shared" si="2"/>
        <v/>
      </c>
      <c r="V22" s="12"/>
      <c r="W22" s="15" t="s">
        <v>97</v>
      </c>
      <c r="X22" s="12" t="s">
        <v>98</v>
      </c>
      <c r="Y22" s="12" t="s">
        <v>158</v>
      </c>
      <c r="Z22" s="12" t="s">
        <v>170</v>
      </c>
      <c r="AA22" s="12" t="s">
        <v>169</v>
      </c>
      <c r="AB22" s="12"/>
      <c r="AC22" s="12">
        <v>1</v>
      </c>
      <c r="AD22" s="12"/>
      <c r="AE22" s="12" t="s">
        <v>102</v>
      </c>
      <c r="AF22" s="16">
        <v>825000</v>
      </c>
      <c r="AG22" s="16">
        <v>825000</v>
      </c>
      <c r="AH22" s="16">
        <v>100</v>
      </c>
      <c r="AI22" s="16">
        <v>0</v>
      </c>
      <c r="AJ22" s="12">
        <v>0</v>
      </c>
      <c r="AK22" s="12"/>
      <c r="AL22" s="12"/>
      <c r="AM22" s="12"/>
      <c r="AN22" s="12"/>
      <c r="AO22" s="12"/>
      <c r="AP22" s="12" t="s">
        <v>160</v>
      </c>
      <c r="AQ22" s="12"/>
      <c r="AR22" s="12"/>
      <c r="AS22" s="12"/>
      <c r="AT22" s="12"/>
      <c r="AU22" s="12"/>
      <c r="AV22" s="17"/>
      <c r="AW22" s="12"/>
      <c r="AX22" s="17"/>
      <c r="AY22" s="12"/>
      <c r="AZ22" s="12" t="s">
        <v>170</v>
      </c>
      <c r="BA22" s="12" t="s">
        <v>169</v>
      </c>
      <c r="BB22" s="12">
        <v>1</v>
      </c>
      <c r="BC22" s="12"/>
      <c r="BD22" s="16">
        <v>825000</v>
      </c>
      <c r="BE22" s="16">
        <v>0</v>
      </c>
      <c r="BF22" s="16">
        <v>0</v>
      </c>
      <c r="BG22" s="16">
        <v>0</v>
      </c>
      <c r="BH22" s="16">
        <v>0</v>
      </c>
      <c r="BI22" s="16">
        <v>825000</v>
      </c>
      <c r="BJ22" s="16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ht="17.25" customHeight="1" x14ac:dyDescent="0.15">
      <c r="A23" s="12"/>
      <c r="B23" s="12" t="s">
        <v>156</v>
      </c>
      <c r="C23" s="13">
        <v>44440</v>
      </c>
      <c r="D23" s="12" t="s">
        <v>89</v>
      </c>
      <c r="E23" s="12" t="s">
        <v>90</v>
      </c>
      <c r="F23" s="12" t="str">
        <f t="shared" si="3"/>
        <v/>
      </c>
      <c r="G23" s="14">
        <v>44440</v>
      </c>
      <c r="H23" s="12"/>
      <c r="I23" s="12"/>
      <c r="J23" s="12"/>
      <c r="K23" s="12" t="s">
        <v>91</v>
      </c>
      <c r="L23" s="12"/>
      <c r="M23" s="12" t="s">
        <v>92</v>
      </c>
      <c r="N23" s="12" t="s">
        <v>93</v>
      </c>
      <c r="O23" s="12" t="s">
        <v>94</v>
      </c>
      <c r="P23" s="12" t="s">
        <v>95</v>
      </c>
      <c r="Q23" s="12" t="s">
        <v>157</v>
      </c>
      <c r="R23" s="12" t="s">
        <v>157</v>
      </c>
      <c r="S23" s="12" t="str">
        <f t="shared" si="1"/>
        <v/>
      </c>
      <c r="T23" s="12"/>
      <c r="U23" s="12" t="str">
        <f t="shared" si="2"/>
        <v/>
      </c>
      <c r="V23" s="12"/>
      <c r="W23" s="15" t="s">
        <v>97</v>
      </c>
      <c r="X23" s="12" t="s">
        <v>98</v>
      </c>
      <c r="Y23" s="12" t="s">
        <v>158</v>
      </c>
      <c r="Z23" s="12" t="s">
        <v>146</v>
      </c>
      <c r="AA23" s="12" t="s">
        <v>101</v>
      </c>
      <c r="AB23" s="12"/>
      <c r="AC23" s="12">
        <v>7</v>
      </c>
      <c r="AD23" s="12"/>
      <c r="AE23" s="12" t="s">
        <v>102</v>
      </c>
      <c r="AF23" s="16">
        <v>155000</v>
      </c>
      <c r="AG23" s="16">
        <v>1085000</v>
      </c>
      <c r="AH23" s="16">
        <v>100</v>
      </c>
      <c r="AI23" s="16">
        <v>0</v>
      </c>
      <c r="AJ23" s="12">
        <v>0</v>
      </c>
      <c r="AK23" s="12"/>
      <c r="AL23" s="12"/>
      <c r="AM23" s="12"/>
      <c r="AN23" s="12"/>
      <c r="AO23" s="12"/>
      <c r="AP23" s="12" t="s">
        <v>160</v>
      </c>
      <c r="AQ23" s="12"/>
      <c r="AR23" s="12"/>
      <c r="AS23" s="12"/>
      <c r="AT23" s="12"/>
      <c r="AU23" s="12"/>
      <c r="AV23" s="17"/>
      <c r="AW23" s="12"/>
      <c r="AX23" s="17"/>
      <c r="AY23" s="12"/>
      <c r="AZ23" s="12" t="s">
        <v>146</v>
      </c>
      <c r="BA23" s="12" t="s">
        <v>101</v>
      </c>
      <c r="BB23" s="12">
        <v>7</v>
      </c>
      <c r="BC23" s="12"/>
      <c r="BD23" s="16">
        <v>155000</v>
      </c>
      <c r="BE23" s="16">
        <v>0</v>
      </c>
      <c r="BF23" s="16">
        <v>0</v>
      </c>
      <c r="BG23" s="16">
        <v>0</v>
      </c>
      <c r="BH23" s="16">
        <v>0</v>
      </c>
      <c r="BI23" s="16">
        <v>1085000</v>
      </c>
      <c r="BJ23" s="16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ht="17.25" customHeight="1" x14ac:dyDescent="0.15">
      <c r="A24" s="12"/>
      <c r="B24" s="12" t="s">
        <v>156</v>
      </c>
      <c r="C24" s="13">
        <v>44440</v>
      </c>
      <c r="D24" s="12" t="s">
        <v>89</v>
      </c>
      <c r="E24" s="12" t="s">
        <v>90</v>
      </c>
      <c r="F24" s="12" t="str">
        <f t="shared" si="3"/>
        <v/>
      </c>
      <c r="G24" s="14">
        <v>44440</v>
      </c>
      <c r="H24" s="12"/>
      <c r="I24" s="12"/>
      <c r="J24" s="12"/>
      <c r="K24" s="12" t="s">
        <v>91</v>
      </c>
      <c r="L24" s="12"/>
      <c r="M24" s="12" t="s">
        <v>92</v>
      </c>
      <c r="N24" s="12" t="s">
        <v>93</v>
      </c>
      <c r="O24" s="12" t="s">
        <v>94</v>
      </c>
      <c r="P24" s="12" t="s">
        <v>95</v>
      </c>
      <c r="Q24" s="12" t="s">
        <v>157</v>
      </c>
      <c r="R24" s="12" t="s">
        <v>157</v>
      </c>
      <c r="S24" s="12" t="str">
        <f t="shared" si="1"/>
        <v/>
      </c>
      <c r="T24" s="12"/>
      <c r="U24" s="12" t="str">
        <f t="shared" si="2"/>
        <v/>
      </c>
      <c r="V24" s="12"/>
      <c r="W24" s="15" t="s">
        <v>97</v>
      </c>
      <c r="X24" s="12" t="s">
        <v>98</v>
      </c>
      <c r="Y24" s="12" t="s">
        <v>158</v>
      </c>
      <c r="Z24" s="12" t="s">
        <v>171</v>
      </c>
      <c r="AA24" s="12" t="s">
        <v>172</v>
      </c>
      <c r="AB24" s="12"/>
      <c r="AC24" s="12">
        <v>2</v>
      </c>
      <c r="AD24" s="12"/>
      <c r="AE24" s="12" t="s">
        <v>102</v>
      </c>
      <c r="AF24" s="16">
        <v>65000</v>
      </c>
      <c r="AG24" s="16">
        <v>130000</v>
      </c>
      <c r="AH24" s="16">
        <v>100</v>
      </c>
      <c r="AI24" s="16">
        <v>0</v>
      </c>
      <c r="AJ24" s="12">
        <v>0</v>
      </c>
      <c r="AK24" s="12"/>
      <c r="AL24" s="12"/>
      <c r="AM24" s="12"/>
      <c r="AN24" s="12"/>
      <c r="AO24" s="12"/>
      <c r="AP24" s="12" t="s">
        <v>160</v>
      </c>
      <c r="AQ24" s="12"/>
      <c r="AR24" s="12"/>
      <c r="AS24" s="12"/>
      <c r="AT24" s="12"/>
      <c r="AU24" s="12"/>
      <c r="AV24" s="17"/>
      <c r="AW24" s="12"/>
      <c r="AX24" s="17"/>
      <c r="AY24" s="12"/>
      <c r="AZ24" s="12" t="s">
        <v>171</v>
      </c>
      <c r="BA24" s="12" t="s">
        <v>172</v>
      </c>
      <c r="BB24" s="12">
        <v>2</v>
      </c>
      <c r="BC24" s="12"/>
      <c r="BD24" s="16">
        <v>65000</v>
      </c>
      <c r="BE24" s="16">
        <v>0</v>
      </c>
      <c r="BF24" s="16">
        <v>0</v>
      </c>
      <c r="BG24" s="16">
        <v>0</v>
      </c>
      <c r="BH24" s="16">
        <v>0</v>
      </c>
      <c r="BI24" s="16">
        <v>130000</v>
      </c>
      <c r="BJ24" s="16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ht="17.25" customHeight="1" x14ac:dyDescent="0.15">
      <c r="A25" s="12"/>
      <c r="B25" s="12" t="s">
        <v>156</v>
      </c>
      <c r="C25" s="13">
        <v>44440</v>
      </c>
      <c r="D25" s="12" t="s">
        <v>89</v>
      </c>
      <c r="E25" s="12" t="s">
        <v>90</v>
      </c>
      <c r="F25" s="12" t="str">
        <f t="shared" si="3"/>
        <v/>
      </c>
      <c r="G25" s="14">
        <v>44440</v>
      </c>
      <c r="H25" s="12"/>
      <c r="I25" s="12"/>
      <c r="J25" s="12"/>
      <c r="K25" s="12" t="s">
        <v>91</v>
      </c>
      <c r="L25" s="12"/>
      <c r="M25" s="12" t="s">
        <v>92</v>
      </c>
      <c r="N25" s="12" t="s">
        <v>93</v>
      </c>
      <c r="O25" s="12" t="s">
        <v>94</v>
      </c>
      <c r="P25" s="12" t="s">
        <v>95</v>
      </c>
      <c r="Q25" s="12" t="s">
        <v>157</v>
      </c>
      <c r="R25" s="12" t="s">
        <v>157</v>
      </c>
      <c r="S25" s="12" t="str">
        <f t="shared" si="1"/>
        <v/>
      </c>
      <c r="T25" s="12"/>
      <c r="U25" s="12" t="str">
        <f t="shared" si="2"/>
        <v/>
      </c>
      <c r="V25" s="12"/>
      <c r="W25" s="15" t="s">
        <v>97</v>
      </c>
      <c r="X25" s="12" t="s">
        <v>98</v>
      </c>
      <c r="Y25" s="12" t="s">
        <v>158</v>
      </c>
      <c r="Z25" s="12" t="s">
        <v>173</v>
      </c>
      <c r="AA25" s="12" t="s">
        <v>122</v>
      </c>
      <c r="AB25" s="12"/>
      <c r="AC25" s="12">
        <v>1</v>
      </c>
      <c r="AD25" s="12"/>
      <c r="AE25" s="12" t="s">
        <v>102</v>
      </c>
      <c r="AF25" s="16">
        <v>150000</v>
      </c>
      <c r="AG25" s="16">
        <v>150000</v>
      </c>
      <c r="AH25" s="16">
        <v>100</v>
      </c>
      <c r="AI25" s="16">
        <v>0</v>
      </c>
      <c r="AJ25" s="12">
        <v>0</v>
      </c>
      <c r="AK25" s="12"/>
      <c r="AL25" s="12"/>
      <c r="AM25" s="12"/>
      <c r="AN25" s="12"/>
      <c r="AO25" s="12"/>
      <c r="AP25" s="12" t="s">
        <v>160</v>
      </c>
      <c r="AQ25" s="12"/>
      <c r="AR25" s="12"/>
      <c r="AS25" s="12"/>
      <c r="AT25" s="12"/>
      <c r="AU25" s="12"/>
      <c r="AV25" s="17"/>
      <c r="AW25" s="12"/>
      <c r="AX25" s="17"/>
      <c r="AY25" s="12"/>
      <c r="AZ25" s="12" t="s">
        <v>173</v>
      </c>
      <c r="BA25" s="12" t="s">
        <v>122</v>
      </c>
      <c r="BB25" s="12">
        <v>1</v>
      </c>
      <c r="BC25" s="12"/>
      <c r="BD25" s="16">
        <v>150000</v>
      </c>
      <c r="BE25" s="16">
        <v>0</v>
      </c>
      <c r="BF25" s="16">
        <v>0</v>
      </c>
      <c r="BG25" s="16">
        <v>0</v>
      </c>
      <c r="BH25" s="16">
        <v>0</v>
      </c>
      <c r="BI25" s="16">
        <v>150000</v>
      </c>
      <c r="BJ25" s="16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ht="17.25" customHeight="1" x14ac:dyDescent="0.15">
      <c r="A26" s="12"/>
      <c r="B26" s="12" t="s">
        <v>156</v>
      </c>
      <c r="C26" s="13">
        <v>44440</v>
      </c>
      <c r="D26" s="12" t="s">
        <v>89</v>
      </c>
      <c r="E26" s="12" t="s">
        <v>90</v>
      </c>
      <c r="F26" s="12" t="str">
        <f t="shared" si="3"/>
        <v/>
      </c>
      <c r="G26" s="14">
        <v>44440</v>
      </c>
      <c r="H26" s="12"/>
      <c r="I26" s="12"/>
      <c r="J26" s="12"/>
      <c r="K26" s="12" t="s">
        <v>91</v>
      </c>
      <c r="L26" s="12"/>
      <c r="M26" s="12" t="s">
        <v>92</v>
      </c>
      <c r="N26" s="12" t="s">
        <v>93</v>
      </c>
      <c r="O26" s="12" t="s">
        <v>94</v>
      </c>
      <c r="P26" s="12" t="s">
        <v>95</v>
      </c>
      <c r="Q26" s="12" t="s">
        <v>157</v>
      </c>
      <c r="R26" s="12" t="s">
        <v>157</v>
      </c>
      <c r="S26" s="12" t="str">
        <f t="shared" si="1"/>
        <v/>
      </c>
      <c r="T26" s="12"/>
      <c r="U26" s="12" t="str">
        <f t="shared" si="2"/>
        <v/>
      </c>
      <c r="V26" s="12"/>
      <c r="W26" s="15" t="s">
        <v>97</v>
      </c>
      <c r="X26" s="12" t="s">
        <v>98</v>
      </c>
      <c r="Y26" s="12" t="s">
        <v>158</v>
      </c>
      <c r="Z26" s="12" t="s">
        <v>174</v>
      </c>
      <c r="AA26" s="12" t="s">
        <v>122</v>
      </c>
      <c r="AB26" s="12"/>
      <c r="AC26" s="12">
        <v>1</v>
      </c>
      <c r="AD26" s="12"/>
      <c r="AE26" s="12" t="s">
        <v>102</v>
      </c>
      <c r="AF26" s="16">
        <v>275000</v>
      </c>
      <c r="AG26" s="16">
        <v>275000</v>
      </c>
      <c r="AH26" s="16">
        <v>100</v>
      </c>
      <c r="AI26" s="16">
        <v>0</v>
      </c>
      <c r="AJ26" s="12">
        <v>0</v>
      </c>
      <c r="AK26" s="12"/>
      <c r="AL26" s="12"/>
      <c r="AM26" s="12"/>
      <c r="AN26" s="12"/>
      <c r="AO26" s="12"/>
      <c r="AP26" s="12" t="s">
        <v>160</v>
      </c>
      <c r="AQ26" s="12"/>
      <c r="AR26" s="12"/>
      <c r="AS26" s="12"/>
      <c r="AT26" s="12"/>
      <c r="AU26" s="12"/>
      <c r="AV26" s="17"/>
      <c r="AW26" s="12"/>
      <c r="AX26" s="17"/>
      <c r="AY26" s="12"/>
      <c r="AZ26" s="12" t="s">
        <v>174</v>
      </c>
      <c r="BA26" s="12" t="s">
        <v>122</v>
      </c>
      <c r="BB26" s="12">
        <v>1</v>
      </c>
      <c r="BC26" s="12"/>
      <c r="BD26" s="16">
        <v>275000</v>
      </c>
      <c r="BE26" s="16">
        <v>0</v>
      </c>
      <c r="BF26" s="16">
        <v>0</v>
      </c>
      <c r="BG26" s="16">
        <v>0</v>
      </c>
      <c r="BH26" s="16">
        <v>0</v>
      </c>
      <c r="BI26" s="16">
        <v>275000</v>
      </c>
      <c r="BJ26" s="16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ht="17.25" customHeight="1" x14ac:dyDescent="0.15">
      <c r="A27" s="12"/>
      <c r="B27" s="12" t="s">
        <v>156</v>
      </c>
      <c r="C27" s="13">
        <v>44440</v>
      </c>
      <c r="D27" s="12" t="s">
        <v>89</v>
      </c>
      <c r="E27" s="12" t="s">
        <v>90</v>
      </c>
      <c r="F27" s="12" t="str">
        <f t="shared" si="3"/>
        <v/>
      </c>
      <c r="G27" s="14">
        <v>44440</v>
      </c>
      <c r="H27" s="12"/>
      <c r="I27" s="12"/>
      <c r="J27" s="12"/>
      <c r="K27" s="12" t="s">
        <v>91</v>
      </c>
      <c r="L27" s="12"/>
      <c r="M27" s="12" t="s">
        <v>92</v>
      </c>
      <c r="N27" s="12" t="s">
        <v>93</v>
      </c>
      <c r="O27" s="12" t="s">
        <v>94</v>
      </c>
      <c r="P27" s="12" t="s">
        <v>95</v>
      </c>
      <c r="Q27" s="12" t="s">
        <v>157</v>
      </c>
      <c r="R27" s="12" t="s">
        <v>157</v>
      </c>
      <c r="S27" s="12" t="str">
        <f t="shared" si="1"/>
        <v/>
      </c>
      <c r="T27" s="12"/>
      <c r="U27" s="12" t="str">
        <f t="shared" si="2"/>
        <v/>
      </c>
      <c r="V27" s="12"/>
      <c r="W27" s="15" t="s">
        <v>97</v>
      </c>
      <c r="X27" s="12" t="s">
        <v>98</v>
      </c>
      <c r="Y27" s="12" t="s">
        <v>158</v>
      </c>
      <c r="Z27" s="12" t="s">
        <v>175</v>
      </c>
      <c r="AA27" s="12" t="s">
        <v>122</v>
      </c>
      <c r="AB27" s="12"/>
      <c r="AC27" s="12">
        <v>1</v>
      </c>
      <c r="AD27" s="12"/>
      <c r="AE27" s="12" t="s">
        <v>102</v>
      </c>
      <c r="AF27" s="16">
        <v>350000</v>
      </c>
      <c r="AG27" s="16">
        <v>350000</v>
      </c>
      <c r="AH27" s="16">
        <v>100</v>
      </c>
      <c r="AI27" s="16">
        <v>0</v>
      </c>
      <c r="AJ27" s="12">
        <v>0</v>
      </c>
      <c r="AK27" s="12"/>
      <c r="AL27" s="12"/>
      <c r="AM27" s="12"/>
      <c r="AN27" s="12"/>
      <c r="AO27" s="12"/>
      <c r="AP27" s="12" t="s">
        <v>160</v>
      </c>
      <c r="AQ27" s="12"/>
      <c r="AR27" s="12"/>
      <c r="AS27" s="12"/>
      <c r="AT27" s="12"/>
      <c r="AU27" s="12"/>
      <c r="AV27" s="17"/>
      <c r="AW27" s="12"/>
      <c r="AX27" s="17"/>
      <c r="AY27" s="12"/>
      <c r="AZ27" s="12" t="s">
        <v>175</v>
      </c>
      <c r="BA27" s="12" t="s">
        <v>122</v>
      </c>
      <c r="BB27" s="12">
        <v>1</v>
      </c>
      <c r="BC27" s="12"/>
      <c r="BD27" s="16">
        <v>350000</v>
      </c>
      <c r="BE27" s="16">
        <v>0</v>
      </c>
      <c r="BF27" s="16">
        <v>0</v>
      </c>
      <c r="BG27" s="16">
        <v>0</v>
      </c>
      <c r="BH27" s="16">
        <v>0</v>
      </c>
      <c r="BI27" s="16">
        <v>350000</v>
      </c>
      <c r="BJ27" s="16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ht="17.25" customHeight="1" x14ac:dyDescent="0.15">
      <c r="A28" s="12"/>
      <c r="B28" s="12" t="s">
        <v>156</v>
      </c>
      <c r="C28" s="13">
        <v>44440</v>
      </c>
      <c r="D28" s="12" t="s">
        <v>89</v>
      </c>
      <c r="E28" s="12" t="s">
        <v>90</v>
      </c>
      <c r="F28" s="12" t="str">
        <f t="shared" si="3"/>
        <v/>
      </c>
      <c r="G28" s="14">
        <v>44440</v>
      </c>
      <c r="H28" s="12"/>
      <c r="I28" s="12"/>
      <c r="J28" s="12"/>
      <c r="K28" s="12" t="s">
        <v>91</v>
      </c>
      <c r="L28" s="12"/>
      <c r="M28" s="12" t="s">
        <v>92</v>
      </c>
      <c r="N28" s="12" t="s">
        <v>93</v>
      </c>
      <c r="O28" s="12" t="s">
        <v>94</v>
      </c>
      <c r="P28" s="12" t="s">
        <v>95</v>
      </c>
      <c r="Q28" s="12" t="s">
        <v>157</v>
      </c>
      <c r="R28" s="12" t="s">
        <v>157</v>
      </c>
      <c r="S28" s="12" t="str">
        <f t="shared" si="1"/>
        <v/>
      </c>
      <c r="T28" s="12"/>
      <c r="U28" s="12" t="str">
        <f t="shared" si="2"/>
        <v/>
      </c>
      <c r="V28" s="12"/>
      <c r="W28" s="15" t="s">
        <v>97</v>
      </c>
      <c r="X28" s="12" t="s">
        <v>98</v>
      </c>
      <c r="Y28" s="12" t="s">
        <v>158</v>
      </c>
      <c r="Z28" s="12" t="s">
        <v>176</v>
      </c>
      <c r="AA28" s="12" t="s">
        <v>122</v>
      </c>
      <c r="AB28" s="12"/>
      <c r="AC28" s="12">
        <v>1</v>
      </c>
      <c r="AD28" s="12"/>
      <c r="AE28" s="12" t="s">
        <v>102</v>
      </c>
      <c r="AF28" s="16">
        <v>450000</v>
      </c>
      <c r="AG28" s="16">
        <v>450000</v>
      </c>
      <c r="AH28" s="16">
        <v>100</v>
      </c>
      <c r="AI28" s="16">
        <v>0</v>
      </c>
      <c r="AJ28" s="12">
        <v>0</v>
      </c>
      <c r="AK28" s="12"/>
      <c r="AL28" s="12"/>
      <c r="AM28" s="12"/>
      <c r="AN28" s="12"/>
      <c r="AO28" s="12"/>
      <c r="AP28" s="12" t="s">
        <v>160</v>
      </c>
      <c r="AQ28" s="12"/>
      <c r="AR28" s="12"/>
      <c r="AS28" s="12"/>
      <c r="AT28" s="12"/>
      <c r="AU28" s="12"/>
      <c r="AV28" s="17"/>
      <c r="AW28" s="12"/>
      <c r="AX28" s="17"/>
      <c r="AY28" s="12"/>
      <c r="AZ28" s="12" t="s">
        <v>176</v>
      </c>
      <c r="BA28" s="12" t="s">
        <v>122</v>
      </c>
      <c r="BB28" s="12">
        <v>1</v>
      </c>
      <c r="BC28" s="12"/>
      <c r="BD28" s="16">
        <v>450000</v>
      </c>
      <c r="BE28" s="16">
        <v>0</v>
      </c>
      <c r="BF28" s="16">
        <v>0</v>
      </c>
      <c r="BG28" s="16">
        <v>0</v>
      </c>
      <c r="BH28" s="16">
        <v>0</v>
      </c>
      <c r="BI28" s="16">
        <v>450000</v>
      </c>
      <c r="BJ28" s="16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ht="17.25" customHeight="1" x14ac:dyDescent="0.15">
      <c r="A29" s="12"/>
      <c r="B29" s="12" t="s">
        <v>156</v>
      </c>
      <c r="C29" s="13">
        <v>44440</v>
      </c>
      <c r="D29" s="12" t="s">
        <v>89</v>
      </c>
      <c r="E29" s="12" t="s">
        <v>90</v>
      </c>
      <c r="F29" s="12" t="str">
        <f t="shared" si="3"/>
        <v/>
      </c>
      <c r="G29" s="14">
        <v>44440</v>
      </c>
      <c r="H29" s="12"/>
      <c r="I29" s="12"/>
      <c r="J29" s="12"/>
      <c r="K29" s="12" t="s">
        <v>91</v>
      </c>
      <c r="L29" s="12"/>
      <c r="M29" s="12" t="s">
        <v>92</v>
      </c>
      <c r="N29" s="12" t="s">
        <v>93</v>
      </c>
      <c r="O29" s="12" t="s">
        <v>94</v>
      </c>
      <c r="P29" s="12" t="s">
        <v>95</v>
      </c>
      <c r="Q29" s="12" t="s">
        <v>157</v>
      </c>
      <c r="R29" s="12" t="s">
        <v>157</v>
      </c>
      <c r="S29" s="12" t="str">
        <f t="shared" si="1"/>
        <v/>
      </c>
      <c r="T29" s="12"/>
      <c r="U29" s="12" t="str">
        <f t="shared" si="2"/>
        <v/>
      </c>
      <c r="V29" s="12"/>
      <c r="W29" s="15" t="s">
        <v>97</v>
      </c>
      <c r="X29" s="12" t="s">
        <v>98</v>
      </c>
      <c r="Y29" s="12" t="s">
        <v>158</v>
      </c>
      <c r="Z29" s="12" t="s">
        <v>177</v>
      </c>
      <c r="AA29" s="12" t="s">
        <v>122</v>
      </c>
      <c r="AB29" s="12"/>
      <c r="AC29" s="12">
        <v>1</v>
      </c>
      <c r="AD29" s="12"/>
      <c r="AE29" s="12" t="s">
        <v>102</v>
      </c>
      <c r="AF29" s="16">
        <v>285000</v>
      </c>
      <c r="AG29" s="16">
        <v>285000</v>
      </c>
      <c r="AH29" s="16">
        <v>100</v>
      </c>
      <c r="AI29" s="16">
        <v>0</v>
      </c>
      <c r="AJ29" s="12">
        <v>0</v>
      </c>
      <c r="AK29" s="12"/>
      <c r="AL29" s="12"/>
      <c r="AM29" s="12"/>
      <c r="AN29" s="12"/>
      <c r="AO29" s="12"/>
      <c r="AP29" s="12" t="s">
        <v>160</v>
      </c>
      <c r="AQ29" s="12"/>
      <c r="AR29" s="12"/>
      <c r="AS29" s="12"/>
      <c r="AT29" s="12"/>
      <c r="AU29" s="12"/>
      <c r="AV29" s="17"/>
      <c r="AW29" s="12"/>
      <c r="AX29" s="17"/>
      <c r="AY29" s="12"/>
      <c r="AZ29" s="12" t="s">
        <v>177</v>
      </c>
      <c r="BA29" s="12" t="s">
        <v>122</v>
      </c>
      <c r="BB29" s="12">
        <v>1</v>
      </c>
      <c r="BC29" s="12"/>
      <c r="BD29" s="16">
        <v>285000</v>
      </c>
      <c r="BE29" s="16">
        <v>0</v>
      </c>
      <c r="BF29" s="16">
        <v>0</v>
      </c>
      <c r="BG29" s="16">
        <v>0</v>
      </c>
      <c r="BH29" s="16">
        <v>0</v>
      </c>
      <c r="BI29" s="16">
        <v>285000</v>
      </c>
      <c r="BJ29" s="16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ht="17.25" customHeight="1" x14ac:dyDescent="0.15">
      <c r="A30" s="12"/>
      <c r="B30" s="12" t="s">
        <v>156</v>
      </c>
      <c r="C30" s="13">
        <v>44440</v>
      </c>
      <c r="D30" s="12" t="s">
        <v>89</v>
      </c>
      <c r="E30" s="12" t="s">
        <v>90</v>
      </c>
      <c r="F30" s="12" t="str">
        <f t="shared" si="3"/>
        <v/>
      </c>
      <c r="G30" s="14">
        <v>44440</v>
      </c>
      <c r="H30" s="12"/>
      <c r="I30" s="12"/>
      <c r="J30" s="12"/>
      <c r="K30" s="12" t="s">
        <v>91</v>
      </c>
      <c r="L30" s="12"/>
      <c r="M30" s="12" t="s">
        <v>92</v>
      </c>
      <c r="N30" s="12" t="s">
        <v>93</v>
      </c>
      <c r="O30" s="12" t="s">
        <v>94</v>
      </c>
      <c r="P30" s="12" t="s">
        <v>95</v>
      </c>
      <c r="Q30" s="12" t="s">
        <v>157</v>
      </c>
      <c r="R30" s="12" t="s">
        <v>157</v>
      </c>
      <c r="S30" s="12" t="str">
        <f t="shared" si="1"/>
        <v/>
      </c>
      <c r="T30" s="12"/>
      <c r="U30" s="12" t="str">
        <f t="shared" si="2"/>
        <v/>
      </c>
      <c r="V30" s="12"/>
      <c r="W30" s="15" t="s">
        <v>97</v>
      </c>
      <c r="X30" s="12" t="s">
        <v>98</v>
      </c>
      <c r="Y30" s="12" t="s">
        <v>158</v>
      </c>
      <c r="Z30" s="12" t="s">
        <v>178</v>
      </c>
      <c r="AA30" s="12" t="s">
        <v>122</v>
      </c>
      <c r="AB30" s="12"/>
      <c r="AC30" s="12">
        <v>1</v>
      </c>
      <c r="AD30" s="12"/>
      <c r="AE30" s="12" t="s">
        <v>102</v>
      </c>
      <c r="AF30" s="16">
        <v>950000</v>
      </c>
      <c r="AG30" s="16">
        <v>950000</v>
      </c>
      <c r="AH30" s="16">
        <v>100</v>
      </c>
      <c r="AI30" s="16">
        <v>0</v>
      </c>
      <c r="AJ30" s="12">
        <v>0</v>
      </c>
      <c r="AK30" s="12"/>
      <c r="AL30" s="12"/>
      <c r="AM30" s="12"/>
      <c r="AN30" s="12"/>
      <c r="AO30" s="12"/>
      <c r="AP30" s="12" t="s">
        <v>160</v>
      </c>
      <c r="AQ30" s="12"/>
      <c r="AR30" s="12"/>
      <c r="AS30" s="12"/>
      <c r="AT30" s="12"/>
      <c r="AU30" s="12"/>
      <c r="AV30" s="17"/>
      <c r="AW30" s="12"/>
      <c r="AX30" s="17"/>
      <c r="AY30" s="12"/>
      <c r="AZ30" s="12" t="s">
        <v>178</v>
      </c>
      <c r="BA30" s="12" t="s">
        <v>122</v>
      </c>
      <c r="BB30" s="12">
        <v>1</v>
      </c>
      <c r="BC30" s="12"/>
      <c r="BD30" s="16">
        <v>950000</v>
      </c>
      <c r="BE30" s="16">
        <v>0</v>
      </c>
      <c r="BF30" s="16">
        <v>0</v>
      </c>
      <c r="BG30" s="16">
        <v>0</v>
      </c>
      <c r="BH30" s="16">
        <v>0</v>
      </c>
      <c r="BI30" s="16">
        <v>950000</v>
      </c>
      <c r="BJ30" s="16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ht="17.25" customHeight="1" x14ac:dyDescent="0.15">
      <c r="A31" s="12"/>
      <c r="B31" s="12" t="s">
        <v>156</v>
      </c>
      <c r="C31" s="13">
        <v>44440</v>
      </c>
      <c r="D31" s="12" t="s">
        <v>89</v>
      </c>
      <c r="E31" s="12" t="s">
        <v>90</v>
      </c>
      <c r="F31" s="12" t="str">
        <f t="shared" si="3"/>
        <v/>
      </c>
      <c r="G31" s="14">
        <v>44440</v>
      </c>
      <c r="H31" s="12"/>
      <c r="I31" s="12"/>
      <c r="J31" s="12"/>
      <c r="K31" s="12" t="s">
        <v>91</v>
      </c>
      <c r="L31" s="12"/>
      <c r="M31" s="12" t="s">
        <v>92</v>
      </c>
      <c r="N31" s="12" t="s">
        <v>93</v>
      </c>
      <c r="O31" s="12" t="s">
        <v>94</v>
      </c>
      <c r="P31" s="12" t="s">
        <v>95</v>
      </c>
      <c r="Q31" s="12" t="s">
        <v>157</v>
      </c>
      <c r="R31" s="12" t="s">
        <v>157</v>
      </c>
      <c r="S31" s="12" t="str">
        <f t="shared" si="1"/>
        <v/>
      </c>
      <c r="T31" s="12"/>
      <c r="U31" s="12" t="str">
        <f t="shared" si="2"/>
        <v/>
      </c>
      <c r="V31" s="12"/>
      <c r="W31" s="15" t="s">
        <v>97</v>
      </c>
      <c r="X31" s="12" t="s">
        <v>98</v>
      </c>
      <c r="Y31" s="12" t="s">
        <v>158</v>
      </c>
      <c r="Z31" s="12" t="s">
        <v>179</v>
      </c>
      <c r="AA31" s="12" t="s">
        <v>122</v>
      </c>
      <c r="AB31" s="12"/>
      <c r="AC31" s="12">
        <v>1</v>
      </c>
      <c r="AD31" s="12"/>
      <c r="AE31" s="12" t="s">
        <v>102</v>
      </c>
      <c r="AF31" s="16">
        <v>1100000</v>
      </c>
      <c r="AG31" s="16">
        <v>1100000</v>
      </c>
      <c r="AH31" s="16">
        <v>100</v>
      </c>
      <c r="AI31" s="16">
        <v>0</v>
      </c>
      <c r="AJ31" s="12">
        <v>0</v>
      </c>
      <c r="AK31" s="12"/>
      <c r="AL31" s="12"/>
      <c r="AM31" s="12"/>
      <c r="AN31" s="12"/>
      <c r="AO31" s="12"/>
      <c r="AP31" s="12" t="s">
        <v>160</v>
      </c>
      <c r="AQ31" s="12"/>
      <c r="AR31" s="12"/>
      <c r="AS31" s="12"/>
      <c r="AT31" s="12"/>
      <c r="AU31" s="12"/>
      <c r="AV31" s="17"/>
      <c r="AW31" s="12"/>
      <c r="AX31" s="17"/>
      <c r="AY31" s="12"/>
      <c r="AZ31" s="12" t="s">
        <v>179</v>
      </c>
      <c r="BA31" s="12" t="s">
        <v>122</v>
      </c>
      <c r="BB31" s="12">
        <v>1</v>
      </c>
      <c r="BC31" s="12"/>
      <c r="BD31" s="16">
        <v>1100000</v>
      </c>
      <c r="BE31" s="16">
        <v>0</v>
      </c>
      <c r="BF31" s="16">
        <v>0</v>
      </c>
      <c r="BG31" s="16">
        <v>0</v>
      </c>
      <c r="BH31" s="16">
        <v>0</v>
      </c>
      <c r="BI31" s="16">
        <v>1100000</v>
      </c>
      <c r="BJ31" s="16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ht="17.25" customHeight="1" x14ac:dyDescent="0.15">
      <c r="A32" s="12"/>
      <c r="B32" s="12" t="s">
        <v>156</v>
      </c>
      <c r="C32" s="13">
        <v>44440</v>
      </c>
      <c r="D32" s="12" t="s">
        <v>89</v>
      </c>
      <c r="E32" s="12" t="s">
        <v>90</v>
      </c>
      <c r="F32" s="12" t="str">
        <f t="shared" si="3"/>
        <v/>
      </c>
      <c r="G32" s="14">
        <v>44440</v>
      </c>
      <c r="H32" s="12"/>
      <c r="I32" s="12"/>
      <c r="J32" s="12"/>
      <c r="K32" s="12" t="s">
        <v>91</v>
      </c>
      <c r="L32" s="12"/>
      <c r="M32" s="12" t="s">
        <v>92</v>
      </c>
      <c r="N32" s="12" t="s">
        <v>93</v>
      </c>
      <c r="O32" s="12" t="s">
        <v>94</v>
      </c>
      <c r="P32" s="12" t="s">
        <v>95</v>
      </c>
      <c r="Q32" s="12" t="s">
        <v>157</v>
      </c>
      <c r="R32" s="12" t="s">
        <v>157</v>
      </c>
      <c r="S32" s="12" t="str">
        <f t="shared" si="1"/>
        <v/>
      </c>
      <c r="T32" s="12"/>
      <c r="U32" s="12" t="str">
        <f t="shared" si="2"/>
        <v/>
      </c>
      <c r="V32" s="12"/>
      <c r="W32" s="15" t="s">
        <v>97</v>
      </c>
      <c r="X32" s="12" t="s">
        <v>98</v>
      </c>
      <c r="Y32" s="12" t="s">
        <v>158</v>
      </c>
      <c r="Z32" s="12" t="s">
        <v>180</v>
      </c>
      <c r="AA32" s="12" t="s">
        <v>122</v>
      </c>
      <c r="AB32" s="12"/>
      <c r="AC32" s="12">
        <v>1</v>
      </c>
      <c r="AD32" s="12"/>
      <c r="AE32" s="12" t="s">
        <v>102</v>
      </c>
      <c r="AF32" s="16">
        <v>600000</v>
      </c>
      <c r="AG32" s="16">
        <v>600000</v>
      </c>
      <c r="AH32" s="16">
        <v>100</v>
      </c>
      <c r="AI32" s="16">
        <v>0</v>
      </c>
      <c r="AJ32" s="12">
        <v>0</v>
      </c>
      <c r="AK32" s="12"/>
      <c r="AL32" s="12"/>
      <c r="AM32" s="12"/>
      <c r="AN32" s="12"/>
      <c r="AO32" s="12"/>
      <c r="AP32" s="12" t="s">
        <v>160</v>
      </c>
      <c r="AQ32" s="12"/>
      <c r="AR32" s="12"/>
      <c r="AS32" s="12"/>
      <c r="AT32" s="12"/>
      <c r="AU32" s="12"/>
      <c r="AV32" s="17"/>
      <c r="AW32" s="12"/>
      <c r="AX32" s="17"/>
      <c r="AY32" s="12"/>
      <c r="AZ32" s="12" t="s">
        <v>180</v>
      </c>
      <c r="BA32" s="12" t="s">
        <v>122</v>
      </c>
      <c r="BB32" s="12">
        <v>1</v>
      </c>
      <c r="BC32" s="12"/>
      <c r="BD32" s="16">
        <v>600000</v>
      </c>
      <c r="BE32" s="16">
        <v>0</v>
      </c>
      <c r="BF32" s="16">
        <v>0</v>
      </c>
      <c r="BG32" s="16">
        <v>0</v>
      </c>
      <c r="BH32" s="16">
        <v>0</v>
      </c>
      <c r="BI32" s="16">
        <v>600000</v>
      </c>
      <c r="BJ32" s="16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ht="17.25" customHeight="1" x14ac:dyDescent="0.15">
      <c r="A33" s="12"/>
      <c r="B33" s="12" t="s">
        <v>156</v>
      </c>
      <c r="C33" s="13">
        <v>44440</v>
      </c>
      <c r="D33" s="12" t="s">
        <v>89</v>
      </c>
      <c r="E33" s="12" t="s">
        <v>90</v>
      </c>
      <c r="F33" s="12" t="str">
        <f t="shared" si="3"/>
        <v/>
      </c>
      <c r="G33" s="14">
        <v>44440</v>
      </c>
      <c r="H33" s="12"/>
      <c r="I33" s="12"/>
      <c r="J33" s="12"/>
      <c r="K33" s="12" t="s">
        <v>91</v>
      </c>
      <c r="L33" s="12"/>
      <c r="M33" s="12" t="s">
        <v>92</v>
      </c>
      <c r="N33" s="12" t="s">
        <v>93</v>
      </c>
      <c r="O33" s="12" t="s">
        <v>94</v>
      </c>
      <c r="P33" s="12" t="s">
        <v>95</v>
      </c>
      <c r="Q33" s="12" t="s">
        <v>157</v>
      </c>
      <c r="R33" s="12" t="s">
        <v>157</v>
      </c>
      <c r="S33" s="12" t="str">
        <f t="shared" si="1"/>
        <v/>
      </c>
      <c r="T33" s="12"/>
      <c r="U33" s="12" t="str">
        <f t="shared" si="2"/>
        <v/>
      </c>
      <c r="V33" s="12"/>
      <c r="W33" s="15" t="s">
        <v>97</v>
      </c>
      <c r="X33" s="12" t="s">
        <v>98</v>
      </c>
      <c r="Y33" s="12" t="s">
        <v>158</v>
      </c>
      <c r="Z33" s="12" t="s">
        <v>181</v>
      </c>
      <c r="AA33" s="12" t="s">
        <v>122</v>
      </c>
      <c r="AB33" s="12"/>
      <c r="AC33" s="12">
        <v>2</v>
      </c>
      <c r="AD33" s="12"/>
      <c r="AE33" s="12" t="s">
        <v>182</v>
      </c>
      <c r="AF33" s="16">
        <v>275000</v>
      </c>
      <c r="AG33" s="16">
        <v>550000</v>
      </c>
      <c r="AH33" s="16">
        <v>100</v>
      </c>
      <c r="AI33" s="16">
        <v>0</v>
      </c>
      <c r="AJ33" s="12">
        <v>0</v>
      </c>
      <c r="AK33" s="12"/>
      <c r="AL33" s="12"/>
      <c r="AM33" s="12"/>
      <c r="AN33" s="12"/>
      <c r="AO33" s="12"/>
      <c r="AP33" s="12" t="s">
        <v>160</v>
      </c>
      <c r="AQ33" s="12"/>
      <c r="AR33" s="12"/>
      <c r="AS33" s="12"/>
      <c r="AT33" s="12"/>
      <c r="AU33" s="12"/>
      <c r="AV33" s="17"/>
      <c r="AW33" s="12"/>
      <c r="AX33" s="17"/>
      <c r="AY33" s="12"/>
      <c r="AZ33" s="12" t="s">
        <v>181</v>
      </c>
      <c r="BA33" s="12" t="s">
        <v>122</v>
      </c>
      <c r="BB33" s="12">
        <v>2</v>
      </c>
      <c r="BC33" s="12"/>
      <c r="BD33" s="16">
        <v>275000</v>
      </c>
      <c r="BE33" s="16">
        <v>91666.666700000002</v>
      </c>
      <c r="BF33" s="16">
        <v>183333.3334</v>
      </c>
      <c r="BG33" s="16">
        <v>0</v>
      </c>
      <c r="BH33" s="16">
        <v>0</v>
      </c>
      <c r="BI33" s="16">
        <v>550000</v>
      </c>
      <c r="BJ33" s="16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ht="17.25" customHeight="1" x14ac:dyDescent="0.15">
      <c r="A34" s="12"/>
      <c r="B34" s="12" t="s">
        <v>156</v>
      </c>
      <c r="C34" s="13">
        <v>44440</v>
      </c>
      <c r="D34" s="12" t="s">
        <v>89</v>
      </c>
      <c r="E34" s="12" t="s">
        <v>90</v>
      </c>
      <c r="F34" s="12" t="str">
        <f t="shared" si="3"/>
        <v/>
      </c>
      <c r="G34" s="14">
        <v>44440</v>
      </c>
      <c r="H34" s="12"/>
      <c r="I34" s="12"/>
      <c r="J34" s="12"/>
      <c r="K34" s="12" t="s">
        <v>91</v>
      </c>
      <c r="L34" s="12"/>
      <c r="M34" s="12" t="s">
        <v>92</v>
      </c>
      <c r="N34" s="12" t="s">
        <v>93</v>
      </c>
      <c r="O34" s="12" t="s">
        <v>94</v>
      </c>
      <c r="P34" s="12" t="s">
        <v>95</v>
      </c>
      <c r="Q34" s="12" t="s">
        <v>157</v>
      </c>
      <c r="R34" s="12" t="s">
        <v>157</v>
      </c>
      <c r="S34" s="12" t="str">
        <f t="shared" si="1"/>
        <v/>
      </c>
      <c r="T34" s="12"/>
      <c r="U34" s="12" t="str">
        <f t="shared" si="2"/>
        <v/>
      </c>
      <c r="V34" s="12"/>
      <c r="W34" s="15" t="s">
        <v>97</v>
      </c>
      <c r="X34" s="12" t="s">
        <v>98</v>
      </c>
      <c r="Y34" s="12" t="s">
        <v>158</v>
      </c>
      <c r="Z34" s="12" t="s">
        <v>183</v>
      </c>
      <c r="AA34" s="12" t="s">
        <v>122</v>
      </c>
      <c r="AB34" s="12"/>
      <c r="AC34" s="12">
        <v>1</v>
      </c>
      <c r="AD34" s="12"/>
      <c r="AE34" s="12" t="s">
        <v>182</v>
      </c>
      <c r="AF34" s="16">
        <v>40000</v>
      </c>
      <c r="AG34" s="16">
        <v>40000</v>
      </c>
      <c r="AH34" s="16">
        <v>100</v>
      </c>
      <c r="AI34" s="16">
        <v>0</v>
      </c>
      <c r="AJ34" s="12">
        <v>0</v>
      </c>
      <c r="AK34" s="12"/>
      <c r="AL34" s="12"/>
      <c r="AM34" s="12"/>
      <c r="AN34" s="12"/>
      <c r="AO34" s="12"/>
      <c r="AP34" s="12" t="s">
        <v>160</v>
      </c>
      <c r="AQ34" s="12"/>
      <c r="AR34" s="12"/>
      <c r="AS34" s="12"/>
      <c r="AT34" s="12"/>
      <c r="AU34" s="12"/>
      <c r="AV34" s="17"/>
      <c r="AW34" s="12"/>
      <c r="AX34" s="17"/>
      <c r="AY34" s="12"/>
      <c r="AZ34" s="12" t="s">
        <v>183</v>
      </c>
      <c r="BA34" s="12" t="s">
        <v>122</v>
      </c>
      <c r="BB34" s="12">
        <v>1</v>
      </c>
      <c r="BC34" s="12"/>
      <c r="BD34" s="16">
        <v>40000</v>
      </c>
      <c r="BE34" s="16">
        <v>10000</v>
      </c>
      <c r="BF34" s="16">
        <v>10000</v>
      </c>
      <c r="BG34" s="16">
        <v>0</v>
      </c>
      <c r="BH34" s="16">
        <v>0</v>
      </c>
      <c r="BI34" s="16">
        <v>40000</v>
      </c>
      <c r="BJ34" s="16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ht="17.25" customHeight="1" x14ac:dyDescent="0.15">
      <c r="A35" s="12"/>
      <c r="B35" s="12" t="s">
        <v>156</v>
      </c>
      <c r="C35" s="13">
        <v>44440</v>
      </c>
      <c r="D35" s="12" t="s">
        <v>89</v>
      </c>
      <c r="E35" s="12" t="s">
        <v>90</v>
      </c>
      <c r="F35" s="12" t="str">
        <f t="shared" si="3"/>
        <v/>
      </c>
      <c r="G35" s="14">
        <v>44440</v>
      </c>
      <c r="H35" s="12"/>
      <c r="I35" s="12"/>
      <c r="J35" s="12"/>
      <c r="K35" s="12" t="s">
        <v>91</v>
      </c>
      <c r="L35" s="12"/>
      <c r="M35" s="12" t="s">
        <v>92</v>
      </c>
      <c r="N35" s="12" t="s">
        <v>93</v>
      </c>
      <c r="O35" s="12" t="s">
        <v>94</v>
      </c>
      <c r="P35" s="12" t="s">
        <v>95</v>
      </c>
      <c r="Q35" s="12" t="s">
        <v>157</v>
      </c>
      <c r="R35" s="12" t="s">
        <v>157</v>
      </c>
      <c r="S35" s="12" t="str">
        <f t="shared" si="1"/>
        <v/>
      </c>
      <c r="T35" s="12"/>
      <c r="U35" s="12" t="str">
        <f t="shared" si="2"/>
        <v/>
      </c>
      <c r="V35" s="12"/>
      <c r="W35" s="15" t="s">
        <v>97</v>
      </c>
      <c r="X35" s="12" t="s">
        <v>98</v>
      </c>
      <c r="Y35" s="12" t="s">
        <v>158</v>
      </c>
      <c r="Z35" s="12" t="s">
        <v>184</v>
      </c>
      <c r="AA35" s="12" t="s">
        <v>122</v>
      </c>
      <c r="AB35" s="12"/>
      <c r="AC35" s="12">
        <v>2</v>
      </c>
      <c r="AD35" s="12"/>
      <c r="AE35" s="12" t="s">
        <v>182</v>
      </c>
      <c r="AF35" s="16">
        <v>65000</v>
      </c>
      <c r="AG35" s="16">
        <v>130000</v>
      </c>
      <c r="AH35" s="16">
        <v>100</v>
      </c>
      <c r="AI35" s="16">
        <v>0</v>
      </c>
      <c r="AJ35" s="12">
        <v>0</v>
      </c>
      <c r="AK35" s="12"/>
      <c r="AL35" s="12"/>
      <c r="AM35" s="12"/>
      <c r="AN35" s="12"/>
      <c r="AO35" s="12"/>
      <c r="AP35" s="12" t="s">
        <v>160</v>
      </c>
      <c r="AQ35" s="12"/>
      <c r="AR35" s="12"/>
      <c r="AS35" s="12"/>
      <c r="AT35" s="12"/>
      <c r="AU35" s="12"/>
      <c r="AV35" s="17"/>
      <c r="AW35" s="12"/>
      <c r="AX35" s="17"/>
      <c r="AY35" s="12"/>
      <c r="AZ35" s="12" t="s">
        <v>184</v>
      </c>
      <c r="BA35" s="12" t="s">
        <v>122</v>
      </c>
      <c r="BB35" s="12">
        <v>2</v>
      </c>
      <c r="BC35" s="12"/>
      <c r="BD35" s="16">
        <v>65000</v>
      </c>
      <c r="BE35" s="16">
        <v>16250</v>
      </c>
      <c r="BF35" s="16">
        <v>32500</v>
      </c>
      <c r="BG35" s="16">
        <v>0</v>
      </c>
      <c r="BH35" s="16">
        <v>0</v>
      </c>
      <c r="BI35" s="16">
        <v>130000</v>
      </c>
      <c r="BJ35" s="16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ht="17.25" customHeight="1" x14ac:dyDescent="0.15">
      <c r="A36" s="12"/>
      <c r="B36" s="12" t="s">
        <v>156</v>
      </c>
      <c r="C36" s="13">
        <v>44440</v>
      </c>
      <c r="D36" s="12" t="s">
        <v>89</v>
      </c>
      <c r="E36" s="12" t="s">
        <v>90</v>
      </c>
      <c r="F36" s="12" t="str">
        <f t="shared" si="3"/>
        <v/>
      </c>
      <c r="G36" s="14">
        <v>44440</v>
      </c>
      <c r="H36" s="12"/>
      <c r="I36" s="12"/>
      <c r="J36" s="12"/>
      <c r="K36" s="12" t="s">
        <v>91</v>
      </c>
      <c r="L36" s="12"/>
      <c r="M36" s="12" t="s">
        <v>92</v>
      </c>
      <c r="N36" s="12" t="s">
        <v>93</v>
      </c>
      <c r="O36" s="12" t="s">
        <v>94</v>
      </c>
      <c r="P36" s="12" t="s">
        <v>95</v>
      </c>
      <c r="Q36" s="12" t="s">
        <v>157</v>
      </c>
      <c r="R36" s="12" t="s">
        <v>157</v>
      </c>
      <c r="S36" s="12" t="str">
        <f t="shared" si="1"/>
        <v/>
      </c>
      <c r="T36" s="12"/>
      <c r="U36" s="12" t="str">
        <f t="shared" si="2"/>
        <v/>
      </c>
      <c r="V36" s="12"/>
      <c r="W36" s="15" t="s">
        <v>97</v>
      </c>
      <c r="X36" s="12" t="s">
        <v>98</v>
      </c>
      <c r="Y36" s="12" t="s">
        <v>158</v>
      </c>
      <c r="Z36" s="12" t="s">
        <v>185</v>
      </c>
      <c r="AA36" s="12" t="s">
        <v>122</v>
      </c>
      <c r="AB36" s="12"/>
      <c r="AC36" s="12">
        <v>1</v>
      </c>
      <c r="AD36" s="12"/>
      <c r="AE36" s="12" t="s">
        <v>182</v>
      </c>
      <c r="AF36" s="16">
        <v>245000</v>
      </c>
      <c r="AG36" s="16">
        <v>245000</v>
      </c>
      <c r="AH36" s="16">
        <v>100</v>
      </c>
      <c r="AI36" s="16">
        <v>0</v>
      </c>
      <c r="AJ36" s="12">
        <v>0</v>
      </c>
      <c r="AK36" s="12"/>
      <c r="AL36" s="12"/>
      <c r="AM36" s="12"/>
      <c r="AN36" s="12"/>
      <c r="AO36" s="12"/>
      <c r="AP36" s="12" t="s">
        <v>160</v>
      </c>
      <c r="AQ36" s="12"/>
      <c r="AR36" s="12"/>
      <c r="AS36" s="12"/>
      <c r="AT36" s="12"/>
      <c r="AU36" s="12"/>
      <c r="AV36" s="17"/>
      <c r="AW36" s="12"/>
      <c r="AX36" s="17"/>
      <c r="AY36" s="12"/>
      <c r="AZ36" s="12" t="s">
        <v>185</v>
      </c>
      <c r="BA36" s="12" t="s">
        <v>122</v>
      </c>
      <c r="BB36" s="12">
        <v>1</v>
      </c>
      <c r="BC36" s="12"/>
      <c r="BD36" s="16">
        <v>245000</v>
      </c>
      <c r="BE36" s="16">
        <v>122500</v>
      </c>
      <c r="BF36" s="16">
        <v>122500</v>
      </c>
      <c r="BG36" s="16">
        <v>0</v>
      </c>
      <c r="BH36" s="16">
        <v>0</v>
      </c>
      <c r="BI36" s="16">
        <v>245000</v>
      </c>
      <c r="BJ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ht="17.25" customHeight="1" x14ac:dyDescent="0.15">
      <c r="A37" s="12"/>
      <c r="B37" s="12" t="s">
        <v>156</v>
      </c>
      <c r="C37" s="13">
        <v>44440</v>
      </c>
      <c r="D37" s="12" t="s">
        <v>89</v>
      </c>
      <c r="E37" s="12" t="s">
        <v>90</v>
      </c>
      <c r="F37" s="12" t="str">
        <f t="shared" si="3"/>
        <v/>
      </c>
      <c r="G37" s="14">
        <v>44440</v>
      </c>
      <c r="H37" s="12"/>
      <c r="I37" s="12"/>
      <c r="J37" s="12"/>
      <c r="K37" s="12" t="s">
        <v>91</v>
      </c>
      <c r="L37" s="12"/>
      <c r="M37" s="12" t="s">
        <v>92</v>
      </c>
      <c r="N37" s="12" t="s">
        <v>93</v>
      </c>
      <c r="O37" s="12" t="s">
        <v>94</v>
      </c>
      <c r="P37" s="12" t="s">
        <v>95</v>
      </c>
      <c r="Q37" s="12" t="s">
        <v>157</v>
      </c>
      <c r="R37" s="12" t="s">
        <v>157</v>
      </c>
      <c r="S37" s="12" t="str">
        <f t="shared" si="1"/>
        <v/>
      </c>
      <c r="T37" s="12"/>
      <c r="U37" s="12" t="str">
        <f t="shared" si="2"/>
        <v/>
      </c>
      <c r="V37" s="12"/>
      <c r="W37" s="15" t="s">
        <v>97</v>
      </c>
      <c r="X37" s="12" t="s">
        <v>98</v>
      </c>
      <c r="Y37" s="12" t="s">
        <v>158</v>
      </c>
      <c r="Z37" s="12" t="s">
        <v>186</v>
      </c>
      <c r="AA37" s="12" t="s">
        <v>122</v>
      </c>
      <c r="AB37" s="12"/>
      <c r="AC37" s="12">
        <v>1</v>
      </c>
      <c r="AD37" s="12"/>
      <c r="AE37" s="12" t="s">
        <v>182</v>
      </c>
      <c r="AF37" s="16">
        <v>280000</v>
      </c>
      <c r="AG37" s="16">
        <v>280000</v>
      </c>
      <c r="AH37" s="16">
        <v>100</v>
      </c>
      <c r="AI37" s="16">
        <v>0</v>
      </c>
      <c r="AJ37" s="12">
        <v>0</v>
      </c>
      <c r="AK37" s="12"/>
      <c r="AL37" s="12"/>
      <c r="AM37" s="12"/>
      <c r="AN37" s="12"/>
      <c r="AO37" s="12"/>
      <c r="AP37" s="12" t="s">
        <v>160</v>
      </c>
      <c r="AQ37" s="12"/>
      <c r="AR37" s="12"/>
      <c r="AS37" s="12"/>
      <c r="AT37" s="12"/>
      <c r="AU37" s="12"/>
      <c r="AV37" s="17"/>
      <c r="AW37" s="12"/>
      <c r="AX37" s="17"/>
      <c r="AY37" s="12"/>
      <c r="AZ37" s="12" t="s">
        <v>186</v>
      </c>
      <c r="BA37" s="12" t="s">
        <v>122</v>
      </c>
      <c r="BB37" s="12">
        <v>1</v>
      </c>
      <c r="BC37" s="12"/>
      <c r="BD37" s="16">
        <v>280000</v>
      </c>
      <c r="BE37" s="16">
        <v>140000</v>
      </c>
      <c r="BF37" s="16">
        <v>140000</v>
      </c>
      <c r="BG37" s="16">
        <v>0</v>
      </c>
      <c r="BH37" s="16">
        <v>0</v>
      </c>
      <c r="BI37" s="16">
        <v>280000</v>
      </c>
      <c r="BJ37" s="16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ht="17.25" customHeight="1" x14ac:dyDescent="0.15">
      <c r="A38" s="12"/>
      <c r="B38" s="12" t="s">
        <v>156</v>
      </c>
      <c r="C38" s="13">
        <v>44440</v>
      </c>
      <c r="D38" s="12" t="s">
        <v>89</v>
      </c>
      <c r="E38" s="12" t="s">
        <v>90</v>
      </c>
      <c r="F38" s="12" t="str">
        <f t="shared" si="3"/>
        <v/>
      </c>
      <c r="G38" s="14">
        <v>44440</v>
      </c>
      <c r="H38" s="12"/>
      <c r="I38" s="12"/>
      <c r="J38" s="12"/>
      <c r="K38" s="12" t="s">
        <v>91</v>
      </c>
      <c r="L38" s="12"/>
      <c r="M38" s="12" t="s">
        <v>92</v>
      </c>
      <c r="N38" s="12" t="s">
        <v>93</v>
      </c>
      <c r="O38" s="12" t="s">
        <v>94</v>
      </c>
      <c r="P38" s="12" t="s">
        <v>95</v>
      </c>
      <c r="Q38" s="12" t="s">
        <v>157</v>
      </c>
      <c r="R38" s="12" t="s">
        <v>157</v>
      </c>
      <c r="S38" s="12" t="str">
        <f t="shared" si="1"/>
        <v/>
      </c>
      <c r="T38" s="12"/>
      <c r="U38" s="12" t="str">
        <f t="shared" si="2"/>
        <v/>
      </c>
      <c r="V38" s="12"/>
      <c r="W38" s="15" t="s">
        <v>97</v>
      </c>
      <c r="X38" s="12" t="s">
        <v>98</v>
      </c>
      <c r="Y38" s="12" t="s">
        <v>158</v>
      </c>
      <c r="Z38" s="12" t="s">
        <v>187</v>
      </c>
      <c r="AA38" s="12" t="s">
        <v>122</v>
      </c>
      <c r="AB38" s="12"/>
      <c r="AC38" s="12">
        <v>2</v>
      </c>
      <c r="AD38" s="12"/>
      <c r="AE38" s="12" t="s">
        <v>182</v>
      </c>
      <c r="AF38" s="16">
        <v>195000</v>
      </c>
      <c r="AG38" s="16">
        <v>390000</v>
      </c>
      <c r="AH38" s="16">
        <v>100</v>
      </c>
      <c r="AI38" s="16">
        <v>0</v>
      </c>
      <c r="AJ38" s="12">
        <v>0</v>
      </c>
      <c r="AK38" s="12"/>
      <c r="AL38" s="12"/>
      <c r="AM38" s="12"/>
      <c r="AN38" s="12"/>
      <c r="AO38" s="12"/>
      <c r="AP38" s="12" t="s">
        <v>160</v>
      </c>
      <c r="AQ38" s="12"/>
      <c r="AR38" s="12"/>
      <c r="AS38" s="12"/>
      <c r="AT38" s="12"/>
      <c r="AU38" s="12"/>
      <c r="AV38" s="17"/>
      <c r="AW38" s="12"/>
      <c r="AX38" s="17"/>
      <c r="AY38" s="12"/>
      <c r="AZ38" s="12" t="s">
        <v>187</v>
      </c>
      <c r="BA38" s="12" t="s">
        <v>122</v>
      </c>
      <c r="BB38" s="12">
        <v>2</v>
      </c>
      <c r="BC38" s="12"/>
      <c r="BD38" s="16">
        <v>195000</v>
      </c>
      <c r="BE38" s="16">
        <v>65000</v>
      </c>
      <c r="BF38" s="16">
        <v>130000</v>
      </c>
      <c r="BG38" s="16">
        <v>0</v>
      </c>
      <c r="BH38" s="16">
        <v>0</v>
      </c>
      <c r="BI38" s="16">
        <v>390000</v>
      </c>
      <c r="BJ38" s="16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ht="17.25" customHeight="1" x14ac:dyDescent="0.15">
      <c r="A39" s="12"/>
      <c r="B39" s="12" t="s">
        <v>156</v>
      </c>
      <c r="C39" s="13">
        <v>44440</v>
      </c>
      <c r="D39" s="12" t="s">
        <v>89</v>
      </c>
      <c r="E39" s="12" t="s">
        <v>90</v>
      </c>
      <c r="F39" s="12" t="str">
        <f t="shared" si="3"/>
        <v/>
      </c>
      <c r="G39" s="14">
        <v>44440</v>
      </c>
      <c r="H39" s="12"/>
      <c r="I39" s="12"/>
      <c r="J39" s="12"/>
      <c r="K39" s="12" t="s">
        <v>91</v>
      </c>
      <c r="L39" s="12"/>
      <c r="M39" s="12" t="s">
        <v>92</v>
      </c>
      <c r="N39" s="12" t="s">
        <v>93</v>
      </c>
      <c r="O39" s="12" t="s">
        <v>94</v>
      </c>
      <c r="P39" s="12" t="s">
        <v>95</v>
      </c>
      <c r="Q39" s="12" t="s">
        <v>157</v>
      </c>
      <c r="R39" s="12" t="s">
        <v>157</v>
      </c>
      <c r="S39" s="12" t="str">
        <f t="shared" si="1"/>
        <v/>
      </c>
      <c r="T39" s="12"/>
      <c r="U39" s="12" t="str">
        <f t="shared" si="2"/>
        <v/>
      </c>
      <c r="V39" s="12"/>
      <c r="W39" s="15" t="s">
        <v>97</v>
      </c>
      <c r="X39" s="12" t="s">
        <v>98</v>
      </c>
      <c r="Y39" s="12" t="s">
        <v>158</v>
      </c>
      <c r="Z39" s="12" t="s">
        <v>188</v>
      </c>
      <c r="AA39" s="12" t="s">
        <v>122</v>
      </c>
      <c r="AB39" s="12"/>
      <c r="AC39" s="12">
        <v>1</v>
      </c>
      <c r="AD39" s="12"/>
      <c r="AE39" s="12" t="s">
        <v>182</v>
      </c>
      <c r="AF39" s="16">
        <v>330000</v>
      </c>
      <c r="AG39" s="16">
        <v>330000</v>
      </c>
      <c r="AH39" s="16">
        <v>100</v>
      </c>
      <c r="AI39" s="16">
        <v>0</v>
      </c>
      <c r="AJ39" s="12">
        <v>0</v>
      </c>
      <c r="AK39" s="12"/>
      <c r="AL39" s="12"/>
      <c r="AM39" s="12"/>
      <c r="AN39" s="12"/>
      <c r="AO39" s="12"/>
      <c r="AP39" s="12" t="s">
        <v>160</v>
      </c>
      <c r="AQ39" s="12"/>
      <c r="AR39" s="12"/>
      <c r="AS39" s="12"/>
      <c r="AT39" s="12"/>
      <c r="AU39" s="12"/>
      <c r="AV39" s="17"/>
      <c r="AW39" s="12"/>
      <c r="AX39" s="17"/>
      <c r="AY39" s="12"/>
      <c r="AZ39" s="12" t="s">
        <v>188</v>
      </c>
      <c r="BA39" s="12" t="s">
        <v>122</v>
      </c>
      <c r="BB39" s="12">
        <v>1</v>
      </c>
      <c r="BC39" s="12"/>
      <c r="BD39" s="16">
        <v>330000</v>
      </c>
      <c r="BE39" s="16">
        <v>165000</v>
      </c>
      <c r="BF39" s="16">
        <v>165000</v>
      </c>
      <c r="BG39" s="16">
        <v>0</v>
      </c>
      <c r="BH39" s="16">
        <v>0</v>
      </c>
      <c r="BI39" s="16">
        <v>330000</v>
      </c>
      <c r="BJ39" s="16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ht="17.25" customHeight="1" x14ac:dyDescent="0.15">
      <c r="A40" s="12"/>
      <c r="B40" s="12" t="s">
        <v>156</v>
      </c>
      <c r="C40" s="13">
        <v>44440</v>
      </c>
      <c r="D40" s="12" t="s">
        <v>89</v>
      </c>
      <c r="E40" s="12" t="s">
        <v>90</v>
      </c>
      <c r="F40" s="12" t="str">
        <f t="shared" si="3"/>
        <v/>
      </c>
      <c r="G40" s="14">
        <v>44440</v>
      </c>
      <c r="H40" s="12"/>
      <c r="I40" s="12"/>
      <c r="J40" s="12"/>
      <c r="K40" s="12" t="s">
        <v>91</v>
      </c>
      <c r="L40" s="12"/>
      <c r="M40" s="12" t="s">
        <v>92</v>
      </c>
      <c r="N40" s="12" t="s">
        <v>93</v>
      </c>
      <c r="O40" s="12" t="s">
        <v>94</v>
      </c>
      <c r="P40" s="12" t="s">
        <v>95</v>
      </c>
      <c r="Q40" s="12" t="s">
        <v>157</v>
      </c>
      <c r="R40" s="12" t="s">
        <v>157</v>
      </c>
      <c r="S40" s="12" t="str">
        <f t="shared" si="1"/>
        <v/>
      </c>
      <c r="T40" s="12"/>
      <c r="U40" s="12" t="str">
        <f t="shared" si="2"/>
        <v/>
      </c>
      <c r="V40" s="12"/>
      <c r="W40" s="15" t="s">
        <v>97</v>
      </c>
      <c r="X40" s="12" t="s">
        <v>98</v>
      </c>
      <c r="Y40" s="12" t="s">
        <v>158</v>
      </c>
      <c r="Z40" s="12" t="s">
        <v>189</v>
      </c>
      <c r="AA40" s="12" t="s">
        <v>122</v>
      </c>
      <c r="AB40" s="12"/>
      <c r="AC40" s="12">
        <v>1</v>
      </c>
      <c r="AD40" s="12"/>
      <c r="AE40" s="12" t="s">
        <v>182</v>
      </c>
      <c r="AF40" s="16">
        <v>500000</v>
      </c>
      <c r="AG40" s="16">
        <v>500000</v>
      </c>
      <c r="AH40" s="16">
        <v>100</v>
      </c>
      <c r="AI40" s="16">
        <v>0</v>
      </c>
      <c r="AJ40" s="12">
        <v>0</v>
      </c>
      <c r="AK40" s="12"/>
      <c r="AL40" s="12"/>
      <c r="AM40" s="12"/>
      <c r="AN40" s="12"/>
      <c r="AO40" s="12"/>
      <c r="AP40" s="12" t="s">
        <v>160</v>
      </c>
      <c r="AQ40" s="12"/>
      <c r="AR40" s="12"/>
      <c r="AS40" s="12"/>
      <c r="AT40" s="12"/>
      <c r="AU40" s="12"/>
      <c r="AV40" s="17"/>
      <c r="AW40" s="12"/>
      <c r="AX40" s="17"/>
      <c r="AY40" s="12"/>
      <c r="AZ40" s="12" t="s">
        <v>189</v>
      </c>
      <c r="BA40" s="12" t="s">
        <v>122</v>
      </c>
      <c r="BB40" s="12">
        <v>1</v>
      </c>
      <c r="BC40" s="12"/>
      <c r="BD40" s="16">
        <v>500000</v>
      </c>
      <c r="BE40" s="16">
        <v>166666.6667</v>
      </c>
      <c r="BF40" s="16">
        <v>166666.6667</v>
      </c>
      <c r="BG40" s="16">
        <v>0</v>
      </c>
      <c r="BH40" s="16">
        <v>0</v>
      </c>
      <c r="BI40" s="16">
        <v>500000</v>
      </c>
      <c r="BJ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ht="17.25" customHeight="1" x14ac:dyDescent="0.15">
      <c r="A41" s="12"/>
      <c r="B41" s="12" t="s">
        <v>156</v>
      </c>
      <c r="C41" s="13">
        <v>44440</v>
      </c>
      <c r="D41" s="12" t="s">
        <v>89</v>
      </c>
      <c r="E41" s="12" t="s">
        <v>90</v>
      </c>
      <c r="F41" s="12" t="str">
        <f t="shared" si="3"/>
        <v/>
      </c>
      <c r="G41" s="14">
        <v>44440</v>
      </c>
      <c r="H41" s="12"/>
      <c r="I41" s="12"/>
      <c r="J41" s="12"/>
      <c r="K41" s="12" t="s">
        <v>91</v>
      </c>
      <c r="L41" s="12"/>
      <c r="M41" s="12" t="s">
        <v>92</v>
      </c>
      <c r="N41" s="12" t="s">
        <v>93</v>
      </c>
      <c r="O41" s="12" t="s">
        <v>94</v>
      </c>
      <c r="P41" s="12" t="s">
        <v>95</v>
      </c>
      <c r="Q41" s="12" t="s">
        <v>157</v>
      </c>
      <c r="R41" s="12" t="s">
        <v>157</v>
      </c>
      <c r="S41" s="12" t="str">
        <f t="shared" si="1"/>
        <v/>
      </c>
      <c r="T41" s="12"/>
      <c r="U41" s="12" t="str">
        <f t="shared" si="2"/>
        <v/>
      </c>
      <c r="V41" s="12"/>
      <c r="W41" s="15" t="s">
        <v>97</v>
      </c>
      <c r="X41" s="12" t="s">
        <v>98</v>
      </c>
      <c r="Y41" s="12" t="s">
        <v>158</v>
      </c>
      <c r="Z41" s="12" t="s">
        <v>190</v>
      </c>
      <c r="AA41" s="12" t="s">
        <v>122</v>
      </c>
      <c r="AB41" s="12"/>
      <c r="AC41" s="12">
        <v>1</v>
      </c>
      <c r="AD41" s="12"/>
      <c r="AE41" s="12" t="s">
        <v>182</v>
      </c>
      <c r="AF41" s="16">
        <v>550000</v>
      </c>
      <c r="AG41" s="16">
        <v>550000</v>
      </c>
      <c r="AH41" s="16">
        <v>100</v>
      </c>
      <c r="AI41" s="16">
        <v>0</v>
      </c>
      <c r="AJ41" s="12">
        <v>0</v>
      </c>
      <c r="AK41" s="12"/>
      <c r="AL41" s="12"/>
      <c r="AM41" s="12"/>
      <c r="AN41" s="12"/>
      <c r="AO41" s="12"/>
      <c r="AP41" s="12" t="s">
        <v>160</v>
      </c>
      <c r="AQ41" s="12"/>
      <c r="AR41" s="12"/>
      <c r="AS41" s="12"/>
      <c r="AT41" s="12"/>
      <c r="AU41" s="12"/>
      <c r="AV41" s="17"/>
      <c r="AW41" s="12"/>
      <c r="AX41" s="17"/>
      <c r="AY41" s="12"/>
      <c r="AZ41" s="12" t="s">
        <v>190</v>
      </c>
      <c r="BA41" s="12" t="s">
        <v>122</v>
      </c>
      <c r="BB41" s="12">
        <v>1</v>
      </c>
      <c r="BC41" s="12"/>
      <c r="BD41" s="16">
        <v>550000</v>
      </c>
      <c r="BE41" s="16">
        <v>275000</v>
      </c>
      <c r="BF41" s="16">
        <v>275000</v>
      </c>
      <c r="BG41" s="16">
        <v>0</v>
      </c>
      <c r="BH41" s="16">
        <v>0</v>
      </c>
      <c r="BI41" s="16">
        <v>550000</v>
      </c>
      <c r="BJ41" s="16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ht="17.25" customHeight="1" x14ac:dyDescent="0.15">
      <c r="A42" s="12"/>
      <c r="B42" s="12" t="s">
        <v>156</v>
      </c>
      <c r="C42" s="13">
        <v>44440</v>
      </c>
      <c r="D42" s="12" t="s">
        <v>89</v>
      </c>
      <c r="E42" s="12" t="s">
        <v>90</v>
      </c>
      <c r="F42" s="12" t="str">
        <f t="shared" si="3"/>
        <v/>
      </c>
      <c r="G42" s="14">
        <v>44440</v>
      </c>
      <c r="H42" s="12"/>
      <c r="I42" s="12"/>
      <c r="J42" s="12"/>
      <c r="K42" s="12" t="s">
        <v>91</v>
      </c>
      <c r="L42" s="12"/>
      <c r="M42" s="12" t="s">
        <v>92</v>
      </c>
      <c r="N42" s="12" t="s">
        <v>93</v>
      </c>
      <c r="O42" s="12" t="s">
        <v>94</v>
      </c>
      <c r="P42" s="12" t="s">
        <v>95</v>
      </c>
      <c r="Q42" s="12" t="s">
        <v>157</v>
      </c>
      <c r="R42" s="12" t="s">
        <v>157</v>
      </c>
      <c r="S42" s="12" t="str">
        <f t="shared" si="1"/>
        <v/>
      </c>
      <c r="T42" s="12"/>
      <c r="U42" s="12" t="str">
        <f t="shared" si="2"/>
        <v/>
      </c>
      <c r="V42" s="12"/>
      <c r="W42" s="15" t="s">
        <v>97</v>
      </c>
      <c r="X42" s="12" t="s">
        <v>98</v>
      </c>
      <c r="Y42" s="12" t="s">
        <v>158</v>
      </c>
      <c r="Z42" s="12" t="s">
        <v>191</v>
      </c>
      <c r="AA42" s="12" t="s">
        <v>122</v>
      </c>
      <c r="AB42" s="12"/>
      <c r="AC42" s="12">
        <v>1</v>
      </c>
      <c r="AD42" s="12"/>
      <c r="AE42" s="12" t="s">
        <v>182</v>
      </c>
      <c r="AF42" s="16">
        <v>175000</v>
      </c>
      <c r="AG42" s="16">
        <v>175000</v>
      </c>
      <c r="AH42" s="16">
        <v>100</v>
      </c>
      <c r="AI42" s="16">
        <v>0</v>
      </c>
      <c r="AJ42" s="12">
        <v>0</v>
      </c>
      <c r="AK42" s="12"/>
      <c r="AL42" s="12"/>
      <c r="AM42" s="12"/>
      <c r="AN42" s="12"/>
      <c r="AO42" s="12"/>
      <c r="AP42" s="12" t="s">
        <v>160</v>
      </c>
      <c r="AQ42" s="12"/>
      <c r="AR42" s="12"/>
      <c r="AS42" s="12"/>
      <c r="AT42" s="12"/>
      <c r="AU42" s="12"/>
      <c r="AV42" s="17"/>
      <c r="AW42" s="12"/>
      <c r="AX42" s="17"/>
      <c r="AY42" s="12"/>
      <c r="AZ42" s="12" t="s">
        <v>191</v>
      </c>
      <c r="BA42" s="12" t="s">
        <v>122</v>
      </c>
      <c r="BB42" s="12">
        <v>1</v>
      </c>
      <c r="BC42" s="12"/>
      <c r="BD42" s="16">
        <v>175000</v>
      </c>
      <c r="BE42" s="16">
        <v>58333.333299999998</v>
      </c>
      <c r="BF42" s="16">
        <v>58333.333299999998</v>
      </c>
      <c r="BG42" s="16">
        <v>0</v>
      </c>
      <c r="BH42" s="16">
        <v>0</v>
      </c>
      <c r="BI42" s="16">
        <v>175000</v>
      </c>
      <c r="BJ42" s="16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ht="17.25" customHeight="1" x14ac:dyDescent="0.15">
      <c r="A43" s="12"/>
      <c r="B43" s="12" t="s">
        <v>156</v>
      </c>
      <c r="C43" s="13">
        <v>44440</v>
      </c>
      <c r="D43" s="12" t="s">
        <v>89</v>
      </c>
      <c r="E43" s="12" t="s">
        <v>90</v>
      </c>
      <c r="F43" s="12" t="str">
        <f t="shared" si="3"/>
        <v/>
      </c>
      <c r="G43" s="14">
        <v>44440</v>
      </c>
      <c r="H43" s="12"/>
      <c r="I43" s="12"/>
      <c r="J43" s="12"/>
      <c r="K43" s="12" t="s">
        <v>91</v>
      </c>
      <c r="L43" s="12"/>
      <c r="M43" s="12" t="s">
        <v>92</v>
      </c>
      <c r="N43" s="12" t="s">
        <v>93</v>
      </c>
      <c r="O43" s="12" t="s">
        <v>94</v>
      </c>
      <c r="P43" s="12" t="s">
        <v>95</v>
      </c>
      <c r="Q43" s="12" t="s">
        <v>157</v>
      </c>
      <c r="R43" s="12" t="s">
        <v>157</v>
      </c>
      <c r="S43" s="12" t="str">
        <f t="shared" si="1"/>
        <v/>
      </c>
      <c r="T43" s="12"/>
      <c r="U43" s="12" t="str">
        <f t="shared" si="2"/>
        <v/>
      </c>
      <c r="V43" s="12"/>
      <c r="W43" s="15" t="s">
        <v>97</v>
      </c>
      <c r="X43" s="12" t="s">
        <v>98</v>
      </c>
      <c r="Y43" s="12" t="s">
        <v>158</v>
      </c>
      <c r="Z43" s="12" t="s">
        <v>192</v>
      </c>
      <c r="AA43" s="12" t="s">
        <v>122</v>
      </c>
      <c r="AB43" s="12"/>
      <c r="AC43" s="12">
        <v>1</v>
      </c>
      <c r="AD43" s="12"/>
      <c r="AE43" s="12" t="s">
        <v>182</v>
      </c>
      <c r="AF43" s="16">
        <v>525000</v>
      </c>
      <c r="AG43" s="16">
        <v>525000</v>
      </c>
      <c r="AH43" s="16">
        <v>100</v>
      </c>
      <c r="AI43" s="16">
        <v>0</v>
      </c>
      <c r="AJ43" s="12">
        <v>0</v>
      </c>
      <c r="AK43" s="12"/>
      <c r="AL43" s="12"/>
      <c r="AM43" s="12"/>
      <c r="AN43" s="12"/>
      <c r="AO43" s="12"/>
      <c r="AP43" s="12" t="s">
        <v>160</v>
      </c>
      <c r="AQ43" s="12"/>
      <c r="AR43" s="12"/>
      <c r="AS43" s="12"/>
      <c r="AT43" s="12"/>
      <c r="AU43" s="12"/>
      <c r="AV43" s="17"/>
      <c r="AW43" s="12"/>
      <c r="AX43" s="17"/>
      <c r="AY43" s="12"/>
      <c r="AZ43" s="12" t="s">
        <v>192</v>
      </c>
      <c r="BA43" s="12" t="s">
        <v>122</v>
      </c>
      <c r="BB43" s="12">
        <v>1</v>
      </c>
      <c r="BC43" s="12"/>
      <c r="BD43" s="16">
        <v>525000</v>
      </c>
      <c r="BE43" s="16">
        <v>262500</v>
      </c>
      <c r="BF43" s="16">
        <v>262500</v>
      </c>
      <c r="BG43" s="16">
        <v>0</v>
      </c>
      <c r="BH43" s="16">
        <v>0</v>
      </c>
      <c r="BI43" s="16">
        <v>525000</v>
      </c>
      <c r="BJ43" s="16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ht="17.25" customHeight="1" x14ac:dyDescent="0.15">
      <c r="A44" s="12"/>
      <c r="B44" s="12" t="s">
        <v>156</v>
      </c>
      <c r="C44" s="13">
        <v>44440</v>
      </c>
      <c r="D44" s="12" t="s">
        <v>89</v>
      </c>
      <c r="E44" s="12" t="s">
        <v>90</v>
      </c>
      <c r="F44" s="12" t="str">
        <f t="shared" si="3"/>
        <v/>
      </c>
      <c r="G44" s="14">
        <v>44440</v>
      </c>
      <c r="H44" s="12"/>
      <c r="I44" s="12"/>
      <c r="J44" s="12"/>
      <c r="K44" s="12" t="s">
        <v>91</v>
      </c>
      <c r="L44" s="12"/>
      <c r="M44" s="12" t="s">
        <v>92</v>
      </c>
      <c r="N44" s="12" t="s">
        <v>93</v>
      </c>
      <c r="O44" s="12" t="s">
        <v>94</v>
      </c>
      <c r="P44" s="12" t="s">
        <v>95</v>
      </c>
      <c r="Q44" s="12" t="s">
        <v>157</v>
      </c>
      <c r="R44" s="12" t="s">
        <v>157</v>
      </c>
      <c r="S44" s="12" t="str">
        <f t="shared" si="1"/>
        <v/>
      </c>
      <c r="T44" s="12"/>
      <c r="U44" s="12" t="str">
        <f t="shared" si="2"/>
        <v/>
      </c>
      <c r="V44" s="12"/>
      <c r="W44" s="15" t="s">
        <v>97</v>
      </c>
      <c r="X44" s="12" t="s">
        <v>98</v>
      </c>
      <c r="Y44" s="12" t="s">
        <v>158</v>
      </c>
      <c r="Z44" s="12" t="s">
        <v>193</v>
      </c>
      <c r="AA44" s="12" t="s">
        <v>122</v>
      </c>
      <c r="AB44" s="12"/>
      <c r="AC44" s="12">
        <v>1</v>
      </c>
      <c r="AD44" s="12"/>
      <c r="AE44" s="12" t="s">
        <v>182</v>
      </c>
      <c r="AF44" s="16">
        <v>470000</v>
      </c>
      <c r="AG44" s="16">
        <v>470000</v>
      </c>
      <c r="AH44" s="16">
        <v>100</v>
      </c>
      <c r="AI44" s="16">
        <v>0</v>
      </c>
      <c r="AJ44" s="12">
        <v>0</v>
      </c>
      <c r="AK44" s="12"/>
      <c r="AL44" s="12"/>
      <c r="AM44" s="12"/>
      <c r="AN44" s="12"/>
      <c r="AO44" s="12"/>
      <c r="AP44" s="12" t="s">
        <v>160</v>
      </c>
      <c r="AQ44" s="12"/>
      <c r="AR44" s="12"/>
      <c r="AS44" s="12"/>
      <c r="AT44" s="12"/>
      <c r="AU44" s="12"/>
      <c r="AV44" s="17"/>
      <c r="AW44" s="12"/>
      <c r="AX44" s="17"/>
      <c r="AY44" s="12"/>
      <c r="AZ44" s="12" t="s">
        <v>193</v>
      </c>
      <c r="BA44" s="12" t="s">
        <v>122</v>
      </c>
      <c r="BB44" s="12">
        <v>1</v>
      </c>
      <c r="BC44" s="12"/>
      <c r="BD44" s="16">
        <v>470000</v>
      </c>
      <c r="BE44" s="16">
        <v>235000</v>
      </c>
      <c r="BF44" s="16">
        <v>235000</v>
      </c>
      <c r="BG44" s="16">
        <v>0</v>
      </c>
      <c r="BH44" s="16">
        <v>0</v>
      </c>
      <c r="BI44" s="16">
        <v>470000</v>
      </c>
      <c r="BJ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ht="17.25" customHeight="1" x14ac:dyDescent="0.15">
      <c r="A45" s="12"/>
      <c r="B45" s="12" t="s">
        <v>156</v>
      </c>
      <c r="C45" s="13">
        <v>44440</v>
      </c>
      <c r="D45" s="12" t="s">
        <v>89</v>
      </c>
      <c r="E45" s="12" t="s">
        <v>90</v>
      </c>
      <c r="F45" s="12" t="str">
        <f t="shared" si="3"/>
        <v/>
      </c>
      <c r="G45" s="14">
        <v>44440</v>
      </c>
      <c r="H45" s="12"/>
      <c r="I45" s="12"/>
      <c r="J45" s="12"/>
      <c r="K45" s="12" t="s">
        <v>91</v>
      </c>
      <c r="L45" s="12"/>
      <c r="M45" s="12" t="s">
        <v>92</v>
      </c>
      <c r="N45" s="12" t="s">
        <v>93</v>
      </c>
      <c r="O45" s="12" t="s">
        <v>94</v>
      </c>
      <c r="P45" s="12" t="s">
        <v>95</v>
      </c>
      <c r="Q45" s="12" t="s">
        <v>157</v>
      </c>
      <c r="R45" s="12" t="s">
        <v>157</v>
      </c>
      <c r="S45" s="12" t="str">
        <f t="shared" si="1"/>
        <v/>
      </c>
      <c r="T45" s="12"/>
      <c r="U45" s="12" t="str">
        <f t="shared" si="2"/>
        <v/>
      </c>
      <c r="V45" s="12"/>
      <c r="W45" s="15" t="s">
        <v>97</v>
      </c>
      <c r="X45" s="12" t="s">
        <v>98</v>
      </c>
      <c r="Y45" s="12" t="s">
        <v>158</v>
      </c>
      <c r="Z45" s="12" t="s">
        <v>194</v>
      </c>
      <c r="AA45" s="12" t="s">
        <v>122</v>
      </c>
      <c r="AB45" s="12"/>
      <c r="AC45" s="12">
        <v>1</v>
      </c>
      <c r="AD45" s="12"/>
      <c r="AE45" s="12" t="s">
        <v>182</v>
      </c>
      <c r="AF45" s="16">
        <v>210000</v>
      </c>
      <c r="AG45" s="16">
        <v>210000</v>
      </c>
      <c r="AH45" s="16">
        <v>100</v>
      </c>
      <c r="AI45" s="16">
        <v>0</v>
      </c>
      <c r="AJ45" s="12">
        <v>0</v>
      </c>
      <c r="AK45" s="12"/>
      <c r="AL45" s="12"/>
      <c r="AM45" s="12"/>
      <c r="AN45" s="12"/>
      <c r="AO45" s="12"/>
      <c r="AP45" s="12" t="s">
        <v>160</v>
      </c>
      <c r="AQ45" s="12"/>
      <c r="AR45" s="12"/>
      <c r="AS45" s="12"/>
      <c r="AT45" s="12"/>
      <c r="AU45" s="12"/>
      <c r="AV45" s="17"/>
      <c r="AW45" s="12"/>
      <c r="AX45" s="17"/>
      <c r="AY45" s="12"/>
      <c r="AZ45" s="12" t="s">
        <v>194</v>
      </c>
      <c r="BA45" s="12" t="s">
        <v>122</v>
      </c>
      <c r="BB45" s="12">
        <v>1</v>
      </c>
      <c r="BC45" s="12"/>
      <c r="BD45" s="16">
        <v>210000</v>
      </c>
      <c r="BE45" s="16">
        <v>105000</v>
      </c>
      <c r="BF45" s="16">
        <v>105000</v>
      </c>
      <c r="BG45" s="16">
        <v>0</v>
      </c>
      <c r="BH45" s="16">
        <v>0</v>
      </c>
      <c r="BI45" s="16">
        <v>210000</v>
      </c>
      <c r="BJ45" s="16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ht="17.25" customHeight="1" x14ac:dyDescent="0.15">
      <c r="A46" s="12"/>
      <c r="B46" s="12" t="s">
        <v>156</v>
      </c>
      <c r="C46" s="13">
        <v>44440</v>
      </c>
      <c r="D46" s="12" t="s">
        <v>89</v>
      </c>
      <c r="E46" s="12" t="s">
        <v>90</v>
      </c>
      <c r="F46" s="12" t="str">
        <f t="shared" si="3"/>
        <v/>
      </c>
      <c r="G46" s="14">
        <v>44440</v>
      </c>
      <c r="H46" s="12"/>
      <c r="I46" s="12"/>
      <c r="J46" s="12"/>
      <c r="K46" s="12" t="s">
        <v>91</v>
      </c>
      <c r="L46" s="12"/>
      <c r="M46" s="12" t="s">
        <v>92</v>
      </c>
      <c r="N46" s="12" t="s">
        <v>93</v>
      </c>
      <c r="O46" s="12" t="s">
        <v>94</v>
      </c>
      <c r="P46" s="12" t="s">
        <v>95</v>
      </c>
      <c r="Q46" s="12" t="s">
        <v>157</v>
      </c>
      <c r="R46" s="12" t="s">
        <v>157</v>
      </c>
      <c r="S46" s="12" t="str">
        <f t="shared" si="1"/>
        <v/>
      </c>
      <c r="T46" s="12"/>
      <c r="U46" s="12" t="str">
        <f t="shared" si="2"/>
        <v/>
      </c>
      <c r="V46" s="12"/>
      <c r="W46" s="15" t="s">
        <v>97</v>
      </c>
      <c r="X46" s="12" t="s">
        <v>98</v>
      </c>
      <c r="Y46" s="12" t="s">
        <v>158</v>
      </c>
      <c r="Z46" s="12" t="s">
        <v>195</v>
      </c>
      <c r="AA46" s="12" t="s">
        <v>122</v>
      </c>
      <c r="AB46" s="12"/>
      <c r="AC46" s="12">
        <v>1</v>
      </c>
      <c r="AD46" s="12"/>
      <c r="AE46" s="12" t="s">
        <v>182</v>
      </c>
      <c r="AF46" s="16">
        <v>280000</v>
      </c>
      <c r="AG46" s="16">
        <v>280000</v>
      </c>
      <c r="AH46" s="16">
        <v>100</v>
      </c>
      <c r="AI46" s="16">
        <v>0</v>
      </c>
      <c r="AJ46" s="12">
        <v>0</v>
      </c>
      <c r="AK46" s="12"/>
      <c r="AL46" s="12"/>
      <c r="AM46" s="12"/>
      <c r="AN46" s="12"/>
      <c r="AO46" s="12"/>
      <c r="AP46" s="12" t="s">
        <v>160</v>
      </c>
      <c r="AQ46" s="12"/>
      <c r="AR46" s="12"/>
      <c r="AS46" s="12"/>
      <c r="AT46" s="12"/>
      <c r="AU46" s="12"/>
      <c r="AV46" s="17"/>
      <c r="AW46" s="12"/>
      <c r="AX46" s="17"/>
      <c r="AY46" s="12"/>
      <c r="AZ46" s="12" t="s">
        <v>195</v>
      </c>
      <c r="BA46" s="12" t="s">
        <v>122</v>
      </c>
      <c r="BB46" s="12">
        <v>1</v>
      </c>
      <c r="BC46" s="12"/>
      <c r="BD46" s="16">
        <v>280000</v>
      </c>
      <c r="BE46" s="16">
        <v>140000</v>
      </c>
      <c r="BF46" s="16">
        <v>140000</v>
      </c>
      <c r="BG46" s="16">
        <v>0</v>
      </c>
      <c r="BH46" s="16">
        <v>0</v>
      </c>
      <c r="BI46" s="16">
        <v>280000</v>
      </c>
      <c r="BJ46" s="16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ht="17.25" customHeight="1" x14ac:dyDescent="0.15">
      <c r="A47" s="12"/>
      <c r="B47" s="12" t="s">
        <v>156</v>
      </c>
      <c r="C47" s="13">
        <v>44440</v>
      </c>
      <c r="D47" s="12" t="s">
        <v>89</v>
      </c>
      <c r="E47" s="12" t="s">
        <v>90</v>
      </c>
      <c r="F47" s="12" t="str">
        <f t="shared" si="3"/>
        <v/>
      </c>
      <c r="G47" s="14">
        <v>44440</v>
      </c>
      <c r="H47" s="12"/>
      <c r="I47" s="12"/>
      <c r="J47" s="12"/>
      <c r="K47" s="12" t="s">
        <v>91</v>
      </c>
      <c r="L47" s="12"/>
      <c r="M47" s="12" t="s">
        <v>92</v>
      </c>
      <c r="N47" s="12" t="s">
        <v>93</v>
      </c>
      <c r="O47" s="12" t="s">
        <v>94</v>
      </c>
      <c r="P47" s="12" t="s">
        <v>95</v>
      </c>
      <c r="Q47" s="12" t="s">
        <v>157</v>
      </c>
      <c r="R47" s="12" t="s">
        <v>157</v>
      </c>
      <c r="S47" s="12" t="str">
        <f t="shared" si="1"/>
        <v/>
      </c>
      <c r="T47" s="12"/>
      <c r="U47" s="12" t="str">
        <f t="shared" si="2"/>
        <v/>
      </c>
      <c r="V47" s="12"/>
      <c r="W47" s="15" t="s">
        <v>97</v>
      </c>
      <c r="X47" s="12" t="s">
        <v>98</v>
      </c>
      <c r="Y47" s="12" t="s">
        <v>158</v>
      </c>
      <c r="Z47" s="12" t="s">
        <v>196</v>
      </c>
      <c r="AA47" s="12" t="s">
        <v>122</v>
      </c>
      <c r="AB47" s="12"/>
      <c r="AC47" s="12">
        <v>1</v>
      </c>
      <c r="AD47" s="12"/>
      <c r="AE47" s="12" t="s">
        <v>102</v>
      </c>
      <c r="AF47" s="16">
        <v>495000</v>
      </c>
      <c r="AG47" s="16">
        <v>495000</v>
      </c>
      <c r="AH47" s="16">
        <v>100</v>
      </c>
      <c r="AI47" s="16">
        <v>0</v>
      </c>
      <c r="AJ47" s="12">
        <v>0</v>
      </c>
      <c r="AK47" s="12"/>
      <c r="AL47" s="12"/>
      <c r="AM47" s="12"/>
      <c r="AN47" s="12"/>
      <c r="AO47" s="12"/>
      <c r="AP47" s="12" t="s">
        <v>160</v>
      </c>
      <c r="AQ47" s="12"/>
      <c r="AR47" s="12"/>
      <c r="AS47" s="12"/>
      <c r="AT47" s="12"/>
      <c r="AU47" s="12"/>
      <c r="AV47" s="17"/>
      <c r="AW47" s="12"/>
      <c r="AX47" s="17"/>
      <c r="AY47" s="12"/>
      <c r="AZ47" s="12" t="s">
        <v>196</v>
      </c>
      <c r="BA47" s="12" t="s">
        <v>122</v>
      </c>
      <c r="BB47" s="12">
        <v>1</v>
      </c>
      <c r="BC47" s="12"/>
      <c r="BD47" s="16">
        <v>495000</v>
      </c>
      <c r="BE47" s="16">
        <v>0</v>
      </c>
      <c r="BF47" s="16">
        <v>0</v>
      </c>
      <c r="BG47" s="16">
        <v>0</v>
      </c>
      <c r="BH47" s="16">
        <v>0</v>
      </c>
      <c r="BI47" s="16">
        <v>495000</v>
      </c>
      <c r="BJ47" s="16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ht="17.25" customHeight="1" x14ac:dyDescent="0.15">
      <c r="A48" s="12"/>
      <c r="B48" s="12" t="s">
        <v>156</v>
      </c>
      <c r="C48" s="13">
        <v>44440</v>
      </c>
      <c r="D48" s="12" t="s">
        <v>89</v>
      </c>
      <c r="E48" s="12" t="s">
        <v>90</v>
      </c>
      <c r="F48" s="12" t="str">
        <f t="shared" si="3"/>
        <v/>
      </c>
      <c r="G48" s="14">
        <v>44440</v>
      </c>
      <c r="H48" s="12"/>
      <c r="I48" s="12"/>
      <c r="J48" s="12"/>
      <c r="K48" s="12" t="s">
        <v>91</v>
      </c>
      <c r="L48" s="12"/>
      <c r="M48" s="12" t="s">
        <v>92</v>
      </c>
      <c r="N48" s="12" t="s">
        <v>93</v>
      </c>
      <c r="O48" s="12" t="s">
        <v>94</v>
      </c>
      <c r="P48" s="12" t="s">
        <v>95</v>
      </c>
      <c r="Q48" s="12" t="s">
        <v>157</v>
      </c>
      <c r="R48" s="12" t="s">
        <v>157</v>
      </c>
      <c r="S48" s="12" t="str">
        <f t="shared" si="1"/>
        <v/>
      </c>
      <c r="T48" s="12"/>
      <c r="U48" s="12" t="str">
        <f t="shared" si="2"/>
        <v/>
      </c>
      <c r="V48" s="12"/>
      <c r="W48" s="15" t="s">
        <v>97</v>
      </c>
      <c r="X48" s="12" t="s">
        <v>98</v>
      </c>
      <c r="Y48" s="12" t="s">
        <v>158</v>
      </c>
      <c r="Z48" s="12" t="s">
        <v>197</v>
      </c>
      <c r="AA48" s="12" t="s">
        <v>122</v>
      </c>
      <c r="AB48" s="12"/>
      <c r="AC48" s="12">
        <v>2</v>
      </c>
      <c r="AD48" s="12"/>
      <c r="AE48" s="12" t="s">
        <v>102</v>
      </c>
      <c r="AF48" s="16">
        <v>250000</v>
      </c>
      <c r="AG48" s="16">
        <v>500000</v>
      </c>
      <c r="AH48" s="16">
        <v>100</v>
      </c>
      <c r="AI48" s="16">
        <v>0</v>
      </c>
      <c r="AJ48" s="12">
        <v>0</v>
      </c>
      <c r="AK48" s="12"/>
      <c r="AL48" s="12"/>
      <c r="AM48" s="12"/>
      <c r="AN48" s="12"/>
      <c r="AO48" s="12"/>
      <c r="AP48" s="12" t="s">
        <v>160</v>
      </c>
      <c r="AQ48" s="12"/>
      <c r="AR48" s="12"/>
      <c r="AS48" s="12"/>
      <c r="AT48" s="12"/>
      <c r="AU48" s="12"/>
      <c r="AV48" s="17"/>
      <c r="AW48" s="12"/>
      <c r="AX48" s="17"/>
      <c r="AY48" s="12"/>
      <c r="AZ48" s="12" t="s">
        <v>197</v>
      </c>
      <c r="BA48" s="12" t="s">
        <v>122</v>
      </c>
      <c r="BB48" s="12">
        <v>2</v>
      </c>
      <c r="BC48" s="12"/>
      <c r="BD48" s="16">
        <v>250000</v>
      </c>
      <c r="BE48" s="16">
        <v>0</v>
      </c>
      <c r="BF48" s="16">
        <v>0</v>
      </c>
      <c r="BG48" s="16">
        <v>0</v>
      </c>
      <c r="BH48" s="16">
        <v>0</v>
      </c>
      <c r="BI48" s="16">
        <v>500000</v>
      </c>
      <c r="BJ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ht="17.25" customHeight="1" x14ac:dyDescent="0.15">
      <c r="A49" s="12"/>
      <c r="B49" s="12" t="s">
        <v>156</v>
      </c>
      <c r="C49" s="13">
        <v>44440</v>
      </c>
      <c r="D49" s="12" t="s">
        <v>89</v>
      </c>
      <c r="E49" s="12" t="s">
        <v>90</v>
      </c>
      <c r="F49" s="12" t="str">
        <f t="shared" si="3"/>
        <v/>
      </c>
      <c r="G49" s="14">
        <v>44440</v>
      </c>
      <c r="H49" s="12"/>
      <c r="I49" s="12"/>
      <c r="J49" s="12"/>
      <c r="K49" s="12" t="s">
        <v>91</v>
      </c>
      <c r="L49" s="12"/>
      <c r="M49" s="12" t="s">
        <v>92</v>
      </c>
      <c r="N49" s="12" t="s">
        <v>93</v>
      </c>
      <c r="O49" s="12" t="s">
        <v>94</v>
      </c>
      <c r="P49" s="12" t="s">
        <v>95</v>
      </c>
      <c r="Q49" s="12" t="s">
        <v>157</v>
      </c>
      <c r="R49" s="12" t="s">
        <v>157</v>
      </c>
      <c r="S49" s="12" t="str">
        <f t="shared" si="1"/>
        <v/>
      </c>
      <c r="T49" s="12"/>
      <c r="U49" s="12" t="str">
        <f t="shared" si="2"/>
        <v/>
      </c>
      <c r="V49" s="12"/>
      <c r="W49" s="15" t="s">
        <v>97</v>
      </c>
      <c r="X49" s="12" t="s">
        <v>98</v>
      </c>
      <c r="Y49" s="12" t="s">
        <v>158</v>
      </c>
      <c r="Z49" s="12" t="s">
        <v>198</v>
      </c>
      <c r="AA49" s="12" t="s">
        <v>122</v>
      </c>
      <c r="AB49" s="12"/>
      <c r="AC49" s="12">
        <v>1</v>
      </c>
      <c r="AD49" s="12"/>
      <c r="AE49" s="12" t="s">
        <v>102</v>
      </c>
      <c r="AF49" s="16">
        <v>385000</v>
      </c>
      <c r="AG49" s="16">
        <v>385000</v>
      </c>
      <c r="AH49" s="16">
        <v>100</v>
      </c>
      <c r="AI49" s="16">
        <v>0</v>
      </c>
      <c r="AJ49" s="12">
        <v>0</v>
      </c>
      <c r="AK49" s="12"/>
      <c r="AL49" s="12"/>
      <c r="AM49" s="12"/>
      <c r="AN49" s="12"/>
      <c r="AO49" s="12"/>
      <c r="AP49" s="12" t="s">
        <v>160</v>
      </c>
      <c r="AQ49" s="12"/>
      <c r="AR49" s="12"/>
      <c r="AS49" s="12"/>
      <c r="AT49" s="12"/>
      <c r="AU49" s="12"/>
      <c r="AV49" s="17"/>
      <c r="AW49" s="12"/>
      <c r="AX49" s="17"/>
      <c r="AY49" s="12"/>
      <c r="AZ49" s="12" t="s">
        <v>198</v>
      </c>
      <c r="BA49" s="12" t="s">
        <v>122</v>
      </c>
      <c r="BB49" s="12">
        <v>1</v>
      </c>
      <c r="BC49" s="12"/>
      <c r="BD49" s="16">
        <v>385000</v>
      </c>
      <c r="BE49" s="16">
        <v>0</v>
      </c>
      <c r="BF49" s="16">
        <v>0</v>
      </c>
      <c r="BG49" s="16">
        <v>0</v>
      </c>
      <c r="BH49" s="16">
        <v>0</v>
      </c>
      <c r="BI49" s="16">
        <v>385000</v>
      </c>
      <c r="BJ49" s="16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ht="17.25" customHeight="1" x14ac:dyDescent="0.15">
      <c r="A50" s="12"/>
      <c r="B50" s="12" t="s">
        <v>156</v>
      </c>
      <c r="C50" s="13">
        <v>44440</v>
      </c>
      <c r="D50" s="12" t="s">
        <v>89</v>
      </c>
      <c r="E50" s="12" t="s">
        <v>90</v>
      </c>
      <c r="F50" s="12" t="str">
        <f t="shared" si="3"/>
        <v/>
      </c>
      <c r="G50" s="14">
        <v>44440</v>
      </c>
      <c r="H50" s="12"/>
      <c r="I50" s="12"/>
      <c r="J50" s="12"/>
      <c r="K50" s="12" t="s">
        <v>91</v>
      </c>
      <c r="L50" s="12"/>
      <c r="M50" s="12" t="s">
        <v>92</v>
      </c>
      <c r="N50" s="12" t="s">
        <v>93</v>
      </c>
      <c r="O50" s="12" t="s">
        <v>94</v>
      </c>
      <c r="P50" s="12" t="s">
        <v>95</v>
      </c>
      <c r="Q50" s="12" t="s">
        <v>157</v>
      </c>
      <c r="R50" s="12" t="s">
        <v>157</v>
      </c>
      <c r="S50" s="12" t="str">
        <f t="shared" si="1"/>
        <v/>
      </c>
      <c r="T50" s="12"/>
      <c r="U50" s="12" t="str">
        <f t="shared" si="2"/>
        <v/>
      </c>
      <c r="V50" s="12"/>
      <c r="W50" s="15" t="s">
        <v>97</v>
      </c>
      <c r="X50" s="12" t="s">
        <v>98</v>
      </c>
      <c r="Y50" s="12" t="s">
        <v>158</v>
      </c>
      <c r="Z50" s="12" t="s">
        <v>199</v>
      </c>
      <c r="AA50" s="12" t="s">
        <v>127</v>
      </c>
      <c r="AB50" s="12"/>
      <c r="AC50" s="12">
        <v>2</v>
      </c>
      <c r="AD50" s="12"/>
      <c r="AE50" s="12" t="s">
        <v>102</v>
      </c>
      <c r="AF50" s="16">
        <v>495000</v>
      </c>
      <c r="AG50" s="16">
        <v>990000</v>
      </c>
      <c r="AH50" s="16">
        <v>100</v>
      </c>
      <c r="AI50" s="16">
        <v>0</v>
      </c>
      <c r="AJ50" s="12">
        <v>0</v>
      </c>
      <c r="AK50" s="12"/>
      <c r="AL50" s="12"/>
      <c r="AM50" s="12"/>
      <c r="AN50" s="12"/>
      <c r="AO50" s="12"/>
      <c r="AP50" s="12" t="s">
        <v>160</v>
      </c>
      <c r="AQ50" s="12"/>
      <c r="AR50" s="12"/>
      <c r="AS50" s="12"/>
      <c r="AT50" s="12"/>
      <c r="AU50" s="12"/>
      <c r="AV50" s="17"/>
      <c r="AW50" s="12"/>
      <c r="AX50" s="17"/>
      <c r="AY50" s="12"/>
      <c r="AZ50" s="12" t="s">
        <v>199</v>
      </c>
      <c r="BA50" s="12" t="s">
        <v>127</v>
      </c>
      <c r="BB50" s="12">
        <v>2</v>
      </c>
      <c r="BC50" s="12"/>
      <c r="BD50" s="16">
        <v>495000</v>
      </c>
      <c r="BE50" s="16">
        <v>0</v>
      </c>
      <c r="BF50" s="16">
        <v>0</v>
      </c>
      <c r="BG50" s="16">
        <v>0</v>
      </c>
      <c r="BH50" s="16">
        <v>0</v>
      </c>
      <c r="BI50" s="16">
        <v>990000</v>
      </c>
      <c r="BJ50" s="16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ht="17.25" customHeight="1" x14ac:dyDescent="0.15">
      <c r="A51" s="12"/>
      <c r="B51" s="12" t="s">
        <v>156</v>
      </c>
      <c r="C51" s="13">
        <v>44440</v>
      </c>
      <c r="D51" s="12" t="s">
        <v>89</v>
      </c>
      <c r="E51" s="12" t="s">
        <v>90</v>
      </c>
      <c r="F51" s="12" t="str">
        <f t="shared" si="3"/>
        <v/>
      </c>
      <c r="G51" s="14">
        <v>44440</v>
      </c>
      <c r="H51" s="12"/>
      <c r="I51" s="12"/>
      <c r="J51" s="12"/>
      <c r="K51" s="12" t="s">
        <v>91</v>
      </c>
      <c r="L51" s="12"/>
      <c r="M51" s="12" t="s">
        <v>92</v>
      </c>
      <c r="N51" s="12" t="s">
        <v>93</v>
      </c>
      <c r="O51" s="12" t="s">
        <v>94</v>
      </c>
      <c r="P51" s="12" t="s">
        <v>95</v>
      </c>
      <c r="Q51" s="12" t="s">
        <v>157</v>
      </c>
      <c r="R51" s="12" t="s">
        <v>157</v>
      </c>
      <c r="S51" s="12" t="str">
        <f t="shared" si="1"/>
        <v/>
      </c>
      <c r="T51" s="12"/>
      <c r="U51" s="12" t="str">
        <f t="shared" si="2"/>
        <v/>
      </c>
      <c r="V51" s="12"/>
      <c r="W51" s="15" t="s">
        <v>97</v>
      </c>
      <c r="X51" s="12" t="s">
        <v>98</v>
      </c>
      <c r="Y51" s="12" t="s">
        <v>158</v>
      </c>
      <c r="Z51" s="12" t="s">
        <v>200</v>
      </c>
      <c r="AA51" s="12" t="s">
        <v>127</v>
      </c>
      <c r="AB51" s="12"/>
      <c r="AC51" s="12">
        <v>1</v>
      </c>
      <c r="AD51" s="12"/>
      <c r="AE51" s="12" t="s">
        <v>102</v>
      </c>
      <c r="AF51" s="16">
        <v>495000</v>
      </c>
      <c r="AG51" s="16">
        <v>495000</v>
      </c>
      <c r="AH51" s="16">
        <v>100</v>
      </c>
      <c r="AI51" s="16">
        <v>0</v>
      </c>
      <c r="AJ51" s="12">
        <v>0</v>
      </c>
      <c r="AK51" s="12"/>
      <c r="AL51" s="12"/>
      <c r="AM51" s="12"/>
      <c r="AN51" s="12"/>
      <c r="AO51" s="12"/>
      <c r="AP51" s="12" t="s">
        <v>160</v>
      </c>
      <c r="AQ51" s="12"/>
      <c r="AR51" s="12"/>
      <c r="AS51" s="12"/>
      <c r="AT51" s="12"/>
      <c r="AU51" s="12"/>
      <c r="AV51" s="17"/>
      <c r="AW51" s="12"/>
      <c r="AX51" s="17"/>
      <c r="AY51" s="12"/>
      <c r="AZ51" s="12" t="s">
        <v>200</v>
      </c>
      <c r="BA51" s="12" t="s">
        <v>127</v>
      </c>
      <c r="BB51" s="12">
        <v>1</v>
      </c>
      <c r="BC51" s="12"/>
      <c r="BD51" s="16">
        <v>495000</v>
      </c>
      <c r="BE51" s="16">
        <v>0</v>
      </c>
      <c r="BF51" s="16">
        <v>0</v>
      </c>
      <c r="BG51" s="16">
        <v>0</v>
      </c>
      <c r="BH51" s="16">
        <v>0</v>
      </c>
      <c r="BI51" s="16">
        <v>495000</v>
      </c>
      <c r="BJ51" s="16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ht="17.25" customHeight="1" x14ac:dyDescent="0.15">
      <c r="A52" s="12"/>
      <c r="B52" s="12" t="s">
        <v>156</v>
      </c>
      <c r="C52" s="13">
        <v>44440</v>
      </c>
      <c r="D52" s="12" t="s">
        <v>89</v>
      </c>
      <c r="E52" s="12" t="s">
        <v>90</v>
      </c>
      <c r="F52" s="12" t="str">
        <f t="shared" si="3"/>
        <v/>
      </c>
      <c r="G52" s="14">
        <v>44440</v>
      </c>
      <c r="H52" s="12"/>
      <c r="I52" s="12"/>
      <c r="J52" s="12"/>
      <c r="K52" s="12" t="s">
        <v>91</v>
      </c>
      <c r="L52" s="12"/>
      <c r="M52" s="12" t="s">
        <v>92</v>
      </c>
      <c r="N52" s="12" t="s">
        <v>93</v>
      </c>
      <c r="O52" s="12" t="s">
        <v>94</v>
      </c>
      <c r="P52" s="12" t="s">
        <v>95</v>
      </c>
      <c r="Q52" s="12" t="s">
        <v>157</v>
      </c>
      <c r="R52" s="12" t="s">
        <v>157</v>
      </c>
      <c r="S52" s="12" t="str">
        <f t="shared" si="1"/>
        <v/>
      </c>
      <c r="T52" s="12"/>
      <c r="U52" s="12" t="str">
        <f t="shared" si="2"/>
        <v/>
      </c>
      <c r="V52" s="12"/>
      <c r="W52" s="15" t="s">
        <v>97</v>
      </c>
      <c r="X52" s="12" t="s">
        <v>98</v>
      </c>
      <c r="Y52" s="12" t="s">
        <v>158</v>
      </c>
      <c r="Z52" s="12" t="s">
        <v>201</v>
      </c>
      <c r="AA52" s="12" t="s">
        <v>127</v>
      </c>
      <c r="AB52" s="12"/>
      <c r="AC52" s="12">
        <v>1</v>
      </c>
      <c r="AD52" s="12"/>
      <c r="AE52" s="12" t="s">
        <v>102</v>
      </c>
      <c r="AF52" s="16">
        <v>495000</v>
      </c>
      <c r="AG52" s="16">
        <v>495000</v>
      </c>
      <c r="AH52" s="16">
        <v>100</v>
      </c>
      <c r="AI52" s="16">
        <v>0</v>
      </c>
      <c r="AJ52" s="12">
        <v>0</v>
      </c>
      <c r="AK52" s="12"/>
      <c r="AL52" s="12"/>
      <c r="AM52" s="12"/>
      <c r="AN52" s="12"/>
      <c r="AO52" s="12"/>
      <c r="AP52" s="12" t="s">
        <v>160</v>
      </c>
      <c r="AQ52" s="12"/>
      <c r="AR52" s="12"/>
      <c r="AS52" s="12"/>
      <c r="AT52" s="12"/>
      <c r="AU52" s="12"/>
      <c r="AV52" s="17"/>
      <c r="AW52" s="12"/>
      <c r="AX52" s="17"/>
      <c r="AY52" s="12"/>
      <c r="AZ52" s="12" t="s">
        <v>201</v>
      </c>
      <c r="BA52" s="12" t="s">
        <v>127</v>
      </c>
      <c r="BB52" s="12">
        <v>1</v>
      </c>
      <c r="BC52" s="12"/>
      <c r="BD52" s="16">
        <v>495000</v>
      </c>
      <c r="BE52" s="16">
        <v>0</v>
      </c>
      <c r="BF52" s="16">
        <v>0</v>
      </c>
      <c r="BG52" s="16">
        <v>0</v>
      </c>
      <c r="BH52" s="16">
        <v>0</v>
      </c>
      <c r="BI52" s="16">
        <v>495000</v>
      </c>
      <c r="BJ52" s="16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ht="17.25" customHeight="1" x14ac:dyDescent="0.15">
      <c r="A53" s="12"/>
      <c r="B53" s="12" t="s">
        <v>156</v>
      </c>
      <c r="C53" s="13">
        <v>44440</v>
      </c>
      <c r="D53" s="12" t="s">
        <v>89</v>
      </c>
      <c r="E53" s="12" t="s">
        <v>90</v>
      </c>
      <c r="F53" s="12" t="str">
        <f t="shared" si="3"/>
        <v/>
      </c>
      <c r="G53" s="14">
        <v>44440</v>
      </c>
      <c r="H53" s="12"/>
      <c r="I53" s="12"/>
      <c r="J53" s="12"/>
      <c r="K53" s="12" t="s">
        <v>91</v>
      </c>
      <c r="L53" s="12"/>
      <c r="M53" s="12" t="s">
        <v>92</v>
      </c>
      <c r="N53" s="12" t="s">
        <v>93</v>
      </c>
      <c r="O53" s="12" t="s">
        <v>94</v>
      </c>
      <c r="P53" s="12" t="s">
        <v>95</v>
      </c>
      <c r="Q53" s="12" t="s">
        <v>157</v>
      </c>
      <c r="R53" s="12" t="s">
        <v>157</v>
      </c>
      <c r="S53" s="12" t="str">
        <f t="shared" si="1"/>
        <v/>
      </c>
      <c r="T53" s="12"/>
      <c r="U53" s="12" t="str">
        <f t="shared" si="2"/>
        <v/>
      </c>
      <c r="V53" s="12"/>
      <c r="W53" s="15" t="s">
        <v>97</v>
      </c>
      <c r="X53" s="12" t="s">
        <v>98</v>
      </c>
      <c r="Y53" s="12" t="s">
        <v>158</v>
      </c>
      <c r="Z53" s="12" t="s">
        <v>202</v>
      </c>
      <c r="AA53" s="12" t="s">
        <v>127</v>
      </c>
      <c r="AB53" s="12"/>
      <c r="AC53" s="12">
        <v>2</v>
      </c>
      <c r="AD53" s="12"/>
      <c r="AE53" s="12" t="s">
        <v>102</v>
      </c>
      <c r="AF53" s="16">
        <v>495000</v>
      </c>
      <c r="AG53" s="16">
        <v>990000</v>
      </c>
      <c r="AH53" s="16">
        <v>100</v>
      </c>
      <c r="AI53" s="16">
        <v>0</v>
      </c>
      <c r="AJ53" s="12">
        <v>0</v>
      </c>
      <c r="AK53" s="12"/>
      <c r="AL53" s="12"/>
      <c r="AM53" s="12"/>
      <c r="AN53" s="12"/>
      <c r="AO53" s="12"/>
      <c r="AP53" s="12" t="s">
        <v>160</v>
      </c>
      <c r="AQ53" s="12"/>
      <c r="AR53" s="12"/>
      <c r="AS53" s="12"/>
      <c r="AT53" s="12"/>
      <c r="AU53" s="12"/>
      <c r="AV53" s="17"/>
      <c r="AW53" s="12"/>
      <c r="AX53" s="17"/>
      <c r="AY53" s="12"/>
      <c r="AZ53" s="12" t="s">
        <v>202</v>
      </c>
      <c r="BA53" s="12" t="s">
        <v>127</v>
      </c>
      <c r="BB53" s="12">
        <v>2</v>
      </c>
      <c r="BC53" s="12"/>
      <c r="BD53" s="16">
        <v>495000</v>
      </c>
      <c r="BE53" s="16">
        <v>0</v>
      </c>
      <c r="BF53" s="16">
        <v>0</v>
      </c>
      <c r="BG53" s="16">
        <v>0</v>
      </c>
      <c r="BH53" s="16">
        <v>0</v>
      </c>
      <c r="BI53" s="16">
        <v>990000</v>
      </c>
      <c r="BJ53" s="16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ht="17.25" customHeight="1" x14ac:dyDescent="0.15">
      <c r="A54" s="12"/>
      <c r="B54" s="12" t="s">
        <v>156</v>
      </c>
      <c r="C54" s="13">
        <v>44440</v>
      </c>
      <c r="D54" s="12" t="s">
        <v>89</v>
      </c>
      <c r="E54" s="12" t="s">
        <v>90</v>
      </c>
      <c r="F54" s="12" t="str">
        <f t="shared" si="3"/>
        <v/>
      </c>
      <c r="G54" s="14">
        <v>44440</v>
      </c>
      <c r="H54" s="12"/>
      <c r="I54" s="12"/>
      <c r="J54" s="12"/>
      <c r="K54" s="12" t="s">
        <v>91</v>
      </c>
      <c r="L54" s="12"/>
      <c r="M54" s="12" t="s">
        <v>92</v>
      </c>
      <c r="N54" s="12" t="s">
        <v>93</v>
      </c>
      <c r="O54" s="12" t="s">
        <v>94</v>
      </c>
      <c r="P54" s="12" t="s">
        <v>95</v>
      </c>
      <c r="Q54" s="12" t="s">
        <v>157</v>
      </c>
      <c r="R54" s="12" t="s">
        <v>157</v>
      </c>
      <c r="S54" s="12" t="str">
        <f t="shared" si="1"/>
        <v/>
      </c>
      <c r="T54" s="12"/>
      <c r="U54" s="12" t="str">
        <f t="shared" si="2"/>
        <v/>
      </c>
      <c r="V54" s="12"/>
      <c r="W54" s="15" t="s">
        <v>97</v>
      </c>
      <c r="X54" s="12" t="s">
        <v>98</v>
      </c>
      <c r="Y54" s="12" t="s">
        <v>158</v>
      </c>
      <c r="Z54" s="12" t="s">
        <v>203</v>
      </c>
      <c r="AA54" s="12" t="s">
        <v>127</v>
      </c>
      <c r="AB54" s="12"/>
      <c r="AC54" s="12">
        <v>2</v>
      </c>
      <c r="AD54" s="12"/>
      <c r="AE54" s="12" t="s">
        <v>102</v>
      </c>
      <c r="AF54" s="16">
        <v>495000</v>
      </c>
      <c r="AG54" s="16">
        <v>990000</v>
      </c>
      <c r="AH54" s="16">
        <v>100</v>
      </c>
      <c r="AI54" s="16">
        <v>0</v>
      </c>
      <c r="AJ54" s="12">
        <v>0</v>
      </c>
      <c r="AK54" s="12"/>
      <c r="AL54" s="12"/>
      <c r="AM54" s="12"/>
      <c r="AN54" s="12"/>
      <c r="AO54" s="12"/>
      <c r="AP54" s="12" t="s">
        <v>160</v>
      </c>
      <c r="AQ54" s="12"/>
      <c r="AR54" s="12"/>
      <c r="AS54" s="12"/>
      <c r="AT54" s="12"/>
      <c r="AU54" s="12"/>
      <c r="AV54" s="17"/>
      <c r="AW54" s="12"/>
      <c r="AX54" s="17"/>
      <c r="AY54" s="12"/>
      <c r="AZ54" s="12" t="s">
        <v>203</v>
      </c>
      <c r="BA54" s="12" t="s">
        <v>127</v>
      </c>
      <c r="BB54" s="12">
        <v>2</v>
      </c>
      <c r="BC54" s="12"/>
      <c r="BD54" s="16">
        <v>495000</v>
      </c>
      <c r="BE54" s="16">
        <v>0</v>
      </c>
      <c r="BF54" s="16">
        <v>0</v>
      </c>
      <c r="BG54" s="16">
        <v>0</v>
      </c>
      <c r="BH54" s="16">
        <v>0</v>
      </c>
      <c r="BI54" s="16">
        <v>990000</v>
      </c>
      <c r="BJ54" s="16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ht="17.25" customHeight="1" x14ac:dyDescent="0.15">
      <c r="A55" s="12"/>
      <c r="B55" s="12" t="s">
        <v>156</v>
      </c>
      <c r="C55" s="13">
        <v>44440</v>
      </c>
      <c r="D55" s="12" t="s">
        <v>89</v>
      </c>
      <c r="E55" s="12" t="s">
        <v>90</v>
      </c>
      <c r="F55" s="12" t="str">
        <f t="shared" si="3"/>
        <v/>
      </c>
      <c r="G55" s="14">
        <v>44440</v>
      </c>
      <c r="H55" s="12"/>
      <c r="I55" s="12"/>
      <c r="J55" s="12"/>
      <c r="K55" s="12" t="s">
        <v>91</v>
      </c>
      <c r="L55" s="12"/>
      <c r="M55" s="12" t="s">
        <v>92</v>
      </c>
      <c r="N55" s="12" t="s">
        <v>93</v>
      </c>
      <c r="O55" s="12" t="s">
        <v>94</v>
      </c>
      <c r="P55" s="12" t="s">
        <v>95</v>
      </c>
      <c r="Q55" s="12" t="s">
        <v>157</v>
      </c>
      <c r="R55" s="12" t="s">
        <v>157</v>
      </c>
      <c r="S55" s="12" t="str">
        <f t="shared" si="1"/>
        <v/>
      </c>
      <c r="T55" s="12"/>
      <c r="U55" s="12" t="str">
        <f t="shared" si="2"/>
        <v/>
      </c>
      <c r="V55" s="12"/>
      <c r="W55" s="15" t="s">
        <v>97</v>
      </c>
      <c r="X55" s="12" t="s">
        <v>98</v>
      </c>
      <c r="Y55" s="12" t="s">
        <v>158</v>
      </c>
      <c r="Z55" s="12" t="s">
        <v>204</v>
      </c>
      <c r="AA55" s="12" t="s">
        <v>127</v>
      </c>
      <c r="AB55" s="12"/>
      <c r="AC55" s="12">
        <v>1</v>
      </c>
      <c r="AD55" s="12"/>
      <c r="AE55" s="12" t="s">
        <v>102</v>
      </c>
      <c r="AF55" s="16">
        <v>550000</v>
      </c>
      <c r="AG55" s="16">
        <v>550000</v>
      </c>
      <c r="AH55" s="16">
        <v>100</v>
      </c>
      <c r="AI55" s="16">
        <v>0</v>
      </c>
      <c r="AJ55" s="12">
        <v>0</v>
      </c>
      <c r="AK55" s="12"/>
      <c r="AL55" s="12"/>
      <c r="AM55" s="12"/>
      <c r="AN55" s="12"/>
      <c r="AO55" s="12"/>
      <c r="AP55" s="12" t="s">
        <v>160</v>
      </c>
      <c r="AQ55" s="12"/>
      <c r="AR55" s="12"/>
      <c r="AS55" s="12"/>
      <c r="AT55" s="12"/>
      <c r="AU55" s="12"/>
      <c r="AV55" s="17"/>
      <c r="AW55" s="12"/>
      <c r="AX55" s="17"/>
      <c r="AY55" s="12"/>
      <c r="AZ55" s="12" t="s">
        <v>204</v>
      </c>
      <c r="BA55" s="12" t="s">
        <v>127</v>
      </c>
      <c r="BB55" s="12">
        <v>1</v>
      </c>
      <c r="BC55" s="12"/>
      <c r="BD55" s="16">
        <v>550000</v>
      </c>
      <c r="BE55" s="16">
        <v>0</v>
      </c>
      <c r="BF55" s="16">
        <v>0</v>
      </c>
      <c r="BG55" s="16">
        <v>0</v>
      </c>
      <c r="BH55" s="16">
        <v>0</v>
      </c>
      <c r="BI55" s="16">
        <v>550000</v>
      </c>
      <c r="BJ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ht="17.25" customHeight="1" x14ac:dyDescent="0.15">
      <c r="A56" s="12"/>
      <c r="B56" s="12" t="s">
        <v>156</v>
      </c>
      <c r="C56" s="13">
        <v>44440</v>
      </c>
      <c r="D56" s="12" t="s">
        <v>89</v>
      </c>
      <c r="E56" s="12" t="s">
        <v>90</v>
      </c>
      <c r="F56" s="12" t="str">
        <f t="shared" si="3"/>
        <v/>
      </c>
      <c r="G56" s="14">
        <v>44440</v>
      </c>
      <c r="H56" s="12"/>
      <c r="I56" s="12"/>
      <c r="J56" s="12"/>
      <c r="K56" s="12" t="s">
        <v>91</v>
      </c>
      <c r="L56" s="12"/>
      <c r="M56" s="12" t="s">
        <v>92</v>
      </c>
      <c r="N56" s="12" t="s">
        <v>93</v>
      </c>
      <c r="O56" s="12" t="s">
        <v>94</v>
      </c>
      <c r="P56" s="12" t="s">
        <v>95</v>
      </c>
      <c r="Q56" s="12" t="s">
        <v>157</v>
      </c>
      <c r="R56" s="12" t="s">
        <v>157</v>
      </c>
      <c r="S56" s="12" t="str">
        <f t="shared" si="1"/>
        <v/>
      </c>
      <c r="T56" s="12"/>
      <c r="U56" s="12" t="str">
        <f t="shared" si="2"/>
        <v/>
      </c>
      <c r="V56" s="12"/>
      <c r="W56" s="15" t="s">
        <v>97</v>
      </c>
      <c r="X56" s="12" t="s">
        <v>98</v>
      </c>
      <c r="Y56" s="12" t="s">
        <v>158</v>
      </c>
      <c r="Z56" s="12" t="s">
        <v>205</v>
      </c>
      <c r="AA56" s="12" t="s">
        <v>127</v>
      </c>
      <c r="AB56" s="12"/>
      <c r="AC56" s="12">
        <v>1</v>
      </c>
      <c r="AD56" s="12"/>
      <c r="AE56" s="12" t="s">
        <v>102</v>
      </c>
      <c r="AF56" s="16">
        <v>550000</v>
      </c>
      <c r="AG56" s="16">
        <v>550000</v>
      </c>
      <c r="AH56" s="16">
        <v>100</v>
      </c>
      <c r="AI56" s="16">
        <v>0</v>
      </c>
      <c r="AJ56" s="12">
        <v>0</v>
      </c>
      <c r="AK56" s="12"/>
      <c r="AL56" s="12"/>
      <c r="AM56" s="12"/>
      <c r="AN56" s="12"/>
      <c r="AO56" s="12"/>
      <c r="AP56" s="12" t="s">
        <v>160</v>
      </c>
      <c r="AQ56" s="12"/>
      <c r="AR56" s="12"/>
      <c r="AS56" s="12"/>
      <c r="AT56" s="12"/>
      <c r="AU56" s="12"/>
      <c r="AV56" s="17"/>
      <c r="AW56" s="12"/>
      <c r="AX56" s="17"/>
      <c r="AY56" s="12"/>
      <c r="AZ56" s="12" t="s">
        <v>205</v>
      </c>
      <c r="BA56" s="12" t="s">
        <v>127</v>
      </c>
      <c r="BB56" s="12">
        <v>1</v>
      </c>
      <c r="BC56" s="12"/>
      <c r="BD56" s="16">
        <v>550000</v>
      </c>
      <c r="BE56" s="16">
        <v>0</v>
      </c>
      <c r="BF56" s="16">
        <v>0</v>
      </c>
      <c r="BG56" s="16">
        <v>0</v>
      </c>
      <c r="BH56" s="16">
        <v>0</v>
      </c>
      <c r="BI56" s="16">
        <v>550000</v>
      </c>
      <c r="BJ56" s="16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ht="17.25" customHeight="1" x14ac:dyDescent="0.15">
      <c r="A57" s="12"/>
      <c r="B57" s="12" t="s">
        <v>156</v>
      </c>
      <c r="C57" s="13">
        <v>44440</v>
      </c>
      <c r="D57" s="12" t="s">
        <v>89</v>
      </c>
      <c r="E57" s="12" t="s">
        <v>90</v>
      </c>
      <c r="F57" s="12" t="str">
        <f t="shared" si="3"/>
        <v/>
      </c>
      <c r="G57" s="14">
        <v>44440</v>
      </c>
      <c r="H57" s="12"/>
      <c r="I57" s="12"/>
      <c r="J57" s="12"/>
      <c r="K57" s="12" t="s">
        <v>91</v>
      </c>
      <c r="L57" s="12"/>
      <c r="M57" s="12" t="s">
        <v>92</v>
      </c>
      <c r="N57" s="12" t="s">
        <v>93</v>
      </c>
      <c r="O57" s="12" t="s">
        <v>94</v>
      </c>
      <c r="P57" s="12" t="s">
        <v>95</v>
      </c>
      <c r="Q57" s="12" t="s">
        <v>157</v>
      </c>
      <c r="R57" s="12" t="s">
        <v>157</v>
      </c>
      <c r="S57" s="12" t="str">
        <f t="shared" si="1"/>
        <v/>
      </c>
      <c r="T57" s="12"/>
      <c r="U57" s="12" t="str">
        <f t="shared" si="2"/>
        <v/>
      </c>
      <c r="V57" s="12"/>
      <c r="W57" s="15" t="s">
        <v>97</v>
      </c>
      <c r="X57" s="12" t="s">
        <v>98</v>
      </c>
      <c r="Y57" s="12" t="s">
        <v>158</v>
      </c>
      <c r="Z57" s="12" t="s">
        <v>206</v>
      </c>
      <c r="AA57" s="12" t="s">
        <v>207</v>
      </c>
      <c r="AB57" s="12"/>
      <c r="AC57" s="12">
        <v>1</v>
      </c>
      <c r="AD57" s="12"/>
      <c r="AE57" s="12" t="s">
        <v>102</v>
      </c>
      <c r="AF57" s="16">
        <v>5450000</v>
      </c>
      <c r="AG57" s="16">
        <v>5450000</v>
      </c>
      <c r="AH57" s="16">
        <v>100</v>
      </c>
      <c r="AI57" s="16">
        <v>0</v>
      </c>
      <c r="AJ57" s="12">
        <v>0</v>
      </c>
      <c r="AK57" s="12"/>
      <c r="AL57" s="12"/>
      <c r="AM57" s="12"/>
      <c r="AN57" s="12"/>
      <c r="AO57" s="12"/>
      <c r="AP57" s="12" t="s">
        <v>160</v>
      </c>
      <c r="AQ57" s="12"/>
      <c r="AR57" s="12"/>
      <c r="AS57" s="12"/>
      <c r="AT57" s="12"/>
      <c r="AU57" s="12"/>
      <c r="AV57" s="17"/>
      <c r="AW57" s="12"/>
      <c r="AX57" s="17"/>
      <c r="AY57" s="12"/>
      <c r="AZ57" s="12" t="s">
        <v>206</v>
      </c>
      <c r="BA57" s="12" t="s">
        <v>207</v>
      </c>
      <c r="BB57" s="12">
        <v>1</v>
      </c>
      <c r="BC57" s="12"/>
      <c r="BD57" s="16">
        <v>5450000</v>
      </c>
      <c r="BE57" s="16">
        <v>0</v>
      </c>
      <c r="BF57" s="16">
        <v>0</v>
      </c>
      <c r="BG57" s="16">
        <v>0</v>
      </c>
      <c r="BH57" s="16">
        <v>0</v>
      </c>
      <c r="BI57" s="16">
        <v>5450000</v>
      </c>
      <c r="BJ57" s="16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ht="17.25" customHeight="1" x14ac:dyDescent="0.15">
      <c r="A58" s="12"/>
      <c r="B58" s="12" t="s">
        <v>156</v>
      </c>
      <c r="C58" s="13">
        <v>44440</v>
      </c>
      <c r="D58" s="12" t="s">
        <v>89</v>
      </c>
      <c r="E58" s="12" t="s">
        <v>90</v>
      </c>
      <c r="F58" s="12" t="str">
        <f t="shared" si="3"/>
        <v/>
      </c>
      <c r="G58" s="14">
        <v>44440</v>
      </c>
      <c r="H58" s="12"/>
      <c r="I58" s="12"/>
      <c r="J58" s="12"/>
      <c r="K58" s="12" t="s">
        <v>91</v>
      </c>
      <c r="L58" s="12"/>
      <c r="M58" s="12" t="s">
        <v>92</v>
      </c>
      <c r="N58" s="12" t="s">
        <v>93</v>
      </c>
      <c r="O58" s="12" t="s">
        <v>94</v>
      </c>
      <c r="P58" s="12" t="s">
        <v>95</v>
      </c>
      <c r="Q58" s="12" t="s">
        <v>157</v>
      </c>
      <c r="R58" s="12" t="s">
        <v>157</v>
      </c>
      <c r="S58" s="12" t="str">
        <f t="shared" si="1"/>
        <v/>
      </c>
      <c r="T58" s="12"/>
      <c r="U58" s="12" t="str">
        <f t="shared" si="2"/>
        <v/>
      </c>
      <c r="V58" s="12"/>
      <c r="W58" s="15" t="s">
        <v>97</v>
      </c>
      <c r="X58" s="12" t="s">
        <v>98</v>
      </c>
      <c r="Y58" s="12" t="s">
        <v>158</v>
      </c>
      <c r="Z58" s="12" t="s">
        <v>208</v>
      </c>
      <c r="AA58" s="12" t="s">
        <v>207</v>
      </c>
      <c r="AB58" s="12"/>
      <c r="AC58" s="12">
        <v>1</v>
      </c>
      <c r="AD58" s="12"/>
      <c r="AE58" s="12" t="s">
        <v>102</v>
      </c>
      <c r="AF58" s="16">
        <v>5450000</v>
      </c>
      <c r="AG58" s="16">
        <v>5450000</v>
      </c>
      <c r="AH58" s="16">
        <v>100</v>
      </c>
      <c r="AI58" s="16">
        <v>0</v>
      </c>
      <c r="AJ58" s="12">
        <v>0</v>
      </c>
      <c r="AK58" s="12"/>
      <c r="AL58" s="12"/>
      <c r="AM58" s="12"/>
      <c r="AN58" s="12"/>
      <c r="AO58" s="12"/>
      <c r="AP58" s="12" t="s">
        <v>160</v>
      </c>
      <c r="AQ58" s="12"/>
      <c r="AR58" s="12"/>
      <c r="AS58" s="12"/>
      <c r="AT58" s="12"/>
      <c r="AU58" s="12"/>
      <c r="AV58" s="17"/>
      <c r="AW58" s="12"/>
      <c r="AX58" s="17"/>
      <c r="AY58" s="12"/>
      <c r="AZ58" s="12" t="s">
        <v>208</v>
      </c>
      <c r="BA58" s="12" t="s">
        <v>207</v>
      </c>
      <c r="BB58" s="12">
        <v>1</v>
      </c>
      <c r="BC58" s="12"/>
      <c r="BD58" s="16">
        <v>5450000</v>
      </c>
      <c r="BE58" s="16">
        <v>0</v>
      </c>
      <c r="BF58" s="16">
        <v>0</v>
      </c>
      <c r="BG58" s="16">
        <v>0</v>
      </c>
      <c r="BH58" s="16">
        <v>0</v>
      </c>
      <c r="BI58" s="16">
        <v>5450000</v>
      </c>
      <c r="BJ58" s="16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ht="17.25" customHeight="1" x14ac:dyDescent="0.15">
      <c r="A59" s="12"/>
      <c r="B59" s="12" t="s">
        <v>156</v>
      </c>
      <c r="C59" s="13">
        <v>44440</v>
      </c>
      <c r="D59" s="12" t="s">
        <v>89</v>
      </c>
      <c r="E59" s="12" t="s">
        <v>90</v>
      </c>
      <c r="F59" s="12" t="str">
        <f t="shared" si="3"/>
        <v/>
      </c>
      <c r="G59" s="14">
        <v>44440</v>
      </c>
      <c r="H59" s="12"/>
      <c r="I59" s="12"/>
      <c r="J59" s="12"/>
      <c r="K59" s="12" t="s">
        <v>91</v>
      </c>
      <c r="L59" s="12"/>
      <c r="M59" s="12" t="s">
        <v>92</v>
      </c>
      <c r="N59" s="12" t="s">
        <v>93</v>
      </c>
      <c r="O59" s="12" t="s">
        <v>94</v>
      </c>
      <c r="P59" s="12" t="s">
        <v>95</v>
      </c>
      <c r="Q59" s="12" t="s">
        <v>157</v>
      </c>
      <c r="R59" s="12" t="s">
        <v>157</v>
      </c>
      <c r="S59" s="12" t="str">
        <f t="shared" si="1"/>
        <v/>
      </c>
      <c r="T59" s="12"/>
      <c r="U59" s="12" t="str">
        <f t="shared" si="2"/>
        <v/>
      </c>
      <c r="V59" s="12"/>
      <c r="W59" s="15" t="s">
        <v>97</v>
      </c>
      <c r="X59" s="12" t="s">
        <v>98</v>
      </c>
      <c r="Y59" s="12" t="s">
        <v>158</v>
      </c>
      <c r="Z59" s="12" t="s">
        <v>209</v>
      </c>
      <c r="AA59" s="12" t="s">
        <v>210</v>
      </c>
      <c r="AB59" s="12"/>
      <c r="AC59" s="12">
        <v>1</v>
      </c>
      <c r="AD59" s="12"/>
      <c r="AE59" s="12" t="s">
        <v>102</v>
      </c>
      <c r="AF59" s="16">
        <v>95000</v>
      </c>
      <c r="AG59" s="16">
        <v>95000</v>
      </c>
      <c r="AH59" s="16">
        <v>100</v>
      </c>
      <c r="AI59" s="16">
        <v>0</v>
      </c>
      <c r="AJ59" s="12">
        <v>0</v>
      </c>
      <c r="AK59" s="12"/>
      <c r="AL59" s="12"/>
      <c r="AM59" s="12"/>
      <c r="AN59" s="12"/>
      <c r="AO59" s="12"/>
      <c r="AP59" s="12" t="s">
        <v>160</v>
      </c>
      <c r="AQ59" s="12"/>
      <c r="AR59" s="12"/>
      <c r="AS59" s="12"/>
      <c r="AT59" s="12"/>
      <c r="AU59" s="12"/>
      <c r="AV59" s="17"/>
      <c r="AW59" s="12"/>
      <c r="AX59" s="17"/>
      <c r="AY59" s="12"/>
      <c r="AZ59" s="12" t="s">
        <v>209</v>
      </c>
      <c r="BA59" s="12" t="s">
        <v>210</v>
      </c>
      <c r="BB59" s="12">
        <v>1</v>
      </c>
      <c r="BC59" s="12"/>
      <c r="BD59" s="16">
        <v>95000</v>
      </c>
      <c r="BE59" s="16">
        <v>0</v>
      </c>
      <c r="BF59" s="16">
        <v>0</v>
      </c>
      <c r="BG59" s="16">
        <v>0</v>
      </c>
      <c r="BH59" s="16">
        <v>0</v>
      </c>
      <c r="BI59" s="16">
        <v>95000</v>
      </c>
      <c r="BJ59" s="16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ht="17.25" customHeight="1" x14ac:dyDescent="0.15">
      <c r="A60" s="12"/>
      <c r="B60" s="12" t="s">
        <v>156</v>
      </c>
      <c r="C60" s="13">
        <v>44440</v>
      </c>
      <c r="D60" s="12" t="s">
        <v>89</v>
      </c>
      <c r="E60" s="12" t="s">
        <v>90</v>
      </c>
      <c r="F60" s="12" t="str">
        <f t="shared" si="3"/>
        <v/>
      </c>
      <c r="G60" s="14">
        <v>44440</v>
      </c>
      <c r="H60" s="12"/>
      <c r="I60" s="12"/>
      <c r="J60" s="12"/>
      <c r="K60" s="12" t="s">
        <v>91</v>
      </c>
      <c r="L60" s="12"/>
      <c r="M60" s="12" t="s">
        <v>92</v>
      </c>
      <c r="N60" s="12" t="s">
        <v>93</v>
      </c>
      <c r="O60" s="12" t="s">
        <v>94</v>
      </c>
      <c r="P60" s="12" t="s">
        <v>95</v>
      </c>
      <c r="Q60" s="12" t="s">
        <v>157</v>
      </c>
      <c r="R60" s="12" t="s">
        <v>157</v>
      </c>
      <c r="S60" s="12" t="str">
        <f t="shared" si="1"/>
        <v/>
      </c>
      <c r="T60" s="12"/>
      <c r="U60" s="12" t="str">
        <f t="shared" si="2"/>
        <v/>
      </c>
      <c r="V60" s="12"/>
      <c r="W60" s="15" t="s">
        <v>97</v>
      </c>
      <c r="X60" s="12" t="s">
        <v>98</v>
      </c>
      <c r="Y60" s="12" t="s">
        <v>158</v>
      </c>
      <c r="Z60" s="12" t="s">
        <v>211</v>
      </c>
      <c r="AA60" s="12" t="s">
        <v>210</v>
      </c>
      <c r="AB60" s="12"/>
      <c r="AC60" s="12">
        <v>1</v>
      </c>
      <c r="AD60" s="12"/>
      <c r="AE60" s="12" t="s">
        <v>102</v>
      </c>
      <c r="AF60" s="16">
        <v>95000</v>
      </c>
      <c r="AG60" s="16">
        <v>95000</v>
      </c>
      <c r="AH60" s="16">
        <v>100</v>
      </c>
      <c r="AI60" s="16">
        <v>0</v>
      </c>
      <c r="AJ60" s="12">
        <v>0</v>
      </c>
      <c r="AK60" s="12"/>
      <c r="AL60" s="12"/>
      <c r="AM60" s="12"/>
      <c r="AN60" s="12"/>
      <c r="AO60" s="12"/>
      <c r="AP60" s="12" t="s">
        <v>160</v>
      </c>
      <c r="AQ60" s="12"/>
      <c r="AR60" s="12"/>
      <c r="AS60" s="12"/>
      <c r="AT60" s="12"/>
      <c r="AU60" s="12"/>
      <c r="AV60" s="17"/>
      <c r="AW60" s="12"/>
      <c r="AX60" s="17"/>
      <c r="AY60" s="12"/>
      <c r="AZ60" s="12" t="s">
        <v>211</v>
      </c>
      <c r="BA60" s="12" t="s">
        <v>210</v>
      </c>
      <c r="BB60" s="12">
        <v>1</v>
      </c>
      <c r="BC60" s="12"/>
      <c r="BD60" s="16">
        <v>95000</v>
      </c>
      <c r="BE60" s="16">
        <v>0</v>
      </c>
      <c r="BF60" s="16">
        <v>0</v>
      </c>
      <c r="BG60" s="16">
        <v>0</v>
      </c>
      <c r="BH60" s="16">
        <v>0</v>
      </c>
      <c r="BI60" s="16">
        <v>95000</v>
      </c>
      <c r="BJ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ht="17.25" customHeight="1" x14ac:dyDescent="0.15">
      <c r="A61" s="12">
        <v>180</v>
      </c>
      <c r="B61" s="12" t="s">
        <v>212</v>
      </c>
      <c r="C61" s="13">
        <v>44501</v>
      </c>
      <c r="D61" s="12" t="s">
        <v>89</v>
      </c>
      <c r="E61" s="12" t="s">
        <v>90</v>
      </c>
      <c r="F61" s="12" t="str">
        <f t="shared" si="3"/>
        <v/>
      </c>
      <c r="G61" s="14">
        <v>44501</v>
      </c>
      <c r="H61" s="12"/>
      <c r="I61" s="12"/>
      <c r="J61" s="12"/>
      <c r="K61" s="12" t="s">
        <v>91</v>
      </c>
      <c r="L61" s="12"/>
      <c r="M61" s="12" t="s">
        <v>92</v>
      </c>
      <c r="N61" s="12" t="s">
        <v>93</v>
      </c>
      <c r="O61" s="12" t="s">
        <v>94</v>
      </c>
      <c r="P61" s="12" t="s">
        <v>95</v>
      </c>
      <c r="Q61" s="12" t="s">
        <v>157</v>
      </c>
      <c r="R61" s="12" t="s">
        <v>157</v>
      </c>
      <c r="S61" s="12" t="str">
        <f t="shared" si="1"/>
        <v/>
      </c>
      <c r="T61" s="12"/>
      <c r="U61" s="12" t="str">
        <f t="shared" si="2"/>
        <v/>
      </c>
      <c r="V61" s="12"/>
      <c r="W61" s="15" t="s">
        <v>97</v>
      </c>
      <c r="X61" s="12" t="s">
        <v>98</v>
      </c>
      <c r="Y61" s="12" t="s">
        <v>99</v>
      </c>
      <c r="Z61" s="12" t="s">
        <v>213</v>
      </c>
      <c r="AA61" s="12" t="s">
        <v>112</v>
      </c>
      <c r="AB61" s="12" t="s">
        <v>214</v>
      </c>
      <c r="AC61" s="12">
        <v>1</v>
      </c>
      <c r="AD61" s="12"/>
      <c r="AE61" s="12" t="s">
        <v>102</v>
      </c>
      <c r="AF61" s="16">
        <v>990000</v>
      </c>
      <c r="AG61" s="16">
        <v>990000</v>
      </c>
      <c r="AH61" s="16">
        <v>100</v>
      </c>
      <c r="AI61" s="16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/>
      <c r="AQ61" s="12"/>
      <c r="AR61" s="12"/>
      <c r="AS61" s="12"/>
      <c r="AT61" s="12" t="s">
        <v>215</v>
      </c>
      <c r="AU61" s="12"/>
      <c r="AV61" s="14">
        <v>44501</v>
      </c>
      <c r="AW61" s="12"/>
      <c r="AX61" s="14">
        <v>44501</v>
      </c>
      <c r="AY61" s="12"/>
      <c r="AZ61" s="12" t="s">
        <v>213</v>
      </c>
      <c r="BA61" s="12" t="s">
        <v>112</v>
      </c>
      <c r="BB61" s="12">
        <v>1</v>
      </c>
      <c r="BC61" s="12"/>
      <c r="BD61" s="16">
        <v>990000</v>
      </c>
      <c r="BE61" s="16">
        <v>0</v>
      </c>
      <c r="BF61" s="16">
        <v>0</v>
      </c>
      <c r="BG61" s="16">
        <v>990000</v>
      </c>
      <c r="BH61" s="16">
        <v>0</v>
      </c>
      <c r="BI61" s="16">
        <v>0</v>
      </c>
      <c r="BJ61" s="16"/>
      <c r="BK61" s="12"/>
      <c r="BL61" s="12" t="s">
        <v>104</v>
      </c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ht="17.25" customHeight="1" x14ac:dyDescent="0.15">
      <c r="A62" s="12"/>
      <c r="B62" s="12" t="s">
        <v>212</v>
      </c>
      <c r="C62" s="13">
        <v>44501</v>
      </c>
      <c r="D62" s="12" t="s">
        <v>89</v>
      </c>
      <c r="E62" s="12" t="s">
        <v>90</v>
      </c>
      <c r="F62" s="12" t="str">
        <f t="shared" si="3"/>
        <v/>
      </c>
      <c r="G62" s="14">
        <v>44501</v>
      </c>
      <c r="H62" s="12"/>
      <c r="I62" s="12"/>
      <c r="J62" s="12"/>
      <c r="K62" s="12" t="s">
        <v>91</v>
      </c>
      <c r="L62" s="12"/>
      <c r="M62" s="12" t="s">
        <v>92</v>
      </c>
      <c r="N62" s="12" t="s">
        <v>93</v>
      </c>
      <c r="O62" s="12" t="s">
        <v>94</v>
      </c>
      <c r="P62" s="12" t="s">
        <v>95</v>
      </c>
      <c r="Q62" s="12" t="s">
        <v>157</v>
      </c>
      <c r="R62" s="12" t="s">
        <v>157</v>
      </c>
      <c r="S62" s="12" t="str">
        <f t="shared" si="1"/>
        <v/>
      </c>
      <c r="T62" s="12"/>
      <c r="U62" s="12" t="str">
        <f t="shared" si="2"/>
        <v/>
      </c>
      <c r="V62" s="12"/>
      <c r="W62" s="15" t="s">
        <v>97</v>
      </c>
      <c r="X62" s="12" t="s">
        <v>98</v>
      </c>
      <c r="Y62" s="12" t="s">
        <v>99</v>
      </c>
      <c r="Z62" s="12" t="s">
        <v>216</v>
      </c>
      <c r="AA62" s="12" t="s">
        <v>112</v>
      </c>
      <c r="AB62" s="12" t="s">
        <v>214</v>
      </c>
      <c r="AC62" s="12">
        <v>1</v>
      </c>
      <c r="AD62" s="12"/>
      <c r="AE62" s="12" t="s">
        <v>102</v>
      </c>
      <c r="AF62" s="16">
        <v>4730000</v>
      </c>
      <c r="AG62" s="16">
        <v>4730000</v>
      </c>
      <c r="AH62" s="16">
        <v>100</v>
      </c>
      <c r="AI62" s="16">
        <v>0</v>
      </c>
      <c r="AJ62" s="12">
        <v>0</v>
      </c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7"/>
      <c r="AW62" s="12"/>
      <c r="AX62" s="17"/>
      <c r="AY62" s="12"/>
      <c r="AZ62" s="12" t="s">
        <v>216</v>
      </c>
      <c r="BA62" s="12" t="s">
        <v>112</v>
      </c>
      <c r="BB62" s="12">
        <v>1</v>
      </c>
      <c r="BC62" s="12"/>
      <c r="BD62" s="16">
        <v>4730000</v>
      </c>
      <c r="BE62" s="16">
        <v>0</v>
      </c>
      <c r="BF62" s="16">
        <v>0</v>
      </c>
      <c r="BG62" s="16">
        <v>4730000</v>
      </c>
      <c r="BH62" s="16">
        <v>0</v>
      </c>
      <c r="BI62" s="16">
        <v>0</v>
      </c>
      <c r="BJ62" s="16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ht="17.25" customHeight="1" x14ac:dyDescent="0.15">
      <c r="A63" s="12">
        <v>179</v>
      </c>
      <c r="B63" s="12" t="s">
        <v>217</v>
      </c>
      <c r="C63" s="13">
        <v>44531</v>
      </c>
      <c r="D63" s="12" t="s">
        <v>89</v>
      </c>
      <c r="E63" s="12" t="s">
        <v>90</v>
      </c>
      <c r="F63" s="12" t="str">
        <f t="shared" si="3"/>
        <v/>
      </c>
      <c r="G63" s="14">
        <v>44531</v>
      </c>
      <c r="H63" s="12"/>
      <c r="I63" s="12"/>
      <c r="J63" s="12"/>
      <c r="K63" s="12" t="s">
        <v>91</v>
      </c>
      <c r="L63" s="12"/>
      <c r="M63" s="12" t="s">
        <v>92</v>
      </c>
      <c r="N63" s="12" t="s">
        <v>93</v>
      </c>
      <c r="O63" s="12" t="s">
        <v>94</v>
      </c>
      <c r="P63" s="12" t="s">
        <v>95</v>
      </c>
      <c r="Q63" s="12" t="s">
        <v>218</v>
      </c>
      <c r="R63" s="12" t="s">
        <v>218</v>
      </c>
      <c r="S63" s="12" t="str">
        <f t="shared" si="1"/>
        <v/>
      </c>
      <c r="T63" s="12"/>
      <c r="U63" s="12" t="str">
        <f t="shared" si="2"/>
        <v/>
      </c>
      <c r="V63" s="12"/>
      <c r="W63" s="18" t="s">
        <v>106</v>
      </c>
      <c r="X63" s="12" t="s">
        <v>98</v>
      </c>
      <c r="Y63" s="12" t="s">
        <v>99</v>
      </c>
      <c r="Z63" s="12" t="s">
        <v>219</v>
      </c>
      <c r="AA63" s="12" t="s">
        <v>112</v>
      </c>
      <c r="AB63" s="12"/>
      <c r="AC63" s="12">
        <v>2</v>
      </c>
      <c r="AD63" s="12"/>
      <c r="AE63" s="12" t="s">
        <v>102</v>
      </c>
      <c r="AF63" s="16">
        <v>385000</v>
      </c>
      <c r="AG63" s="16">
        <v>154000</v>
      </c>
      <c r="AH63" s="16">
        <v>20</v>
      </c>
      <c r="AI63" s="16">
        <v>616000</v>
      </c>
      <c r="AJ63" s="12">
        <v>0</v>
      </c>
      <c r="AK63" s="12">
        <v>0</v>
      </c>
      <c r="AL63" s="12">
        <v>0</v>
      </c>
      <c r="AM63" s="12">
        <v>0</v>
      </c>
      <c r="AN63" s="12">
        <v>2176000</v>
      </c>
      <c r="AO63" s="12">
        <v>2176000</v>
      </c>
      <c r="AP63" s="12"/>
      <c r="AQ63" s="12"/>
      <c r="AR63" s="12"/>
      <c r="AS63" s="12"/>
      <c r="AT63" s="12" t="s">
        <v>220</v>
      </c>
      <c r="AU63" s="12"/>
      <c r="AV63" s="14">
        <v>44531</v>
      </c>
      <c r="AW63" s="12"/>
      <c r="AX63" s="14">
        <v>44531</v>
      </c>
      <c r="AY63" s="12"/>
      <c r="AZ63" s="12" t="s">
        <v>219</v>
      </c>
      <c r="BA63" s="12" t="s">
        <v>112</v>
      </c>
      <c r="BB63" s="12">
        <v>2</v>
      </c>
      <c r="BC63" s="12"/>
      <c r="BD63" s="16">
        <v>385000</v>
      </c>
      <c r="BE63" s="16">
        <v>0</v>
      </c>
      <c r="BF63" s="16">
        <v>0</v>
      </c>
      <c r="BG63" s="16">
        <v>0</v>
      </c>
      <c r="BH63" s="16">
        <v>0</v>
      </c>
      <c r="BI63" s="16">
        <v>770000</v>
      </c>
      <c r="BJ63" s="16"/>
      <c r="BK63" s="12"/>
      <c r="BL63" s="12" t="s">
        <v>104</v>
      </c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7">
        <v>44531.469247685185</v>
      </c>
      <c r="BZ63" s="12" t="s">
        <v>221</v>
      </c>
      <c r="CA63" s="12" t="s">
        <v>106</v>
      </c>
      <c r="CB63" s="12">
        <v>2176000</v>
      </c>
      <c r="CC63" s="12" t="s">
        <v>90</v>
      </c>
      <c r="CD63" s="12" t="s">
        <v>107</v>
      </c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ht="17.25" customHeight="1" x14ac:dyDescent="0.15">
      <c r="A64" s="12"/>
      <c r="B64" s="12" t="s">
        <v>217</v>
      </c>
      <c r="C64" s="13">
        <v>44531</v>
      </c>
      <c r="D64" s="12" t="s">
        <v>89</v>
      </c>
      <c r="E64" s="12" t="s">
        <v>90</v>
      </c>
      <c r="F64" s="12" t="str">
        <f t="shared" si="3"/>
        <v/>
      </c>
      <c r="G64" s="14">
        <v>44531</v>
      </c>
      <c r="H64" s="12"/>
      <c r="I64" s="12"/>
      <c r="J64" s="12"/>
      <c r="K64" s="12" t="s">
        <v>91</v>
      </c>
      <c r="L64" s="12"/>
      <c r="M64" s="12" t="s">
        <v>92</v>
      </c>
      <c r="N64" s="12" t="s">
        <v>93</v>
      </c>
      <c r="O64" s="12" t="s">
        <v>94</v>
      </c>
      <c r="P64" s="12" t="s">
        <v>95</v>
      </c>
      <c r="Q64" s="12" t="s">
        <v>218</v>
      </c>
      <c r="R64" s="12" t="s">
        <v>218</v>
      </c>
      <c r="S64" s="12" t="str">
        <f t="shared" si="1"/>
        <v/>
      </c>
      <c r="T64" s="12"/>
      <c r="U64" s="12" t="str">
        <f t="shared" si="2"/>
        <v/>
      </c>
      <c r="V64" s="12"/>
      <c r="W64" s="18" t="s">
        <v>106</v>
      </c>
      <c r="X64" s="12" t="s">
        <v>98</v>
      </c>
      <c r="Y64" s="12" t="s">
        <v>99</v>
      </c>
      <c r="Z64" s="12" t="s">
        <v>222</v>
      </c>
      <c r="AA64" s="12" t="s">
        <v>132</v>
      </c>
      <c r="AB64" s="12"/>
      <c r="AC64" s="12">
        <v>1</v>
      </c>
      <c r="AD64" s="12"/>
      <c r="AE64" s="12" t="s">
        <v>102</v>
      </c>
      <c r="AF64" s="16">
        <v>1950000</v>
      </c>
      <c r="AG64" s="16">
        <v>390000</v>
      </c>
      <c r="AH64" s="16">
        <v>20</v>
      </c>
      <c r="AI64" s="16">
        <v>1560000</v>
      </c>
      <c r="AJ64" s="12">
        <v>0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7"/>
      <c r="AW64" s="12"/>
      <c r="AX64" s="17"/>
      <c r="AY64" s="12"/>
      <c r="AZ64" s="12" t="s">
        <v>222</v>
      </c>
      <c r="BA64" s="12" t="s">
        <v>132</v>
      </c>
      <c r="BB64" s="12">
        <v>1</v>
      </c>
      <c r="BC64" s="12"/>
      <c r="BD64" s="16">
        <v>1950000</v>
      </c>
      <c r="BE64" s="16">
        <v>0</v>
      </c>
      <c r="BF64" s="16">
        <v>0</v>
      </c>
      <c r="BG64" s="16">
        <v>0</v>
      </c>
      <c r="BH64" s="16">
        <v>0</v>
      </c>
      <c r="BI64" s="16">
        <v>1950000</v>
      </c>
      <c r="BJ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ht="17.25" customHeight="1" x14ac:dyDescent="0.15">
      <c r="A65" s="12">
        <v>178</v>
      </c>
      <c r="B65" s="12" t="s">
        <v>223</v>
      </c>
      <c r="C65" s="19" t="s">
        <v>224</v>
      </c>
      <c r="D65" s="12" t="s">
        <v>89</v>
      </c>
      <c r="E65" s="12" t="s">
        <v>90</v>
      </c>
      <c r="F65" s="12" t="str">
        <f t="shared" si="3"/>
        <v/>
      </c>
      <c r="G65" s="12" t="s">
        <v>224</v>
      </c>
      <c r="H65" s="12"/>
      <c r="I65" s="12"/>
      <c r="J65" s="12"/>
      <c r="K65" s="12" t="s">
        <v>91</v>
      </c>
      <c r="L65" s="12"/>
      <c r="M65" s="12" t="s">
        <v>92</v>
      </c>
      <c r="N65" s="12" t="s">
        <v>93</v>
      </c>
      <c r="O65" s="12" t="s">
        <v>94</v>
      </c>
      <c r="P65" s="12" t="s">
        <v>95</v>
      </c>
      <c r="Q65" s="12" t="s">
        <v>225</v>
      </c>
      <c r="R65" s="12" t="s">
        <v>225</v>
      </c>
      <c r="S65" s="12" t="str">
        <f t="shared" si="1"/>
        <v/>
      </c>
      <c r="T65" s="12"/>
      <c r="U65" s="12" t="str">
        <f t="shared" si="2"/>
        <v/>
      </c>
      <c r="V65" s="12"/>
      <c r="W65" s="15" t="s">
        <v>97</v>
      </c>
      <c r="X65" s="12" t="s">
        <v>98</v>
      </c>
      <c r="Y65" s="12" t="s">
        <v>99</v>
      </c>
      <c r="Z65" s="12" t="s">
        <v>226</v>
      </c>
      <c r="AA65" s="12" t="s">
        <v>112</v>
      </c>
      <c r="AB65" s="12" t="s">
        <v>227</v>
      </c>
      <c r="AC65" s="12">
        <v>2</v>
      </c>
      <c r="AD65" s="12"/>
      <c r="AE65" s="12"/>
      <c r="AF65" s="16">
        <v>1485000</v>
      </c>
      <c r="AG65" s="16">
        <v>594000</v>
      </c>
      <c r="AH65" s="16">
        <v>20</v>
      </c>
      <c r="AI65" s="16">
        <v>2376000</v>
      </c>
      <c r="AJ65" s="12">
        <v>0</v>
      </c>
      <c r="AK65" s="12">
        <v>0</v>
      </c>
      <c r="AL65" s="12">
        <v>0</v>
      </c>
      <c r="AM65" s="12">
        <v>0</v>
      </c>
      <c r="AN65" s="12">
        <v>2376000</v>
      </c>
      <c r="AO65" s="12">
        <v>2376000</v>
      </c>
      <c r="AP65" s="12"/>
      <c r="AQ65" s="12"/>
      <c r="AR65" s="12"/>
      <c r="AS65" s="12"/>
      <c r="AT65" s="12" t="s">
        <v>228</v>
      </c>
      <c r="AU65" s="12"/>
      <c r="AV65" s="12" t="s">
        <v>224</v>
      </c>
      <c r="AW65" s="12"/>
      <c r="AX65" s="12" t="s">
        <v>224</v>
      </c>
      <c r="AY65" s="12"/>
      <c r="AZ65" s="12" t="s">
        <v>226</v>
      </c>
      <c r="BA65" s="12" t="s">
        <v>112</v>
      </c>
      <c r="BB65" s="12">
        <v>2</v>
      </c>
      <c r="BC65" s="12"/>
      <c r="BD65" s="16">
        <v>1485000</v>
      </c>
      <c r="BE65" s="16">
        <v>0</v>
      </c>
      <c r="BF65" s="16">
        <v>0</v>
      </c>
      <c r="BG65" s="16">
        <v>594000</v>
      </c>
      <c r="BH65" s="16">
        <v>0</v>
      </c>
      <c r="BI65" s="16">
        <v>2376000</v>
      </c>
      <c r="BJ65" s="16"/>
      <c r="BK65" s="12"/>
      <c r="BL65" s="12" t="s">
        <v>104</v>
      </c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 t="s">
        <v>229</v>
      </c>
      <c r="BZ65" s="12" t="s">
        <v>230</v>
      </c>
      <c r="CA65" s="12" t="s">
        <v>106</v>
      </c>
      <c r="CB65" s="12">
        <v>2376000</v>
      </c>
      <c r="CC65" s="12" t="s">
        <v>135</v>
      </c>
      <c r="CD65" s="12" t="s">
        <v>136</v>
      </c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ht="17.25" customHeight="1" x14ac:dyDescent="0.15">
      <c r="A66" s="12">
        <v>177</v>
      </c>
      <c r="B66" s="12" t="s">
        <v>231</v>
      </c>
      <c r="C66" s="19" t="s">
        <v>224</v>
      </c>
      <c r="D66" s="12" t="s">
        <v>140</v>
      </c>
      <c r="E66" s="12" t="s">
        <v>90</v>
      </c>
      <c r="F66" s="12" t="str">
        <f t="shared" si="3"/>
        <v/>
      </c>
      <c r="G66" s="12" t="s">
        <v>224</v>
      </c>
      <c r="H66" s="12"/>
      <c r="I66" s="12"/>
      <c r="J66" s="12"/>
      <c r="K66" s="12" t="s">
        <v>91</v>
      </c>
      <c r="L66" s="12"/>
      <c r="M66" s="12" t="s">
        <v>92</v>
      </c>
      <c r="N66" s="12" t="s">
        <v>93</v>
      </c>
      <c r="O66" s="12" t="s">
        <v>94</v>
      </c>
      <c r="P66" s="12" t="s">
        <v>95</v>
      </c>
      <c r="Q66" s="12" t="s">
        <v>225</v>
      </c>
      <c r="R66" s="12" t="s">
        <v>225</v>
      </c>
      <c r="S66" s="12" t="str">
        <f t="shared" si="1"/>
        <v/>
      </c>
      <c r="T66" s="12"/>
      <c r="U66" s="12" t="str">
        <f t="shared" si="2"/>
        <v/>
      </c>
      <c r="V66" s="12"/>
      <c r="W66" s="15" t="s">
        <v>97</v>
      </c>
      <c r="X66" s="12" t="s">
        <v>98</v>
      </c>
      <c r="Y66" s="12" t="s">
        <v>99</v>
      </c>
      <c r="Z66" s="12" t="s">
        <v>232</v>
      </c>
      <c r="AA66" s="12" t="s">
        <v>132</v>
      </c>
      <c r="AB66" s="12"/>
      <c r="AC66" s="12">
        <v>1</v>
      </c>
      <c r="AD66" s="12"/>
      <c r="AE66" s="12" t="s">
        <v>102</v>
      </c>
      <c r="AF66" s="16">
        <v>2475000</v>
      </c>
      <c r="AG66" s="16">
        <v>495000</v>
      </c>
      <c r="AH66" s="16">
        <v>20</v>
      </c>
      <c r="AI66" s="16">
        <v>1980000</v>
      </c>
      <c r="AJ66" s="12">
        <v>0</v>
      </c>
      <c r="AK66" s="12">
        <v>0</v>
      </c>
      <c r="AL66" s="12">
        <v>0</v>
      </c>
      <c r="AM66" s="12">
        <v>0</v>
      </c>
      <c r="AN66" s="12">
        <v>11220000</v>
      </c>
      <c r="AO66" s="12">
        <v>11220000</v>
      </c>
      <c r="AP66" s="12" t="s">
        <v>227</v>
      </c>
      <c r="AQ66" s="12"/>
      <c r="AR66" s="12"/>
      <c r="AS66" s="12"/>
      <c r="AT66" s="12" t="s">
        <v>233</v>
      </c>
      <c r="AU66" s="12"/>
      <c r="AV66" s="12" t="s">
        <v>224</v>
      </c>
      <c r="AW66" s="12"/>
      <c r="AX66" s="12" t="s">
        <v>224</v>
      </c>
      <c r="AY66" s="12"/>
      <c r="AZ66" s="12" t="s">
        <v>232</v>
      </c>
      <c r="BA66" s="12" t="s">
        <v>132</v>
      </c>
      <c r="BB66" s="12">
        <v>1</v>
      </c>
      <c r="BC66" s="12"/>
      <c r="BD66" s="16">
        <v>2475000</v>
      </c>
      <c r="BE66" s="16">
        <v>0</v>
      </c>
      <c r="BF66" s="16">
        <v>0</v>
      </c>
      <c r="BG66" s="16">
        <v>0</v>
      </c>
      <c r="BH66" s="16">
        <v>0</v>
      </c>
      <c r="BI66" s="16">
        <v>2475000</v>
      </c>
      <c r="BJ66" s="16"/>
      <c r="BK66" s="12"/>
      <c r="BL66" s="12" t="s">
        <v>104</v>
      </c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 t="s">
        <v>234</v>
      </c>
      <c r="BZ66" s="12" t="s">
        <v>235</v>
      </c>
      <c r="CA66" s="12" t="s">
        <v>106</v>
      </c>
      <c r="CB66" s="12">
        <v>11220000</v>
      </c>
      <c r="CC66" s="12" t="s">
        <v>135</v>
      </c>
      <c r="CD66" s="12" t="s">
        <v>136</v>
      </c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ht="17.25" customHeight="1" x14ac:dyDescent="0.15">
      <c r="A67" s="12"/>
      <c r="B67" s="12" t="s">
        <v>231</v>
      </c>
      <c r="C67" s="19" t="s">
        <v>224</v>
      </c>
      <c r="D67" s="12" t="s">
        <v>140</v>
      </c>
      <c r="E67" s="12" t="s">
        <v>90</v>
      </c>
      <c r="F67" s="12" t="str">
        <f t="shared" si="3"/>
        <v/>
      </c>
      <c r="G67" s="12" t="s">
        <v>224</v>
      </c>
      <c r="H67" s="12"/>
      <c r="I67" s="12"/>
      <c r="J67" s="12"/>
      <c r="K67" s="12" t="s">
        <v>91</v>
      </c>
      <c r="L67" s="12"/>
      <c r="M67" s="12" t="s">
        <v>92</v>
      </c>
      <c r="N67" s="12" t="s">
        <v>93</v>
      </c>
      <c r="O67" s="12" t="s">
        <v>94</v>
      </c>
      <c r="P67" s="12" t="s">
        <v>95</v>
      </c>
      <c r="Q67" s="12" t="s">
        <v>225</v>
      </c>
      <c r="R67" s="12" t="s">
        <v>225</v>
      </c>
      <c r="S67" s="12" t="str">
        <f t="shared" si="1"/>
        <v/>
      </c>
      <c r="T67" s="12"/>
      <c r="U67" s="12" t="str">
        <f t="shared" si="2"/>
        <v/>
      </c>
      <c r="V67" s="12"/>
      <c r="W67" s="15" t="s">
        <v>97</v>
      </c>
      <c r="X67" s="12" t="s">
        <v>98</v>
      </c>
      <c r="Y67" s="12" t="s">
        <v>99</v>
      </c>
      <c r="Z67" s="12" t="s">
        <v>226</v>
      </c>
      <c r="AA67" s="12" t="s">
        <v>112</v>
      </c>
      <c r="AB67" s="12"/>
      <c r="AC67" s="12">
        <v>4</v>
      </c>
      <c r="AD67" s="12"/>
      <c r="AE67" s="12"/>
      <c r="AF67" s="16">
        <v>1485000</v>
      </c>
      <c r="AG67" s="16">
        <v>1188000</v>
      </c>
      <c r="AH67" s="16">
        <v>20</v>
      </c>
      <c r="AI67" s="16">
        <v>4752000</v>
      </c>
      <c r="AJ67" s="12">
        <v>0</v>
      </c>
      <c r="AK67" s="12"/>
      <c r="AL67" s="12"/>
      <c r="AM67" s="12"/>
      <c r="AN67" s="12"/>
      <c r="AO67" s="12"/>
      <c r="AP67" s="12" t="s">
        <v>227</v>
      </c>
      <c r="AQ67" s="12"/>
      <c r="AR67" s="12"/>
      <c r="AS67" s="12"/>
      <c r="AT67" s="12"/>
      <c r="AU67" s="12"/>
      <c r="AV67" s="17"/>
      <c r="AW67" s="12"/>
      <c r="AX67" s="17"/>
      <c r="AY67" s="12"/>
      <c r="AZ67" s="12" t="s">
        <v>226</v>
      </c>
      <c r="BA67" s="12" t="s">
        <v>112</v>
      </c>
      <c r="BB67" s="12">
        <v>4</v>
      </c>
      <c r="BC67" s="12"/>
      <c r="BD67" s="16">
        <v>1485000</v>
      </c>
      <c r="BE67" s="16">
        <v>0</v>
      </c>
      <c r="BF67" s="16">
        <v>0</v>
      </c>
      <c r="BG67" s="16">
        <v>0</v>
      </c>
      <c r="BH67" s="16">
        <v>0</v>
      </c>
      <c r="BI67" s="16">
        <v>5940000</v>
      </c>
      <c r="BJ67" s="16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ht="17.25" customHeight="1" x14ac:dyDescent="0.15">
      <c r="A68" s="12"/>
      <c r="B68" s="12" t="s">
        <v>231</v>
      </c>
      <c r="C68" s="19" t="s">
        <v>224</v>
      </c>
      <c r="D68" s="12" t="s">
        <v>140</v>
      </c>
      <c r="E68" s="12" t="s">
        <v>90</v>
      </c>
      <c r="F68" s="12" t="str">
        <f t="shared" si="3"/>
        <v/>
      </c>
      <c r="G68" s="12" t="s">
        <v>224</v>
      </c>
      <c r="H68" s="12"/>
      <c r="I68" s="12"/>
      <c r="J68" s="12"/>
      <c r="K68" s="12" t="s">
        <v>91</v>
      </c>
      <c r="L68" s="12"/>
      <c r="M68" s="12" t="s">
        <v>92</v>
      </c>
      <c r="N68" s="12" t="s">
        <v>93</v>
      </c>
      <c r="O68" s="12" t="s">
        <v>94</v>
      </c>
      <c r="P68" s="12" t="s">
        <v>95</v>
      </c>
      <c r="Q68" s="12" t="s">
        <v>225</v>
      </c>
      <c r="R68" s="12" t="s">
        <v>225</v>
      </c>
      <c r="S68" s="12" t="str">
        <f t="shared" si="1"/>
        <v/>
      </c>
      <c r="T68" s="12"/>
      <c r="U68" s="12" t="str">
        <f t="shared" si="2"/>
        <v/>
      </c>
      <c r="V68" s="12"/>
      <c r="W68" s="15" t="s">
        <v>97</v>
      </c>
      <c r="X68" s="12" t="s">
        <v>98</v>
      </c>
      <c r="Y68" s="12" t="s">
        <v>99</v>
      </c>
      <c r="Z68" s="12" t="s">
        <v>236</v>
      </c>
      <c r="AA68" s="12" t="s">
        <v>132</v>
      </c>
      <c r="AB68" s="12"/>
      <c r="AC68" s="12">
        <v>1</v>
      </c>
      <c r="AD68" s="12"/>
      <c r="AE68" s="12" t="s">
        <v>102</v>
      </c>
      <c r="AF68" s="16">
        <v>5610000</v>
      </c>
      <c r="AG68" s="16">
        <v>1122000</v>
      </c>
      <c r="AH68" s="16">
        <v>20</v>
      </c>
      <c r="AI68" s="16">
        <v>4488000</v>
      </c>
      <c r="AJ68" s="12">
        <v>0</v>
      </c>
      <c r="AK68" s="12"/>
      <c r="AL68" s="12"/>
      <c r="AM68" s="12"/>
      <c r="AN68" s="12"/>
      <c r="AO68" s="12"/>
      <c r="AP68" s="12" t="s">
        <v>227</v>
      </c>
      <c r="AQ68" s="12"/>
      <c r="AR68" s="12"/>
      <c r="AS68" s="12"/>
      <c r="AT68" s="12"/>
      <c r="AU68" s="12"/>
      <c r="AV68" s="17"/>
      <c r="AW68" s="12"/>
      <c r="AX68" s="17"/>
      <c r="AY68" s="12"/>
      <c r="AZ68" s="12" t="s">
        <v>236</v>
      </c>
      <c r="BA68" s="12" t="s">
        <v>132</v>
      </c>
      <c r="BB68" s="12">
        <v>1</v>
      </c>
      <c r="BC68" s="12"/>
      <c r="BD68" s="16">
        <v>5610000</v>
      </c>
      <c r="BE68" s="16">
        <v>0</v>
      </c>
      <c r="BF68" s="16">
        <v>0</v>
      </c>
      <c r="BG68" s="16">
        <v>0</v>
      </c>
      <c r="BH68" s="16">
        <v>0</v>
      </c>
      <c r="BI68" s="16">
        <v>5610000</v>
      </c>
      <c r="BJ68" s="16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ht="17.25" customHeight="1" x14ac:dyDescent="0.15">
      <c r="A69" s="12">
        <v>176</v>
      </c>
      <c r="B69" s="12" t="s">
        <v>237</v>
      </c>
      <c r="C69" s="19" t="s">
        <v>224</v>
      </c>
      <c r="D69" s="12" t="s">
        <v>89</v>
      </c>
      <c r="E69" s="12" t="s">
        <v>90</v>
      </c>
      <c r="F69" s="12" t="str">
        <f t="shared" si="3"/>
        <v/>
      </c>
      <c r="G69" s="12" t="s">
        <v>224</v>
      </c>
      <c r="H69" s="12"/>
      <c r="I69" s="12"/>
      <c r="J69" s="12"/>
      <c r="K69" s="12" t="s">
        <v>91</v>
      </c>
      <c r="L69" s="12"/>
      <c r="M69" s="12" t="s">
        <v>92</v>
      </c>
      <c r="N69" s="12" t="s">
        <v>93</v>
      </c>
      <c r="O69" s="12" t="s">
        <v>94</v>
      </c>
      <c r="P69" s="12" t="s">
        <v>238</v>
      </c>
      <c r="Q69" s="12" t="s">
        <v>239</v>
      </c>
      <c r="R69" s="12" t="s">
        <v>239</v>
      </c>
      <c r="S69" s="12" t="str">
        <f t="shared" si="1"/>
        <v/>
      </c>
      <c r="T69" s="12"/>
      <c r="U69" s="12" t="str">
        <f t="shared" si="2"/>
        <v/>
      </c>
      <c r="V69" s="12"/>
      <c r="W69" s="15" t="s">
        <v>97</v>
      </c>
      <c r="X69" s="12" t="s">
        <v>98</v>
      </c>
      <c r="Y69" s="12" t="s">
        <v>99</v>
      </c>
      <c r="Z69" s="12" t="s">
        <v>240</v>
      </c>
      <c r="AA69" s="12" t="s">
        <v>122</v>
      </c>
      <c r="AB69" s="12" t="s">
        <v>227</v>
      </c>
      <c r="AC69" s="12">
        <v>1</v>
      </c>
      <c r="AD69" s="12"/>
      <c r="AE69" s="12" t="s">
        <v>182</v>
      </c>
      <c r="AF69" s="16">
        <v>245000</v>
      </c>
      <c r="AG69" s="16">
        <v>49000</v>
      </c>
      <c r="AH69" s="16">
        <v>20</v>
      </c>
      <c r="AI69" s="16">
        <v>196000</v>
      </c>
      <c r="AJ69" s="12">
        <v>0</v>
      </c>
      <c r="AK69" s="12">
        <v>0</v>
      </c>
      <c r="AL69" s="12">
        <v>0</v>
      </c>
      <c r="AM69" s="12">
        <v>0</v>
      </c>
      <c r="AN69" s="12">
        <v>196000</v>
      </c>
      <c r="AO69" s="12">
        <v>196000</v>
      </c>
      <c r="AP69" s="12"/>
      <c r="AQ69" s="12"/>
      <c r="AR69" s="12"/>
      <c r="AS69" s="12"/>
      <c r="AT69" s="12" t="s">
        <v>241</v>
      </c>
      <c r="AU69" s="12"/>
      <c r="AV69" s="12" t="s">
        <v>224</v>
      </c>
      <c r="AW69" s="12"/>
      <c r="AX69" s="12" t="s">
        <v>224</v>
      </c>
      <c r="AY69" s="12"/>
      <c r="AZ69" s="12" t="s">
        <v>240</v>
      </c>
      <c r="BA69" s="12" t="s">
        <v>122</v>
      </c>
      <c r="BB69" s="12">
        <v>1</v>
      </c>
      <c r="BC69" s="12"/>
      <c r="BD69" s="16">
        <v>245000</v>
      </c>
      <c r="BE69" s="16">
        <v>122500</v>
      </c>
      <c r="BF69" s="16">
        <v>122500</v>
      </c>
      <c r="BG69" s="16">
        <v>49000</v>
      </c>
      <c r="BH69" s="16">
        <v>0</v>
      </c>
      <c r="BI69" s="16">
        <v>196000</v>
      </c>
      <c r="BJ69" s="16"/>
      <c r="BK69" s="12"/>
      <c r="BL69" s="12" t="s">
        <v>104</v>
      </c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 t="s">
        <v>242</v>
      </c>
      <c r="BZ69" s="12" t="s">
        <v>243</v>
      </c>
      <c r="CA69" s="12" t="s">
        <v>106</v>
      </c>
      <c r="CB69" s="12">
        <v>196000</v>
      </c>
      <c r="CC69" s="12" t="s">
        <v>90</v>
      </c>
      <c r="CD69" s="12" t="s">
        <v>107</v>
      </c>
      <c r="CE69" s="12"/>
      <c r="CF69" s="17">
        <v>44230.668275462966</v>
      </c>
      <c r="CG69" s="12" t="s">
        <v>97</v>
      </c>
      <c r="CH69" s="12" t="s">
        <v>244</v>
      </c>
      <c r="CI69" s="12" t="s">
        <v>245</v>
      </c>
      <c r="CJ69" s="12" t="s">
        <v>246</v>
      </c>
      <c r="CK69" s="12" t="s">
        <v>247</v>
      </c>
      <c r="CL69" s="12" t="s">
        <v>248</v>
      </c>
      <c r="CM69" s="12" t="s">
        <v>249</v>
      </c>
      <c r="CN69" s="12">
        <v>1</v>
      </c>
      <c r="CO69" s="12"/>
      <c r="CP69" s="12">
        <v>196000</v>
      </c>
      <c r="CQ69" s="12">
        <v>196000</v>
      </c>
      <c r="CR69" s="12"/>
      <c r="CS69" s="12"/>
      <c r="CT69" s="12"/>
      <c r="CU69" s="12"/>
      <c r="CV69" s="12"/>
      <c r="CW69" s="12"/>
      <c r="CX69" s="12"/>
    </row>
    <row r="70" spans="1:102" ht="17.25" customHeight="1" x14ac:dyDescent="0.15">
      <c r="A70" s="12">
        <v>175</v>
      </c>
      <c r="B70" s="12" t="s">
        <v>250</v>
      </c>
      <c r="C70" s="19" t="s">
        <v>224</v>
      </c>
      <c r="D70" s="12" t="s">
        <v>89</v>
      </c>
      <c r="E70" s="12" t="s">
        <v>90</v>
      </c>
      <c r="F70" s="12" t="str">
        <f t="shared" si="3"/>
        <v/>
      </c>
      <c r="G70" s="12" t="s">
        <v>224</v>
      </c>
      <c r="H70" s="12"/>
      <c r="I70" s="12"/>
      <c r="J70" s="12"/>
      <c r="K70" s="12" t="s">
        <v>91</v>
      </c>
      <c r="L70" s="12"/>
      <c r="M70" s="12" t="s">
        <v>92</v>
      </c>
      <c r="N70" s="12" t="s">
        <v>93</v>
      </c>
      <c r="O70" s="12" t="s">
        <v>94</v>
      </c>
      <c r="P70" s="12" t="s">
        <v>95</v>
      </c>
      <c r="Q70" s="12" t="s">
        <v>251</v>
      </c>
      <c r="R70" s="12" t="s">
        <v>251</v>
      </c>
      <c r="S70" s="12" t="str">
        <f t="shared" si="1"/>
        <v/>
      </c>
      <c r="T70" s="12"/>
      <c r="U70" s="12" t="str">
        <f t="shared" si="2"/>
        <v/>
      </c>
      <c r="V70" s="12"/>
      <c r="W70" s="18" t="s">
        <v>106</v>
      </c>
      <c r="X70" s="12" t="s">
        <v>98</v>
      </c>
      <c r="Y70" s="12" t="s">
        <v>99</v>
      </c>
      <c r="Z70" s="12" t="s">
        <v>252</v>
      </c>
      <c r="AA70" s="12" t="s">
        <v>127</v>
      </c>
      <c r="AB70" s="12" t="s">
        <v>253</v>
      </c>
      <c r="AC70" s="12">
        <v>2</v>
      </c>
      <c r="AD70" s="12"/>
      <c r="AE70" s="12" t="s">
        <v>102</v>
      </c>
      <c r="AF70" s="16">
        <v>495000</v>
      </c>
      <c r="AG70" s="16">
        <v>198000</v>
      </c>
      <c r="AH70" s="16">
        <v>20</v>
      </c>
      <c r="AI70" s="16">
        <v>792000</v>
      </c>
      <c r="AJ70" s="12">
        <v>0</v>
      </c>
      <c r="AK70" s="12">
        <v>0</v>
      </c>
      <c r="AL70" s="12">
        <v>0</v>
      </c>
      <c r="AM70" s="12">
        <v>0</v>
      </c>
      <c r="AN70" s="12">
        <v>792000</v>
      </c>
      <c r="AO70" s="12">
        <v>792000</v>
      </c>
      <c r="AP70" s="12" t="s">
        <v>254</v>
      </c>
      <c r="AQ70" s="12"/>
      <c r="AR70" s="12"/>
      <c r="AS70" s="12"/>
      <c r="AT70" s="12" t="s">
        <v>255</v>
      </c>
      <c r="AU70" s="12"/>
      <c r="AV70" s="12" t="s">
        <v>224</v>
      </c>
      <c r="AW70" s="12"/>
      <c r="AX70" s="12" t="s">
        <v>224</v>
      </c>
      <c r="AY70" s="12"/>
      <c r="AZ70" s="12" t="s">
        <v>252</v>
      </c>
      <c r="BA70" s="12" t="s">
        <v>127</v>
      </c>
      <c r="BB70" s="12">
        <v>2</v>
      </c>
      <c r="BC70" s="12"/>
      <c r="BD70" s="16">
        <v>495000</v>
      </c>
      <c r="BE70" s="16">
        <v>1</v>
      </c>
      <c r="BF70" s="16">
        <v>2</v>
      </c>
      <c r="BG70" s="16">
        <v>198000</v>
      </c>
      <c r="BH70" s="16">
        <v>0</v>
      </c>
      <c r="BI70" s="16">
        <v>792000</v>
      </c>
      <c r="BJ70" s="16"/>
      <c r="BK70" s="12"/>
      <c r="BL70" s="12" t="s">
        <v>104</v>
      </c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 t="s">
        <v>256</v>
      </c>
      <c r="BZ70" s="12" t="s">
        <v>257</v>
      </c>
      <c r="CA70" s="12" t="s">
        <v>106</v>
      </c>
      <c r="CB70" s="12">
        <v>792000</v>
      </c>
      <c r="CC70" s="12" t="s">
        <v>258</v>
      </c>
      <c r="CD70" s="12" t="s">
        <v>258</v>
      </c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ht="17.25" customHeight="1" x14ac:dyDescent="0.15">
      <c r="A71" s="12">
        <v>174</v>
      </c>
      <c r="B71" s="12" t="s">
        <v>259</v>
      </c>
      <c r="C71" s="19" t="s">
        <v>260</v>
      </c>
      <c r="D71" s="12" t="s">
        <v>89</v>
      </c>
      <c r="E71" s="12" t="s">
        <v>90</v>
      </c>
      <c r="F71" s="12" t="str">
        <f t="shared" si="3"/>
        <v/>
      </c>
      <c r="G71" s="12" t="s">
        <v>260</v>
      </c>
      <c r="H71" s="12"/>
      <c r="I71" s="12"/>
      <c r="J71" s="12"/>
      <c r="K71" s="12" t="s">
        <v>91</v>
      </c>
      <c r="L71" s="12"/>
      <c r="M71" s="12" t="s">
        <v>92</v>
      </c>
      <c r="N71" s="12" t="s">
        <v>93</v>
      </c>
      <c r="O71" s="12" t="s">
        <v>94</v>
      </c>
      <c r="P71" s="12" t="s">
        <v>95</v>
      </c>
      <c r="Q71" s="12" t="s">
        <v>261</v>
      </c>
      <c r="R71" s="12" t="s">
        <v>261</v>
      </c>
      <c r="S71" s="12" t="str">
        <f t="shared" si="1"/>
        <v/>
      </c>
      <c r="T71" s="12"/>
      <c r="U71" s="12" t="str">
        <f t="shared" si="2"/>
        <v/>
      </c>
      <c r="V71" s="12"/>
      <c r="W71" s="15" t="s">
        <v>97</v>
      </c>
      <c r="X71" s="12" t="s">
        <v>98</v>
      </c>
      <c r="Y71" s="12" t="s">
        <v>99</v>
      </c>
      <c r="Z71" s="12" t="s">
        <v>262</v>
      </c>
      <c r="AA71" s="12" t="s">
        <v>127</v>
      </c>
      <c r="AB71" s="12" t="s">
        <v>263</v>
      </c>
      <c r="AC71" s="12">
        <v>1</v>
      </c>
      <c r="AD71" s="12"/>
      <c r="AE71" s="12" t="s">
        <v>102</v>
      </c>
      <c r="AF71" s="16">
        <v>495000</v>
      </c>
      <c r="AG71" s="16">
        <v>99000</v>
      </c>
      <c r="AH71" s="16">
        <v>20</v>
      </c>
      <c r="AI71" s="16">
        <v>396000</v>
      </c>
      <c r="AJ71" s="12">
        <v>0</v>
      </c>
      <c r="AK71" s="12">
        <v>0</v>
      </c>
      <c r="AL71" s="12">
        <v>0</v>
      </c>
      <c r="AM71" s="12">
        <v>0</v>
      </c>
      <c r="AN71" s="12">
        <v>396000</v>
      </c>
      <c r="AO71" s="12">
        <v>396000</v>
      </c>
      <c r="AP71" s="12"/>
      <c r="AQ71" s="12"/>
      <c r="AR71" s="12"/>
      <c r="AS71" s="12"/>
      <c r="AT71" s="12" t="s">
        <v>264</v>
      </c>
      <c r="AU71" s="12"/>
      <c r="AV71" s="12" t="s">
        <v>260</v>
      </c>
      <c r="AW71" s="12"/>
      <c r="AX71" s="12" t="s">
        <v>260</v>
      </c>
      <c r="AY71" s="12"/>
      <c r="AZ71" s="12" t="s">
        <v>262</v>
      </c>
      <c r="BA71" s="12" t="s">
        <v>127</v>
      </c>
      <c r="BB71" s="12">
        <v>1</v>
      </c>
      <c r="BC71" s="12"/>
      <c r="BD71" s="16">
        <v>495000</v>
      </c>
      <c r="BE71" s="16">
        <v>0</v>
      </c>
      <c r="BF71" s="16">
        <v>0</v>
      </c>
      <c r="BG71" s="16">
        <v>99000</v>
      </c>
      <c r="BH71" s="16">
        <v>0</v>
      </c>
      <c r="BI71" s="16">
        <v>396000</v>
      </c>
      <c r="BJ71" s="16"/>
      <c r="BK71" s="12"/>
      <c r="BL71" s="12" t="s">
        <v>104</v>
      </c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 t="s">
        <v>265</v>
      </c>
      <c r="BZ71" s="12" t="s">
        <v>266</v>
      </c>
      <c r="CA71" s="12" t="s">
        <v>106</v>
      </c>
      <c r="CB71" s="12">
        <v>396000</v>
      </c>
      <c r="CC71" s="12" t="s">
        <v>258</v>
      </c>
      <c r="CD71" s="12" t="s">
        <v>258</v>
      </c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ht="17.25" customHeight="1" x14ac:dyDescent="0.15">
      <c r="A72" s="12">
        <v>173</v>
      </c>
      <c r="B72" s="12" t="s">
        <v>267</v>
      </c>
      <c r="C72" s="19" t="s">
        <v>268</v>
      </c>
      <c r="D72" s="12" t="s">
        <v>89</v>
      </c>
      <c r="E72" s="12" t="s">
        <v>90</v>
      </c>
      <c r="F72" s="12" t="str">
        <f t="shared" si="3"/>
        <v/>
      </c>
      <c r="G72" s="12" t="s">
        <v>268</v>
      </c>
      <c r="H72" s="12"/>
      <c r="I72" s="12"/>
      <c r="J72" s="12"/>
      <c r="K72" s="12" t="s">
        <v>91</v>
      </c>
      <c r="L72" s="12"/>
      <c r="M72" s="12" t="s">
        <v>92</v>
      </c>
      <c r="N72" s="12" t="s">
        <v>93</v>
      </c>
      <c r="O72" s="12" t="s">
        <v>94</v>
      </c>
      <c r="P72" s="12" t="s">
        <v>95</v>
      </c>
      <c r="Q72" s="12" t="s">
        <v>269</v>
      </c>
      <c r="R72" s="12" t="s">
        <v>269</v>
      </c>
      <c r="S72" s="12" t="str">
        <f t="shared" si="1"/>
        <v/>
      </c>
      <c r="T72" s="12"/>
      <c r="U72" s="12" t="str">
        <f t="shared" si="2"/>
        <v/>
      </c>
      <c r="V72" s="12"/>
      <c r="W72" s="15" t="s">
        <v>97</v>
      </c>
      <c r="X72" s="12" t="s">
        <v>98</v>
      </c>
      <c r="Y72" s="12" t="s">
        <v>99</v>
      </c>
      <c r="Z72" s="12" t="s">
        <v>270</v>
      </c>
      <c r="AA72" s="12" t="s">
        <v>112</v>
      </c>
      <c r="AB72" s="12" t="s">
        <v>227</v>
      </c>
      <c r="AC72" s="12">
        <v>1</v>
      </c>
      <c r="AD72" s="12"/>
      <c r="AE72" s="12" t="s">
        <v>102</v>
      </c>
      <c r="AF72" s="16">
        <v>1100000</v>
      </c>
      <c r="AG72" s="16">
        <v>440000</v>
      </c>
      <c r="AH72" s="16">
        <v>40</v>
      </c>
      <c r="AI72" s="16">
        <v>660000</v>
      </c>
      <c r="AJ72" s="12">
        <v>0</v>
      </c>
      <c r="AK72" s="12">
        <v>0</v>
      </c>
      <c r="AL72" s="12">
        <v>0</v>
      </c>
      <c r="AM72" s="12">
        <v>0</v>
      </c>
      <c r="AN72" s="12">
        <v>660000</v>
      </c>
      <c r="AO72" s="12">
        <v>660000</v>
      </c>
      <c r="AP72" s="12" t="s">
        <v>271</v>
      </c>
      <c r="AQ72" s="12"/>
      <c r="AR72" s="12"/>
      <c r="AS72" s="12"/>
      <c r="AT72" s="12" t="s">
        <v>272</v>
      </c>
      <c r="AU72" s="12"/>
      <c r="AV72" s="12" t="s">
        <v>268</v>
      </c>
      <c r="AW72" s="12"/>
      <c r="AX72" s="12" t="s">
        <v>268</v>
      </c>
      <c r="AY72" s="12"/>
      <c r="AZ72" s="12" t="s">
        <v>270</v>
      </c>
      <c r="BA72" s="12" t="s">
        <v>112</v>
      </c>
      <c r="BB72" s="12">
        <v>1</v>
      </c>
      <c r="BC72" s="12"/>
      <c r="BD72" s="16">
        <v>1100000</v>
      </c>
      <c r="BE72" s="16">
        <v>0</v>
      </c>
      <c r="BF72" s="16">
        <v>0</v>
      </c>
      <c r="BG72" s="16">
        <v>440000</v>
      </c>
      <c r="BH72" s="16">
        <v>0</v>
      </c>
      <c r="BI72" s="16">
        <v>660000</v>
      </c>
      <c r="BJ72" s="16"/>
      <c r="BK72" s="12"/>
      <c r="BL72" s="12" t="s">
        <v>104</v>
      </c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 t="s">
        <v>273</v>
      </c>
      <c r="BZ72" s="12" t="s">
        <v>274</v>
      </c>
      <c r="CA72" s="12" t="s">
        <v>106</v>
      </c>
      <c r="CB72" s="12">
        <v>465000</v>
      </c>
      <c r="CC72" s="12" t="s">
        <v>258</v>
      </c>
      <c r="CD72" s="12" t="s">
        <v>258</v>
      </c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ht="17.25" customHeight="1" x14ac:dyDescent="0.15">
      <c r="A73" s="12">
        <v>172</v>
      </c>
      <c r="B73" s="12" t="s">
        <v>275</v>
      </c>
      <c r="C73" s="19" t="s">
        <v>268</v>
      </c>
      <c r="D73" s="12" t="s">
        <v>89</v>
      </c>
      <c r="E73" s="12" t="s">
        <v>90</v>
      </c>
      <c r="F73" s="12" t="str">
        <f t="shared" si="3"/>
        <v/>
      </c>
      <c r="G73" s="12" t="s">
        <v>268</v>
      </c>
      <c r="H73" s="12"/>
      <c r="I73" s="12"/>
      <c r="J73" s="12"/>
      <c r="K73" s="12" t="s">
        <v>91</v>
      </c>
      <c r="L73" s="12"/>
      <c r="M73" s="12" t="s">
        <v>92</v>
      </c>
      <c r="N73" s="12" t="s">
        <v>93</v>
      </c>
      <c r="O73" s="12" t="s">
        <v>94</v>
      </c>
      <c r="P73" s="12" t="s">
        <v>95</v>
      </c>
      <c r="Q73" s="12" t="s">
        <v>276</v>
      </c>
      <c r="R73" s="12" t="s">
        <v>276</v>
      </c>
      <c r="S73" s="12" t="str">
        <f t="shared" si="1"/>
        <v/>
      </c>
      <c r="T73" s="12"/>
      <c r="U73" s="12" t="str">
        <f t="shared" si="2"/>
        <v/>
      </c>
      <c r="V73" s="12"/>
      <c r="W73" s="15" t="s">
        <v>277</v>
      </c>
      <c r="X73" s="12" t="s">
        <v>98</v>
      </c>
      <c r="Y73" s="12" t="s">
        <v>99</v>
      </c>
      <c r="Z73" s="12" t="s">
        <v>278</v>
      </c>
      <c r="AA73" s="12" t="s">
        <v>112</v>
      </c>
      <c r="AB73" s="12"/>
      <c r="AC73" s="12">
        <v>1</v>
      </c>
      <c r="AD73" s="12"/>
      <c r="AE73" s="12" t="s">
        <v>102</v>
      </c>
      <c r="AF73" s="16">
        <v>1650000</v>
      </c>
      <c r="AG73" s="16">
        <v>660000</v>
      </c>
      <c r="AH73" s="16">
        <v>40</v>
      </c>
      <c r="AI73" s="16">
        <v>990000</v>
      </c>
      <c r="AJ73" s="12">
        <v>0</v>
      </c>
      <c r="AK73" s="12">
        <v>0</v>
      </c>
      <c r="AL73" s="12">
        <v>0</v>
      </c>
      <c r="AM73" s="12">
        <v>0</v>
      </c>
      <c r="AN73" s="12">
        <v>990000</v>
      </c>
      <c r="AO73" s="12">
        <v>990000</v>
      </c>
      <c r="AP73" s="12"/>
      <c r="AQ73" s="12"/>
      <c r="AR73" s="12"/>
      <c r="AS73" s="12"/>
      <c r="AT73" s="12" t="s">
        <v>279</v>
      </c>
      <c r="AU73" s="12"/>
      <c r="AV73" s="12" t="s">
        <v>268</v>
      </c>
      <c r="AW73" s="12"/>
      <c r="AX73" s="12" t="s">
        <v>268</v>
      </c>
      <c r="AY73" s="12"/>
      <c r="AZ73" s="12" t="s">
        <v>278</v>
      </c>
      <c r="BA73" s="12" t="s">
        <v>112</v>
      </c>
      <c r="BB73" s="12">
        <v>1</v>
      </c>
      <c r="BC73" s="12"/>
      <c r="BD73" s="16">
        <v>1650000</v>
      </c>
      <c r="BE73" s="16">
        <v>0</v>
      </c>
      <c r="BF73" s="16">
        <v>0</v>
      </c>
      <c r="BG73" s="16">
        <v>0</v>
      </c>
      <c r="BH73" s="16">
        <v>0</v>
      </c>
      <c r="BI73" s="16">
        <v>1650000</v>
      </c>
      <c r="BJ73" s="16"/>
      <c r="BK73" s="12"/>
      <c r="BL73" s="12" t="s">
        <v>104</v>
      </c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 t="s">
        <v>280</v>
      </c>
      <c r="BZ73" s="12" t="s">
        <v>281</v>
      </c>
      <c r="CA73" s="12" t="s">
        <v>97</v>
      </c>
      <c r="CB73" s="12">
        <v>990000</v>
      </c>
      <c r="CC73" s="12" t="s">
        <v>258</v>
      </c>
      <c r="CD73" s="12" t="s">
        <v>258</v>
      </c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ht="17.25" customHeight="1" x14ac:dyDescent="0.15">
      <c r="A74" s="12">
        <v>171</v>
      </c>
      <c r="B74" s="12" t="s">
        <v>282</v>
      </c>
      <c r="C74" s="19" t="s">
        <v>283</v>
      </c>
      <c r="D74" s="12" t="s">
        <v>89</v>
      </c>
      <c r="E74" s="12" t="s">
        <v>90</v>
      </c>
      <c r="F74" s="12" t="str">
        <f t="shared" si="3"/>
        <v/>
      </c>
      <c r="G74" s="12" t="s">
        <v>283</v>
      </c>
      <c r="H74" s="12"/>
      <c r="I74" s="12"/>
      <c r="J74" s="12"/>
      <c r="K74" s="12" t="s">
        <v>91</v>
      </c>
      <c r="L74" s="12"/>
      <c r="M74" s="12" t="s">
        <v>92</v>
      </c>
      <c r="N74" s="12" t="s">
        <v>93</v>
      </c>
      <c r="O74" s="12" t="s">
        <v>94</v>
      </c>
      <c r="P74" s="12" t="s">
        <v>95</v>
      </c>
      <c r="Q74" s="12" t="s">
        <v>284</v>
      </c>
      <c r="R74" s="12" t="s">
        <v>284</v>
      </c>
      <c r="S74" s="12" t="str">
        <f t="shared" si="1"/>
        <v/>
      </c>
      <c r="T74" s="12"/>
      <c r="U74" s="12" t="str">
        <f t="shared" si="2"/>
        <v/>
      </c>
      <c r="V74" s="12"/>
      <c r="W74" s="15" t="s">
        <v>97</v>
      </c>
      <c r="X74" s="12" t="s">
        <v>98</v>
      </c>
      <c r="Y74" s="12" t="s">
        <v>99</v>
      </c>
      <c r="Z74" s="12" t="s">
        <v>285</v>
      </c>
      <c r="AA74" s="12" t="s">
        <v>122</v>
      </c>
      <c r="AB74" s="12"/>
      <c r="AC74" s="12">
        <v>1</v>
      </c>
      <c r="AD74" s="12"/>
      <c r="AE74" s="12" t="s">
        <v>182</v>
      </c>
      <c r="AF74" s="16">
        <v>230000</v>
      </c>
      <c r="AG74" s="16">
        <v>46000</v>
      </c>
      <c r="AH74" s="16">
        <v>20</v>
      </c>
      <c r="AI74" s="16">
        <v>184000</v>
      </c>
      <c r="AJ74" s="12">
        <v>0</v>
      </c>
      <c r="AK74" s="12">
        <v>0</v>
      </c>
      <c r="AL74" s="12">
        <v>0</v>
      </c>
      <c r="AM74" s="12">
        <v>0</v>
      </c>
      <c r="AN74" s="12">
        <v>296000</v>
      </c>
      <c r="AO74" s="12">
        <v>296000</v>
      </c>
      <c r="AP74" s="12" t="s">
        <v>227</v>
      </c>
      <c r="AQ74" s="12"/>
      <c r="AR74" s="12"/>
      <c r="AS74" s="12"/>
      <c r="AT74" s="12" t="s">
        <v>286</v>
      </c>
      <c r="AU74" s="12"/>
      <c r="AV74" s="12" t="s">
        <v>283</v>
      </c>
      <c r="AW74" s="12"/>
      <c r="AX74" s="12" t="s">
        <v>283</v>
      </c>
      <c r="AY74" s="12"/>
      <c r="AZ74" s="12" t="s">
        <v>285</v>
      </c>
      <c r="BA74" s="12" t="s">
        <v>122</v>
      </c>
      <c r="BB74" s="12">
        <v>1</v>
      </c>
      <c r="BC74" s="12"/>
      <c r="BD74" s="16">
        <v>230000</v>
      </c>
      <c r="BE74" s="16">
        <v>57500</v>
      </c>
      <c r="BF74" s="16">
        <v>57500</v>
      </c>
      <c r="BG74" s="16">
        <v>0</v>
      </c>
      <c r="BH74" s="16">
        <v>0</v>
      </c>
      <c r="BI74" s="16">
        <v>230000</v>
      </c>
      <c r="BJ74" s="16"/>
      <c r="BK74" s="12"/>
      <c r="BL74" s="12" t="s">
        <v>104</v>
      </c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 t="s">
        <v>287</v>
      </c>
      <c r="BZ74" s="12" t="s">
        <v>288</v>
      </c>
      <c r="CA74" s="12" t="s">
        <v>106</v>
      </c>
      <c r="CB74" s="12">
        <v>296000</v>
      </c>
      <c r="CC74" s="12" t="s">
        <v>258</v>
      </c>
      <c r="CD74" s="12" t="s">
        <v>258</v>
      </c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ht="17.25" customHeight="1" x14ac:dyDescent="0.15">
      <c r="A75" s="12"/>
      <c r="B75" s="12" t="s">
        <v>282</v>
      </c>
      <c r="C75" s="19" t="s">
        <v>283</v>
      </c>
      <c r="D75" s="12" t="s">
        <v>89</v>
      </c>
      <c r="E75" s="12" t="s">
        <v>90</v>
      </c>
      <c r="F75" s="12" t="str">
        <f t="shared" si="3"/>
        <v/>
      </c>
      <c r="G75" s="12" t="s">
        <v>283</v>
      </c>
      <c r="H75" s="12"/>
      <c r="I75" s="12"/>
      <c r="J75" s="12"/>
      <c r="K75" s="12" t="s">
        <v>91</v>
      </c>
      <c r="L75" s="12"/>
      <c r="M75" s="12" t="s">
        <v>92</v>
      </c>
      <c r="N75" s="12" t="s">
        <v>93</v>
      </c>
      <c r="O75" s="12" t="s">
        <v>94</v>
      </c>
      <c r="P75" s="12" t="s">
        <v>95</v>
      </c>
      <c r="Q75" s="12" t="s">
        <v>284</v>
      </c>
      <c r="R75" s="12" t="s">
        <v>284</v>
      </c>
      <c r="S75" s="12" t="str">
        <f t="shared" si="1"/>
        <v/>
      </c>
      <c r="T75" s="12"/>
      <c r="U75" s="12" t="str">
        <f t="shared" si="2"/>
        <v/>
      </c>
      <c r="V75" s="12"/>
      <c r="W75" s="15" t="s">
        <v>97</v>
      </c>
      <c r="X75" s="12" t="s">
        <v>98</v>
      </c>
      <c r="Y75" s="12" t="s">
        <v>99</v>
      </c>
      <c r="Z75" s="12" t="s">
        <v>289</v>
      </c>
      <c r="AA75" s="12" t="s">
        <v>122</v>
      </c>
      <c r="AB75" s="12"/>
      <c r="AC75" s="12">
        <v>1</v>
      </c>
      <c r="AD75" s="12"/>
      <c r="AE75" s="12" t="s">
        <v>182</v>
      </c>
      <c r="AF75" s="16">
        <v>140000</v>
      </c>
      <c r="AG75" s="16">
        <v>28000</v>
      </c>
      <c r="AH75" s="16">
        <v>20</v>
      </c>
      <c r="AI75" s="16">
        <v>112000</v>
      </c>
      <c r="AJ75" s="12">
        <v>0</v>
      </c>
      <c r="AK75" s="12"/>
      <c r="AL75" s="12"/>
      <c r="AM75" s="12"/>
      <c r="AN75" s="12"/>
      <c r="AO75" s="12"/>
      <c r="AP75" s="12" t="s">
        <v>227</v>
      </c>
      <c r="AQ75" s="12"/>
      <c r="AR75" s="12"/>
      <c r="AS75" s="12"/>
      <c r="AT75" s="12"/>
      <c r="AU75" s="12"/>
      <c r="AV75" s="17"/>
      <c r="AW75" s="12"/>
      <c r="AX75" s="17"/>
      <c r="AY75" s="12"/>
      <c r="AZ75" s="12" t="s">
        <v>289</v>
      </c>
      <c r="BA75" s="12" t="s">
        <v>122</v>
      </c>
      <c r="BB75" s="12">
        <v>1</v>
      </c>
      <c r="BC75" s="12"/>
      <c r="BD75" s="16">
        <v>140000</v>
      </c>
      <c r="BE75" s="16">
        <v>140000</v>
      </c>
      <c r="BF75" s="16">
        <v>140000</v>
      </c>
      <c r="BG75" s="16">
        <v>0</v>
      </c>
      <c r="BH75" s="16">
        <v>0</v>
      </c>
      <c r="BI75" s="16">
        <v>140000</v>
      </c>
      <c r="BJ75" s="16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ht="17.25" customHeight="1" x14ac:dyDescent="0.15">
      <c r="A76" s="12">
        <v>170</v>
      </c>
      <c r="B76" s="12" t="s">
        <v>290</v>
      </c>
      <c r="C76" s="19" t="s">
        <v>283</v>
      </c>
      <c r="D76" s="12" t="s">
        <v>89</v>
      </c>
      <c r="E76" s="12" t="s">
        <v>90</v>
      </c>
      <c r="F76" s="12" t="str">
        <f t="shared" si="3"/>
        <v/>
      </c>
      <c r="G76" s="12" t="s">
        <v>283</v>
      </c>
      <c r="H76" s="12"/>
      <c r="I76" s="12"/>
      <c r="J76" s="12"/>
      <c r="K76" s="12" t="s">
        <v>91</v>
      </c>
      <c r="L76" s="12"/>
      <c r="M76" s="12" t="s">
        <v>92</v>
      </c>
      <c r="N76" s="12" t="s">
        <v>93</v>
      </c>
      <c r="O76" s="12" t="s">
        <v>94</v>
      </c>
      <c r="P76" s="12" t="s">
        <v>95</v>
      </c>
      <c r="Q76" s="12" t="s">
        <v>291</v>
      </c>
      <c r="R76" s="12" t="s">
        <v>291</v>
      </c>
      <c r="S76" s="12" t="str">
        <f t="shared" si="1"/>
        <v/>
      </c>
      <c r="T76" s="12"/>
      <c r="U76" s="12" t="str">
        <f t="shared" si="2"/>
        <v/>
      </c>
      <c r="V76" s="12"/>
      <c r="W76" s="15" t="s">
        <v>97</v>
      </c>
      <c r="X76" s="12" t="s">
        <v>98</v>
      </c>
      <c r="Y76" s="12" t="s">
        <v>99</v>
      </c>
      <c r="Z76" s="12" t="s">
        <v>292</v>
      </c>
      <c r="AA76" s="12" t="s">
        <v>112</v>
      </c>
      <c r="AB76" s="12" t="s">
        <v>227</v>
      </c>
      <c r="AC76" s="12">
        <v>1</v>
      </c>
      <c r="AD76" s="12"/>
      <c r="AE76" s="12" t="s">
        <v>102</v>
      </c>
      <c r="AF76" s="16">
        <v>1650000</v>
      </c>
      <c r="AG76" s="16">
        <v>330000</v>
      </c>
      <c r="AH76" s="16">
        <v>20</v>
      </c>
      <c r="AI76" s="16">
        <v>1320000</v>
      </c>
      <c r="AJ76" s="12">
        <v>0</v>
      </c>
      <c r="AK76" s="12">
        <v>0</v>
      </c>
      <c r="AL76" s="12">
        <v>0</v>
      </c>
      <c r="AM76" s="12">
        <v>0</v>
      </c>
      <c r="AN76" s="12">
        <v>1320000</v>
      </c>
      <c r="AO76" s="12">
        <v>1320000</v>
      </c>
      <c r="AP76" s="12"/>
      <c r="AQ76" s="12"/>
      <c r="AR76" s="12"/>
      <c r="AS76" s="12"/>
      <c r="AT76" s="12" t="s">
        <v>293</v>
      </c>
      <c r="AU76" s="12"/>
      <c r="AV76" s="12" t="s">
        <v>283</v>
      </c>
      <c r="AW76" s="12"/>
      <c r="AX76" s="12" t="s">
        <v>283</v>
      </c>
      <c r="AY76" s="12"/>
      <c r="AZ76" s="12" t="s">
        <v>292</v>
      </c>
      <c r="BA76" s="12" t="s">
        <v>112</v>
      </c>
      <c r="BB76" s="12">
        <v>1</v>
      </c>
      <c r="BC76" s="12"/>
      <c r="BD76" s="16">
        <v>1650000</v>
      </c>
      <c r="BE76" s="16">
        <v>0</v>
      </c>
      <c r="BF76" s="16">
        <v>0</v>
      </c>
      <c r="BG76" s="16">
        <v>330000</v>
      </c>
      <c r="BH76" s="16">
        <v>0</v>
      </c>
      <c r="BI76" s="16">
        <v>1320000</v>
      </c>
      <c r="BJ76" s="16"/>
      <c r="BK76" s="12"/>
      <c r="BL76" s="12" t="s">
        <v>104</v>
      </c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 t="s">
        <v>294</v>
      </c>
      <c r="BZ76" s="12" t="s">
        <v>295</v>
      </c>
      <c r="CA76" s="12" t="s">
        <v>106</v>
      </c>
      <c r="CB76" s="12">
        <v>1320000</v>
      </c>
      <c r="CC76" s="12" t="s">
        <v>90</v>
      </c>
      <c r="CD76" s="12" t="s">
        <v>107</v>
      </c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ht="17.25" customHeight="1" x14ac:dyDescent="0.15">
      <c r="A77" s="12">
        <v>169</v>
      </c>
      <c r="B77" s="12" t="s">
        <v>296</v>
      </c>
      <c r="C77" s="19" t="s">
        <v>283</v>
      </c>
      <c r="D77" s="12" t="s">
        <v>89</v>
      </c>
      <c r="E77" s="12" t="s">
        <v>90</v>
      </c>
      <c r="F77" s="12" t="str">
        <f t="shared" si="3"/>
        <v/>
      </c>
      <c r="G77" s="12" t="s">
        <v>283</v>
      </c>
      <c r="H77" s="12"/>
      <c r="I77" s="12"/>
      <c r="J77" s="12"/>
      <c r="K77" s="12" t="s">
        <v>91</v>
      </c>
      <c r="L77" s="12"/>
      <c r="M77" s="12" t="s">
        <v>92</v>
      </c>
      <c r="N77" s="12" t="s">
        <v>93</v>
      </c>
      <c r="O77" s="12" t="s">
        <v>94</v>
      </c>
      <c r="P77" s="12" t="s">
        <v>95</v>
      </c>
      <c r="Q77" s="12" t="s">
        <v>297</v>
      </c>
      <c r="R77" s="12" t="s">
        <v>297</v>
      </c>
      <c r="S77" s="12" t="str">
        <f t="shared" si="1"/>
        <v/>
      </c>
      <c r="T77" s="12"/>
      <c r="U77" s="12" t="str">
        <f t="shared" si="2"/>
        <v/>
      </c>
      <c r="V77" s="12"/>
      <c r="W77" s="15" t="s">
        <v>97</v>
      </c>
      <c r="X77" s="12" t="s">
        <v>98</v>
      </c>
      <c r="Y77" s="12" t="s">
        <v>99</v>
      </c>
      <c r="Z77" s="12" t="s">
        <v>298</v>
      </c>
      <c r="AA77" s="12" t="s">
        <v>122</v>
      </c>
      <c r="AB77" s="12"/>
      <c r="AC77" s="12">
        <v>1</v>
      </c>
      <c r="AD77" s="12"/>
      <c r="AE77" s="12" t="s">
        <v>182</v>
      </c>
      <c r="AF77" s="16">
        <v>245000</v>
      </c>
      <c r="AG77" s="16">
        <v>49000</v>
      </c>
      <c r="AH77" s="16">
        <v>20</v>
      </c>
      <c r="AI77" s="16">
        <v>196000</v>
      </c>
      <c r="AJ77" s="12">
        <v>0</v>
      </c>
      <c r="AK77" s="12">
        <v>0</v>
      </c>
      <c r="AL77" s="12">
        <v>0</v>
      </c>
      <c r="AM77" s="12">
        <v>0</v>
      </c>
      <c r="AN77" s="12">
        <v>1304000</v>
      </c>
      <c r="AO77" s="12">
        <v>1304000</v>
      </c>
      <c r="AP77" s="12" t="s">
        <v>227</v>
      </c>
      <c r="AQ77" s="12"/>
      <c r="AR77" s="12"/>
      <c r="AS77" s="12"/>
      <c r="AT77" s="12" t="s">
        <v>299</v>
      </c>
      <c r="AU77" s="12"/>
      <c r="AV77" s="12" t="s">
        <v>283</v>
      </c>
      <c r="AW77" s="12"/>
      <c r="AX77" s="12" t="s">
        <v>283</v>
      </c>
      <c r="AY77" s="12"/>
      <c r="AZ77" s="12" t="s">
        <v>298</v>
      </c>
      <c r="BA77" s="12" t="s">
        <v>122</v>
      </c>
      <c r="BB77" s="12">
        <v>1</v>
      </c>
      <c r="BC77" s="12"/>
      <c r="BD77" s="16">
        <v>245000</v>
      </c>
      <c r="BE77" s="16">
        <v>122500</v>
      </c>
      <c r="BF77" s="16">
        <v>122500</v>
      </c>
      <c r="BG77" s="16">
        <v>0</v>
      </c>
      <c r="BH77" s="16">
        <v>0</v>
      </c>
      <c r="BI77" s="16">
        <v>245000</v>
      </c>
      <c r="BJ77" s="16"/>
      <c r="BK77" s="12"/>
      <c r="BL77" s="12" t="s">
        <v>104</v>
      </c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 t="s">
        <v>300</v>
      </c>
      <c r="BZ77" s="12" t="s">
        <v>301</v>
      </c>
      <c r="CA77" s="12" t="s">
        <v>106</v>
      </c>
      <c r="CB77" s="12">
        <v>1304000</v>
      </c>
      <c r="CC77" s="12" t="s">
        <v>90</v>
      </c>
      <c r="CD77" s="12" t="s">
        <v>107</v>
      </c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ht="17.25" customHeight="1" x14ac:dyDescent="0.15">
      <c r="A78" s="12"/>
      <c r="B78" s="12" t="s">
        <v>296</v>
      </c>
      <c r="C78" s="19" t="s">
        <v>283</v>
      </c>
      <c r="D78" s="12" t="s">
        <v>89</v>
      </c>
      <c r="E78" s="12" t="s">
        <v>90</v>
      </c>
      <c r="F78" s="12" t="str">
        <f t="shared" si="3"/>
        <v/>
      </c>
      <c r="G78" s="12" t="s">
        <v>283</v>
      </c>
      <c r="H78" s="12"/>
      <c r="I78" s="12"/>
      <c r="J78" s="12"/>
      <c r="K78" s="12" t="s">
        <v>91</v>
      </c>
      <c r="L78" s="12"/>
      <c r="M78" s="12" t="s">
        <v>92</v>
      </c>
      <c r="N78" s="12" t="s">
        <v>93</v>
      </c>
      <c r="O78" s="12" t="s">
        <v>94</v>
      </c>
      <c r="P78" s="12" t="s">
        <v>95</v>
      </c>
      <c r="Q78" s="12" t="s">
        <v>297</v>
      </c>
      <c r="R78" s="12" t="s">
        <v>297</v>
      </c>
      <c r="S78" s="12" t="str">
        <f t="shared" si="1"/>
        <v/>
      </c>
      <c r="T78" s="12"/>
      <c r="U78" s="12" t="str">
        <f t="shared" si="2"/>
        <v/>
      </c>
      <c r="V78" s="12"/>
      <c r="W78" s="15" t="s">
        <v>97</v>
      </c>
      <c r="X78" s="12" t="s">
        <v>98</v>
      </c>
      <c r="Y78" s="12" t="s">
        <v>99</v>
      </c>
      <c r="Z78" s="12" t="s">
        <v>302</v>
      </c>
      <c r="AA78" s="12" t="s">
        <v>122</v>
      </c>
      <c r="AB78" s="12"/>
      <c r="AC78" s="12">
        <v>1</v>
      </c>
      <c r="AD78" s="12"/>
      <c r="AE78" s="12" t="s">
        <v>182</v>
      </c>
      <c r="AF78" s="16">
        <v>470000</v>
      </c>
      <c r="AG78" s="16">
        <v>94000</v>
      </c>
      <c r="AH78" s="16">
        <v>20</v>
      </c>
      <c r="AI78" s="16">
        <v>376000</v>
      </c>
      <c r="AJ78" s="12">
        <v>0</v>
      </c>
      <c r="AK78" s="12"/>
      <c r="AL78" s="12"/>
      <c r="AM78" s="12"/>
      <c r="AN78" s="12"/>
      <c r="AO78" s="12"/>
      <c r="AP78" s="12" t="s">
        <v>227</v>
      </c>
      <c r="AQ78" s="12"/>
      <c r="AR78" s="12"/>
      <c r="AS78" s="12"/>
      <c r="AT78" s="12"/>
      <c r="AU78" s="12"/>
      <c r="AV78" s="17"/>
      <c r="AW78" s="12"/>
      <c r="AX78" s="17"/>
      <c r="AY78" s="12"/>
      <c r="AZ78" s="12" t="s">
        <v>302</v>
      </c>
      <c r="BA78" s="12" t="s">
        <v>122</v>
      </c>
      <c r="BB78" s="12">
        <v>1</v>
      </c>
      <c r="BC78" s="12"/>
      <c r="BD78" s="16">
        <v>470000</v>
      </c>
      <c r="BE78" s="16">
        <v>235000</v>
      </c>
      <c r="BF78" s="16">
        <v>235000</v>
      </c>
      <c r="BG78" s="16">
        <v>0</v>
      </c>
      <c r="BH78" s="16">
        <v>0</v>
      </c>
      <c r="BI78" s="16">
        <v>470000</v>
      </c>
      <c r="BJ78" s="16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ht="17.25" customHeight="1" x14ac:dyDescent="0.15">
      <c r="A79" s="12"/>
      <c r="B79" s="12" t="s">
        <v>296</v>
      </c>
      <c r="C79" s="19" t="s">
        <v>283</v>
      </c>
      <c r="D79" s="12" t="s">
        <v>89</v>
      </c>
      <c r="E79" s="12" t="s">
        <v>90</v>
      </c>
      <c r="F79" s="12" t="str">
        <f t="shared" si="3"/>
        <v/>
      </c>
      <c r="G79" s="12" t="s">
        <v>283</v>
      </c>
      <c r="H79" s="12"/>
      <c r="I79" s="12"/>
      <c r="J79" s="12"/>
      <c r="K79" s="12" t="s">
        <v>91</v>
      </c>
      <c r="L79" s="12"/>
      <c r="M79" s="12" t="s">
        <v>92</v>
      </c>
      <c r="N79" s="12" t="s">
        <v>93</v>
      </c>
      <c r="O79" s="12" t="s">
        <v>94</v>
      </c>
      <c r="P79" s="12" t="s">
        <v>95</v>
      </c>
      <c r="Q79" s="12" t="s">
        <v>297</v>
      </c>
      <c r="R79" s="12" t="s">
        <v>297</v>
      </c>
      <c r="S79" s="12" t="str">
        <f t="shared" si="1"/>
        <v/>
      </c>
      <c r="T79" s="12"/>
      <c r="U79" s="12" t="str">
        <f t="shared" si="2"/>
        <v/>
      </c>
      <c r="V79" s="12"/>
      <c r="W79" s="15" t="s">
        <v>97</v>
      </c>
      <c r="X79" s="12" t="s">
        <v>98</v>
      </c>
      <c r="Y79" s="12" t="s">
        <v>99</v>
      </c>
      <c r="Z79" s="12" t="s">
        <v>303</v>
      </c>
      <c r="AA79" s="12" t="s">
        <v>122</v>
      </c>
      <c r="AB79" s="12"/>
      <c r="AC79" s="12">
        <v>1</v>
      </c>
      <c r="AD79" s="12"/>
      <c r="AE79" s="12" t="s">
        <v>182</v>
      </c>
      <c r="AF79" s="16">
        <v>280000</v>
      </c>
      <c r="AG79" s="16">
        <v>56000</v>
      </c>
      <c r="AH79" s="16">
        <v>20</v>
      </c>
      <c r="AI79" s="16">
        <v>224000</v>
      </c>
      <c r="AJ79" s="12">
        <v>0</v>
      </c>
      <c r="AK79" s="12"/>
      <c r="AL79" s="12"/>
      <c r="AM79" s="12"/>
      <c r="AN79" s="12"/>
      <c r="AO79" s="12"/>
      <c r="AP79" s="12" t="s">
        <v>227</v>
      </c>
      <c r="AQ79" s="12"/>
      <c r="AR79" s="12"/>
      <c r="AS79" s="12"/>
      <c r="AT79" s="12"/>
      <c r="AU79" s="12"/>
      <c r="AV79" s="17"/>
      <c r="AW79" s="12"/>
      <c r="AX79" s="17"/>
      <c r="AY79" s="12"/>
      <c r="AZ79" s="12" t="s">
        <v>303</v>
      </c>
      <c r="BA79" s="12" t="s">
        <v>122</v>
      </c>
      <c r="BB79" s="12">
        <v>1</v>
      </c>
      <c r="BC79" s="12"/>
      <c r="BD79" s="16">
        <v>280000</v>
      </c>
      <c r="BE79" s="16">
        <v>140000</v>
      </c>
      <c r="BF79" s="16">
        <v>140000</v>
      </c>
      <c r="BG79" s="16">
        <v>0</v>
      </c>
      <c r="BH79" s="16">
        <v>0</v>
      </c>
      <c r="BI79" s="16">
        <v>280000</v>
      </c>
      <c r="BJ79" s="16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ht="17.25" customHeight="1" x14ac:dyDescent="0.15">
      <c r="A80" s="12"/>
      <c r="B80" s="12" t="s">
        <v>296</v>
      </c>
      <c r="C80" s="19" t="s">
        <v>283</v>
      </c>
      <c r="D80" s="12" t="s">
        <v>89</v>
      </c>
      <c r="E80" s="12" t="s">
        <v>90</v>
      </c>
      <c r="F80" s="12" t="str">
        <f t="shared" si="3"/>
        <v/>
      </c>
      <c r="G80" s="12" t="s">
        <v>283</v>
      </c>
      <c r="H80" s="12"/>
      <c r="I80" s="12"/>
      <c r="J80" s="12"/>
      <c r="K80" s="12" t="s">
        <v>91</v>
      </c>
      <c r="L80" s="12"/>
      <c r="M80" s="12" t="s">
        <v>92</v>
      </c>
      <c r="N80" s="12" t="s">
        <v>93</v>
      </c>
      <c r="O80" s="12" t="s">
        <v>94</v>
      </c>
      <c r="P80" s="12" t="s">
        <v>95</v>
      </c>
      <c r="Q80" s="12" t="s">
        <v>297</v>
      </c>
      <c r="R80" s="12" t="s">
        <v>297</v>
      </c>
      <c r="S80" s="12" t="str">
        <f t="shared" si="1"/>
        <v/>
      </c>
      <c r="T80" s="12"/>
      <c r="U80" s="12" t="str">
        <f t="shared" si="2"/>
        <v/>
      </c>
      <c r="V80" s="12"/>
      <c r="W80" s="15" t="s">
        <v>97</v>
      </c>
      <c r="X80" s="12" t="s">
        <v>98</v>
      </c>
      <c r="Y80" s="12" t="s">
        <v>99</v>
      </c>
      <c r="Z80" s="12" t="s">
        <v>304</v>
      </c>
      <c r="AA80" s="12" t="s">
        <v>122</v>
      </c>
      <c r="AB80" s="12"/>
      <c r="AC80" s="12">
        <v>1</v>
      </c>
      <c r="AD80" s="12"/>
      <c r="AE80" s="12" t="s">
        <v>182</v>
      </c>
      <c r="AF80" s="16">
        <v>330000</v>
      </c>
      <c r="AG80" s="16">
        <v>66000</v>
      </c>
      <c r="AH80" s="16">
        <v>20</v>
      </c>
      <c r="AI80" s="16">
        <v>264000</v>
      </c>
      <c r="AJ80" s="12">
        <v>0</v>
      </c>
      <c r="AK80" s="12"/>
      <c r="AL80" s="12"/>
      <c r="AM80" s="12"/>
      <c r="AN80" s="12"/>
      <c r="AO80" s="12"/>
      <c r="AP80" s="12" t="s">
        <v>227</v>
      </c>
      <c r="AQ80" s="12"/>
      <c r="AR80" s="12"/>
      <c r="AS80" s="12"/>
      <c r="AT80" s="12"/>
      <c r="AU80" s="12"/>
      <c r="AV80" s="17"/>
      <c r="AW80" s="12"/>
      <c r="AX80" s="17"/>
      <c r="AY80" s="12"/>
      <c r="AZ80" s="12" t="s">
        <v>304</v>
      </c>
      <c r="BA80" s="12" t="s">
        <v>122</v>
      </c>
      <c r="BB80" s="12">
        <v>1</v>
      </c>
      <c r="BC80" s="12"/>
      <c r="BD80" s="16">
        <v>330000</v>
      </c>
      <c r="BE80" s="16">
        <v>165000</v>
      </c>
      <c r="BF80" s="16">
        <v>165000</v>
      </c>
      <c r="BG80" s="16">
        <v>0</v>
      </c>
      <c r="BH80" s="16">
        <v>0</v>
      </c>
      <c r="BI80" s="16">
        <v>330000</v>
      </c>
      <c r="BJ80" s="16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ht="17.25" customHeight="1" x14ac:dyDescent="0.15">
      <c r="A81" s="12"/>
      <c r="B81" s="12" t="s">
        <v>296</v>
      </c>
      <c r="C81" s="19" t="s">
        <v>283</v>
      </c>
      <c r="D81" s="12" t="s">
        <v>89</v>
      </c>
      <c r="E81" s="12" t="s">
        <v>90</v>
      </c>
      <c r="F81" s="12" t="str">
        <f t="shared" si="3"/>
        <v/>
      </c>
      <c r="G81" s="12" t="s">
        <v>283</v>
      </c>
      <c r="H81" s="12"/>
      <c r="I81" s="12"/>
      <c r="J81" s="12"/>
      <c r="K81" s="12" t="s">
        <v>91</v>
      </c>
      <c r="L81" s="12"/>
      <c r="M81" s="12" t="s">
        <v>92</v>
      </c>
      <c r="N81" s="12" t="s">
        <v>93</v>
      </c>
      <c r="O81" s="12" t="s">
        <v>94</v>
      </c>
      <c r="P81" s="12" t="s">
        <v>95</v>
      </c>
      <c r="Q81" s="12" t="s">
        <v>297</v>
      </c>
      <c r="R81" s="12" t="s">
        <v>297</v>
      </c>
      <c r="S81" s="12" t="str">
        <f t="shared" si="1"/>
        <v/>
      </c>
      <c r="T81" s="12"/>
      <c r="U81" s="12" t="str">
        <f t="shared" si="2"/>
        <v/>
      </c>
      <c r="V81" s="12"/>
      <c r="W81" s="15" t="s">
        <v>97</v>
      </c>
      <c r="X81" s="12" t="s">
        <v>98</v>
      </c>
      <c r="Y81" s="12" t="s">
        <v>99</v>
      </c>
      <c r="Z81" s="12" t="s">
        <v>305</v>
      </c>
      <c r="AA81" s="12" t="s">
        <v>122</v>
      </c>
      <c r="AB81" s="12"/>
      <c r="AC81" s="12">
        <v>1</v>
      </c>
      <c r="AD81" s="12"/>
      <c r="AE81" s="12" t="s">
        <v>182</v>
      </c>
      <c r="AF81" s="16">
        <v>305000</v>
      </c>
      <c r="AG81" s="16">
        <v>61000</v>
      </c>
      <c r="AH81" s="16">
        <v>20</v>
      </c>
      <c r="AI81" s="16">
        <v>244000</v>
      </c>
      <c r="AJ81" s="12">
        <v>0</v>
      </c>
      <c r="AK81" s="12"/>
      <c r="AL81" s="12"/>
      <c r="AM81" s="12"/>
      <c r="AN81" s="12"/>
      <c r="AO81" s="12"/>
      <c r="AP81" s="12" t="s">
        <v>227</v>
      </c>
      <c r="AQ81" s="12"/>
      <c r="AR81" s="12"/>
      <c r="AS81" s="12"/>
      <c r="AT81" s="12"/>
      <c r="AU81" s="12"/>
      <c r="AV81" s="17"/>
      <c r="AW81" s="12"/>
      <c r="AX81" s="17"/>
      <c r="AY81" s="12"/>
      <c r="AZ81" s="12" t="s">
        <v>305</v>
      </c>
      <c r="BA81" s="12" t="s">
        <v>122</v>
      </c>
      <c r="BB81" s="12">
        <v>1</v>
      </c>
      <c r="BC81" s="12"/>
      <c r="BD81" s="16">
        <v>305000</v>
      </c>
      <c r="BE81" s="16">
        <v>152500</v>
      </c>
      <c r="BF81" s="16">
        <v>152500</v>
      </c>
      <c r="BG81" s="16">
        <v>0</v>
      </c>
      <c r="BH81" s="16">
        <v>0</v>
      </c>
      <c r="BI81" s="16">
        <v>305000</v>
      </c>
      <c r="BJ81" s="16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ht="17.25" customHeight="1" x14ac:dyDescent="0.15">
      <c r="A82" s="12">
        <v>168</v>
      </c>
      <c r="B82" s="12" t="s">
        <v>306</v>
      </c>
      <c r="C82" s="19" t="s">
        <v>307</v>
      </c>
      <c r="D82" s="12" t="s">
        <v>140</v>
      </c>
      <c r="E82" s="12" t="s">
        <v>90</v>
      </c>
      <c r="F82" s="12" t="str">
        <f t="shared" si="3"/>
        <v/>
      </c>
      <c r="G82" s="12" t="s">
        <v>307</v>
      </c>
      <c r="H82" s="12"/>
      <c r="I82" s="12"/>
      <c r="J82" s="12"/>
      <c r="K82" s="12" t="s">
        <v>91</v>
      </c>
      <c r="L82" s="12"/>
      <c r="M82" s="12" t="s">
        <v>92</v>
      </c>
      <c r="N82" s="12" t="s">
        <v>93</v>
      </c>
      <c r="O82" s="12" t="s">
        <v>94</v>
      </c>
      <c r="P82" s="12" t="s">
        <v>95</v>
      </c>
      <c r="Q82" s="12" t="s">
        <v>308</v>
      </c>
      <c r="R82" s="12" t="s">
        <v>308</v>
      </c>
      <c r="S82" s="12" t="str">
        <f t="shared" si="1"/>
        <v/>
      </c>
      <c r="T82" s="12"/>
      <c r="U82" s="12" t="str">
        <f t="shared" si="2"/>
        <v/>
      </c>
      <c r="V82" s="12"/>
      <c r="W82" s="15" t="s">
        <v>277</v>
      </c>
      <c r="X82" s="12" t="s">
        <v>98</v>
      </c>
      <c r="Y82" s="12" t="s">
        <v>99</v>
      </c>
      <c r="Z82" s="12" t="s">
        <v>309</v>
      </c>
      <c r="AA82" s="12" t="s">
        <v>310</v>
      </c>
      <c r="AB82" s="12"/>
      <c r="AC82" s="12">
        <v>1</v>
      </c>
      <c r="AD82" s="12"/>
      <c r="AE82" s="12" t="s">
        <v>102</v>
      </c>
      <c r="AF82" s="16">
        <v>4015000</v>
      </c>
      <c r="AG82" s="16">
        <v>803000</v>
      </c>
      <c r="AH82" s="16">
        <v>20</v>
      </c>
      <c r="AI82" s="16">
        <v>3212000</v>
      </c>
      <c r="AJ82" s="12">
        <v>0</v>
      </c>
      <c r="AK82" s="12">
        <v>0</v>
      </c>
      <c r="AL82" s="12">
        <v>0</v>
      </c>
      <c r="AM82" s="12">
        <v>0</v>
      </c>
      <c r="AN82" s="12">
        <v>3212000</v>
      </c>
      <c r="AO82" s="12">
        <v>3212000</v>
      </c>
      <c r="AP82" s="12" t="s">
        <v>311</v>
      </c>
      <c r="AQ82" s="12"/>
      <c r="AR82" s="12"/>
      <c r="AS82" s="12"/>
      <c r="AT82" s="12" t="s">
        <v>312</v>
      </c>
      <c r="AU82" s="12"/>
      <c r="AV82" s="12" t="s">
        <v>307</v>
      </c>
      <c r="AW82" s="12"/>
      <c r="AX82" s="12" t="s">
        <v>307</v>
      </c>
      <c r="AY82" s="12"/>
      <c r="AZ82" s="12" t="s">
        <v>309</v>
      </c>
      <c r="BA82" s="12" t="s">
        <v>310</v>
      </c>
      <c r="BB82" s="12">
        <v>1</v>
      </c>
      <c r="BC82" s="12"/>
      <c r="BD82" s="16">
        <v>4015000</v>
      </c>
      <c r="BE82" s="16">
        <v>0</v>
      </c>
      <c r="BF82" s="16">
        <v>0</v>
      </c>
      <c r="BG82" s="16">
        <v>0</v>
      </c>
      <c r="BH82" s="16">
        <v>0</v>
      </c>
      <c r="BI82" s="16">
        <v>4015000</v>
      </c>
      <c r="BJ82" s="16"/>
      <c r="BK82" s="12"/>
      <c r="BL82" s="12" t="s">
        <v>104</v>
      </c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 t="s">
        <v>313</v>
      </c>
      <c r="BZ82" s="12" t="s">
        <v>314</v>
      </c>
      <c r="CA82" s="12" t="s">
        <v>106</v>
      </c>
      <c r="CB82" s="12">
        <v>3212000</v>
      </c>
      <c r="CC82" s="12" t="s">
        <v>258</v>
      </c>
      <c r="CD82" s="12" t="s">
        <v>258</v>
      </c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ht="17.25" customHeight="1" x14ac:dyDescent="0.15">
      <c r="A83" s="12">
        <v>167</v>
      </c>
      <c r="B83" s="12" t="s">
        <v>315</v>
      </c>
      <c r="C83" s="19" t="s">
        <v>316</v>
      </c>
      <c r="D83" s="12" t="s">
        <v>89</v>
      </c>
      <c r="E83" s="12" t="s">
        <v>90</v>
      </c>
      <c r="F83" s="12" t="str">
        <f t="shared" si="3"/>
        <v/>
      </c>
      <c r="G83" s="12" t="s">
        <v>316</v>
      </c>
      <c r="H83" s="12"/>
      <c r="I83" s="12"/>
      <c r="J83" s="12"/>
      <c r="K83" s="12" t="s">
        <v>91</v>
      </c>
      <c r="L83" s="12"/>
      <c r="M83" s="12" t="s">
        <v>92</v>
      </c>
      <c r="N83" s="12" t="s">
        <v>93</v>
      </c>
      <c r="O83" s="12" t="s">
        <v>94</v>
      </c>
      <c r="P83" s="12" t="s">
        <v>238</v>
      </c>
      <c r="Q83" s="12" t="s">
        <v>120</v>
      </c>
      <c r="R83" s="12" t="s">
        <v>120</v>
      </c>
      <c r="S83" s="12" t="str">
        <f t="shared" si="1"/>
        <v/>
      </c>
      <c r="T83" s="12"/>
      <c r="U83" s="12" t="str">
        <f t="shared" si="2"/>
        <v/>
      </c>
      <c r="V83" s="12"/>
      <c r="W83" s="15" t="s">
        <v>97</v>
      </c>
      <c r="X83" s="12" t="s">
        <v>98</v>
      </c>
      <c r="Y83" s="12" t="s">
        <v>99</v>
      </c>
      <c r="Z83" s="12" t="s">
        <v>171</v>
      </c>
      <c r="AA83" s="12" t="s">
        <v>172</v>
      </c>
      <c r="AB83" s="12"/>
      <c r="AC83" s="12">
        <v>1</v>
      </c>
      <c r="AD83" s="12"/>
      <c r="AE83" s="12" t="s">
        <v>102</v>
      </c>
      <c r="AF83" s="16">
        <v>65000</v>
      </c>
      <c r="AG83" s="16">
        <v>0</v>
      </c>
      <c r="AH83" s="16">
        <v>0</v>
      </c>
      <c r="AI83" s="16">
        <v>65000</v>
      </c>
      <c r="AJ83" s="12">
        <v>0</v>
      </c>
      <c r="AK83" s="12">
        <v>0</v>
      </c>
      <c r="AL83" s="12">
        <v>0</v>
      </c>
      <c r="AM83" s="12">
        <v>0</v>
      </c>
      <c r="AN83" s="12">
        <v>65000</v>
      </c>
      <c r="AO83" s="12">
        <v>65000</v>
      </c>
      <c r="AP83" s="12"/>
      <c r="AQ83" s="12"/>
      <c r="AR83" s="12"/>
      <c r="AS83" s="12"/>
      <c r="AT83" s="12" t="s">
        <v>317</v>
      </c>
      <c r="AU83" s="12"/>
      <c r="AV83" s="12" t="s">
        <v>316</v>
      </c>
      <c r="AW83" s="12" t="s">
        <v>106</v>
      </c>
      <c r="AX83" s="12" t="s">
        <v>316</v>
      </c>
      <c r="AY83" s="12" t="s">
        <v>106</v>
      </c>
      <c r="AZ83" s="12" t="s">
        <v>171</v>
      </c>
      <c r="BA83" s="12" t="s">
        <v>172</v>
      </c>
      <c r="BB83" s="12">
        <v>1</v>
      </c>
      <c r="BC83" s="12"/>
      <c r="BD83" s="16">
        <v>65000</v>
      </c>
      <c r="BE83" s="16">
        <v>0</v>
      </c>
      <c r="BF83" s="16">
        <v>0</v>
      </c>
      <c r="BG83" s="16">
        <v>0</v>
      </c>
      <c r="BH83" s="16">
        <v>0</v>
      </c>
      <c r="BI83" s="16">
        <v>65000</v>
      </c>
      <c r="BJ83" s="16"/>
      <c r="BK83" s="12"/>
      <c r="BL83" s="12" t="s">
        <v>104</v>
      </c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 t="s">
        <v>318</v>
      </c>
      <c r="BZ83" s="12" t="s">
        <v>319</v>
      </c>
      <c r="CA83" s="12" t="s">
        <v>106</v>
      </c>
      <c r="CB83" s="12">
        <v>65000</v>
      </c>
      <c r="CC83" s="12" t="s">
        <v>258</v>
      </c>
      <c r="CD83" s="12" t="s">
        <v>258</v>
      </c>
      <c r="CE83" s="12"/>
      <c r="CF83" s="12" t="s">
        <v>320</v>
      </c>
      <c r="CG83" s="12" t="s">
        <v>97</v>
      </c>
      <c r="CH83" s="12" t="s">
        <v>321</v>
      </c>
      <c r="CI83" s="12" t="s">
        <v>245</v>
      </c>
      <c r="CJ83" s="12" t="s">
        <v>246</v>
      </c>
      <c r="CK83" s="12" t="s">
        <v>247</v>
      </c>
      <c r="CL83" s="12" t="s">
        <v>322</v>
      </c>
      <c r="CM83" s="12" t="s">
        <v>323</v>
      </c>
      <c r="CN83" s="12">
        <v>1</v>
      </c>
      <c r="CO83" s="12"/>
      <c r="CP83" s="12">
        <v>65000</v>
      </c>
      <c r="CQ83" s="12">
        <v>65000</v>
      </c>
      <c r="CR83" s="12" t="s">
        <v>324</v>
      </c>
      <c r="CS83" s="12" t="s">
        <v>325</v>
      </c>
      <c r="CT83" s="12" t="s">
        <v>97</v>
      </c>
      <c r="CU83" s="12">
        <v>65000</v>
      </c>
      <c r="CV83" s="12" t="s">
        <v>258</v>
      </c>
      <c r="CW83" s="12" t="s">
        <v>258</v>
      </c>
      <c r="CX83" s="12"/>
    </row>
    <row r="84" spans="1:102" ht="17.25" customHeight="1" x14ac:dyDescent="0.15">
      <c r="A84" s="12">
        <v>166</v>
      </c>
      <c r="B84" s="12" t="s">
        <v>326</v>
      </c>
      <c r="C84" s="19" t="s">
        <v>316</v>
      </c>
      <c r="D84" s="12" t="s">
        <v>89</v>
      </c>
      <c r="E84" s="12" t="s">
        <v>90</v>
      </c>
      <c r="F84" s="12" t="str">
        <f t="shared" si="3"/>
        <v/>
      </c>
      <c r="G84" s="12" t="s">
        <v>316</v>
      </c>
      <c r="H84" s="12"/>
      <c r="I84" s="12"/>
      <c r="J84" s="12"/>
      <c r="K84" s="12" t="s">
        <v>91</v>
      </c>
      <c r="L84" s="12"/>
      <c r="M84" s="12" t="s">
        <v>92</v>
      </c>
      <c r="N84" s="12" t="s">
        <v>93</v>
      </c>
      <c r="O84" s="12" t="s">
        <v>94</v>
      </c>
      <c r="P84" s="12" t="s">
        <v>95</v>
      </c>
      <c r="Q84" s="12" t="s">
        <v>120</v>
      </c>
      <c r="R84" s="12" t="s">
        <v>120</v>
      </c>
      <c r="S84" s="12" t="str">
        <f t="shared" si="1"/>
        <v/>
      </c>
      <c r="T84" s="12"/>
      <c r="U84" s="12" t="str">
        <f t="shared" si="2"/>
        <v/>
      </c>
      <c r="V84" s="12"/>
      <c r="W84" s="15" t="s">
        <v>97</v>
      </c>
      <c r="X84" s="12" t="s">
        <v>98</v>
      </c>
      <c r="Y84" s="12" t="s">
        <v>99</v>
      </c>
      <c r="Z84" s="12" t="s">
        <v>327</v>
      </c>
      <c r="AA84" s="12" t="s">
        <v>328</v>
      </c>
      <c r="AB84" s="12"/>
      <c r="AC84" s="12">
        <v>1</v>
      </c>
      <c r="AD84" s="12"/>
      <c r="AE84" s="12" t="s">
        <v>102</v>
      </c>
      <c r="AF84" s="16">
        <v>65000</v>
      </c>
      <c r="AG84" s="16">
        <v>0</v>
      </c>
      <c r="AH84" s="16">
        <v>0</v>
      </c>
      <c r="AI84" s="16">
        <v>65000</v>
      </c>
      <c r="AJ84" s="12">
        <v>0</v>
      </c>
      <c r="AK84" s="12">
        <v>0</v>
      </c>
      <c r="AL84" s="12">
        <v>0</v>
      </c>
      <c r="AM84" s="12">
        <v>0</v>
      </c>
      <c r="AN84" s="12">
        <v>65000</v>
      </c>
      <c r="AO84" s="12">
        <v>65000</v>
      </c>
      <c r="AP84" s="12"/>
      <c r="AQ84" s="12"/>
      <c r="AR84" s="12"/>
      <c r="AS84" s="12"/>
      <c r="AT84" s="12" t="s">
        <v>329</v>
      </c>
      <c r="AU84" s="12"/>
      <c r="AV84" s="12" t="s">
        <v>316</v>
      </c>
      <c r="AW84" s="12" t="s">
        <v>106</v>
      </c>
      <c r="AX84" s="12" t="s">
        <v>316</v>
      </c>
      <c r="AY84" s="12" t="s">
        <v>106</v>
      </c>
      <c r="AZ84" s="12" t="s">
        <v>327</v>
      </c>
      <c r="BA84" s="12" t="s">
        <v>328</v>
      </c>
      <c r="BB84" s="12">
        <v>1</v>
      </c>
      <c r="BC84" s="12"/>
      <c r="BD84" s="16">
        <v>65000</v>
      </c>
      <c r="BE84" s="16">
        <v>0</v>
      </c>
      <c r="BF84" s="16">
        <v>0</v>
      </c>
      <c r="BG84" s="16">
        <v>0</v>
      </c>
      <c r="BH84" s="16">
        <v>0</v>
      </c>
      <c r="BI84" s="16">
        <v>65000</v>
      </c>
      <c r="BJ84" s="16"/>
      <c r="BK84" s="12"/>
      <c r="BL84" s="12" t="s">
        <v>104</v>
      </c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 t="s">
        <v>330</v>
      </c>
      <c r="BZ84" s="12" t="s">
        <v>331</v>
      </c>
      <c r="CA84" s="12" t="s">
        <v>106</v>
      </c>
      <c r="CB84" s="12">
        <v>65000</v>
      </c>
      <c r="CC84" s="12" t="s">
        <v>258</v>
      </c>
      <c r="CD84" s="12" t="s">
        <v>258</v>
      </c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ht="17.25" customHeight="1" x14ac:dyDescent="0.15">
      <c r="A85" s="12">
        <v>165</v>
      </c>
      <c r="B85" s="12" t="s">
        <v>332</v>
      </c>
      <c r="C85" s="19" t="s">
        <v>333</v>
      </c>
      <c r="D85" s="12" t="s">
        <v>89</v>
      </c>
      <c r="E85" s="12" t="s">
        <v>334</v>
      </c>
      <c r="F85" s="12" t="str">
        <f t="shared" si="3"/>
        <v/>
      </c>
      <c r="G85" s="12" t="s">
        <v>333</v>
      </c>
      <c r="H85" s="12"/>
      <c r="I85" s="12" t="s">
        <v>135</v>
      </c>
      <c r="J85" s="12"/>
      <c r="K85" s="12" t="s">
        <v>91</v>
      </c>
      <c r="L85" s="12"/>
      <c r="M85" s="12" t="s">
        <v>92</v>
      </c>
      <c r="N85" s="12" t="s">
        <v>93</v>
      </c>
      <c r="O85" s="12" t="s">
        <v>94</v>
      </c>
      <c r="P85" s="12" t="s">
        <v>95</v>
      </c>
      <c r="Q85" s="12" t="s">
        <v>335</v>
      </c>
      <c r="R85" s="12" t="s">
        <v>335</v>
      </c>
      <c r="S85" s="12" t="str">
        <f t="shared" si="1"/>
        <v/>
      </c>
      <c r="T85" s="12"/>
      <c r="U85" s="12" t="str">
        <f t="shared" si="2"/>
        <v/>
      </c>
      <c r="V85" s="12"/>
      <c r="W85" s="15" t="s">
        <v>97</v>
      </c>
      <c r="X85" s="12" t="s">
        <v>98</v>
      </c>
      <c r="Y85" s="12" t="s">
        <v>158</v>
      </c>
      <c r="Z85" s="12" t="s">
        <v>336</v>
      </c>
      <c r="AA85" s="12" t="s">
        <v>169</v>
      </c>
      <c r="AB85" s="12"/>
      <c r="AC85" s="12">
        <v>1</v>
      </c>
      <c r="AD85" s="12"/>
      <c r="AE85" s="12" t="s">
        <v>102</v>
      </c>
      <c r="AF85" s="16">
        <v>825000</v>
      </c>
      <c r="AG85" s="16">
        <v>0</v>
      </c>
      <c r="AH85" s="16">
        <v>0</v>
      </c>
      <c r="AI85" s="16">
        <v>825000</v>
      </c>
      <c r="AJ85" s="12">
        <v>0</v>
      </c>
      <c r="AK85" s="12">
        <v>0</v>
      </c>
      <c r="AL85" s="12">
        <v>0</v>
      </c>
      <c r="AM85" s="12">
        <v>0</v>
      </c>
      <c r="AN85" s="12">
        <v>23777500</v>
      </c>
      <c r="AO85" s="12">
        <v>23777500</v>
      </c>
      <c r="AP85" s="12" t="s">
        <v>337</v>
      </c>
      <c r="AQ85" s="12"/>
      <c r="AR85" s="12"/>
      <c r="AS85" s="12"/>
      <c r="AT85" s="12" t="s">
        <v>338</v>
      </c>
      <c r="AU85" s="12"/>
      <c r="AV85" s="12" t="s">
        <v>339</v>
      </c>
      <c r="AW85" s="12" t="s">
        <v>97</v>
      </c>
      <c r="AX85" s="12" t="s">
        <v>339</v>
      </c>
      <c r="AY85" s="12" t="s">
        <v>97</v>
      </c>
      <c r="AZ85" s="12" t="s">
        <v>336</v>
      </c>
      <c r="BA85" s="12" t="s">
        <v>169</v>
      </c>
      <c r="BB85" s="12">
        <v>1</v>
      </c>
      <c r="BC85" s="12"/>
      <c r="BD85" s="16">
        <v>825000</v>
      </c>
      <c r="BE85" s="16">
        <v>0</v>
      </c>
      <c r="BF85" s="16">
        <v>0</v>
      </c>
      <c r="BG85" s="16">
        <v>0</v>
      </c>
      <c r="BH85" s="16">
        <v>0</v>
      </c>
      <c r="BI85" s="16">
        <v>825000</v>
      </c>
      <c r="BJ85" s="16"/>
      <c r="BK85" s="12"/>
      <c r="BL85" s="12" t="s">
        <v>104</v>
      </c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 t="s">
        <v>340</v>
      </c>
      <c r="BZ85" s="12" t="s">
        <v>341</v>
      </c>
      <c r="CA85" s="12" t="s">
        <v>145</v>
      </c>
      <c r="CB85" s="12">
        <v>23777500</v>
      </c>
      <c r="CC85" s="12" t="s">
        <v>135</v>
      </c>
      <c r="CD85" s="12" t="s">
        <v>136</v>
      </c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ht="17.25" customHeight="1" x14ac:dyDescent="0.15">
      <c r="A86" s="12"/>
      <c r="B86" s="12" t="s">
        <v>332</v>
      </c>
      <c r="C86" s="19" t="s">
        <v>333</v>
      </c>
      <c r="D86" s="12" t="s">
        <v>89</v>
      </c>
      <c r="E86" s="12" t="s">
        <v>334</v>
      </c>
      <c r="F86" s="12" t="str">
        <f t="shared" si="3"/>
        <v/>
      </c>
      <c r="G86" s="12" t="s">
        <v>333</v>
      </c>
      <c r="H86" s="12"/>
      <c r="I86" s="12" t="s">
        <v>135</v>
      </c>
      <c r="J86" s="12"/>
      <c r="K86" s="12" t="s">
        <v>91</v>
      </c>
      <c r="L86" s="12"/>
      <c r="M86" s="12" t="s">
        <v>92</v>
      </c>
      <c r="N86" s="12" t="s">
        <v>93</v>
      </c>
      <c r="O86" s="12" t="s">
        <v>94</v>
      </c>
      <c r="P86" s="12" t="s">
        <v>95</v>
      </c>
      <c r="Q86" s="12" t="s">
        <v>335</v>
      </c>
      <c r="R86" s="12" t="s">
        <v>335</v>
      </c>
      <c r="S86" s="12" t="str">
        <f t="shared" si="1"/>
        <v/>
      </c>
      <c r="T86" s="12"/>
      <c r="U86" s="12" t="str">
        <f t="shared" si="2"/>
        <v/>
      </c>
      <c r="V86" s="12"/>
      <c r="W86" s="15" t="s">
        <v>97</v>
      </c>
      <c r="X86" s="12" t="s">
        <v>98</v>
      </c>
      <c r="Y86" s="12" t="s">
        <v>158</v>
      </c>
      <c r="Z86" s="12" t="s">
        <v>342</v>
      </c>
      <c r="AA86" s="12" t="s">
        <v>169</v>
      </c>
      <c r="AB86" s="12"/>
      <c r="AC86" s="12">
        <v>1</v>
      </c>
      <c r="AD86" s="12"/>
      <c r="AE86" s="12" t="s">
        <v>102</v>
      </c>
      <c r="AF86" s="16">
        <v>925000</v>
      </c>
      <c r="AG86" s="16">
        <v>0</v>
      </c>
      <c r="AH86" s="16">
        <v>0</v>
      </c>
      <c r="AI86" s="16">
        <v>925000</v>
      </c>
      <c r="AJ86" s="12">
        <v>0</v>
      </c>
      <c r="AK86" s="12"/>
      <c r="AL86" s="12"/>
      <c r="AM86" s="12"/>
      <c r="AN86" s="12"/>
      <c r="AO86" s="12"/>
      <c r="AP86" s="12" t="s">
        <v>337</v>
      </c>
      <c r="AQ86" s="12"/>
      <c r="AR86" s="12"/>
      <c r="AS86" s="12"/>
      <c r="AT86" s="12"/>
      <c r="AU86" s="12"/>
      <c r="AV86" s="17"/>
      <c r="AW86" s="12"/>
      <c r="AX86" s="17"/>
      <c r="AY86" s="12"/>
      <c r="AZ86" s="12" t="s">
        <v>342</v>
      </c>
      <c r="BA86" s="12" t="s">
        <v>169</v>
      </c>
      <c r="BB86" s="12">
        <v>1</v>
      </c>
      <c r="BC86" s="12"/>
      <c r="BD86" s="16">
        <v>925000</v>
      </c>
      <c r="BE86" s="16">
        <v>0</v>
      </c>
      <c r="BF86" s="16">
        <v>0</v>
      </c>
      <c r="BG86" s="16">
        <v>0</v>
      </c>
      <c r="BH86" s="16">
        <v>0</v>
      </c>
      <c r="BI86" s="16">
        <v>925000</v>
      </c>
      <c r="BJ86" s="16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ht="17.25" customHeight="1" x14ac:dyDescent="0.15">
      <c r="A87" s="12"/>
      <c r="B87" s="12" t="s">
        <v>332</v>
      </c>
      <c r="C87" s="19" t="s">
        <v>333</v>
      </c>
      <c r="D87" s="12" t="s">
        <v>89</v>
      </c>
      <c r="E87" s="12" t="s">
        <v>334</v>
      </c>
      <c r="F87" s="12" t="str">
        <f t="shared" si="3"/>
        <v/>
      </c>
      <c r="G87" s="12" t="s">
        <v>333</v>
      </c>
      <c r="H87" s="12"/>
      <c r="I87" s="12" t="s">
        <v>135</v>
      </c>
      <c r="J87" s="12"/>
      <c r="K87" s="12" t="s">
        <v>91</v>
      </c>
      <c r="L87" s="12"/>
      <c r="M87" s="12" t="s">
        <v>92</v>
      </c>
      <c r="N87" s="12" t="s">
        <v>93</v>
      </c>
      <c r="O87" s="12" t="s">
        <v>94</v>
      </c>
      <c r="P87" s="12" t="s">
        <v>95</v>
      </c>
      <c r="Q87" s="12" t="s">
        <v>335</v>
      </c>
      <c r="R87" s="12" t="s">
        <v>335</v>
      </c>
      <c r="S87" s="12" t="str">
        <f t="shared" si="1"/>
        <v/>
      </c>
      <c r="T87" s="12"/>
      <c r="U87" s="12" t="str">
        <f t="shared" si="2"/>
        <v/>
      </c>
      <c r="V87" s="12"/>
      <c r="W87" s="15" t="s">
        <v>97</v>
      </c>
      <c r="X87" s="12" t="s">
        <v>98</v>
      </c>
      <c r="Y87" s="12" t="s">
        <v>158</v>
      </c>
      <c r="Z87" s="12" t="s">
        <v>343</v>
      </c>
      <c r="AA87" s="12" t="s">
        <v>169</v>
      </c>
      <c r="AB87" s="12"/>
      <c r="AC87" s="12">
        <v>1</v>
      </c>
      <c r="AD87" s="12"/>
      <c r="AE87" s="12" t="s">
        <v>102</v>
      </c>
      <c r="AF87" s="16">
        <v>825000</v>
      </c>
      <c r="AG87" s="16">
        <v>0</v>
      </c>
      <c r="AH87" s="16">
        <v>0</v>
      </c>
      <c r="AI87" s="16">
        <v>825000</v>
      </c>
      <c r="AJ87" s="12">
        <v>0</v>
      </c>
      <c r="AK87" s="12"/>
      <c r="AL87" s="12"/>
      <c r="AM87" s="12"/>
      <c r="AN87" s="12"/>
      <c r="AO87" s="12"/>
      <c r="AP87" s="12" t="s">
        <v>337</v>
      </c>
      <c r="AQ87" s="12"/>
      <c r="AR87" s="12"/>
      <c r="AS87" s="12"/>
      <c r="AT87" s="12"/>
      <c r="AU87" s="12"/>
      <c r="AV87" s="17"/>
      <c r="AW87" s="12"/>
      <c r="AX87" s="17"/>
      <c r="AY87" s="12"/>
      <c r="AZ87" s="12" t="s">
        <v>343</v>
      </c>
      <c r="BA87" s="12" t="s">
        <v>169</v>
      </c>
      <c r="BB87" s="12">
        <v>1</v>
      </c>
      <c r="BC87" s="12"/>
      <c r="BD87" s="16">
        <v>825000</v>
      </c>
      <c r="BE87" s="16">
        <v>0</v>
      </c>
      <c r="BF87" s="16">
        <v>0</v>
      </c>
      <c r="BG87" s="16">
        <v>0</v>
      </c>
      <c r="BH87" s="16">
        <v>0</v>
      </c>
      <c r="BI87" s="16">
        <v>825000</v>
      </c>
      <c r="BJ87" s="16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ht="17.25" customHeight="1" x14ac:dyDescent="0.15">
      <c r="A88" s="12"/>
      <c r="B88" s="12" t="s">
        <v>332</v>
      </c>
      <c r="C88" s="19" t="s">
        <v>333</v>
      </c>
      <c r="D88" s="12" t="s">
        <v>89</v>
      </c>
      <c r="E88" s="12" t="s">
        <v>334</v>
      </c>
      <c r="F88" s="12" t="str">
        <f t="shared" si="3"/>
        <v/>
      </c>
      <c r="G88" s="12" t="s">
        <v>333</v>
      </c>
      <c r="H88" s="12"/>
      <c r="I88" s="12" t="s">
        <v>135</v>
      </c>
      <c r="J88" s="12"/>
      <c r="K88" s="12" t="s">
        <v>91</v>
      </c>
      <c r="L88" s="12"/>
      <c r="M88" s="12" t="s">
        <v>92</v>
      </c>
      <c r="N88" s="12" t="s">
        <v>93</v>
      </c>
      <c r="O88" s="12" t="s">
        <v>94</v>
      </c>
      <c r="P88" s="12" t="s">
        <v>95</v>
      </c>
      <c r="Q88" s="12" t="s">
        <v>335</v>
      </c>
      <c r="R88" s="12" t="s">
        <v>335</v>
      </c>
      <c r="S88" s="12" t="str">
        <f t="shared" si="1"/>
        <v/>
      </c>
      <c r="T88" s="12"/>
      <c r="U88" s="12" t="str">
        <f t="shared" si="2"/>
        <v/>
      </c>
      <c r="V88" s="12"/>
      <c r="W88" s="15" t="s">
        <v>97</v>
      </c>
      <c r="X88" s="12" t="s">
        <v>98</v>
      </c>
      <c r="Y88" s="12" t="s">
        <v>158</v>
      </c>
      <c r="Z88" s="12" t="s">
        <v>344</v>
      </c>
      <c r="AA88" s="12" t="s">
        <v>169</v>
      </c>
      <c r="AB88" s="12"/>
      <c r="AC88" s="12">
        <v>1</v>
      </c>
      <c r="AD88" s="12"/>
      <c r="AE88" s="12" t="s">
        <v>102</v>
      </c>
      <c r="AF88" s="16">
        <v>925000</v>
      </c>
      <c r="AG88" s="16">
        <v>0</v>
      </c>
      <c r="AH88" s="16">
        <v>0</v>
      </c>
      <c r="AI88" s="16">
        <v>925000</v>
      </c>
      <c r="AJ88" s="12">
        <v>0</v>
      </c>
      <c r="AK88" s="12"/>
      <c r="AL88" s="12"/>
      <c r="AM88" s="12"/>
      <c r="AN88" s="12"/>
      <c r="AO88" s="12"/>
      <c r="AP88" s="12" t="s">
        <v>337</v>
      </c>
      <c r="AQ88" s="12"/>
      <c r="AR88" s="12"/>
      <c r="AS88" s="12"/>
      <c r="AT88" s="12"/>
      <c r="AU88" s="12"/>
      <c r="AV88" s="17"/>
      <c r="AW88" s="12"/>
      <c r="AX88" s="17"/>
      <c r="AY88" s="12"/>
      <c r="AZ88" s="12" t="s">
        <v>344</v>
      </c>
      <c r="BA88" s="12" t="s">
        <v>169</v>
      </c>
      <c r="BB88" s="12">
        <v>1</v>
      </c>
      <c r="BC88" s="12"/>
      <c r="BD88" s="16">
        <v>925000</v>
      </c>
      <c r="BE88" s="16">
        <v>0</v>
      </c>
      <c r="BF88" s="16">
        <v>0</v>
      </c>
      <c r="BG88" s="16">
        <v>0</v>
      </c>
      <c r="BH88" s="16">
        <v>0</v>
      </c>
      <c r="BI88" s="16">
        <v>925000</v>
      </c>
      <c r="BJ88" s="16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ht="17.25" customHeight="1" x14ac:dyDescent="0.15">
      <c r="A89" s="12"/>
      <c r="B89" s="12" t="s">
        <v>332</v>
      </c>
      <c r="C89" s="19" t="s">
        <v>333</v>
      </c>
      <c r="D89" s="12" t="s">
        <v>89</v>
      </c>
      <c r="E89" s="12" t="s">
        <v>334</v>
      </c>
      <c r="F89" s="12" t="str">
        <f t="shared" si="3"/>
        <v/>
      </c>
      <c r="G89" s="12" t="s">
        <v>333</v>
      </c>
      <c r="H89" s="12"/>
      <c r="I89" s="12" t="s">
        <v>135</v>
      </c>
      <c r="J89" s="12"/>
      <c r="K89" s="12" t="s">
        <v>91</v>
      </c>
      <c r="L89" s="12"/>
      <c r="M89" s="12" t="s">
        <v>92</v>
      </c>
      <c r="N89" s="12" t="s">
        <v>93</v>
      </c>
      <c r="O89" s="12" t="s">
        <v>94</v>
      </c>
      <c r="P89" s="12" t="s">
        <v>95</v>
      </c>
      <c r="Q89" s="12" t="s">
        <v>335</v>
      </c>
      <c r="R89" s="12" t="s">
        <v>335</v>
      </c>
      <c r="S89" s="12" t="str">
        <f t="shared" si="1"/>
        <v/>
      </c>
      <c r="T89" s="12"/>
      <c r="U89" s="12" t="str">
        <f t="shared" si="2"/>
        <v/>
      </c>
      <c r="V89" s="12"/>
      <c r="W89" s="15" t="s">
        <v>97</v>
      </c>
      <c r="X89" s="12" t="s">
        <v>98</v>
      </c>
      <c r="Y89" s="12" t="s">
        <v>158</v>
      </c>
      <c r="Z89" s="12" t="s">
        <v>236</v>
      </c>
      <c r="AA89" s="12" t="s">
        <v>132</v>
      </c>
      <c r="AB89" s="12"/>
      <c r="AC89" s="12">
        <v>1</v>
      </c>
      <c r="AD89" s="12"/>
      <c r="AE89" s="12" t="s">
        <v>102</v>
      </c>
      <c r="AF89" s="16">
        <v>5610000</v>
      </c>
      <c r="AG89" s="16">
        <v>1683000</v>
      </c>
      <c r="AH89" s="16">
        <v>30</v>
      </c>
      <c r="AI89" s="16">
        <v>3927000</v>
      </c>
      <c r="AJ89" s="12">
        <v>0</v>
      </c>
      <c r="AK89" s="12"/>
      <c r="AL89" s="12"/>
      <c r="AM89" s="12"/>
      <c r="AN89" s="12"/>
      <c r="AO89" s="12"/>
      <c r="AP89" s="12" t="s">
        <v>337</v>
      </c>
      <c r="AQ89" s="12"/>
      <c r="AR89" s="12"/>
      <c r="AS89" s="12"/>
      <c r="AT89" s="12"/>
      <c r="AU89" s="12"/>
      <c r="AV89" s="17"/>
      <c r="AW89" s="12"/>
      <c r="AX89" s="17"/>
      <c r="AY89" s="12"/>
      <c r="AZ89" s="12" t="s">
        <v>236</v>
      </c>
      <c r="BA89" s="12" t="s">
        <v>132</v>
      </c>
      <c r="BB89" s="12">
        <v>1</v>
      </c>
      <c r="BC89" s="12"/>
      <c r="BD89" s="16">
        <v>5610000</v>
      </c>
      <c r="BE89" s="16">
        <v>0</v>
      </c>
      <c r="BF89" s="16">
        <v>0</v>
      </c>
      <c r="BG89" s="16">
        <v>1683000</v>
      </c>
      <c r="BH89" s="16">
        <v>0</v>
      </c>
      <c r="BI89" s="16">
        <v>3927000</v>
      </c>
      <c r="BJ89" s="16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ht="17.25" customHeight="1" x14ac:dyDescent="0.15">
      <c r="A90" s="12"/>
      <c r="B90" s="12" t="s">
        <v>332</v>
      </c>
      <c r="C90" s="19" t="s">
        <v>333</v>
      </c>
      <c r="D90" s="12" t="s">
        <v>89</v>
      </c>
      <c r="E90" s="12" t="s">
        <v>334</v>
      </c>
      <c r="F90" s="12" t="str">
        <f t="shared" si="3"/>
        <v/>
      </c>
      <c r="G90" s="12" t="s">
        <v>333</v>
      </c>
      <c r="H90" s="12"/>
      <c r="I90" s="12" t="s">
        <v>135</v>
      </c>
      <c r="J90" s="12"/>
      <c r="K90" s="12" t="s">
        <v>91</v>
      </c>
      <c r="L90" s="12"/>
      <c r="M90" s="12" t="s">
        <v>92</v>
      </c>
      <c r="N90" s="12" t="s">
        <v>93</v>
      </c>
      <c r="O90" s="12" t="s">
        <v>94</v>
      </c>
      <c r="P90" s="12" t="s">
        <v>95</v>
      </c>
      <c r="Q90" s="12" t="s">
        <v>335</v>
      </c>
      <c r="R90" s="12" t="s">
        <v>335</v>
      </c>
      <c r="S90" s="12" t="str">
        <f t="shared" si="1"/>
        <v/>
      </c>
      <c r="T90" s="12"/>
      <c r="U90" s="12" t="str">
        <f t="shared" si="2"/>
        <v/>
      </c>
      <c r="V90" s="12"/>
      <c r="W90" s="15" t="s">
        <v>97</v>
      </c>
      <c r="X90" s="12" t="s">
        <v>98</v>
      </c>
      <c r="Y90" s="12" t="s">
        <v>158</v>
      </c>
      <c r="Z90" s="12" t="s">
        <v>345</v>
      </c>
      <c r="AA90" s="12" t="s">
        <v>112</v>
      </c>
      <c r="AB90" s="12"/>
      <c r="AC90" s="12">
        <v>1</v>
      </c>
      <c r="AD90" s="12"/>
      <c r="AE90" s="12" t="s">
        <v>102</v>
      </c>
      <c r="AF90" s="16">
        <v>4180000</v>
      </c>
      <c r="AG90" s="16">
        <v>1254000</v>
      </c>
      <c r="AH90" s="16">
        <v>30</v>
      </c>
      <c r="AI90" s="16">
        <v>2926000</v>
      </c>
      <c r="AJ90" s="12">
        <v>0</v>
      </c>
      <c r="AK90" s="12"/>
      <c r="AL90" s="12"/>
      <c r="AM90" s="12"/>
      <c r="AN90" s="12"/>
      <c r="AO90" s="12"/>
      <c r="AP90" s="12" t="s">
        <v>337</v>
      </c>
      <c r="AQ90" s="12"/>
      <c r="AR90" s="12"/>
      <c r="AS90" s="12"/>
      <c r="AT90" s="12"/>
      <c r="AU90" s="12"/>
      <c r="AV90" s="17"/>
      <c r="AW90" s="12"/>
      <c r="AX90" s="17"/>
      <c r="AY90" s="12"/>
      <c r="AZ90" s="12" t="s">
        <v>345</v>
      </c>
      <c r="BA90" s="12" t="s">
        <v>112</v>
      </c>
      <c r="BB90" s="12">
        <v>1</v>
      </c>
      <c r="BC90" s="12"/>
      <c r="BD90" s="16">
        <v>4180000</v>
      </c>
      <c r="BE90" s="16">
        <v>0</v>
      </c>
      <c r="BF90" s="16">
        <v>0</v>
      </c>
      <c r="BG90" s="16">
        <v>1254000</v>
      </c>
      <c r="BH90" s="16">
        <v>0</v>
      </c>
      <c r="BI90" s="16">
        <v>2926000</v>
      </c>
      <c r="BJ90" s="16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ht="17.25" customHeight="1" x14ac:dyDescent="0.15">
      <c r="A91" s="12"/>
      <c r="B91" s="12" t="s">
        <v>332</v>
      </c>
      <c r="C91" s="19" t="s">
        <v>333</v>
      </c>
      <c r="D91" s="12" t="s">
        <v>89</v>
      </c>
      <c r="E91" s="12" t="s">
        <v>334</v>
      </c>
      <c r="F91" s="12" t="str">
        <f t="shared" si="3"/>
        <v/>
      </c>
      <c r="G91" s="12" t="s">
        <v>333</v>
      </c>
      <c r="H91" s="12"/>
      <c r="I91" s="12" t="s">
        <v>135</v>
      </c>
      <c r="J91" s="12"/>
      <c r="K91" s="12" t="s">
        <v>91</v>
      </c>
      <c r="L91" s="12"/>
      <c r="M91" s="12" t="s">
        <v>92</v>
      </c>
      <c r="N91" s="12" t="s">
        <v>93</v>
      </c>
      <c r="O91" s="12" t="s">
        <v>94</v>
      </c>
      <c r="P91" s="12" t="s">
        <v>95</v>
      </c>
      <c r="Q91" s="12" t="s">
        <v>335</v>
      </c>
      <c r="R91" s="12" t="s">
        <v>335</v>
      </c>
      <c r="S91" s="12" t="str">
        <f t="shared" si="1"/>
        <v/>
      </c>
      <c r="T91" s="12"/>
      <c r="U91" s="12" t="str">
        <f t="shared" si="2"/>
        <v/>
      </c>
      <c r="V91" s="12"/>
      <c r="W91" s="15" t="s">
        <v>97</v>
      </c>
      <c r="X91" s="12" t="s">
        <v>98</v>
      </c>
      <c r="Y91" s="12" t="s">
        <v>158</v>
      </c>
      <c r="Z91" s="12" t="s">
        <v>346</v>
      </c>
      <c r="AA91" s="12" t="s">
        <v>127</v>
      </c>
      <c r="AB91" s="12"/>
      <c r="AC91" s="12">
        <v>1</v>
      </c>
      <c r="AD91" s="12"/>
      <c r="AE91" s="12" t="s">
        <v>102</v>
      </c>
      <c r="AF91" s="16">
        <v>385000</v>
      </c>
      <c r="AG91" s="16">
        <v>115500</v>
      </c>
      <c r="AH91" s="16">
        <v>30</v>
      </c>
      <c r="AI91" s="16">
        <v>269500</v>
      </c>
      <c r="AJ91" s="12">
        <v>0</v>
      </c>
      <c r="AK91" s="12"/>
      <c r="AL91" s="12"/>
      <c r="AM91" s="12"/>
      <c r="AN91" s="12"/>
      <c r="AO91" s="12"/>
      <c r="AP91" s="12" t="s">
        <v>337</v>
      </c>
      <c r="AQ91" s="12"/>
      <c r="AR91" s="12"/>
      <c r="AS91" s="12"/>
      <c r="AT91" s="12"/>
      <c r="AU91" s="12"/>
      <c r="AV91" s="17"/>
      <c r="AW91" s="12"/>
      <c r="AX91" s="17"/>
      <c r="AY91" s="12"/>
      <c r="AZ91" s="12" t="s">
        <v>346</v>
      </c>
      <c r="BA91" s="12" t="s">
        <v>127</v>
      </c>
      <c r="BB91" s="12">
        <v>1</v>
      </c>
      <c r="BC91" s="12"/>
      <c r="BD91" s="16">
        <v>385000</v>
      </c>
      <c r="BE91" s="16">
        <v>0</v>
      </c>
      <c r="BF91" s="16">
        <v>0</v>
      </c>
      <c r="BG91" s="16">
        <v>115500</v>
      </c>
      <c r="BH91" s="16">
        <v>0</v>
      </c>
      <c r="BI91" s="16">
        <v>269500</v>
      </c>
      <c r="BJ91" s="16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ht="17.25" customHeight="1" x14ac:dyDescent="0.15">
      <c r="A92" s="12"/>
      <c r="B92" s="12" t="s">
        <v>332</v>
      </c>
      <c r="C92" s="19" t="s">
        <v>333</v>
      </c>
      <c r="D92" s="12" t="s">
        <v>89</v>
      </c>
      <c r="E92" s="12" t="s">
        <v>334</v>
      </c>
      <c r="F92" s="12" t="str">
        <f t="shared" si="3"/>
        <v/>
      </c>
      <c r="G92" s="12" t="s">
        <v>333</v>
      </c>
      <c r="H92" s="12"/>
      <c r="I92" s="12" t="s">
        <v>135</v>
      </c>
      <c r="J92" s="12"/>
      <c r="K92" s="12" t="s">
        <v>91</v>
      </c>
      <c r="L92" s="12"/>
      <c r="M92" s="12" t="s">
        <v>92</v>
      </c>
      <c r="N92" s="12" t="s">
        <v>93</v>
      </c>
      <c r="O92" s="12" t="s">
        <v>94</v>
      </c>
      <c r="P92" s="12" t="s">
        <v>95</v>
      </c>
      <c r="Q92" s="12" t="s">
        <v>335</v>
      </c>
      <c r="R92" s="12" t="s">
        <v>335</v>
      </c>
      <c r="S92" s="12" t="str">
        <f t="shared" si="1"/>
        <v/>
      </c>
      <c r="T92" s="12"/>
      <c r="U92" s="12" t="str">
        <f t="shared" si="2"/>
        <v/>
      </c>
      <c r="V92" s="12"/>
      <c r="W92" s="15" t="s">
        <v>97</v>
      </c>
      <c r="X92" s="12" t="s">
        <v>98</v>
      </c>
      <c r="Y92" s="12" t="s">
        <v>158</v>
      </c>
      <c r="Z92" s="12" t="s">
        <v>347</v>
      </c>
      <c r="AA92" s="12" t="s">
        <v>112</v>
      </c>
      <c r="AB92" s="12"/>
      <c r="AC92" s="12">
        <v>1</v>
      </c>
      <c r="AD92" s="12"/>
      <c r="AE92" s="12" t="s">
        <v>102</v>
      </c>
      <c r="AF92" s="16">
        <v>3245000</v>
      </c>
      <c r="AG92" s="16">
        <v>1622500</v>
      </c>
      <c r="AH92" s="16">
        <v>50</v>
      </c>
      <c r="AI92" s="16">
        <v>1622500</v>
      </c>
      <c r="AJ92" s="12">
        <v>0</v>
      </c>
      <c r="AK92" s="12"/>
      <c r="AL92" s="12"/>
      <c r="AM92" s="12"/>
      <c r="AN92" s="12"/>
      <c r="AO92" s="12"/>
      <c r="AP92" s="12" t="s">
        <v>337</v>
      </c>
      <c r="AQ92" s="12"/>
      <c r="AR92" s="12"/>
      <c r="AS92" s="12"/>
      <c r="AT92" s="12"/>
      <c r="AU92" s="12"/>
      <c r="AV92" s="17"/>
      <c r="AW92" s="12"/>
      <c r="AX92" s="17"/>
      <c r="AY92" s="12"/>
      <c r="AZ92" s="12" t="s">
        <v>347</v>
      </c>
      <c r="BA92" s="12" t="s">
        <v>112</v>
      </c>
      <c r="BB92" s="12">
        <v>1</v>
      </c>
      <c r="BC92" s="12"/>
      <c r="BD92" s="16">
        <v>3245000</v>
      </c>
      <c r="BE92" s="16">
        <v>0</v>
      </c>
      <c r="BF92" s="16">
        <v>0</v>
      </c>
      <c r="BG92" s="16">
        <v>1622500</v>
      </c>
      <c r="BH92" s="16">
        <v>0</v>
      </c>
      <c r="BI92" s="16">
        <v>1622500</v>
      </c>
      <c r="BJ92" s="16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ht="17.25" customHeight="1" x14ac:dyDescent="0.15">
      <c r="A93" s="12"/>
      <c r="B93" s="12" t="s">
        <v>332</v>
      </c>
      <c r="C93" s="19" t="s">
        <v>333</v>
      </c>
      <c r="D93" s="12" t="s">
        <v>89</v>
      </c>
      <c r="E93" s="12" t="s">
        <v>334</v>
      </c>
      <c r="F93" s="12" t="str">
        <f t="shared" si="3"/>
        <v/>
      </c>
      <c r="G93" s="12" t="s">
        <v>333</v>
      </c>
      <c r="H93" s="12"/>
      <c r="I93" s="12" t="s">
        <v>135</v>
      </c>
      <c r="J93" s="12"/>
      <c r="K93" s="12" t="s">
        <v>91</v>
      </c>
      <c r="L93" s="12"/>
      <c r="M93" s="12" t="s">
        <v>92</v>
      </c>
      <c r="N93" s="12" t="s">
        <v>93</v>
      </c>
      <c r="O93" s="12" t="s">
        <v>94</v>
      </c>
      <c r="P93" s="12" t="s">
        <v>95</v>
      </c>
      <c r="Q93" s="12" t="s">
        <v>335</v>
      </c>
      <c r="R93" s="12" t="s">
        <v>335</v>
      </c>
      <c r="S93" s="12" t="str">
        <f t="shared" si="1"/>
        <v/>
      </c>
      <c r="T93" s="12"/>
      <c r="U93" s="12" t="str">
        <f t="shared" si="2"/>
        <v/>
      </c>
      <c r="V93" s="12"/>
      <c r="W93" s="15" t="s">
        <v>97</v>
      </c>
      <c r="X93" s="12" t="s">
        <v>98</v>
      </c>
      <c r="Y93" s="12" t="s">
        <v>158</v>
      </c>
      <c r="Z93" s="12" t="s">
        <v>348</v>
      </c>
      <c r="AA93" s="12" t="s">
        <v>112</v>
      </c>
      <c r="AB93" s="12"/>
      <c r="AC93" s="12">
        <v>1</v>
      </c>
      <c r="AD93" s="12"/>
      <c r="AE93" s="12" t="s">
        <v>102</v>
      </c>
      <c r="AF93" s="16">
        <v>2350000</v>
      </c>
      <c r="AG93" s="16">
        <v>940000</v>
      </c>
      <c r="AH93" s="16">
        <v>40</v>
      </c>
      <c r="AI93" s="16">
        <v>1410000</v>
      </c>
      <c r="AJ93" s="12">
        <v>0</v>
      </c>
      <c r="AK93" s="12"/>
      <c r="AL93" s="12"/>
      <c r="AM93" s="12"/>
      <c r="AN93" s="12"/>
      <c r="AO93" s="12"/>
      <c r="AP93" s="12" t="s">
        <v>337</v>
      </c>
      <c r="AQ93" s="12"/>
      <c r="AR93" s="12"/>
      <c r="AS93" s="12"/>
      <c r="AT93" s="12"/>
      <c r="AU93" s="12"/>
      <c r="AV93" s="17"/>
      <c r="AW93" s="12"/>
      <c r="AX93" s="17"/>
      <c r="AY93" s="12"/>
      <c r="AZ93" s="12" t="s">
        <v>348</v>
      </c>
      <c r="BA93" s="12" t="s">
        <v>112</v>
      </c>
      <c r="BB93" s="12">
        <v>1</v>
      </c>
      <c r="BC93" s="12"/>
      <c r="BD93" s="16">
        <v>2350000</v>
      </c>
      <c r="BE93" s="16">
        <v>0</v>
      </c>
      <c r="BF93" s="16">
        <v>0</v>
      </c>
      <c r="BG93" s="16">
        <v>940000</v>
      </c>
      <c r="BH93" s="16">
        <v>0</v>
      </c>
      <c r="BI93" s="16">
        <v>1410000</v>
      </c>
      <c r="BJ93" s="16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ht="17.25" customHeight="1" x14ac:dyDescent="0.15">
      <c r="A94" s="12"/>
      <c r="B94" s="12" t="s">
        <v>332</v>
      </c>
      <c r="C94" s="19" t="s">
        <v>333</v>
      </c>
      <c r="D94" s="12" t="s">
        <v>89</v>
      </c>
      <c r="E94" s="12" t="s">
        <v>334</v>
      </c>
      <c r="F94" s="12" t="str">
        <f t="shared" si="3"/>
        <v/>
      </c>
      <c r="G94" s="12" t="s">
        <v>333</v>
      </c>
      <c r="H94" s="12"/>
      <c r="I94" s="12" t="s">
        <v>135</v>
      </c>
      <c r="J94" s="12"/>
      <c r="K94" s="12" t="s">
        <v>91</v>
      </c>
      <c r="L94" s="12"/>
      <c r="M94" s="12" t="s">
        <v>92</v>
      </c>
      <c r="N94" s="12" t="s">
        <v>93</v>
      </c>
      <c r="O94" s="12" t="s">
        <v>94</v>
      </c>
      <c r="P94" s="12" t="s">
        <v>95</v>
      </c>
      <c r="Q94" s="12" t="s">
        <v>335</v>
      </c>
      <c r="R94" s="12" t="s">
        <v>335</v>
      </c>
      <c r="S94" s="12" t="str">
        <f t="shared" si="1"/>
        <v/>
      </c>
      <c r="T94" s="12"/>
      <c r="U94" s="12" t="str">
        <f t="shared" si="2"/>
        <v/>
      </c>
      <c r="V94" s="12"/>
      <c r="W94" s="15" t="s">
        <v>97</v>
      </c>
      <c r="X94" s="12" t="s">
        <v>98</v>
      </c>
      <c r="Y94" s="12" t="s">
        <v>158</v>
      </c>
      <c r="Z94" s="12" t="s">
        <v>349</v>
      </c>
      <c r="AA94" s="12" t="s">
        <v>122</v>
      </c>
      <c r="AB94" s="12"/>
      <c r="AC94" s="12">
        <v>1</v>
      </c>
      <c r="AD94" s="12"/>
      <c r="AE94" s="12" t="s">
        <v>182</v>
      </c>
      <c r="AF94" s="16">
        <v>125000</v>
      </c>
      <c r="AG94" s="16">
        <v>37500</v>
      </c>
      <c r="AH94" s="16">
        <v>30</v>
      </c>
      <c r="AI94" s="16">
        <v>87500</v>
      </c>
      <c r="AJ94" s="12">
        <v>0</v>
      </c>
      <c r="AK94" s="12"/>
      <c r="AL94" s="12"/>
      <c r="AM94" s="12"/>
      <c r="AN94" s="12"/>
      <c r="AO94" s="12"/>
      <c r="AP94" s="12" t="s">
        <v>337</v>
      </c>
      <c r="AQ94" s="12"/>
      <c r="AR94" s="12"/>
      <c r="AS94" s="12"/>
      <c r="AT94" s="12"/>
      <c r="AU94" s="12"/>
      <c r="AV94" s="17"/>
      <c r="AW94" s="12"/>
      <c r="AX94" s="17"/>
      <c r="AY94" s="12"/>
      <c r="AZ94" s="12" t="s">
        <v>349</v>
      </c>
      <c r="BA94" s="12" t="s">
        <v>122</v>
      </c>
      <c r="BB94" s="12">
        <v>1</v>
      </c>
      <c r="BC94" s="12"/>
      <c r="BD94" s="16">
        <v>125000</v>
      </c>
      <c r="BE94" s="16">
        <v>62500</v>
      </c>
      <c r="BF94" s="16">
        <v>62500</v>
      </c>
      <c r="BG94" s="16">
        <v>37500</v>
      </c>
      <c r="BH94" s="16">
        <v>0</v>
      </c>
      <c r="BI94" s="16">
        <v>87500</v>
      </c>
      <c r="BJ94" s="16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ht="17.25" customHeight="1" x14ac:dyDescent="0.15">
      <c r="A95" s="12"/>
      <c r="B95" s="12" t="s">
        <v>332</v>
      </c>
      <c r="C95" s="19" t="s">
        <v>333</v>
      </c>
      <c r="D95" s="12" t="s">
        <v>89</v>
      </c>
      <c r="E95" s="12" t="s">
        <v>334</v>
      </c>
      <c r="F95" s="12" t="str">
        <f t="shared" si="3"/>
        <v/>
      </c>
      <c r="G95" s="12" t="s">
        <v>333</v>
      </c>
      <c r="H95" s="12"/>
      <c r="I95" s="12" t="s">
        <v>135</v>
      </c>
      <c r="J95" s="12"/>
      <c r="K95" s="12" t="s">
        <v>91</v>
      </c>
      <c r="L95" s="12"/>
      <c r="M95" s="12" t="s">
        <v>92</v>
      </c>
      <c r="N95" s="12" t="s">
        <v>93</v>
      </c>
      <c r="O95" s="12" t="s">
        <v>94</v>
      </c>
      <c r="P95" s="12" t="s">
        <v>95</v>
      </c>
      <c r="Q95" s="12" t="s">
        <v>335</v>
      </c>
      <c r="R95" s="12" t="s">
        <v>335</v>
      </c>
      <c r="S95" s="12" t="str">
        <f t="shared" si="1"/>
        <v/>
      </c>
      <c r="T95" s="12"/>
      <c r="U95" s="12" t="str">
        <f t="shared" si="2"/>
        <v/>
      </c>
      <c r="V95" s="12"/>
      <c r="W95" s="15" t="s">
        <v>97</v>
      </c>
      <c r="X95" s="12" t="s">
        <v>98</v>
      </c>
      <c r="Y95" s="12" t="s">
        <v>158</v>
      </c>
      <c r="Z95" s="12" t="s">
        <v>146</v>
      </c>
      <c r="AA95" s="12" t="s">
        <v>101</v>
      </c>
      <c r="AB95" s="12"/>
      <c r="AC95" s="12">
        <v>1</v>
      </c>
      <c r="AD95" s="12"/>
      <c r="AE95" s="12" t="s">
        <v>102</v>
      </c>
      <c r="AF95" s="16">
        <v>155000</v>
      </c>
      <c r="AG95" s="16">
        <v>0</v>
      </c>
      <c r="AH95" s="16">
        <v>0</v>
      </c>
      <c r="AI95" s="16">
        <v>155000</v>
      </c>
      <c r="AJ95" s="12">
        <v>0</v>
      </c>
      <c r="AK95" s="12"/>
      <c r="AL95" s="12"/>
      <c r="AM95" s="12"/>
      <c r="AN95" s="12"/>
      <c r="AO95" s="12"/>
      <c r="AP95" s="12" t="s">
        <v>337</v>
      </c>
      <c r="AQ95" s="12"/>
      <c r="AR95" s="12"/>
      <c r="AS95" s="12"/>
      <c r="AT95" s="12"/>
      <c r="AU95" s="12"/>
      <c r="AV95" s="17"/>
      <c r="AW95" s="12"/>
      <c r="AX95" s="17"/>
      <c r="AY95" s="12"/>
      <c r="AZ95" s="12" t="s">
        <v>146</v>
      </c>
      <c r="BA95" s="12" t="s">
        <v>101</v>
      </c>
      <c r="BB95" s="12">
        <v>1</v>
      </c>
      <c r="BC95" s="12"/>
      <c r="BD95" s="16">
        <v>155000</v>
      </c>
      <c r="BE95" s="16">
        <v>0</v>
      </c>
      <c r="BF95" s="16">
        <v>0</v>
      </c>
      <c r="BG95" s="16">
        <v>0</v>
      </c>
      <c r="BH95" s="16">
        <v>0</v>
      </c>
      <c r="BI95" s="16">
        <v>155000</v>
      </c>
      <c r="BJ95" s="16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ht="17.25" customHeight="1" x14ac:dyDescent="0.15">
      <c r="A96" s="12"/>
      <c r="B96" s="12" t="s">
        <v>332</v>
      </c>
      <c r="C96" s="19" t="s">
        <v>333</v>
      </c>
      <c r="D96" s="12" t="s">
        <v>89</v>
      </c>
      <c r="E96" s="12" t="s">
        <v>334</v>
      </c>
      <c r="F96" s="12" t="str">
        <f t="shared" si="3"/>
        <v/>
      </c>
      <c r="G96" s="12" t="s">
        <v>333</v>
      </c>
      <c r="H96" s="12"/>
      <c r="I96" s="12" t="s">
        <v>135</v>
      </c>
      <c r="J96" s="12"/>
      <c r="K96" s="12" t="s">
        <v>91</v>
      </c>
      <c r="L96" s="12"/>
      <c r="M96" s="12" t="s">
        <v>92</v>
      </c>
      <c r="N96" s="12" t="s">
        <v>93</v>
      </c>
      <c r="O96" s="12" t="s">
        <v>94</v>
      </c>
      <c r="P96" s="12" t="s">
        <v>95</v>
      </c>
      <c r="Q96" s="12" t="s">
        <v>335</v>
      </c>
      <c r="R96" s="12" t="s">
        <v>335</v>
      </c>
      <c r="S96" s="12" t="str">
        <f t="shared" si="1"/>
        <v/>
      </c>
      <c r="T96" s="12"/>
      <c r="U96" s="12" t="str">
        <f t="shared" si="2"/>
        <v/>
      </c>
      <c r="V96" s="12"/>
      <c r="W96" s="15" t="s">
        <v>97</v>
      </c>
      <c r="X96" s="12" t="s">
        <v>98</v>
      </c>
      <c r="Y96" s="12" t="s">
        <v>158</v>
      </c>
      <c r="Z96" s="12" t="s">
        <v>350</v>
      </c>
      <c r="AA96" s="12" t="s">
        <v>127</v>
      </c>
      <c r="AB96" s="12"/>
      <c r="AC96" s="12">
        <v>1</v>
      </c>
      <c r="AD96" s="12"/>
      <c r="AE96" s="12" t="s">
        <v>102</v>
      </c>
      <c r="AF96" s="16">
        <v>385000</v>
      </c>
      <c r="AG96" s="16">
        <v>115500</v>
      </c>
      <c r="AH96" s="16">
        <v>30</v>
      </c>
      <c r="AI96" s="16">
        <v>269500</v>
      </c>
      <c r="AJ96" s="12">
        <v>0</v>
      </c>
      <c r="AK96" s="12"/>
      <c r="AL96" s="12"/>
      <c r="AM96" s="12"/>
      <c r="AN96" s="12"/>
      <c r="AO96" s="12"/>
      <c r="AP96" s="12" t="s">
        <v>337</v>
      </c>
      <c r="AQ96" s="12"/>
      <c r="AR96" s="12"/>
      <c r="AS96" s="12"/>
      <c r="AT96" s="12"/>
      <c r="AU96" s="12"/>
      <c r="AV96" s="17"/>
      <c r="AW96" s="12"/>
      <c r="AX96" s="17"/>
      <c r="AY96" s="12"/>
      <c r="AZ96" s="12" t="s">
        <v>350</v>
      </c>
      <c r="BA96" s="12" t="s">
        <v>127</v>
      </c>
      <c r="BB96" s="12">
        <v>1</v>
      </c>
      <c r="BC96" s="12"/>
      <c r="BD96" s="16">
        <v>385000</v>
      </c>
      <c r="BE96" s="16">
        <v>0</v>
      </c>
      <c r="BF96" s="16">
        <v>0</v>
      </c>
      <c r="BG96" s="16">
        <v>115500</v>
      </c>
      <c r="BH96" s="16">
        <v>0</v>
      </c>
      <c r="BI96" s="16">
        <v>269500</v>
      </c>
      <c r="BJ96" s="16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1:102" ht="17.25" customHeight="1" x14ac:dyDescent="0.15">
      <c r="A97" s="12"/>
      <c r="B97" s="12" t="s">
        <v>332</v>
      </c>
      <c r="C97" s="19" t="s">
        <v>333</v>
      </c>
      <c r="D97" s="12" t="s">
        <v>89</v>
      </c>
      <c r="E97" s="12" t="s">
        <v>334</v>
      </c>
      <c r="F97" s="12" t="str">
        <f t="shared" si="3"/>
        <v/>
      </c>
      <c r="G97" s="12" t="s">
        <v>333</v>
      </c>
      <c r="H97" s="12"/>
      <c r="I97" s="12" t="s">
        <v>135</v>
      </c>
      <c r="J97" s="12"/>
      <c r="K97" s="12" t="s">
        <v>91</v>
      </c>
      <c r="L97" s="12"/>
      <c r="M97" s="12" t="s">
        <v>92</v>
      </c>
      <c r="N97" s="12" t="s">
        <v>93</v>
      </c>
      <c r="O97" s="12" t="s">
        <v>94</v>
      </c>
      <c r="P97" s="12" t="s">
        <v>95</v>
      </c>
      <c r="Q97" s="12" t="s">
        <v>335</v>
      </c>
      <c r="R97" s="12" t="s">
        <v>335</v>
      </c>
      <c r="S97" s="12" t="str">
        <f t="shared" si="1"/>
        <v/>
      </c>
      <c r="T97" s="12"/>
      <c r="U97" s="12" t="str">
        <f t="shared" si="2"/>
        <v/>
      </c>
      <c r="V97" s="12"/>
      <c r="W97" s="15" t="s">
        <v>97</v>
      </c>
      <c r="X97" s="12" t="s">
        <v>98</v>
      </c>
      <c r="Y97" s="12" t="s">
        <v>158</v>
      </c>
      <c r="Z97" s="12" t="s">
        <v>351</v>
      </c>
      <c r="AA97" s="12" t="s">
        <v>352</v>
      </c>
      <c r="AB97" s="12"/>
      <c r="AC97" s="12">
        <v>2</v>
      </c>
      <c r="AD97" s="12"/>
      <c r="AE97" s="12" t="s">
        <v>102</v>
      </c>
      <c r="AF97" s="16">
        <v>4730000</v>
      </c>
      <c r="AG97" s="16">
        <v>0</v>
      </c>
      <c r="AH97" s="16">
        <v>0</v>
      </c>
      <c r="AI97" s="16">
        <v>9460000</v>
      </c>
      <c r="AJ97" s="12">
        <v>0</v>
      </c>
      <c r="AK97" s="12"/>
      <c r="AL97" s="12"/>
      <c r="AM97" s="12"/>
      <c r="AN97" s="12"/>
      <c r="AO97" s="12"/>
      <c r="AP97" s="12" t="s">
        <v>337</v>
      </c>
      <c r="AQ97" s="12"/>
      <c r="AR97" s="12"/>
      <c r="AS97" s="12"/>
      <c r="AT97" s="12"/>
      <c r="AU97" s="12"/>
      <c r="AV97" s="17"/>
      <c r="AW97" s="12"/>
      <c r="AX97" s="17"/>
      <c r="AY97" s="12"/>
      <c r="AZ97" s="12" t="s">
        <v>351</v>
      </c>
      <c r="BA97" s="12" t="s">
        <v>352</v>
      </c>
      <c r="BB97" s="12">
        <v>2</v>
      </c>
      <c r="BC97" s="12"/>
      <c r="BD97" s="16">
        <v>4730000</v>
      </c>
      <c r="BE97" s="16">
        <v>0</v>
      </c>
      <c r="BF97" s="16">
        <v>0</v>
      </c>
      <c r="BG97" s="16">
        <v>0</v>
      </c>
      <c r="BH97" s="16">
        <v>0</v>
      </c>
      <c r="BI97" s="16">
        <v>9460000</v>
      </c>
      <c r="BJ97" s="16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1:102" ht="17.25" customHeight="1" x14ac:dyDescent="0.15">
      <c r="A98" s="12"/>
      <c r="B98" s="12" t="s">
        <v>332</v>
      </c>
      <c r="C98" s="19" t="s">
        <v>333</v>
      </c>
      <c r="D98" s="12" t="s">
        <v>89</v>
      </c>
      <c r="E98" s="12" t="s">
        <v>334</v>
      </c>
      <c r="F98" s="12" t="str">
        <f t="shared" si="3"/>
        <v/>
      </c>
      <c r="G98" s="12" t="s">
        <v>333</v>
      </c>
      <c r="H98" s="12"/>
      <c r="I98" s="12" t="s">
        <v>135</v>
      </c>
      <c r="J98" s="12"/>
      <c r="K98" s="12" t="s">
        <v>91</v>
      </c>
      <c r="L98" s="12"/>
      <c r="M98" s="12" t="s">
        <v>92</v>
      </c>
      <c r="N98" s="12" t="s">
        <v>93</v>
      </c>
      <c r="O98" s="12" t="s">
        <v>94</v>
      </c>
      <c r="P98" s="12" t="s">
        <v>95</v>
      </c>
      <c r="Q98" s="12" t="s">
        <v>335</v>
      </c>
      <c r="R98" s="12" t="s">
        <v>335</v>
      </c>
      <c r="S98" s="12" t="str">
        <f t="shared" si="1"/>
        <v/>
      </c>
      <c r="T98" s="12"/>
      <c r="U98" s="12" t="str">
        <f t="shared" si="2"/>
        <v/>
      </c>
      <c r="V98" s="12"/>
      <c r="W98" s="15" t="s">
        <v>97</v>
      </c>
      <c r="X98" s="12" t="s">
        <v>98</v>
      </c>
      <c r="Y98" s="12" t="s">
        <v>158</v>
      </c>
      <c r="Z98" s="12" t="s">
        <v>191</v>
      </c>
      <c r="AA98" s="12" t="s">
        <v>122</v>
      </c>
      <c r="AB98" s="12"/>
      <c r="AC98" s="12">
        <v>1</v>
      </c>
      <c r="AD98" s="12"/>
      <c r="AE98" s="12" t="s">
        <v>182</v>
      </c>
      <c r="AF98" s="16">
        <v>215000</v>
      </c>
      <c r="AG98" s="16">
        <v>64500</v>
      </c>
      <c r="AH98" s="16">
        <v>30</v>
      </c>
      <c r="AI98" s="16">
        <v>150500</v>
      </c>
      <c r="AJ98" s="12">
        <v>0</v>
      </c>
      <c r="AK98" s="12"/>
      <c r="AL98" s="12"/>
      <c r="AM98" s="12"/>
      <c r="AN98" s="12"/>
      <c r="AO98" s="12"/>
      <c r="AP98" s="12" t="s">
        <v>337</v>
      </c>
      <c r="AQ98" s="12"/>
      <c r="AR98" s="12"/>
      <c r="AS98" s="12"/>
      <c r="AT98" s="12"/>
      <c r="AU98" s="12"/>
      <c r="AV98" s="17"/>
      <c r="AW98" s="12"/>
      <c r="AX98" s="17"/>
      <c r="AY98" s="12"/>
      <c r="AZ98" s="12" t="s">
        <v>191</v>
      </c>
      <c r="BA98" s="12" t="s">
        <v>122</v>
      </c>
      <c r="BB98" s="12">
        <v>1</v>
      </c>
      <c r="BC98" s="12"/>
      <c r="BD98" s="16">
        <v>215000</v>
      </c>
      <c r="BE98" s="16">
        <v>19444.4444</v>
      </c>
      <c r="BF98" s="16">
        <v>19444.4444</v>
      </c>
      <c r="BG98" s="16">
        <v>64500</v>
      </c>
      <c r="BH98" s="16">
        <v>0</v>
      </c>
      <c r="BI98" s="16">
        <v>150500</v>
      </c>
      <c r="BJ98" s="16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1:102" ht="17.25" customHeight="1" x14ac:dyDescent="0.15">
      <c r="A99" s="12">
        <v>164</v>
      </c>
      <c r="B99" s="12" t="s">
        <v>353</v>
      </c>
      <c r="C99" s="19" t="s">
        <v>354</v>
      </c>
      <c r="D99" s="12" t="s">
        <v>89</v>
      </c>
      <c r="E99" s="12" t="s">
        <v>90</v>
      </c>
      <c r="F99" s="12" t="str">
        <f t="shared" si="3"/>
        <v/>
      </c>
      <c r="G99" s="12" t="s">
        <v>354</v>
      </c>
      <c r="H99" s="12"/>
      <c r="I99" s="12"/>
      <c r="J99" s="12"/>
      <c r="K99" s="12" t="s">
        <v>91</v>
      </c>
      <c r="L99" s="12"/>
      <c r="M99" s="12" t="s">
        <v>92</v>
      </c>
      <c r="N99" s="12" t="s">
        <v>93</v>
      </c>
      <c r="O99" s="12" t="s">
        <v>94</v>
      </c>
      <c r="P99" s="12" t="s">
        <v>95</v>
      </c>
      <c r="Q99" s="12" t="s">
        <v>355</v>
      </c>
      <c r="R99" s="12" t="s">
        <v>355</v>
      </c>
      <c r="S99" s="12" t="str">
        <f t="shared" si="1"/>
        <v/>
      </c>
      <c r="T99" s="12"/>
      <c r="U99" s="12" t="str">
        <f t="shared" si="2"/>
        <v/>
      </c>
      <c r="V99" s="12"/>
      <c r="W99" s="15" t="s">
        <v>97</v>
      </c>
      <c r="X99" s="12" t="s">
        <v>98</v>
      </c>
      <c r="Y99" s="12" t="s">
        <v>99</v>
      </c>
      <c r="Z99" s="12" t="s">
        <v>203</v>
      </c>
      <c r="AA99" s="12" t="s">
        <v>127</v>
      </c>
      <c r="AB99" s="12"/>
      <c r="AC99" s="12">
        <v>2</v>
      </c>
      <c r="AD99" s="12"/>
      <c r="AE99" s="12" t="s">
        <v>102</v>
      </c>
      <c r="AF99" s="16">
        <v>495000</v>
      </c>
      <c r="AG99" s="16">
        <v>198000</v>
      </c>
      <c r="AH99" s="16">
        <v>20</v>
      </c>
      <c r="AI99" s="16">
        <v>792000</v>
      </c>
      <c r="AJ99" s="12">
        <v>0</v>
      </c>
      <c r="AK99" s="12">
        <v>0</v>
      </c>
      <c r="AL99" s="12">
        <v>0</v>
      </c>
      <c r="AM99" s="12">
        <v>0</v>
      </c>
      <c r="AN99" s="12">
        <v>792000</v>
      </c>
      <c r="AO99" s="12">
        <v>792000</v>
      </c>
      <c r="AP99" s="12"/>
      <c r="AQ99" s="12"/>
      <c r="AR99" s="12"/>
      <c r="AS99" s="12"/>
      <c r="AT99" s="12" t="s">
        <v>356</v>
      </c>
      <c r="AU99" s="12"/>
      <c r="AV99" s="12" t="s">
        <v>354</v>
      </c>
      <c r="AW99" s="12" t="s">
        <v>106</v>
      </c>
      <c r="AX99" s="12" t="s">
        <v>354</v>
      </c>
      <c r="AY99" s="12" t="s">
        <v>106</v>
      </c>
      <c r="AZ99" s="12" t="s">
        <v>203</v>
      </c>
      <c r="BA99" s="12" t="s">
        <v>127</v>
      </c>
      <c r="BB99" s="12">
        <v>2</v>
      </c>
      <c r="BC99" s="12"/>
      <c r="BD99" s="16">
        <v>495000</v>
      </c>
      <c r="BE99" s="16">
        <v>0</v>
      </c>
      <c r="BF99" s="16">
        <v>0</v>
      </c>
      <c r="BG99" s="16">
        <v>198000</v>
      </c>
      <c r="BH99" s="16">
        <v>0</v>
      </c>
      <c r="BI99" s="16">
        <v>792000</v>
      </c>
      <c r="BJ99" s="16"/>
      <c r="BK99" s="12"/>
      <c r="BL99" s="12" t="s">
        <v>104</v>
      </c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 t="s">
        <v>357</v>
      </c>
      <c r="BZ99" s="12" t="s">
        <v>358</v>
      </c>
      <c r="CA99" s="12" t="s">
        <v>106</v>
      </c>
      <c r="CB99" s="12">
        <v>792000</v>
      </c>
      <c r="CC99" s="12" t="s">
        <v>258</v>
      </c>
      <c r="CD99" s="12" t="s">
        <v>258</v>
      </c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1:102" ht="17.25" customHeight="1" x14ac:dyDescent="0.15">
      <c r="A100" s="12">
        <v>163</v>
      </c>
      <c r="B100" s="12" t="s">
        <v>359</v>
      </c>
      <c r="C100" s="19" t="s">
        <v>354</v>
      </c>
      <c r="D100" s="12" t="s">
        <v>89</v>
      </c>
      <c r="E100" s="12" t="s">
        <v>90</v>
      </c>
      <c r="F100" s="12" t="str">
        <f t="shared" si="3"/>
        <v/>
      </c>
      <c r="G100" s="12" t="s">
        <v>354</v>
      </c>
      <c r="H100" s="12"/>
      <c r="I100" s="12"/>
      <c r="J100" s="12"/>
      <c r="K100" s="12" t="s">
        <v>91</v>
      </c>
      <c r="L100" s="12"/>
      <c r="M100" s="12" t="s">
        <v>92</v>
      </c>
      <c r="N100" s="12" t="s">
        <v>93</v>
      </c>
      <c r="O100" s="12" t="s">
        <v>94</v>
      </c>
      <c r="P100" s="12" t="s">
        <v>95</v>
      </c>
      <c r="Q100" s="12" t="s">
        <v>360</v>
      </c>
      <c r="R100" s="12" t="s">
        <v>360</v>
      </c>
      <c r="S100" s="12" t="str">
        <f t="shared" si="1"/>
        <v/>
      </c>
      <c r="T100" s="12"/>
      <c r="U100" s="12" t="str">
        <f t="shared" si="2"/>
        <v/>
      </c>
      <c r="V100" s="12"/>
      <c r="W100" s="15" t="s">
        <v>97</v>
      </c>
      <c r="X100" s="12" t="s">
        <v>98</v>
      </c>
      <c r="Y100" s="12" t="s">
        <v>99</v>
      </c>
      <c r="Z100" s="12" t="s">
        <v>361</v>
      </c>
      <c r="AA100" s="12" t="s">
        <v>122</v>
      </c>
      <c r="AB100" s="12"/>
      <c r="AC100" s="12">
        <v>1</v>
      </c>
      <c r="AD100" s="12"/>
      <c r="AE100" s="12" t="s">
        <v>102</v>
      </c>
      <c r="AF100" s="16">
        <v>180000</v>
      </c>
      <c r="AG100" s="16">
        <v>36000</v>
      </c>
      <c r="AH100" s="16">
        <v>20</v>
      </c>
      <c r="AI100" s="16">
        <v>144000</v>
      </c>
      <c r="AJ100" s="12">
        <v>0</v>
      </c>
      <c r="AK100" s="12">
        <v>0</v>
      </c>
      <c r="AL100" s="12">
        <v>0</v>
      </c>
      <c r="AM100" s="12">
        <v>0</v>
      </c>
      <c r="AN100" s="12">
        <v>400000</v>
      </c>
      <c r="AO100" s="12">
        <v>400000</v>
      </c>
      <c r="AP100" s="12" t="s">
        <v>362</v>
      </c>
      <c r="AQ100" s="12"/>
      <c r="AR100" s="12"/>
      <c r="AS100" s="12"/>
      <c r="AT100" s="12" t="s">
        <v>363</v>
      </c>
      <c r="AU100" s="12"/>
      <c r="AV100" s="12" t="s">
        <v>354</v>
      </c>
      <c r="AW100" s="12" t="s">
        <v>106</v>
      </c>
      <c r="AX100" s="12" t="s">
        <v>354</v>
      </c>
      <c r="AY100" s="12" t="s">
        <v>106</v>
      </c>
      <c r="AZ100" s="12" t="s">
        <v>361</v>
      </c>
      <c r="BA100" s="12" t="s">
        <v>122</v>
      </c>
      <c r="BB100" s="12">
        <v>1</v>
      </c>
      <c r="BC100" s="12"/>
      <c r="BD100" s="16">
        <v>180000</v>
      </c>
      <c r="BE100" s="16">
        <v>0</v>
      </c>
      <c r="BF100" s="16">
        <v>0</v>
      </c>
      <c r="BG100" s="16">
        <v>0</v>
      </c>
      <c r="BH100" s="16">
        <v>0</v>
      </c>
      <c r="BI100" s="16">
        <v>180000</v>
      </c>
      <c r="BJ100" s="16"/>
      <c r="BK100" s="12"/>
      <c r="BL100" s="12" t="s">
        <v>104</v>
      </c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 t="s">
        <v>364</v>
      </c>
      <c r="BZ100" s="12" t="s">
        <v>365</v>
      </c>
      <c r="CA100" s="12" t="s">
        <v>106</v>
      </c>
      <c r="CB100" s="12">
        <v>400000</v>
      </c>
      <c r="CC100" s="12" t="s">
        <v>258</v>
      </c>
      <c r="CD100" s="12" t="s">
        <v>258</v>
      </c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1:102" ht="17.25" customHeight="1" x14ac:dyDescent="0.15">
      <c r="A101" s="12"/>
      <c r="B101" s="12" t="s">
        <v>359</v>
      </c>
      <c r="C101" s="19" t="s">
        <v>354</v>
      </c>
      <c r="D101" s="12" t="s">
        <v>89</v>
      </c>
      <c r="E101" s="12" t="s">
        <v>90</v>
      </c>
      <c r="F101" s="12" t="str">
        <f t="shared" si="3"/>
        <v/>
      </c>
      <c r="G101" s="12" t="s">
        <v>354</v>
      </c>
      <c r="H101" s="12"/>
      <c r="I101" s="12"/>
      <c r="J101" s="12"/>
      <c r="K101" s="12" t="s">
        <v>91</v>
      </c>
      <c r="L101" s="12"/>
      <c r="M101" s="12" t="s">
        <v>92</v>
      </c>
      <c r="N101" s="12" t="s">
        <v>93</v>
      </c>
      <c r="O101" s="12" t="s">
        <v>94</v>
      </c>
      <c r="P101" s="12" t="s">
        <v>95</v>
      </c>
      <c r="Q101" s="12" t="s">
        <v>360</v>
      </c>
      <c r="R101" s="12" t="s">
        <v>360</v>
      </c>
      <c r="S101" s="12" t="str">
        <f t="shared" si="1"/>
        <v/>
      </c>
      <c r="T101" s="12"/>
      <c r="U101" s="12" t="str">
        <f t="shared" si="2"/>
        <v/>
      </c>
      <c r="V101" s="12"/>
      <c r="W101" s="15" t="s">
        <v>97</v>
      </c>
      <c r="X101" s="12" t="s">
        <v>98</v>
      </c>
      <c r="Y101" s="12" t="s">
        <v>99</v>
      </c>
      <c r="Z101" s="12" t="s">
        <v>366</v>
      </c>
      <c r="AA101" s="12" t="s">
        <v>122</v>
      </c>
      <c r="AB101" s="12"/>
      <c r="AC101" s="12">
        <v>1</v>
      </c>
      <c r="AD101" s="12"/>
      <c r="AE101" s="12" t="s">
        <v>102</v>
      </c>
      <c r="AF101" s="16">
        <v>160000</v>
      </c>
      <c r="AG101" s="16">
        <v>32000</v>
      </c>
      <c r="AH101" s="16">
        <v>20</v>
      </c>
      <c r="AI101" s="16">
        <v>128000</v>
      </c>
      <c r="AJ101" s="12">
        <v>0</v>
      </c>
      <c r="AK101" s="12"/>
      <c r="AL101" s="12"/>
      <c r="AM101" s="12"/>
      <c r="AN101" s="12"/>
      <c r="AO101" s="12"/>
      <c r="AP101" s="12" t="s">
        <v>362</v>
      </c>
      <c r="AQ101" s="12"/>
      <c r="AR101" s="12"/>
      <c r="AS101" s="12"/>
      <c r="AT101" s="12"/>
      <c r="AU101" s="12"/>
      <c r="AV101" s="17"/>
      <c r="AW101" s="12"/>
      <c r="AX101" s="17"/>
      <c r="AY101" s="12"/>
      <c r="AZ101" s="12" t="s">
        <v>366</v>
      </c>
      <c r="BA101" s="12" t="s">
        <v>122</v>
      </c>
      <c r="BB101" s="12">
        <v>1</v>
      </c>
      <c r="BC101" s="12"/>
      <c r="BD101" s="16">
        <v>160000</v>
      </c>
      <c r="BE101" s="16">
        <v>0</v>
      </c>
      <c r="BF101" s="16">
        <v>0</v>
      </c>
      <c r="BG101" s="16">
        <v>0</v>
      </c>
      <c r="BH101" s="16">
        <v>0</v>
      </c>
      <c r="BI101" s="16">
        <v>160000</v>
      </c>
      <c r="BJ101" s="16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1:102" ht="17.25" customHeight="1" x14ac:dyDescent="0.15">
      <c r="A102" s="12"/>
      <c r="B102" s="12" t="s">
        <v>359</v>
      </c>
      <c r="C102" s="19" t="s">
        <v>354</v>
      </c>
      <c r="D102" s="12" t="s">
        <v>89</v>
      </c>
      <c r="E102" s="12" t="s">
        <v>90</v>
      </c>
      <c r="F102" s="12" t="str">
        <f t="shared" si="3"/>
        <v/>
      </c>
      <c r="G102" s="12" t="s">
        <v>354</v>
      </c>
      <c r="H102" s="12"/>
      <c r="I102" s="12"/>
      <c r="J102" s="12"/>
      <c r="K102" s="12" t="s">
        <v>91</v>
      </c>
      <c r="L102" s="12"/>
      <c r="M102" s="12" t="s">
        <v>92</v>
      </c>
      <c r="N102" s="12" t="s">
        <v>93</v>
      </c>
      <c r="O102" s="12" t="s">
        <v>94</v>
      </c>
      <c r="P102" s="12" t="s">
        <v>95</v>
      </c>
      <c r="Q102" s="12" t="s">
        <v>360</v>
      </c>
      <c r="R102" s="12" t="s">
        <v>360</v>
      </c>
      <c r="S102" s="12" t="str">
        <f t="shared" si="1"/>
        <v/>
      </c>
      <c r="T102" s="12"/>
      <c r="U102" s="12" t="str">
        <f t="shared" si="2"/>
        <v/>
      </c>
      <c r="V102" s="12"/>
      <c r="W102" s="15" t="s">
        <v>97</v>
      </c>
      <c r="X102" s="12" t="s">
        <v>98</v>
      </c>
      <c r="Y102" s="12" t="s">
        <v>99</v>
      </c>
      <c r="Z102" s="12" t="s">
        <v>367</v>
      </c>
      <c r="AA102" s="12" t="s">
        <v>122</v>
      </c>
      <c r="AB102" s="12"/>
      <c r="AC102" s="12">
        <v>1</v>
      </c>
      <c r="AD102" s="12"/>
      <c r="AE102" s="12" t="s">
        <v>102</v>
      </c>
      <c r="AF102" s="16">
        <v>160000</v>
      </c>
      <c r="AG102" s="16">
        <v>32000</v>
      </c>
      <c r="AH102" s="16">
        <v>20</v>
      </c>
      <c r="AI102" s="16">
        <v>128000</v>
      </c>
      <c r="AJ102" s="12">
        <v>0</v>
      </c>
      <c r="AK102" s="12"/>
      <c r="AL102" s="12"/>
      <c r="AM102" s="12"/>
      <c r="AN102" s="12"/>
      <c r="AO102" s="12"/>
      <c r="AP102" s="12" t="s">
        <v>362</v>
      </c>
      <c r="AQ102" s="12"/>
      <c r="AR102" s="12"/>
      <c r="AS102" s="12"/>
      <c r="AT102" s="12"/>
      <c r="AU102" s="12"/>
      <c r="AV102" s="17"/>
      <c r="AW102" s="12"/>
      <c r="AX102" s="17"/>
      <c r="AY102" s="12"/>
      <c r="AZ102" s="12" t="s">
        <v>367</v>
      </c>
      <c r="BA102" s="12" t="s">
        <v>122</v>
      </c>
      <c r="BB102" s="12">
        <v>1</v>
      </c>
      <c r="BC102" s="12"/>
      <c r="BD102" s="16">
        <v>160000</v>
      </c>
      <c r="BE102" s="16">
        <v>0</v>
      </c>
      <c r="BF102" s="16">
        <v>0</v>
      </c>
      <c r="BG102" s="16">
        <v>0</v>
      </c>
      <c r="BH102" s="16">
        <v>0</v>
      </c>
      <c r="BI102" s="16">
        <v>160000</v>
      </c>
      <c r="BJ102" s="16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1:102" ht="17.25" customHeight="1" x14ac:dyDescent="0.15">
      <c r="A103" s="12">
        <v>162</v>
      </c>
      <c r="B103" s="12" t="s">
        <v>368</v>
      </c>
      <c r="C103" s="19" t="s">
        <v>354</v>
      </c>
      <c r="D103" s="12" t="s">
        <v>89</v>
      </c>
      <c r="E103" s="12" t="s">
        <v>90</v>
      </c>
      <c r="F103" s="12" t="str">
        <f t="shared" si="3"/>
        <v/>
      </c>
      <c r="G103" s="12" t="s">
        <v>354</v>
      </c>
      <c r="H103" s="12"/>
      <c r="I103" s="12"/>
      <c r="J103" s="12"/>
      <c r="K103" s="12" t="s">
        <v>91</v>
      </c>
      <c r="L103" s="12"/>
      <c r="M103" s="12" t="s">
        <v>92</v>
      </c>
      <c r="N103" s="12" t="s">
        <v>93</v>
      </c>
      <c r="O103" s="12" t="s">
        <v>94</v>
      </c>
      <c r="P103" s="12" t="s">
        <v>95</v>
      </c>
      <c r="Q103" s="12" t="s">
        <v>284</v>
      </c>
      <c r="R103" s="12" t="s">
        <v>284</v>
      </c>
      <c r="S103" s="12" t="str">
        <f t="shared" si="1"/>
        <v/>
      </c>
      <c r="T103" s="12"/>
      <c r="U103" s="12" t="str">
        <f t="shared" si="2"/>
        <v/>
      </c>
      <c r="V103" s="12"/>
      <c r="W103" s="15" t="s">
        <v>97</v>
      </c>
      <c r="X103" s="12" t="s">
        <v>98</v>
      </c>
      <c r="Y103" s="12" t="s">
        <v>99</v>
      </c>
      <c r="Z103" s="12" t="s">
        <v>191</v>
      </c>
      <c r="AA103" s="12" t="s">
        <v>122</v>
      </c>
      <c r="AB103" s="12"/>
      <c r="AC103" s="12">
        <v>1</v>
      </c>
      <c r="AD103" s="12"/>
      <c r="AE103" s="12" t="s">
        <v>182</v>
      </c>
      <c r="AF103" s="16">
        <v>215000</v>
      </c>
      <c r="AG103" s="16">
        <v>43000</v>
      </c>
      <c r="AH103" s="16">
        <v>20</v>
      </c>
      <c r="AI103" s="16">
        <v>172000</v>
      </c>
      <c r="AJ103" s="12">
        <v>0</v>
      </c>
      <c r="AK103" s="12">
        <v>0</v>
      </c>
      <c r="AL103" s="12">
        <v>0</v>
      </c>
      <c r="AM103" s="12">
        <v>0</v>
      </c>
      <c r="AN103" s="12">
        <v>172000</v>
      </c>
      <c r="AO103" s="12">
        <v>172000</v>
      </c>
      <c r="AP103" s="12" t="s">
        <v>369</v>
      </c>
      <c r="AQ103" s="12"/>
      <c r="AR103" s="12"/>
      <c r="AS103" s="12"/>
      <c r="AT103" s="12" t="s">
        <v>370</v>
      </c>
      <c r="AU103" s="12"/>
      <c r="AV103" s="12" t="s">
        <v>354</v>
      </c>
      <c r="AW103" s="12" t="s">
        <v>106</v>
      </c>
      <c r="AX103" s="12" t="s">
        <v>354</v>
      </c>
      <c r="AY103" s="12" t="s">
        <v>106</v>
      </c>
      <c r="AZ103" s="12" t="s">
        <v>191</v>
      </c>
      <c r="BA103" s="12" t="s">
        <v>122</v>
      </c>
      <c r="BB103" s="12">
        <v>1</v>
      </c>
      <c r="BC103" s="12"/>
      <c r="BD103" s="16">
        <v>215000</v>
      </c>
      <c r="BE103" s="16">
        <v>19444.4444</v>
      </c>
      <c r="BF103" s="16">
        <v>19444.4444</v>
      </c>
      <c r="BG103" s="16">
        <v>0</v>
      </c>
      <c r="BH103" s="16">
        <v>0</v>
      </c>
      <c r="BI103" s="16">
        <v>215000</v>
      </c>
      <c r="BJ103" s="16"/>
      <c r="BK103" s="12"/>
      <c r="BL103" s="12" t="s">
        <v>104</v>
      </c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 t="s">
        <v>371</v>
      </c>
      <c r="BZ103" s="12" t="s">
        <v>372</v>
      </c>
      <c r="CA103" s="12" t="s">
        <v>106</v>
      </c>
      <c r="CB103" s="12">
        <v>172000</v>
      </c>
      <c r="CC103" s="12" t="s">
        <v>258</v>
      </c>
      <c r="CD103" s="12" t="s">
        <v>258</v>
      </c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1:102" ht="17.25" customHeight="1" x14ac:dyDescent="0.15">
      <c r="A104" s="12">
        <v>161</v>
      </c>
      <c r="B104" s="12" t="s">
        <v>373</v>
      </c>
      <c r="C104" s="19" t="s">
        <v>354</v>
      </c>
      <c r="D104" s="12" t="s">
        <v>89</v>
      </c>
      <c r="E104" s="12" t="s">
        <v>90</v>
      </c>
      <c r="F104" s="12" t="str">
        <f t="shared" si="3"/>
        <v/>
      </c>
      <c r="G104" s="12" t="s">
        <v>354</v>
      </c>
      <c r="H104" s="12"/>
      <c r="I104" s="12"/>
      <c r="J104" s="12"/>
      <c r="K104" s="12" t="s">
        <v>91</v>
      </c>
      <c r="L104" s="12"/>
      <c r="M104" s="12" t="s">
        <v>92</v>
      </c>
      <c r="N104" s="12" t="s">
        <v>93</v>
      </c>
      <c r="O104" s="12" t="s">
        <v>94</v>
      </c>
      <c r="P104" s="12" t="s">
        <v>95</v>
      </c>
      <c r="Q104" s="12" t="s">
        <v>374</v>
      </c>
      <c r="R104" s="12" t="s">
        <v>374</v>
      </c>
      <c r="S104" s="12" t="str">
        <f t="shared" si="1"/>
        <v/>
      </c>
      <c r="T104" s="12"/>
      <c r="U104" s="12" t="str">
        <f t="shared" si="2"/>
        <v/>
      </c>
      <c r="V104" s="12"/>
      <c r="W104" s="15" t="s">
        <v>97</v>
      </c>
      <c r="X104" s="12" t="s">
        <v>98</v>
      </c>
      <c r="Y104" s="12" t="s">
        <v>99</v>
      </c>
      <c r="Z104" s="12" t="s">
        <v>375</v>
      </c>
      <c r="AA104" s="12" t="s">
        <v>122</v>
      </c>
      <c r="AB104" s="12"/>
      <c r="AC104" s="12">
        <v>1</v>
      </c>
      <c r="AD104" s="12"/>
      <c r="AE104" s="12" t="s">
        <v>102</v>
      </c>
      <c r="AF104" s="16">
        <v>495000</v>
      </c>
      <c r="AG104" s="16">
        <v>99000</v>
      </c>
      <c r="AH104" s="16">
        <v>20</v>
      </c>
      <c r="AI104" s="16">
        <v>396000</v>
      </c>
      <c r="AJ104" s="12">
        <v>0</v>
      </c>
      <c r="AK104" s="12">
        <v>0</v>
      </c>
      <c r="AL104" s="12">
        <v>0</v>
      </c>
      <c r="AM104" s="12">
        <v>0</v>
      </c>
      <c r="AN104" s="12">
        <v>396000</v>
      </c>
      <c r="AO104" s="12">
        <v>396000</v>
      </c>
      <c r="AP104" s="12" t="s">
        <v>376</v>
      </c>
      <c r="AQ104" s="12"/>
      <c r="AR104" s="12"/>
      <c r="AS104" s="12"/>
      <c r="AT104" s="12" t="s">
        <v>377</v>
      </c>
      <c r="AU104" s="12"/>
      <c r="AV104" s="12" t="s">
        <v>354</v>
      </c>
      <c r="AW104" s="12" t="s">
        <v>106</v>
      </c>
      <c r="AX104" s="12" t="s">
        <v>354</v>
      </c>
      <c r="AY104" s="12" t="s">
        <v>106</v>
      </c>
      <c r="AZ104" s="12" t="s">
        <v>375</v>
      </c>
      <c r="BA104" s="12" t="s">
        <v>122</v>
      </c>
      <c r="BB104" s="12">
        <v>1</v>
      </c>
      <c r="BC104" s="12"/>
      <c r="BD104" s="16">
        <v>495000</v>
      </c>
      <c r="BE104" s="16">
        <v>0</v>
      </c>
      <c r="BF104" s="16">
        <v>0</v>
      </c>
      <c r="BG104" s="16">
        <v>0</v>
      </c>
      <c r="BH104" s="16">
        <v>0</v>
      </c>
      <c r="BI104" s="16">
        <v>495000</v>
      </c>
      <c r="BJ104" s="16"/>
      <c r="BK104" s="12"/>
      <c r="BL104" s="12" t="s">
        <v>104</v>
      </c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 t="s">
        <v>378</v>
      </c>
      <c r="BZ104" s="12" t="s">
        <v>379</v>
      </c>
      <c r="CA104" s="12" t="s">
        <v>106</v>
      </c>
      <c r="CB104" s="12">
        <v>396000</v>
      </c>
      <c r="CC104" s="12" t="s">
        <v>258</v>
      </c>
      <c r="CD104" s="12" t="s">
        <v>258</v>
      </c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1:102" ht="17.25" customHeight="1" x14ac:dyDescent="0.15">
      <c r="A105" s="12">
        <v>160</v>
      </c>
      <c r="B105" s="12" t="s">
        <v>380</v>
      </c>
      <c r="C105" s="19" t="s">
        <v>354</v>
      </c>
      <c r="D105" s="12" t="s">
        <v>89</v>
      </c>
      <c r="E105" s="12" t="s">
        <v>90</v>
      </c>
      <c r="F105" s="12" t="str">
        <f t="shared" si="3"/>
        <v/>
      </c>
      <c r="G105" s="12" t="s">
        <v>354</v>
      </c>
      <c r="H105" s="12"/>
      <c r="I105" s="12"/>
      <c r="J105" s="12"/>
      <c r="K105" s="12" t="s">
        <v>91</v>
      </c>
      <c r="L105" s="12"/>
      <c r="M105" s="12" t="s">
        <v>92</v>
      </c>
      <c r="N105" s="12" t="s">
        <v>93</v>
      </c>
      <c r="O105" s="12" t="s">
        <v>94</v>
      </c>
      <c r="P105" s="12" t="s">
        <v>95</v>
      </c>
      <c r="Q105" s="12" t="s">
        <v>381</v>
      </c>
      <c r="R105" s="12" t="s">
        <v>381</v>
      </c>
      <c r="S105" s="12" t="str">
        <f t="shared" si="1"/>
        <v/>
      </c>
      <c r="T105" s="12"/>
      <c r="U105" s="12" t="str">
        <f t="shared" si="2"/>
        <v/>
      </c>
      <c r="V105" s="12"/>
      <c r="W105" s="15" t="s">
        <v>97</v>
      </c>
      <c r="X105" s="12" t="s">
        <v>98</v>
      </c>
      <c r="Y105" s="12" t="s">
        <v>99</v>
      </c>
      <c r="Z105" s="12" t="s">
        <v>200</v>
      </c>
      <c r="AA105" s="12" t="s">
        <v>127</v>
      </c>
      <c r="AB105" s="12"/>
      <c r="AC105" s="12">
        <v>2</v>
      </c>
      <c r="AD105" s="12"/>
      <c r="AE105" s="12" t="s">
        <v>102</v>
      </c>
      <c r="AF105" s="16">
        <v>495000</v>
      </c>
      <c r="AG105" s="16">
        <v>198000</v>
      </c>
      <c r="AH105" s="16">
        <v>20</v>
      </c>
      <c r="AI105" s="16">
        <v>792000</v>
      </c>
      <c r="AJ105" s="12">
        <v>0</v>
      </c>
      <c r="AK105" s="12">
        <v>0</v>
      </c>
      <c r="AL105" s="12">
        <v>0</v>
      </c>
      <c r="AM105" s="12">
        <v>0</v>
      </c>
      <c r="AN105" s="12">
        <v>1672000</v>
      </c>
      <c r="AO105" s="12">
        <v>1672000</v>
      </c>
      <c r="AP105" s="12" t="s">
        <v>382</v>
      </c>
      <c r="AQ105" s="12"/>
      <c r="AR105" s="12"/>
      <c r="AS105" s="12"/>
      <c r="AT105" s="12" t="s">
        <v>383</v>
      </c>
      <c r="AU105" s="12"/>
      <c r="AV105" s="12" t="s">
        <v>354</v>
      </c>
      <c r="AW105" s="12" t="s">
        <v>106</v>
      </c>
      <c r="AX105" s="12" t="s">
        <v>354</v>
      </c>
      <c r="AY105" s="12" t="s">
        <v>106</v>
      </c>
      <c r="AZ105" s="12" t="s">
        <v>200</v>
      </c>
      <c r="BA105" s="12" t="s">
        <v>127</v>
      </c>
      <c r="BB105" s="12">
        <v>2</v>
      </c>
      <c r="BC105" s="12"/>
      <c r="BD105" s="16">
        <v>495000</v>
      </c>
      <c r="BE105" s="16">
        <v>0</v>
      </c>
      <c r="BF105" s="16">
        <v>0</v>
      </c>
      <c r="BG105" s="16">
        <v>0</v>
      </c>
      <c r="BH105" s="16">
        <v>0</v>
      </c>
      <c r="BI105" s="16">
        <v>990000</v>
      </c>
      <c r="BJ105" s="16"/>
      <c r="BK105" s="12"/>
      <c r="BL105" s="12" t="s">
        <v>104</v>
      </c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 t="s">
        <v>384</v>
      </c>
      <c r="BZ105" s="12" t="s">
        <v>385</v>
      </c>
      <c r="CA105" s="12" t="s">
        <v>106</v>
      </c>
      <c r="CB105" s="12">
        <v>1672000</v>
      </c>
      <c r="CC105" s="12" t="s">
        <v>90</v>
      </c>
      <c r="CD105" s="12" t="s">
        <v>107</v>
      </c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1:102" ht="17.25" customHeight="1" x14ac:dyDescent="0.15">
      <c r="A106" s="12"/>
      <c r="B106" s="12" t="s">
        <v>380</v>
      </c>
      <c r="C106" s="19" t="s">
        <v>354</v>
      </c>
      <c r="D106" s="12" t="s">
        <v>89</v>
      </c>
      <c r="E106" s="12" t="s">
        <v>90</v>
      </c>
      <c r="F106" s="12" t="str">
        <f t="shared" si="3"/>
        <v/>
      </c>
      <c r="G106" s="12" t="s">
        <v>354</v>
      </c>
      <c r="H106" s="12"/>
      <c r="I106" s="12"/>
      <c r="J106" s="12"/>
      <c r="K106" s="12" t="s">
        <v>91</v>
      </c>
      <c r="L106" s="12"/>
      <c r="M106" s="12" t="s">
        <v>92</v>
      </c>
      <c r="N106" s="12" t="s">
        <v>93</v>
      </c>
      <c r="O106" s="12" t="s">
        <v>94</v>
      </c>
      <c r="P106" s="12" t="s">
        <v>95</v>
      </c>
      <c r="Q106" s="12" t="s">
        <v>381</v>
      </c>
      <c r="R106" s="12" t="s">
        <v>381</v>
      </c>
      <c r="S106" s="12" t="str">
        <f t="shared" si="1"/>
        <v/>
      </c>
      <c r="T106" s="12"/>
      <c r="U106" s="12" t="str">
        <f t="shared" si="2"/>
        <v/>
      </c>
      <c r="V106" s="12"/>
      <c r="W106" s="15" t="s">
        <v>97</v>
      </c>
      <c r="X106" s="12" t="s">
        <v>98</v>
      </c>
      <c r="Y106" s="12" t="s">
        <v>99</v>
      </c>
      <c r="Z106" s="12" t="s">
        <v>386</v>
      </c>
      <c r="AA106" s="12" t="s">
        <v>127</v>
      </c>
      <c r="AB106" s="12"/>
      <c r="AC106" s="12">
        <v>2</v>
      </c>
      <c r="AD106" s="12"/>
      <c r="AE106" s="12" t="s">
        <v>102</v>
      </c>
      <c r="AF106" s="16">
        <v>550000</v>
      </c>
      <c r="AG106" s="16">
        <v>220000</v>
      </c>
      <c r="AH106" s="16">
        <v>20</v>
      </c>
      <c r="AI106" s="16">
        <v>880000</v>
      </c>
      <c r="AJ106" s="12">
        <v>0</v>
      </c>
      <c r="AK106" s="12"/>
      <c r="AL106" s="12"/>
      <c r="AM106" s="12"/>
      <c r="AN106" s="12"/>
      <c r="AO106" s="12"/>
      <c r="AP106" s="12" t="s">
        <v>382</v>
      </c>
      <c r="AQ106" s="12"/>
      <c r="AR106" s="12"/>
      <c r="AS106" s="12"/>
      <c r="AT106" s="12"/>
      <c r="AU106" s="12"/>
      <c r="AV106" s="17"/>
      <c r="AW106" s="12"/>
      <c r="AX106" s="17"/>
      <c r="AY106" s="12"/>
      <c r="AZ106" s="12" t="s">
        <v>386</v>
      </c>
      <c r="BA106" s="12" t="s">
        <v>127</v>
      </c>
      <c r="BB106" s="12">
        <v>2</v>
      </c>
      <c r="BC106" s="12"/>
      <c r="BD106" s="16">
        <v>550000</v>
      </c>
      <c r="BE106" s="16">
        <v>0</v>
      </c>
      <c r="BF106" s="16">
        <v>0</v>
      </c>
      <c r="BG106" s="16">
        <v>0</v>
      </c>
      <c r="BH106" s="16">
        <v>0</v>
      </c>
      <c r="BI106" s="16">
        <v>1100000</v>
      </c>
      <c r="BJ106" s="16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1:102" ht="17.25" customHeight="1" x14ac:dyDescent="0.15">
      <c r="A107" s="12">
        <v>159</v>
      </c>
      <c r="B107" s="12" t="s">
        <v>387</v>
      </c>
      <c r="C107" s="19" t="s">
        <v>354</v>
      </c>
      <c r="D107" s="12" t="s">
        <v>89</v>
      </c>
      <c r="E107" s="12" t="s">
        <v>90</v>
      </c>
      <c r="F107" s="12" t="str">
        <f t="shared" si="3"/>
        <v/>
      </c>
      <c r="G107" s="12" t="s">
        <v>354</v>
      </c>
      <c r="H107" s="12"/>
      <c r="I107" s="12"/>
      <c r="J107" s="12"/>
      <c r="K107" s="12" t="s">
        <v>91</v>
      </c>
      <c r="L107" s="12"/>
      <c r="M107" s="12" t="s">
        <v>92</v>
      </c>
      <c r="N107" s="12" t="s">
        <v>93</v>
      </c>
      <c r="O107" s="12" t="s">
        <v>94</v>
      </c>
      <c r="P107" s="12" t="s">
        <v>95</v>
      </c>
      <c r="Q107" s="12" t="s">
        <v>388</v>
      </c>
      <c r="R107" s="12" t="s">
        <v>388</v>
      </c>
      <c r="S107" s="12" t="str">
        <f t="shared" si="1"/>
        <v/>
      </c>
      <c r="T107" s="12"/>
      <c r="U107" s="12" t="str">
        <f t="shared" si="2"/>
        <v/>
      </c>
      <c r="V107" s="12"/>
      <c r="W107" s="15" t="s">
        <v>97</v>
      </c>
      <c r="X107" s="12" t="s">
        <v>98</v>
      </c>
      <c r="Y107" s="12" t="s">
        <v>99</v>
      </c>
      <c r="Z107" s="12" t="s">
        <v>389</v>
      </c>
      <c r="AA107" s="12" t="s">
        <v>112</v>
      </c>
      <c r="AB107" s="12" t="s">
        <v>390</v>
      </c>
      <c r="AC107" s="12">
        <v>1</v>
      </c>
      <c r="AD107" s="12"/>
      <c r="AE107" s="12"/>
      <c r="AF107" s="16">
        <v>1100000</v>
      </c>
      <c r="AG107" s="16">
        <v>440000</v>
      </c>
      <c r="AH107" s="16">
        <v>40</v>
      </c>
      <c r="AI107" s="16">
        <v>660000</v>
      </c>
      <c r="AJ107" s="12">
        <v>0</v>
      </c>
      <c r="AK107" s="12">
        <v>0</v>
      </c>
      <c r="AL107" s="12">
        <v>0</v>
      </c>
      <c r="AM107" s="12">
        <v>0</v>
      </c>
      <c r="AN107" s="12">
        <v>660000</v>
      </c>
      <c r="AO107" s="12">
        <v>660000</v>
      </c>
      <c r="AP107" s="12"/>
      <c r="AQ107" s="12"/>
      <c r="AR107" s="12"/>
      <c r="AS107" s="12"/>
      <c r="AT107" s="12" t="s">
        <v>391</v>
      </c>
      <c r="AU107" s="12"/>
      <c r="AV107" s="12" t="s">
        <v>354</v>
      </c>
      <c r="AW107" s="12" t="s">
        <v>106</v>
      </c>
      <c r="AX107" s="12" t="s">
        <v>354</v>
      </c>
      <c r="AY107" s="12" t="s">
        <v>106</v>
      </c>
      <c r="AZ107" s="12" t="s">
        <v>389</v>
      </c>
      <c r="BA107" s="12" t="s">
        <v>112</v>
      </c>
      <c r="BB107" s="12">
        <v>1</v>
      </c>
      <c r="BC107" s="12"/>
      <c r="BD107" s="16">
        <v>1100000</v>
      </c>
      <c r="BE107" s="16">
        <v>0</v>
      </c>
      <c r="BF107" s="16">
        <v>0</v>
      </c>
      <c r="BG107" s="16">
        <v>440000</v>
      </c>
      <c r="BH107" s="16">
        <v>0</v>
      </c>
      <c r="BI107" s="16">
        <v>660000</v>
      </c>
      <c r="BJ107" s="16"/>
      <c r="BK107" s="12"/>
      <c r="BL107" s="12" t="s">
        <v>104</v>
      </c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 t="s">
        <v>392</v>
      </c>
      <c r="BZ107" s="12" t="s">
        <v>393</v>
      </c>
      <c r="CA107" s="12" t="s">
        <v>106</v>
      </c>
      <c r="CB107" s="12">
        <v>660000</v>
      </c>
      <c r="CC107" s="12" t="s">
        <v>258</v>
      </c>
      <c r="CD107" s="12" t="s">
        <v>258</v>
      </c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1:102" ht="17.25" customHeight="1" x14ac:dyDescent="0.15">
      <c r="A108" s="12">
        <v>158</v>
      </c>
      <c r="B108" s="12" t="s">
        <v>394</v>
      </c>
      <c r="C108" s="19" t="s">
        <v>395</v>
      </c>
      <c r="D108" s="12" t="s">
        <v>89</v>
      </c>
      <c r="E108" s="12" t="s">
        <v>90</v>
      </c>
      <c r="F108" s="12" t="str">
        <f t="shared" si="3"/>
        <v/>
      </c>
      <c r="G108" s="12" t="s">
        <v>395</v>
      </c>
      <c r="H108" s="12"/>
      <c r="I108" s="12"/>
      <c r="J108" s="12"/>
      <c r="K108" s="12" t="s">
        <v>91</v>
      </c>
      <c r="L108" s="12"/>
      <c r="M108" s="12" t="s">
        <v>92</v>
      </c>
      <c r="N108" s="12" t="s">
        <v>93</v>
      </c>
      <c r="O108" s="12" t="s">
        <v>94</v>
      </c>
      <c r="P108" s="12" t="s">
        <v>95</v>
      </c>
      <c r="Q108" s="12" t="s">
        <v>120</v>
      </c>
      <c r="R108" s="12" t="s">
        <v>120</v>
      </c>
      <c r="S108" s="12" t="str">
        <f t="shared" si="1"/>
        <v/>
      </c>
      <c r="T108" s="12"/>
      <c r="U108" s="12" t="str">
        <f t="shared" si="2"/>
        <v/>
      </c>
      <c r="V108" s="12"/>
      <c r="W108" s="15" t="s">
        <v>277</v>
      </c>
      <c r="X108" s="12" t="s">
        <v>98</v>
      </c>
      <c r="Y108" s="12" t="s">
        <v>99</v>
      </c>
      <c r="Z108" s="12" t="s">
        <v>396</v>
      </c>
      <c r="AA108" s="12" t="s">
        <v>210</v>
      </c>
      <c r="AB108" s="12"/>
      <c r="AC108" s="12">
        <v>2</v>
      </c>
      <c r="AD108" s="12"/>
      <c r="AE108" s="12" t="s">
        <v>102</v>
      </c>
      <c r="AF108" s="16">
        <v>95000</v>
      </c>
      <c r="AG108" s="16">
        <v>0</v>
      </c>
      <c r="AH108" s="16">
        <v>0</v>
      </c>
      <c r="AI108" s="16">
        <v>190000</v>
      </c>
      <c r="AJ108" s="12">
        <v>0</v>
      </c>
      <c r="AK108" s="12">
        <v>0</v>
      </c>
      <c r="AL108" s="12">
        <v>0</v>
      </c>
      <c r="AM108" s="12">
        <v>0</v>
      </c>
      <c r="AN108" s="12">
        <v>190000</v>
      </c>
      <c r="AO108" s="12">
        <v>190000</v>
      </c>
      <c r="AP108" s="12" t="s">
        <v>397</v>
      </c>
      <c r="AQ108" s="12"/>
      <c r="AR108" s="12"/>
      <c r="AS108" s="12"/>
      <c r="AT108" s="12" t="s">
        <v>398</v>
      </c>
      <c r="AU108" s="12"/>
      <c r="AV108" s="12" t="s">
        <v>395</v>
      </c>
      <c r="AW108" s="12" t="s">
        <v>277</v>
      </c>
      <c r="AX108" s="12" t="s">
        <v>395</v>
      </c>
      <c r="AY108" s="12" t="s">
        <v>277</v>
      </c>
      <c r="AZ108" s="12" t="s">
        <v>396</v>
      </c>
      <c r="BA108" s="12" t="s">
        <v>210</v>
      </c>
      <c r="BB108" s="12">
        <v>2</v>
      </c>
      <c r="BC108" s="12"/>
      <c r="BD108" s="16">
        <v>95000</v>
      </c>
      <c r="BE108" s="16">
        <v>0</v>
      </c>
      <c r="BF108" s="16">
        <v>0</v>
      </c>
      <c r="BG108" s="16">
        <v>0</v>
      </c>
      <c r="BH108" s="16">
        <v>0</v>
      </c>
      <c r="BI108" s="16">
        <v>190000</v>
      </c>
      <c r="BJ108" s="16"/>
      <c r="BK108" s="12"/>
      <c r="BL108" s="12" t="s">
        <v>104</v>
      </c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 t="s">
        <v>399</v>
      </c>
      <c r="BZ108" s="12" t="s">
        <v>400</v>
      </c>
      <c r="CA108" s="12" t="s">
        <v>277</v>
      </c>
      <c r="CB108" s="12">
        <v>190000</v>
      </c>
      <c r="CC108" s="12" t="s">
        <v>258</v>
      </c>
      <c r="CD108" s="12" t="s">
        <v>258</v>
      </c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1:102" ht="17.25" customHeight="1" x14ac:dyDescent="0.15">
      <c r="A109" s="12">
        <v>157</v>
      </c>
      <c r="B109" s="12" t="s">
        <v>401</v>
      </c>
      <c r="C109" s="19" t="s">
        <v>395</v>
      </c>
      <c r="D109" s="12" t="s">
        <v>140</v>
      </c>
      <c r="E109" s="12" t="s">
        <v>90</v>
      </c>
      <c r="F109" s="12" t="str">
        <f t="shared" si="3"/>
        <v/>
      </c>
      <c r="G109" s="12" t="s">
        <v>395</v>
      </c>
      <c r="H109" s="12"/>
      <c r="I109" s="12"/>
      <c r="J109" s="12"/>
      <c r="K109" s="12" t="s">
        <v>91</v>
      </c>
      <c r="L109" s="12"/>
      <c r="M109" s="12" t="s">
        <v>92</v>
      </c>
      <c r="N109" s="12" t="s">
        <v>93</v>
      </c>
      <c r="O109" s="12" t="s">
        <v>94</v>
      </c>
      <c r="P109" s="12" t="s">
        <v>95</v>
      </c>
      <c r="Q109" s="12" t="s">
        <v>120</v>
      </c>
      <c r="R109" s="12" t="s">
        <v>120</v>
      </c>
      <c r="S109" s="12" t="str">
        <f t="shared" si="1"/>
        <v/>
      </c>
      <c r="T109" s="12"/>
      <c r="U109" s="12" t="str">
        <f t="shared" si="2"/>
        <v/>
      </c>
      <c r="V109" s="12"/>
      <c r="W109" s="18" t="s">
        <v>106</v>
      </c>
      <c r="X109" s="12" t="s">
        <v>98</v>
      </c>
      <c r="Y109" s="12" t="s">
        <v>99</v>
      </c>
      <c r="Z109" s="12" t="s">
        <v>402</v>
      </c>
      <c r="AA109" s="12" t="s">
        <v>132</v>
      </c>
      <c r="AB109" s="12"/>
      <c r="AC109" s="12">
        <v>1</v>
      </c>
      <c r="AD109" s="12"/>
      <c r="AE109" s="12" t="s">
        <v>102</v>
      </c>
      <c r="AF109" s="16">
        <v>9640000</v>
      </c>
      <c r="AG109" s="16">
        <v>0</v>
      </c>
      <c r="AH109" s="16">
        <v>0</v>
      </c>
      <c r="AI109" s="16">
        <v>9640000</v>
      </c>
      <c r="AJ109" s="12">
        <v>0</v>
      </c>
      <c r="AK109" s="12">
        <v>0</v>
      </c>
      <c r="AL109" s="12">
        <v>0</v>
      </c>
      <c r="AM109" s="12">
        <v>0</v>
      </c>
      <c r="AN109" s="12">
        <v>12280000</v>
      </c>
      <c r="AO109" s="12">
        <v>12280000</v>
      </c>
      <c r="AP109" s="12" t="s">
        <v>403</v>
      </c>
      <c r="AQ109" s="12"/>
      <c r="AR109" s="12"/>
      <c r="AS109" s="12"/>
      <c r="AT109" s="12" t="s">
        <v>404</v>
      </c>
      <c r="AU109" s="12"/>
      <c r="AV109" s="12" t="s">
        <v>395</v>
      </c>
      <c r="AW109" s="12" t="s">
        <v>106</v>
      </c>
      <c r="AX109" s="12" t="s">
        <v>395</v>
      </c>
      <c r="AY109" s="12" t="s">
        <v>106</v>
      </c>
      <c r="AZ109" s="12" t="s">
        <v>402</v>
      </c>
      <c r="BA109" s="12" t="s">
        <v>132</v>
      </c>
      <c r="BB109" s="12">
        <v>1</v>
      </c>
      <c r="BC109" s="12"/>
      <c r="BD109" s="16">
        <v>9640000</v>
      </c>
      <c r="BE109" s="16">
        <v>0</v>
      </c>
      <c r="BF109" s="16">
        <v>0</v>
      </c>
      <c r="BG109" s="16">
        <v>0</v>
      </c>
      <c r="BH109" s="16">
        <v>0</v>
      </c>
      <c r="BI109" s="16">
        <v>9640000</v>
      </c>
      <c r="BJ109" s="16"/>
      <c r="BK109" s="12"/>
      <c r="BL109" s="12" t="s">
        <v>104</v>
      </c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 t="s">
        <v>405</v>
      </c>
      <c r="BZ109" s="12" t="s">
        <v>406</v>
      </c>
      <c r="CA109" s="12" t="s">
        <v>106</v>
      </c>
      <c r="CB109" s="12">
        <v>12280000</v>
      </c>
      <c r="CC109" s="12" t="s">
        <v>135</v>
      </c>
      <c r="CD109" s="12" t="s">
        <v>136</v>
      </c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1:102" ht="17.25" customHeight="1" x14ac:dyDescent="0.15">
      <c r="A110" s="12"/>
      <c r="B110" s="12" t="s">
        <v>401</v>
      </c>
      <c r="C110" s="19" t="s">
        <v>395</v>
      </c>
      <c r="D110" s="12" t="s">
        <v>140</v>
      </c>
      <c r="E110" s="12" t="s">
        <v>90</v>
      </c>
      <c r="F110" s="12" t="str">
        <f t="shared" si="3"/>
        <v/>
      </c>
      <c r="G110" s="12" t="s">
        <v>395</v>
      </c>
      <c r="H110" s="12"/>
      <c r="I110" s="12"/>
      <c r="J110" s="12"/>
      <c r="K110" s="12" t="s">
        <v>91</v>
      </c>
      <c r="L110" s="12"/>
      <c r="M110" s="12" t="s">
        <v>92</v>
      </c>
      <c r="N110" s="12" t="s">
        <v>93</v>
      </c>
      <c r="O110" s="12" t="s">
        <v>94</v>
      </c>
      <c r="P110" s="12" t="s">
        <v>95</v>
      </c>
      <c r="Q110" s="12" t="s">
        <v>120</v>
      </c>
      <c r="R110" s="12" t="s">
        <v>120</v>
      </c>
      <c r="S110" s="12" t="str">
        <f t="shared" si="1"/>
        <v/>
      </c>
      <c r="T110" s="12"/>
      <c r="U110" s="12" t="str">
        <f t="shared" si="2"/>
        <v/>
      </c>
      <c r="V110" s="12"/>
      <c r="W110" s="18" t="s">
        <v>106</v>
      </c>
      <c r="X110" s="12" t="s">
        <v>98</v>
      </c>
      <c r="Y110" s="12" t="s">
        <v>99</v>
      </c>
      <c r="Z110" s="12" t="s">
        <v>407</v>
      </c>
      <c r="AA110" s="12" t="s">
        <v>166</v>
      </c>
      <c r="AB110" s="12"/>
      <c r="AC110" s="12">
        <v>1</v>
      </c>
      <c r="AD110" s="12"/>
      <c r="AE110" s="12" t="s">
        <v>102</v>
      </c>
      <c r="AF110" s="16">
        <v>2640000</v>
      </c>
      <c r="AG110" s="16">
        <v>0</v>
      </c>
      <c r="AH110" s="16">
        <v>0</v>
      </c>
      <c r="AI110" s="16">
        <v>2640000</v>
      </c>
      <c r="AJ110" s="12">
        <v>0</v>
      </c>
      <c r="AK110" s="12"/>
      <c r="AL110" s="12"/>
      <c r="AM110" s="12"/>
      <c r="AN110" s="12"/>
      <c r="AO110" s="12"/>
      <c r="AP110" s="12" t="s">
        <v>403</v>
      </c>
      <c r="AQ110" s="12"/>
      <c r="AR110" s="12"/>
      <c r="AS110" s="12"/>
      <c r="AT110" s="12"/>
      <c r="AU110" s="12"/>
      <c r="AV110" s="17"/>
      <c r="AW110" s="12"/>
      <c r="AX110" s="17"/>
      <c r="AY110" s="12"/>
      <c r="AZ110" s="12" t="s">
        <v>407</v>
      </c>
      <c r="BA110" s="12" t="s">
        <v>166</v>
      </c>
      <c r="BB110" s="12">
        <v>1</v>
      </c>
      <c r="BC110" s="12"/>
      <c r="BD110" s="16">
        <v>2640000</v>
      </c>
      <c r="BE110" s="16">
        <v>0</v>
      </c>
      <c r="BF110" s="16">
        <v>0</v>
      </c>
      <c r="BG110" s="16">
        <v>0</v>
      </c>
      <c r="BH110" s="16">
        <v>0</v>
      </c>
      <c r="BI110" s="16">
        <v>2640000</v>
      </c>
      <c r="BJ110" s="16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1:102" ht="17.25" customHeight="1" x14ac:dyDescent="0.15">
      <c r="A111" s="12">
        <v>156</v>
      </c>
      <c r="B111" s="12" t="s">
        <v>408</v>
      </c>
      <c r="C111" s="19" t="s">
        <v>395</v>
      </c>
      <c r="D111" s="12" t="s">
        <v>140</v>
      </c>
      <c r="E111" s="12" t="s">
        <v>90</v>
      </c>
      <c r="F111" s="12" t="str">
        <f t="shared" si="3"/>
        <v/>
      </c>
      <c r="G111" s="12" t="s">
        <v>395</v>
      </c>
      <c r="H111" s="12"/>
      <c r="I111" s="12"/>
      <c r="J111" s="12"/>
      <c r="K111" s="12" t="s">
        <v>91</v>
      </c>
      <c r="L111" s="12"/>
      <c r="M111" s="12" t="s">
        <v>92</v>
      </c>
      <c r="N111" s="12" t="s">
        <v>93</v>
      </c>
      <c r="O111" s="12" t="s">
        <v>94</v>
      </c>
      <c r="P111" s="12" t="s">
        <v>95</v>
      </c>
      <c r="Q111" s="12" t="s">
        <v>409</v>
      </c>
      <c r="R111" s="12" t="s">
        <v>409</v>
      </c>
      <c r="S111" s="12" t="str">
        <f t="shared" si="1"/>
        <v/>
      </c>
      <c r="T111" s="12"/>
      <c r="U111" s="12" t="str">
        <f t="shared" si="2"/>
        <v/>
      </c>
      <c r="V111" s="12"/>
      <c r="W111" s="15" t="s">
        <v>277</v>
      </c>
      <c r="X111" s="12" t="s">
        <v>98</v>
      </c>
      <c r="Y111" s="12" t="s">
        <v>99</v>
      </c>
      <c r="Z111" s="12" t="s">
        <v>410</v>
      </c>
      <c r="AA111" s="12" t="s">
        <v>112</v>
      </c>
      <c r="AB111" s="12"/>
      <c r="AC111" s="12">
        <v>1</v>
      </c>
      <c r="AD111" s="12"/>
      <c r="AE111" s="12" t="s">
        <v>102</v>
      </c>
      <c r="AF111" s="16">
        <v>990000</v>
      </c>
      <c r="AG111" s="16">
        <v>198000</v>
      </c>
      <c r="AH111" s="16">
        <v>20</v>
      </c>
      <c r="AI111" s="16">
        <v>792000</v>
      </c>
      <c r="AJ111" s="12">
        <v>0</v>
      </c>
      <c r="AK111" s="12">
        <v>0</v>
      </c>
      <c r="AL111" s="12">
        <v>0</v>
      </c>
      <c r="AM111" s="12">
        <v>0</v>
      </c>
      <c r="AN111" s="12">
        <v>792000</v>
      </c>
      <c r="AO111" s="12">
        <v>792000</v>
      </c>
      <c r="AP111" s="12" t="s">
        <v>411</v>
      </c>
      <c r="AQ111" s="12"/>
      <c r="AR111" s="12"/>
      <c r="AS111" s="12"/>
      <c r="AT111" s="12" t="s">
        <v>412</v>
      </c>
      <c r="AU111" s="12"/>
      <c r="AV111" s="12" t="s">
        <v>395</v>
      </c>
      <c r="AW111" s="12" t="s">
        <v>106</v>
      </c>
      <c r="AX111" s="12" t="s">
        <v>395</v>
      </c>
      <c r="AY111" s="12" t="s">
        <v>106</v>
      </c>
      <c r="AZ111" s="12" t="s">
        <v>410</v>
      </c>
      <c r="BA111" s="12" t="s">
        <v>112</v>
      </c>
      <c r="BB111" s="12">
        <v>1</v>
      </c>
      <c r="BC111" s="12"/>
      <c r="BD111" s="16">
        <v>990000</v>
      </c>
      <c r="BE111" s="16">
        <v>0</v>
      </c>
      <c r="BF111" s="16">
        <v>0</v>
      </c>
      <c r="BG111" s="16">
        <v>0</v>
      </c>
      <c r="BH111" s="16">
        <v>0</v>
      </c>
      <c r="BI111" s="16">
        <v>990000</v>
      </c>
      <c r="BJ111" s="16"/>
      <c r="BK111" s="12"/>
      <c r="BL111" s="12" t="s">
        <v>104</v>
      </c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 t="s">
        <v>413</v>
      </c>
      <c r="BZ111" s="12" t="s">
        <v>414</v>
      </c>
      <c r="CA111" s="12" t="s">
        <v>106</v>
      </c>
      <c r="CB111" s="12">
        <v>792000</v>
      </c>
      <c r="CC111" s="12" t="s">
        <v>258</v>
      </c>
      <c r="CD111" s="12" t="s">
        <v>258</v>
      </c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1:102" ht="17.25" customHeight="1" x14ac:dyDescent="0.15">
      <c r="A112" s="12">
        <v>155</v>
      </c>
      <c r="B112" s="12" t="s">
        <v>415</v>
      </c>
      <c r="C112" s="19" t="s">
        <v>395</v>
      </c>
      <c r="D112" s="12" t="s">
        <v>89</v>
      </c>
      <c r="E112" s="12" t="s">
        <v>90</v>
      </c>
      <c r="F112" s="12" t="str">
        <f t="shared" si="3"/>
        <v/>
      </c>
      <c r="G112" s="12" t="s">
        <v>395</v>
      </c>
      <c r="H112" s="12"/>
      <c r="I112" s="12"/>
      <c r="J112" s="12"/>
      <c r="K112" s="12" t="s">
        <v>91</v>
      </c>
      <c r="L112" s="12"/>
      <c r="M112" s="12" t="s">
        <v>92</v>
      </c>
      <c r="N112" s="12" t="s">
        <v>93</v>
      </c>
      <c r="O112" s="12" t="s">
        <v>94</v>
      </c>
      <c r="P112" s="12" t="s">
        <v>95</v>
      </c>
      <c r="Q112" s="12" t="s">
        <v>409</v>
      </c>
      <c r="R112" s="12" t="s">
        <v>409</v>
      </c>
      <c r="S112" s="12" t="str">
        <f t="shared" si="1"/>
        <v/>
      </c>
      <c r="T112" s="12"/>
      <c r="U112" s="12" t="str">
        <f t="shared" si="2"/>
        <v/>
      </c>
      <c r="V112" s="12"/>
      <c r="W112" s="15" t="s">
        <v>277</v>
      </c>
      <c r="X112" s="12" t="s">
        <v>98</v>
      </c>
      <c r="Y112" s="12" t="s">
        <v>99</v>
      </c>
      <c r="Z112" s="12" t="s">
        <v>410</v>
      </c>
      <c r="AA112" s="12" t="s">
        <v>112</v>
      </c>
      <c r="AB112" s="12"/>
      <c r="AC112" s="12">
        <v>1</v>
      </c>
      <c r="AD112" s="12"/>
      <c r="AE112" s="12" t="s">
        <v>102</v>
      </c>
      <c r="AF112" s="16">
        <v>990000</v>
      </c>
      <c r="AG112" s="16">
        <v>198000</v>
      </c>
      <c r="AH112" s="16">
        <v>20</v>
      </c>
      <c r="AI112" s="16">
        <v>792000</v>
      </c>
      <c r="AJ112" s="12">
        <v>0</v>
      </c>
      <c r="AK112" s="12">
        <v>0</v>
      </c>
      <c r="AL112" s="12">
        <v>0</v>
      </c>
      <c r="AM112" s="12">
        <v>0</v>
      </c>
      <c r="AN112" s="12">
        <v>792000</v>
      </c>
      <c r="AO112" s="12">
        <v>792000</v>
      </c>
      <c r="AP112" s="12" t="s">
        <v>416</v>
      </c>
      <c r="AQ112" s="12"/>
      <c r="AR112" s="12"/>
      <c r="AS112" s="12"/>
      <c r="AT112" s="12" t="s">
        <v>417</v>
      </c>
      <c r="AU112" s="12"/>
      <c r="AV112" s="12" t="s">
        <v>395</v>
      </c>
      <c r="AW112" s="12" t="s">
        <v>106</v>
      </c>
      <c r="AX112" s="12" t="s">
        <v>395</v>
      </c>
      <c r="AY112" s="12" t="s">
        <v>106</v>
      </c>
      <c r="AZ112" s="12" t="s">
        <v>410</v>
      </c>
      <c r="BA112" s="12" t="s">
        <v>112</v>
      </c>
      <c r="BB112" s="12">
        <v>1</v>
      </c>
      <c r="BC112" s="12"/>
      <c r="BD112" s="16">
        <v>990000</v>
      </c>
      <c r="BE112" s="16">
        <v>0</v>
      </c>
      <c r="BF112" s="16">
        <v>0</v>
      </c>
      <c r="BG112" s="16">
        <v>0</v>
      </c>
      <c r="BH112" s="16">
        <v>0</v>
      </c>
      <c r="BI112" s="16">
        <v>990000</v>
      </c>
      <c r="BJ112" s="16"/>
      <c r="BK112" s="12"/>
      <c r="BL112" s="12" t="s">
        <v>104</v>
      </c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 t="s">
        <v>418</v>
      </c>
      <c r="BZ112" s="12" t="s">
        <v>419</v>
      </c>
      <c r="CA112" s="12" t="s">
        <v>106</v>
      </c>
      <c r="CB112" s="12">
        <v>792000</v>
      </c>
      <c r="CC112" s="12" t="s">
        <v>135</v>
      </c>
      <c r="CD112" s="12" t="s">
        <v>136</v>
      </c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1:102" ht="17.25" customHeight="1" x14ac:dyDescent="0.15">
      <c r="A113" s="12">
        <v>154</v>
      </c>
      <c r="B113" s="12" t="s">
        <v>420</v>
      </c>
      <c r="C113" s="19" t="s">
        <v>395</v>
      </c>
      <c r="D113" s="12" t="s">
        <v>89</v>
      </c>
      <c r="E113" s="12" t="s">
        <v>90</v>
      </c>
      <c r="F113" s="12" t="str">
        <f t="shared" si="3"/>
        <v/>
      </c>
      <c r="G113" s="12" t="s">
        <v>395</v>
      </c>
      <c r="H113" s="12"/>
      <c r="I113" s="12"/>
      <c r="J113" s="12"/>
      <c r="K113" s="12" t="s">
        <v>91</v>
      </c>
      <c r="L113" s="12"/>
      <c r="M113" s="12" t="s">
        <v>92</v>
      </c>
      <c r="N113" s="12" t="s">
        <v>93</v>
      </c>
      <c r="O113" s="12" t="s">
        <v>94</v>
      </c>
      <c r="P113" s="12" t="s">
        <v>95</v>
      </c>
      <c r="Q113" s="12" t="s">
        <v>421</v>
      </c>
      <c r="R113" s="12" t="s">
        <v>421</v>
      </c>
      <c r="S113" s="12" t="str">
        <f t="shared" si="1"/>
        <v/>
      </c>
      <c r="T113" s="12"/>
      <c r="U113" s="12" t="str">
        <f t="shared" si="2"/>
        <v/>
      </c>
      <c r="V113" s="12"/>
      <c r="W113" s="15" t="s">
        <v>277</v>
      </c>
      <c r="X113" s="12" t="s">
        <v>98</v>
      </c>
      <c r="Y113" s="12" t="s">
        <v>158</v>
      </c>
      <c r="Z113" s="12" t="s">
        <v>164</v>
      </c>
      <c r="AA113" s="12" t="s">
        <v>112</v>
      </c>
      <c r="AB113" s="12" t="s">
        <v>422</v>
      </c>
      <c r="AC113" s="12">
        <v>1</v>
      </c>
      <c r="AD113" s="12"/>
      <c r="AE113" s="12" t="s">
        <v>102</v>
      </c>
      <c r="AF113" s="16">
        <v>385000</v>
      </c>
      <c r="AG113" s="16">
        <v>77000</v>
      </c>
      <c r="AH113" s="16">
        <v>20</v>
      </c>
      <c r="AI113" s="16">
        <v>308000</v>
      </c>
      <c r="AJ113" s="12">
        <v>0</v>
      </c>
      <c r="AK113" s="12">
        <v>0</v>
      </c>
      <c r="AL113" s="12">
        <v>0</v>
      </c>
      <c r="AM113" s="12">
        <v>0</v>
      </c>
      <c r="AN113" s="12">
        <v>308000</v>
      </c>
      <c r="AO113" s="12">
        <v>308000</v>
      </c>
      <c r="AP113" s="12"/>
      <c r="AQ113" s="12"/>
      <c r="AR113" s="12"/>
      <c r="AS113" s="12"/>
      <c r="AT113" s="12" t="s">
        <v>423</v>
      </c>
      <c r="AU113" s="12"/>
      <c r="AV113" s="12" t="s">
        <v>395</v>
      </c>
      <c r="AW113" s="12" t="s">
        <v>277</v>
      </c>
      <c r="AX113" s="12" t="s">
        <v>395</v>
      </c>
      <c r="AY113" s="12" t="s">
        <v>277</v>
      </c>
      <c r="AZ113" s="12" t="s">
        <v>164</v>
      </c>
      <c r="BA113" s="12" t="s">
        <v>112</v>
      </c>
      <c r="BB113" s="12">
        <v>1</v>
      </c>
      <c r="BC113" s="12"/>
      <c r="BD113" s="16">
        <v>385000</v>
      </c>
      <c r="BE113" s="16">
        <v>0</v>
      </c>
      <c r="BF113" s="16">
        <v>0</v>
      </c>
      <c r="BG113" s="16">
        <v>77000</v>
      </c>
      <c r="BH113" s="16">
        <v>0</v>
      </c>
      <c r="BI113" s="16">
        <v>308000</v>
      </c>
      <c r="BJ113" s="16"/>
      <c r="BK113" s="12"/>
      <c r="BL113" s="12" t="s">
        <v>104</v>
      </c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 t="s">
        <v>424</v>
      </c>
      <c r="BZ113" s="12" t="s">
        <v>425</v>
      </c>
      <c r="CA113" s="12" t="s">
        <v>277</v>
      </c>
      <c r="CB113" s="12">
        <v>308000</v>
      </c>
      <c r="CC113" s="12" t="s">
        <v>258</v>
      </c>
      <c r="CD113" s="12" t="s">
        <v>258</v>
      </c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1:102" ht="17.25" customHeight="1" x14ac:dyDescent="0.15">
      <c r="A114" s="12">
        <v>153</v>
      </c>
      <c r="B114" s="12" t="s">
        <v>426</v>
      </c>
      <c r="C114" s="19" t="s">
        <v>395</v>
      </c>
      <c r="D114" s="12" t="s">
        <v>140</v>
      </c>
      <c r="E114" s="12" t="s">
        <v>334</v>
      </c>
      <c r="F114" s="12" t="str">
        <f t="shared" si="3"/>
        <v/>
      </c>
      <c r="G114" s="12" t="s">
        <v>395</v>
      </c>
      <c r="H114" s="12"/>
      <c r="I114" s="12" t="s">
        <v>258</v>
      </c>
      <c r="J114" s="12"/>
      <c r="K114" s="12" t="s">
        <v>91</v>
      </c>
      <c r="L114" s="12"/>
      <c r="M114" s="12" t="s">
        <v>92</v>
      </c>
      <c r="N114" s="12" t="s">
        <v>93</v>
      </c>
      <c r="O114" s="12" t="s">
        <v>94</v>
      </c>
      <c r="P114" s="12" t="s">
        <v>95</v>
      </c>
      <c r="Q114" s="12" t="s">
        <v>421</v>
      </c>
      <c r="R114" s="12" t="s">
        <v>421</v>
      </c>
      <c r="S114" s="12" t="str">
        <f t="shared" si="1"/>
        <v/>
      </c>
      <c r="T114" s="12"/>
      <c r="U114" s="12" t="str">
        <f t="shared" si="2"/>
        <v/>
      </c>
      <c r="V114" s="12"/>
      <c r="W114" s="15" t="s">
        <v>277</v>
      </c>
      <c r="X114" s="12" t="s">
        <v>98</v>
      </c>
      <c r="Y114" s="12" t="s">
        <v>158</v>
      </c>
      <c r="Z114" s="12" t="s">
        <v>427</v>
      </c>
      <c r="AA114" s="12" t="s">
        <v>112</v>
      </c>
      <c r="AB114" s="12" t="s">
        <v>428</v>
      </c>
      <c r="AC114" s="12">
        <v>1</v>
      </c>
      <c r="AD114" s="12"/>
      <c r="AE114" s="12" t="s">
        <v>102</v>
      </c>
      <c r="AF114" s="16">
        <v>385000</v>
      </c>
      <c r="AG114" s="16">
        <v>77000</v>
      </c>
      <c r="AH114" s="16">
        <v>20</v>
      </c>
      <c r="AI114" s="16">
        <v>308000</v>
      </c>
      <c r="AJ114" s="12">
        <v>0</v>
      </c>
      <c r="AK114" s="12">
        <v>0</v>
      </c>
      <c r="AL114" s="12">
        <v>0</v>
      </c>
      <c r="AM114" s="12">
        <v>0</v>
      </c>
      <c r="AN114" s="12">
        <v>308000</v>
      </c>
      <c r="AO114" s="12">
        <v>308000</v>
      </c>
      <c r="AP114" s="12" t="s">
        <v>429</v>
      </c>
      <c r="AQ114" s="12"/>
      <c r="AR114" s="12"/>
      <c r="AS114" s="12"/>
      <c r="AT114" s="12" t="s">
        <v>430</v>
      </c>
      <c r="AU114" s="12"/>
      <c r="AV114" s="12" t="s">
        <v>431</v>
      </c>
      <c r="AW114" s="12" t="s">
        <v>277</v>
      </c>
      <c r="AX114" s="12" t="s">
        <v>431</v>
      </c>
      <c r="AY114" s="12" t="s">
        <v>277</v>
      </c>
      <c r="AZ114" s="12" t="s">
        <v>427</v>
      </c>
      <c r="BA114" s="12" t="s">
        <v>112</v>
      </c>
      <c r="BB114" s="12">
        <v>1</v>
      </c>
      <c r="BC114" s="12"/>
      <c r="BD114" s="16">
        <v>385000</v>
      </c>
      <c r="BE114" s="16">
        <v>0</v>
      </c>
      <c r="BF114" s="16">
        <v>0</v>
      </c>
      <c r="BG114" s="16">
        <v>77000</v>
      </c>
      <c r="BH114" s="16">
        <v>0</v>
      </c>
      <c r="BI114" s="16">
        <v>308000</v>
      </c>
      <c r="BJ114" s="16"/>
      <c r="BK114" s="12"/>
      <c r="BL114" s="12" t="s">
        <v>104</v>
      </c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 t="s">
        <v>432</v>
      </c>
      <c r="BZ114" s="12" t="s">
        <v>433</v>
      </c>
      <c r="CA114" s="12" t="s">
        <v>277</v>
      </c>
      <c r="CB114" s="12">
        <v>308000</v>
      </c>
      <c r="CC114" s="12" t="s">
        <v>258</v>
      </c>
      <c r="CD114" s="12" t="s">
        <v>258</v>
      </c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1:102" ht="17.25" customHeight="1" x14ac:dyDescent="0.15">
      <c r="A115" s="12">
        <v>12</v>
      </c>
      <c r="B115" s="12" t="s">
        <v>434</v>
      </c>
      <c r="C115" s="19" t="s">
        <v>395</v>
      </c>
      <c r="D115" s="12" t="s">
        <v>435</v>
      </c>
      <c r="E115" s="12" t="s">
        <v>334</v>
      </c>
      <c r="F115" s="12" t="str">
        <f t="shared" si="3"/>
        <v/>
      </c>
      <c r="G115" s="12" t="s">
        <v>395</v>
      </c>
      <c r="H115" s="12"/>
      <c r="I115" s="12" t="s">
        <v>436</v>
      </c>
      <c r="J115" s="12"/>
      <c r="K115" s="12" t="s">
        <v>91</v>
      </c>
      <c r="L115" s="12"/>
      <c r="M115" s="12" t="s">
        <v>92</v>
      </c>
      <c r="N115" s="12" t="s">
        <v>93</v>
      </c>
      <c r="O115" s="12" t="s">
        <v>94</v>
      </c>
      <c r="P115" s="12" t="s">
        <v>95</v>
      </c>
      <c r="Q115" s="12" t="s">
        <v>120</v>
      </c>
      <c r="R115" s="12" t="s">
        <v>120</v>
      </c>
      <c r="S115" s="12" t="str">
        <f t="shared" si="1"/>
        <v/>
      </c>
      <c r="T115" s="12"/>
      <c r="U115" s="12" t="str">
        <f t="shared" si="2"/>
        <v/>
      </c>
      <c r="V115" s="12"/>
      <c r="W115" s="15" t="s">
        <v>277</v>
      </c>
      <c r="X115" s="12" t="s">
        <v>98</v>
      </c>
      <c r="Y115" s="12" t="s">
        <v>99</v>
      </c>
      <c r="Z115" s="12" t="s">
        <v>437</v>
      </c>
      <c r="AA115" s="12" t="s">
        <v>127</v>
      </c>
      <c r="AB115" s="12"/>
      <c r="AC115" s="12">
        <v>2</v>
      </c>
      <c r="AD115" s="12"/>
      <c r="AE115" s="12" t="s">
        <v>102</v>
      </c>
      <c r="AF115" s="16">
        <v>385000</v>
      </c>
      <c r="AG115" s="16">
        <v>154000</v>
      </c>
      <c r="AH115" s="16">
        <v>20</v>
      </c>
      <c r="AI115" s="16">
        <v>616000</v>
      </c>
      <c r="AJ115" s="12">
        <v>0</v>
      </c>
      <c r="AK115" s="12">
        <v>0</v>
      </c>
      <c r="AL115" s="12">
        <v>0</v>
      </c>
      <c r="AM115" s="12">
        <v>0</v>
      </c>
      <c r="AN115" s="12">
        <v>1232000</v>
      </c>
      <c r="AO115" s="12">
        <v>1232000</v>
      </c>
      <c r="AP115" s="12" t="s">
        <v>438</v>
      </c>
      <c r="AQ115" s="12"/>
      <c r="AR115" s="12"/>
      <c r="AS115" s="12"/>
      <c r="AT115" s="12" t="s">
        <v>439</v>
      </c>
      <c r="AU115" s="12"/>
      <c r="AV115" s="12" t="s">
        <v>395</v>
      </c>
      <c r="AW115" s="12" t="s">
        <v>277</v>
      </c>
      <c r="AX115" s="12" t="s">
        <v>395</v>
      </c>
      <c r="AY115" s="12" t="s">
        <v>277</v>
      </c>
      <c r="AZ115" s="12" t="s">
        <v>437</v>
      </c>
      <c r="BA115" s="12" t="s">
        <v>127</v>
      </c>
      <c r="BB115" s="12">
        <v>2</v>
      </c>
      <c r="BC115" s="12"/>
      <c r="BD115" s="16">
        <v>385000</v>
      </c>
      <c r="BE115" s="16">
        <v>0</v>
      </c>
      <c r="BF115" s="16">
        <v>0</v>
      </c>
      <c r="BG115" s="16">
        <v>154000</v>
      </c>
      <c r="BH115" s="16">
        <v>0</v>
      </c>
      <c r="BI115" s="16">
        <v>616000</v>
      </c>
      <c r="BJ115" s="16"/>
      <c r="BK115" s="12"/>
      <c r="BL115" s="12" t="s">
        <v>104</v>
      </c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 t="s">
        <v>440</v>
      </c>
      <c r="BZ115" s="12" t="s">
        <v>441</v>
      </c>
      <c r="CA115" s="12" t="s">
        <v>277</v>
      </c>
      <c r="CB115" s="12">
        <v>1232000</v>
      </c>
      <c r="CC115" s="12" t="s">
        <v>436</v>
      </c>
      <c r="CD115" s="12" t="s">
        <v>258</v>
      </c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1:102" ht="17.25" customHeight="1" x14ac:dyDescent="0.15">
      <c r="A116" s="12"/>
      <c r="B116" s="12" t="s">
        <v>434</v>
      </c>
      <c r="C116" s="19" t="s">
        <v>395</v>
      </c>
      <c r="D116" s="12" t="s">
        <v>435</v>
      </c>
      <c r="E116" s="12" t="s">
        <v>334</v>
      </c>
      <c r="F116" s="12" t="str">
        <f t="shared" si="3"/>
        <v/>
      </c>
      <c r="G116" s="12" t="s">
        <v>395</v>
      </c>
      <c r="H116" s="12"/>
      <c r="I116" s="12" t="s">
        <v>436</v>
      </c>
      <c r="J116" s="12"/>
      <c r="K116" s="12" t="s">
        <v>91</v>
      </c>
      <c r="L116" s="12"/>
      <c r="M116" s="12" t="s">
        <v>92</v>
      </c>
      <c r="N116" s="12" t="s">
        <v>93</v>
      </c>
      <c r="O116" s="12" t="s">
        <v>94</v>
      </c>
      <c r="P116" s="12" t="s">
        <v>95</v>
      </c>
      <c r="Q116" s="12" t="s">
        <v>120</v>
      </c>
      <c r="R116" s="12" t="s">
        <v>120</v>
      </c>
      <c r="S116" s="12" t="str">
        <f t="shared" si="1"/>
        <v/>
      </c>
      <c r="T116" s="12"/>
      <c r="U116" s="12" t="str">
        <f t="shared" si="2"/>
        <v/>
      </c>
      <c r="V116" s="12"/>
      <c r="W116" s="15" t="s">
        <v>277</v>
      </c>
      <c r="X116" s="12" t="s">
        <v>98</v>
      </c>
      <c r="Y116" s="12" t="s">
        <v>99</v>
      </c>
      <c r="Z116" s="12" t="s">
        <v>442</v>
      </c>
      <c r="AA116" s="12" t="s">
        <v>127</v>
      </c>
      <c r="AB116" s="12"/>
      <c r="AC116" s="12">
        <v>2</v>
      </c>
      <c r="AD116" s="12"/>
      <c r="AE116" s="12" t="s">
        <v>102</v>
      </c>
      <c r="AF116" s="16">
        <v>385000</v>
      </c>
      <c r="AG116" s="16">
        <v>154000</v>
      </c>
      <c r="AH116" s="16">
        <v>20</v>
      </c>
      <c r="AI116" s="16">
        <v>616000</v>
      </c>
      <c r="AJ116" s="12">
        <v>0</v>
      </c>
      <c r="AK116" s="12"/>
      <c r="AL116" s="12"/>
      <c r="AM116" s="12"/>
      <c r="AN116" s="12"/>
      <c r="AO116" s="12"/>
      <c r="AP116" s="12" t="s">
        <v>438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 t="s">
        <v>442</v>
      </c>
      <c r="BA116" s="12" t="s">
        <v>127</v>
      </c>
      <c r="BB116" s="12">
        <v>2</v>
      </c>
      <c r="BC116" s="12"/>
      <c r="BD116" s="16">
        <v>385000</v>
      </c>
      <c r="BE116" s="16">
        <v>0</v>
      </c>
      <c r="BF116" s="16">
        <v>0</v>
      </c>
      <c r="BG116" s="16">
        <v>154000</v>
      </c>
      <c r="BH116" s="16">
        <v>0</v>
      </c>
      <c r="BI116" s="16">
        <v>616000</v>
      </c>
      <c r="BJ116" s="16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1:102" ht="17.25" customHeight="1" x14ac:dyDescent="0.15">
      <c r="A117" s="12">
        <v>152</v>
      </c>
      <c r="B117" s="12" t="s">
        <v>443</v>
      </c>
      <c r="C117" s="19" t="s">
        <v>444</v>
      </c>
      <c r="D117" s="12" t="s">
        <v>89</v>
      </c>
      <c r="E117" s="12" t="s">
        <v>90</v>
      </c>
      <c r="F117" s="12" t="str">
        <f t="shared" si="3"/>
        <v/>
      </c>
      <c r="G117" s="12" t="s">
        <v>444</v>
      </c>
      <c r="H117" s="12"/>
      <c r="I117" s="12"/>
      <c r="J117" s="12"/>
      <c r="K117" s="12" t="s">
        <v>91</v>
      </c>
      <c r="L117" s="12"/>
      <c r="M117" s="12" t="s">
        <v>92</v>
      </c>
      <c r="N117" s="12" t="s">
        <v>93</v>
      </c>
      <c r="O117" s="12" t="s">
        <v>94</v>
      </c>
      <c r="P117" s="12" t="s">
        <v>95</v>
      </c>
      <c r="Q117" s="12" t="s">
        <v>388</v>
      </c>
      <c r="R117" s="12" t="s">
        <v>388</v>
      </c>
      <c r="S117" s="12" t="str">
        <f t="shared" si="1"/>
        <v/>
      </c>
      <c r="T117" s="12"/>
      <c r="U117" s="12" t="str">
        <f t="shared" si="2"/>
        <v/>
      </c>
      <c r="V117" s="12"/>
      <c r="W117" s="15" t="s">
        <v>97</v>
      </c>
      <c r="X117" s="12" t="s">
        <v>98</v>
      </c>
      <c r="Y117" s="12" t="s">
        <v>99</v>
      </c>
      <c r="Z117" s="12" t="s">
        <v>213</v>
      </c>
      <c r="AA117" s="12" t="s">
        <v>112</v>
      </c>
      <c r="AB117" s="12"/>
      <c r="AC117" s="12">
        <v>2</v>
      </c>
      <c r="AD117" s="12"/>
      <c r="AE117" s="12" t="s">
        <v>102</v>
      </c>
      <c r="AF117" s="16">
        <v>990000</v>
      </c>
      <c r="AG117" s="16">
        <v>396000</v>
      </c>
      <c r="AH117" s="16">
        <v>20</v>
      </c>
      <c r="AI117" s="16">
        <v>1584000</v>
      </c>
      <c r="AJ117" s="12">
        <v>0</v>
      </c>
      <c r="AK117" s="12">
        <v>0</v>
      </c>
      <c r="AL117" s="12">
        <v>0</v>
      </c>
      <c r="AM117" s="12">
        <v>0</v>
      </c>
      <c r="AN117" s="12">
        <v>1584000</v>
      </c>
      <c r="AO117" s="12">
        <v>1584000</v>
      </c>
      <c r="AP117" s="12" t="s">
        <v>445</v>
      </c>
      <c r="AQ117" s="12"/>
      <c r="AR117" s="12"/>
      <c r="AS117" s="12"/>
      <c r="AT117" s="12" t="s">
        <v>446</v>
      </c>
      <c r="AU117" s="12"/>
      <c r="AV117" s="12" t="s">
        <v>444</v>
      </c>
      <c r="AW117" s="12" t="s">
        <v>106</v>
      </c>
      <c r="AX117" s="12" t="s">
        <v>444</v>
      </c>
      <c r="AY117" s="12" t="s">
        <v>106</v>
      </c>
      <c r="AZ117" s="12" t="s">
        <v>213</v>
      </c>
      <c r="BA117" s="12" t="s">
        <v>112</v>
      </c>
      <c r="BB117" s="12">
        <v>2</v>
      </c>
      <c r="BC117" s="12"/>
      <c r="BD117" s="16">
        <v>990000</v>
      </c>
      <c r="BE117" s="16">
        <v>0</v>
      </c>
      <c r="BF117" s="16">
        <v>0</v>
      </c>
      <c r="BG117" s="16">
        <v>0</v>
      </c>
      <c r="BH117" s="16">
        <v>0</v>
      </c>
      <c r="BI117" s="16">
        <v>1980000</v>
      </c>
      <c r="BJ117" s="16"/>
      <c r="BK117" s="12"/>
      <c r="BL117" s="12" t="s">
        <v>104</v>
      </c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 t="s">
        <v>447</v>
      </c>
      <c r="BZ117" s="12" t="s">
        <v>448</v>
      </c>
      <c r="CA117" s="12" t="s">
        <v>106</v>
      </c>
      <c r="CB117" s="12">
        <v>1584000</v>
      </c>
      <c r="CC117" s="12" t="s">
        <v>258</v>
      </c>
      <c r="CD117" s="12" t="s">
        <v>258</v>
      </c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1:102" ht="17.25" customHeight="1" x14ac:dyDescent="0.15">
      <c r="A118" s="12">
        <v>151</v>
      </c>
      <c r="B118" s="12" t="s">
        <v>449</v>
      </c>
      <c r="C118" s="19" t="s">
        <v>450</v>
      </c>
      <c r="D118" s="12" t="s">
        <v>89</v>
      </c>
      <c r="E118" s="12" t="s">
        <v>334</v>
      </c>
      <c r="F118" s="12" t="str">
        <f t="shared" si="3"/>
        <v/>
      </c>
      <c r="G118" s="12" t="s">
        <v>450</v>
      </c>
      <c r="H118" s="12"/>
      <c r="I118" s="12" t="s">
        <v>135</v>
      </c>
      <c r="J118" s="12"/>
      <c r="K118" s="12" t="s">
        <v>91</v>
      </c>
      <c r="L118" s="12"/>
      <c r="M118" s="12" t="s">
        <v>92</v>
      </c>
      <c r="N118" s="12" t="s">
        <v>93</v>
      </c>
      <c r="O118" s="12" t="s">
        <v>94</v>
      </c>
      <c r="P118" s="12" t="s">
        <v>95</v>
      </c>
      <c r="Q118" s="12" t="s">
        <v>451</v>
      </c>
      <c r="R118" s="12" t="s">
        <v>451</v>
      </c>
      <c r="S118" s="12" t="str">
        <f t="shared" si="1"/>
        <v/>
      </c>
      <c r="T118" s="12"/>
      <c r="U118" s="12" t="str">
        <f t="shared" si="2"/>
        <v/>
      </c>
      <c r="V118" s="12"/>
      <c r="W118" s="15" t="s">
        <v>97</v>
      </c>
      <c r="X118" s="12" t="s">
        <v>98</v>
      </c>
      <c r="Y118" s="12" t="s">
        <v>158</v>
      </c>
      <c r="Z118" s="12" t="s">
        <v>452</v>
      </c>
      <c r="AA118" s="12" t="s">
        <v>112</v>
      </c>
      <c r="AB118" s="12"/>
      <c r="AC118" s="12">
        <v>2</v>
      </c>
      <c r="AD118" s="12"/>
      <c r="AE118" s="12" t="s">
        <v>102</v>
      </c>
      <c r="AF118" s="16">
        <v>1815000</v>
      </c>
      <c r="AG118" s="16">
        <v>363000</v>
      </c>
      <c r="AH118" s="16">
        <v>10</v>
      </c>
      <c r="AI118" s="16">
        <v>3267000</v>
      </c>
      <c r="AJ118" s="12">
        <v>0</v>
      </c>
      <c r="AK118" s="12">
        <v>0</v>
      </c>
      <c r="AL118" s="12">
        <v>0</v>
      </c>
      <c r="AM118" s="12">
        <v>0</v>
      </c>
      <c r="AN118" s="12">
        <v>3267000</v>
      </c>
      <c r="AO118" s="12">
        <v>3629980</v>
      </c>
      <c r="AP118" s="12" t="s">
        <v>453</v>
      </c>
      <c r="AQ118" s="12"/>
      <c r="AR118" s="12"/>
      <c r="AS118" s="12"/>
      <c r="AT118" s="12" t="s">
        <v>454</v>
      </c>
      <c r="AU118" s="12"/>
      <c r="AV118" s="12" t="s">
        <v>339</v>
      </c>
      <c r="AW118" s="12" t="s">
        <v>97</v>
      </c>
      <c r="AX118" s="12" t="s">
        <v>339</v>
      </c>
      <c r="AY118" s="12" t="s">
        <v>97</v>
      </c>
      <c r="AZ118" s="12" t="s">
        <v>452</v>
      </c>
      <c r="BA118" s="12" t="s">
        <v>112</v>
      </c>
      <c r="BB118" s="12">
        <v>2</v>
      </c>
      <c r="BC118" s="12"/>
      <c r="BD118" s="16">
        <v>1815000</v>
      </c>
      <c r="BE118" s="16">
        <v>0</v>
      </c>
      <c r="BF118" s="16">
        <v>0</v>
      </c>
      <c r="BG118" s="16">
        <v>363000</v>
      </c>
      <c r="BH118" s="16">
        <v>0</v>
      </c>
      <c r="BI118" s="16">
        <v>3267000</v>
      </c>
      <c r="BJ118" s="16"/>
      <c r="BK118" s="12"/>
      <c r="BL118" s="12" t="s">
        <v>104</v>
      </c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 t="s">
        <v>455</v>
      </c>
      <c r="BZ118" s="12" t="s">
        <v>456</v>
      </c>
      <c r="CA118" s="12" t="s">
        <v>97</v>
      </c>
      <c r="CB118" s="12">
        <v>3629980</v>
      </c>
      <c r="CC118" s="12" t="s">
        <v>135</v>
      </c>
      <c r="CD118" s="12" t="s">
        <v>136</v>
      </c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1:102" ht="17.25" customHeight="1" x14ac:dyDescent="0.15">
      <c r="A119" s="12">
        <v>150</v>
      </c>
      <c r="B119" s="12" t="s">
        <v>457</v>
      </c>
      <c r="C119" s="19" t="s">
        <v>450</v>
      </c>
      <c r="D119" s="12" t="s">
        <v>89</v>
      </c>
      <c r="E119" s="12" t="s">
        <v>334</v>
      </c>
      <c r="F119" s="12" t="str">
        <f t="shared" si="3"/>
        <v/>
      </c>
      <c r="G119" s="12" t="s">
        <v>450</v>
      </c>
      <c r="H119" s="12"/>
      <c r="I119" s="12" t="s">
        <v>135</v>
      </c>
      <c r="J119" s="12"/>
      <c r="K119" s="12" t="s">
        <v>91</v>
      </c>
      <c r="L119" s="12"/>
      <c r="M119" s="12" t="s">
        <v>92</v>
      </c>
      <c r="N119" s="12" t="s">
        <v>93</v>
      </c>
      <c r="O119" s="12" t="s">
        <v>94</v>
      </c>
      <c r="P119" s="12" t="s">
        <v>95</v>
      </c>
      <c r="Q119" s="12" t="s">
        <v>458</v>
      </c>
      <c r="R119" s="12" t="s">
        <v>458</v>
      </c>
      <c r="S119" s="12" t="str">
        <f t="shared" si="1"/>
        <v/>
      </c>
      <c r="T119" s="12"/>
      <c r="U119" s="12" t="str">
        <f t="shared" si="2"/>
        <v/>
      </c>
      <c r="V119" s="12"/>
      <c r="W119" s="15" t="s">
        <v>97</v>
      </c>
      <c r="X119" s="12" t="s">
        <v>98</v>
      </c>
      <c r="Y119" s="12" t="s">
        <v>158</v>
      </c>
      <c r="Z119" s="12" t="s">
        <v>459</v>
      </c>
      <c r="AA119" s="12" t="s">
        <v>132</v>
      </c>
      <c r="AB119" s="12"/>
      <c r="AC119" s="12">
        <v>1</v>
      </c>
      <c r="AD119" s="12"/>
      <c r="AE119" s="12" t="s">
        <v>102</v>
      </c>
      <c r="AF119" s="16">
        <v>2850000</v>
      </c>
      <c r="AG119" s="16">
        <v>2850000</v>
      </c>
      <c r="AH119" s="16">
        <v>100</v>
      </c>
      <c r="AI119" s="16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21803000</v>
      </c>
      <c r="AO119" s="12">
        <v>21803000</v>
      </c>
      <c r="AP119" s="12" t="s">
        <v>460</v>
      </c>
      <c r="AQ119" s="12"/>
      <c r="AR119" s="12"/>
      <c r="AS119" s="12"/>
      <c r="AT119" s="12" t="s">
        <v>461</v>
      </c>
      <c r="AU119" s="12"/>
      <c r="AV119" s="12" t="s">
        <v>339</v>
      </c>
      <c r="AW119" s="12" t="s">
        <v>97</v>
      </c>
      <c r="AX119" s="12" t="s">
        <v>339</v>
      </c>
      <c r="AY119" s="12" t="s">
        <v>97</v>
      </c>
      <c r="AZ119" s="12" t="s">
        <v>459</v>
      </c>
      <c r="BA119" s="12" t="s">
        <v>132</v>
      </c>
      <c r="BB119" s="12">
        <v>1</v>
      </c>
      <c r="BC119" s="12"/>
      <c r="BD119" s="16">
        <v>2850000</v>
      </c>
      <c r="BE119" s="16">
        <v>0</v>
      </c>
      <c r="BF119" s="16">
        <v>0</v>
      </c>
      <c r="BG119" s="16">
        <v>2850000</v>
      </c>
      <c r="BH119" s="16">
        <v>0</v>
      </c>
      <c r="BI119" s="16">
        <v>0</v>
      </c>
      <c r="BJ119" s="16"/>
      <c r="BK119" s="12"/>
      <c r="BL119" s="12" t="s">
        <v>104</v>
      </c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 t="s">
        <v>462</v>
      </c>
      <c r="BZ119" s="12" t="s">
        <v>463</v>
      </c>
      <c r="CA119" s="12" t="s">
        <v>97</v>
      </c>
      <c r="CB119" s="12">
        <v>21803000</v>
      </c>
      <c r="CC119" s="12" t="s">
        <v>135</v>
      </c>
      <c r="CD119" s="12" t="s">
        <v>136</v>
      </c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1:102" ht="17.25" customHeight="1" x14ac:dyDescent="0.15">
      <c r="A120" s="12"/>
      <c r="B120" s="12" t="s">
        <v>457</v>
      </c>
      <c r="C120" s="19" t="s">
        <v>450</v>
      </c>
      <c r="D120" s="12" t="s">
        <v>89</v>
      </c>
      <c r="E120" s="12" t="s">
        <v>334</v>
      </c>
      <c r="F120" s="12" t="str">
        <f t="shared" si="3"/>
        <v/>
      </c>
      <c r="G120" s="12" t="s">
        <v>450</v>
      </c>
      <c r="H120" s="12"/>
      <c r="I120" s="12" t="s">
        <v>135</v>
      </c>
      <c r="J120" s="12"/>
      <c r="K120" s="12" t="s">
        <v>91</v>
      </c>
      <c r="L120" s="12"/>
      <c r="M120" s="12" t="s">
        <v>92</v>
      </c>
      <c r="N120" s="12" t="s">
        <v>93</v>
      </c>
      <c r="O120" s="12" t="s">
        <v>94</v>
      </c>
      <c r="P120" s="12" t="s">
        <v>95</v>
      </c>
      <c r="Q120" s="12" t="s">
        <v>458</v>
      </c>
      <c r="R120" s="12" t="s">
        <v>458</v>
      </c>
      <c r="S120" s="12" t="str">
        <f t="shared" si="1"/>
        <v/>
      </c>
      <c r="T120" s="12"/>
      <c r="U120" s="12" t="str">
        <f t="shared" si="2"/>
        <v/>
      </c>
      <c r="V120" s="12"/>
      <c r="W120" s="15" t="s">
        <v>97</v>
      </c>
      <c r="X120" s="12" t="s">
        <v>98</v>
      </c>
      <c r="Y120" s="12" t="s">
        <v>158</v>
      </c>
      <c r="Z120" s="12" t="s">
        <v>464</v>
      </c>
      <c r="AA120" s="12" t="s">
        <v>112</v>
      </c>
      <c r="AB120" s="12"/>
      <c r="AC120" s="12">
        <v>2</v>
      </c>
      <c r="AD120" s="12"/>
      <c r="AE120" s="12" t="s">
        <v>102</v>
      </c>
      <c r="AF120" s="16">
        <v>3450000</v>
      </c>
      <c r="AG120" s="16">
        <v>3450000</v>
      </c>
      <c r="AH120" s="16">
        <v>50</v>
      </c>
      <c r="AI120" s="16">
        <v>3450000</v>
      </c>
      <c r="AJ120" s="12">
        <v>0</v>
      </c>
      <c r="AK120" s="12"/>
      <c r="AL120" s="12"/>
      <c r="AM120" s="12"/>
      <c r="AN120" s="12"/>
      <c r="AO120" s="12"/>
      <c r="AP120" s="12" t="s">
        <v>460</v>
      </c>
      <c r="AQ120" s="12"/>
      <c r="AR120" s="12"/>
      <c r="AS120" s="12"/>
      <c r="AT120" s="12"/>
      <c r="AU120" s="12"/>
      <c r="AV120" s="17"/>
      <c r="AW120" s="12"/>
      <c r="AX120" s="17"/>
      <c r="AY120" s="12"/>
      <c r="AZ120" s="12" t="s">
        <v>464</v>
      </c>
      <c r="BA120" s="12" t="s">
        <v>112</v>
      </c>
      <c r="BB120" s="12">
        <v>2</v>
      </c>
      <c r="BC120" s="12"/>
      <c r="BD120" s="16">
        <v>3450000</v>
      </c>
      <c r="BE120" s="16">
        <v>0</v>
      </c>
      <c r="BF120" s="16">
        <v>0</v>
      </c>
      <c r="BG120" s="16">
        <v>3450000</v>
      </c>
      <c r="BH120" s="16">
        <v>0</v>
      </c>
      <c r="BI120" s="16">
        <v>3450000</v>
      </c>
      <c r="BJ120" s="16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1:102" ht="17.25" customHeight="1" x14ac:dyDescent="0.15">
      <c r="A121" s="12"/>
      <c r="B121" s="12" t="s">
        <v>457</v>
      </c>
      <c r="C121" s="19" t="s">
        <v>450</v>
      </c>
      <c r="D121" s="12" t="s">
        <v>89</v>
      </c>
      <c r="E121" s="12" t="s">
        <v>334</v>
      </c>
      <c r="F121" s="12" t="str">
        <f t="shared" si="3"/>
        <v/>
      </c>
      <c r="G121" s="12" t="s">
        <v>450</v>
      </c>
      <c r="H121" s="12"/>
      <c r="I121" s="12" t="s">
        <v>135</v>
      </c>
      <c r="J121" s="12"/>
      <c r="K121" s="12" t="s">
        <v>91</v>
      </c>
      <c r="L121" s="12"/>
      <c r="M121" s="12" t="s">
        <v>92</v>
      </c>
      <c r="N121" s="12" t="s">
        <v>93</v>
      </c>
      <c r="O121" s="12" t="s">
        <v>94</v>
      </c>
      <c r="P121" s="12" t="s">
        <v>95</v>
      </c>
      <c r="Q121" s="12" t="s">
        <v>458</v>
      </c>
      <c r="R121" s="12" t="s">
        <v>458</v>
      </c>
      <c r="S121" s="12" t="str">
        <f t="shared" si="1"/>
        <v/>
      </c>
      <c r="T121" s="12"/>
      <c r="U121" s="12" t="str">
        <f t="shared" si="2"/>
        <v/>
      </c>
      <c r="V121" s="12"/>
      <c r="W121" s="15" t="s">
        <v>97</v>
      </c>
      <c r="X121" s="12" t="s">
        <v>98</v>
      </c>
      <c r="Y121" s="12" t="s">
        <v>158</v>
      </c>
      <c r="Z121" s="12" t="s">
        <v>465</v>
      </c>
      <c r="AA121" s="12" t="s">
        <v>112</v>
      </c>
      <c r="AB121" s="12"/>
      <c r="AC121" s="12">
        <v>4</v>
      </c>
      <c r="AD121" s="12"/>
      <c r="AE121" s="12" t="s">
        <v>102</v>
      </c>
      <c r="AF121" s="16">
        <v>1815000</v>
      </c>
      <c r="AG121" s="16">
        <v>1452000</v>
      </c>
      <c r="AH121" s="16">
        <v>20</v>
      </c>
      <c r="AI121" s="16">
        <v>5808000</v>
      </c>
      <c r="AJ121" s="12">
        <v>0</v>
      </c>
      <c r="AK121" s="12"/>
      <c r="AL121" s="12"/>
      <c r="AM121" s="12"/>
      <c r="AN121" s="12"/>
      <c r="AO121" s="12"/>
      <c r="AP121" s="12" t="s">
        <v>460</v>
      </c>
      <c r="AQ121" s="12"/>
      <c r="AR121" s="12"/>
      <c r="AS121" s="12"/>
      <c r="AT121" s="12"/>
      <c r="AU121" s="12"/>
      <c r="AV121" s="17"/>
      <c r="AW121" s="12"/>
      <c r="AX121" s="17"/>
      <c r="AY121" s="12"/>
      <c r="AZ121" s="12" t="s">
        <v>465</v>
      </c>
      <c r="BA121" s="12" t="s">
        <v>112</v>
      </c>
      <c r="BB121" s="12">
        <v>4</v>
      </c>
      <c r="BC121" s="12"/>
      <c r="BD121" s="16">
        <v>1815000</v>
      </c>
      <c r="BE121" s="16">
        <v>0</v>
      </c>
      <c r="BF121" s="16">
        <v>0</v>
      </c>
      <c r="BG121" s="16">
        <v>1452000</v>
      </c>
      <c r="BH121" s="16">
        <v>0</v>
      </c>
      <c r="BI121" s="16">
        <v>5808000</v>
      </c>
      <c r="BJ121" s="16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1:102" ht="17.25" customHeight="1" x14ac:dyDescent="0.15">
      <c r="A122" s="12"/>
      <c r="B122" s="12" t="s">
        <v>457</v>
      </c>
      <c r="C122" s="19" t="s">
        <v>450</v>
      </c>
      <c r="D122" s="12" t="s">
        <v>89</v>
      </c>
      <c r="E122" s="12" t="s">
        <v>334</v>
      </c>
      <c r="F122" s="12" t="str">
        <f t="shared" si="3"/>
        <v/>
      </c>
      <c r="G122" s="12" t="s">
        <v>450</v>
      </c>
      <c r="H122" s="12"/>
      <c r="I122" s="12" t="s">
        <v>135</v>
      </c>
      <c r="J122" s="12"/>
      <c r="K122" s="12" t="s">
        <v>91</v>
      </c>
      <c r="L122" s="12"/>
      <c r="M122" s="12" t="s">
        <v>92</v>
      </c>
      <c r="N122" s="12" t="s">
        <v>93</v>
      </c>
      <c r="O122" s="12" t="s">
        <v>94</v>
      </c>
      <c r="P122" s="12" t="s">
        <v>95</v>
      </c>
      <c r="Q122" s="12" t="s">
        <v>458</v>
      </c>
      <c r="R122" s="12" t="s">
        <v>458</v>
      </c>
      <c r="S122" s="12" t="str">
        <f t="shared" si="1"/>
        <v/>
      </c>
      <c r="T122" s="12"/>
      <c r="U122" s="12" t="str">
        <f t="shared" si="2"/>
        <v/>
      </c>
      <c r="V122" s="12"/>
      <c r="W122" s="15" t="s">
        <v>97</v>
      </c>
      <c r="X122" s="12" t="s">
        <v>98</v>
      </c>
      <c r="Y122" s="12" t="s">
        <v>158</v>
      </c>
      <c r="Z122" s="12" t="s">
        <v>466</v>
      </c>
      <c r="AA122" s="12" t="s">
        <v>112</v>
      </c>
      <c r="AB122" s="12"/>
      <c r="AC122" s="12">
        <v>2</v>
      </c>
      <c r="AD122" s="12"/>
      <c r="AE122" s="12" t="s">
        <v>102</v>
      </c>
      <c r="AF122" s="16">
        <v>1815000</v>
      </c>
      <c r="AG122" s="16">
        <v>726000</v>
      </c>
      <c r="AH122" s="16">
        <v>20</v>
      </c>
      <c r="AI122" s="16">
        <v>2904000</v>
      </c>
      <c r="AJ122" s="12">
        <v>0</v>
      </c>
      <c r="AK122" s="12"/>
      <c r="AL122" s="12"/>
      <c r="AM122" s="12"/>
      <c r="AN122" s="12"/>
      <c r="AO122" s="12"/>
      <c r="AP122" s="12" t="s">
        <v>460</v>
      </c>
      <c r="AQ122" s="12"/>
      <c r="AR122" s="12"/>
      <c r="AS122" s="12"/>
      <c r="AT122" s="12"/>
      <c r="AU122" s="12"/>
      <c r="AV122" s="17"/>
      <c r="AW122" s="12"/>
      <c r="AX122" s="17"/>
      <c r="AY122" s="12"/>
      <c r="AZ122" s="12" t="s">
        <v>466</v>
      </c>
      <c r="BA122" s="12" t="s">
        <v>112</v>
      </c>
      <c r="BB122" s="12">
        <v>2</v>
      </c>
      <c r="BC122" s="12"/>
      <c r="BD122" s="16">
        <v>1815000</v>
      </c>
      <c r="BE122" s="16">
        <v>0</v>
      </c>
      <c r="BF122" s="16">
        <v>0</v>
      </c>
      <c r="BG122" s="16">
        <v>726000</v>
      </c>
      <c r="BH122" s="16">
        <v>0</v>
      </c>
      <c r="BI122" s="16">
        <v>2904000</v>
      </c>
      <c r="BJ122" s="16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1:102" ht="17.25" customHeight="1" x14ac:dyDescent="0.15">
      <c r="A123" s="12"/>
      <c r="B123" s="12" t="s">
        <v>457</v>
      </c>
      <c r="C123" s="19" t="s">
        <v>450</v>
      </c>
      <c r="D123" s="12" t="s">
        <v>89</v>
      </c>
      <c r="E123" s="12" t="s">
        <v>334</v>
      </c>
      <c r="F123" s="12" t="str">
        <f t="shared" si="3"/>
        <v/>
      </c>
      <c r="G123" s="12" t="s">
        <v>450</v>
      </c>
      <c r="H123" s="12"/>
      <c r="I123" s="12" t="s">
        <v>135</v>
      </c>
      <c r="J123" s="12"/>
      <c r="K123" s="12" t="s">
        <v>91</v>
      </c>
      <c r="L123" s="12"/>
      <c r="M123" s="12" t="s">
        <v>92</v>
      </c>
      <c r="N123" s="12" t="s">
        <v>93</v>
      </c>
      <c r="O123" s="12" t="s">
        <v>94</v>
      </c>
      <c r="P123" s="12" t="s">
        <v>95</v>
      </c>
      <c r="Q123" s="12" t="s">
        <v>458</v>
      </c>
      <c r="R123" s="12" t="s">
        <v>458</v>
      </c>
      <c r="S123" s="12" t="str">
        <f t="shared" si="1"/>
        <v/>
      </c>
      <c r="T123" s="12"/>
      <c r="U123" s="12" t="str">
        <f t="shared" si="2"/>
        <v/>
      </c>
      <c r="V123" s="12"/>
      <c r="W123" s="15" t="s">
        <v>97</v>
      </c>
      <c r="X123" s="12" t="s">
        <v>98</v>
      </c>
      <c r="Y123" s="12" t="s">
        <v>158</v>
      </c>
      <c r="Z123" s="12" t="s">
        <v>467</v>
      </c>
      <c r="AA123" s="12" t="s">
        <v>112</v>
      </c>
      <c r="AB123" s="12"/>
      <c r="AC123" s="12">
        <v>2</v>
      </c>
      <c r="AD123" s="12"/>
      <c r="AE123" s="12" t="s">
        <v>102</v>
      </c>
      <c r="AF123" s="16">
        <v>4180000</v>
      </c>
      <c r="AG123" s="16">
        <v>3344000</v>
      </c>
      <c r="AH123" s="16">
        <v>40</v>
      </c>
      <c r="AI123" s="16">
        <v>5016000</v>
      </c>
      <c r="AJ123" s="12">
        <v>0</v>
      </c>
      <c r="AK123" s="12"/>
      <c r="AL123" s="12"/>
      <c r="AM123" s="12"/>
      <c r="AN123" s="12"/>
      <c r="AO123" s="12"/>
      <c r="AP123" s="12" t="s">
        <v>460</v>
      </c>
      <c r="AQ123" s="12"/>
      <c r="AR123" s="12"/>
      <c r="AS123" s="12"/>
      <c r="AT123" s="12"/>
      <c r="AU123" s="12"/>
      <c r="AV123" s="17"/>
      <c r="AW123" s="12"/>
      <c r="AX123" s="17"/>
      <c r="AY123" s="12"/>
      <c r="AZ123" s="12" t="s">
        <v>467</v>
      </c>
      <c r="BA123" s="12" t="s">
        <v>112</v>
      </c>
      <c r="BB123" s="12">
        <v>2</v>
      </c>
      <c r="BC123" s="12"/>
      <c r="BD123" s="16">
        <v>4180000</v>
      </c>
      <c r="BE123" s="16">
        <v>0</v>
      </c>
      <c r="BF123" s="16">
        <v>0</v>
      </c>
      <c r="BG123" s="16">
        <v>3344000</v>
      </c>
      <c r="BH123" s="16">
        <v>0</v>
      </c>
      <c r="BI123" s="16">
        <v>5016000</v>
      </c>
      <c r="BJ123" s="16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1:102" ht="17.25" customHeight="1" x14ac:dyDescent="0.15">
      <c r="A124" s="12"/>
      <c r="B124" s="12" t="s">
        <v>457</v>
      </c>
      <c r="C124" s="19" t="s">
        <v>450</v>
      </c>
      <c r="D124" s="12" t="s">
        <v>89</v>
      </c>
      <c r="E124" s="12" t="s">
        <v>334</v>
      </c>
      <c r="F124" s="12" t="str">
        <f t="shared" si="3"/>
        <v/>
      </c>
      <c r="G124" s="12" t="s">
        <v>450</v>
      </c>
      <c r="H124" s="12"/>
      <c r="I124" s="12" t="s">
        <v>135</v>
      </c>
      <c r="J124" s="12"/>
      <c r="K124" s="12" t="s">
        <v>91</v>
      </c>
      <c r="L124" s="12"/>
      <c r="M124" s="12" t="s">
        <v>92</v>
      </c>
      <c r="N124" s="12" t="s">
        <v>93</v>
      </c>
      <c r="O124" s="12" t="s">
        <v>94</v>
      </c>
      <c r="P124" s="12" t="s">
        <v>95</v>
      </c>
      <c r="Q124" s="12" t="s">
        <v>458</v>
      </c>
      <c r="R124" s="12" t="s">
        <v>458</v>
      </c>
      <c r="S124" s="12" t="str">
        <f t="shared" si="1"/>
        <v/>
      </c>
      <c r="T124" s="12"/>
      <c r="U124" s="12" t="str">
        <f t="shared" si="2"/>
        <v/>
      </c>
      <c r="V124" s="12"/>
      <c r="W124" s="15" t="s">
        <v>97</v>
      </c>
      <c r="X124" s="12" t="s">
        <v>98</v>
      </c>
      <c r="Y124" s="12" t="s">
        <v>158</v>
      </c>
      <c r="Z124" s="12" t="s">
        <v>468</v>
      </c>
      <c r="AA124" s="12" t="s">
        <v>112</v>
      </c>
      <c r="AB124" s="12"/>
      <c r="AC124" s="12">
        <v>5</v>
      </c>
      <c r="AD124" s="12"/>
      <c r="AE124" s="12" t="s">
        <v>102</v>
      </c>
      <c r="AF124" s="16">
        <v>1850000</v>
      </c>
      <c r="AG124" s="16">
        <v>4625000</v>
      </c>
      <c r="AH124" s="16">
        <v>50</v>
      </c>
      <c r="AI124" s="16">
        <v>4625000</v>
      </c>
      <c r="AJ124" s="12">
        <v>0</v>
      </c>
      <c r="AK124" s="12"/>
      <c r="AL124" s="12"/>
      <c r="AM124" s="12"/>
      <c r="AN124" s="12"/>
      <c r="AO124" s="12"/>
      <c r="AP124" s="12" t="s">
        <v>460</v>
      </c>
      <c r="AQ124" s="12"/>
      <c r="AR124" s="12"/>
      <c r="AS124" s="12"/>
      <c r="AT124" s="12"/>
      <c r="AU124" s="12"/>
      <c r="AV124" s="17"/>
      <c r="AW124" s="12"/>
      <c r="AX124" s="17"/>
      <c r="AY124" s="12"/>
      <c r="AZ124" s="12" t="s">
        <v>468</v>
      </c>
      <c r="BA124" s="12" t="s">
        <v>112</v>
      </c>
      <c r="BB124" s="12">
        <v>5</v>
      </c>
      <c r="BC124" s="12"/>
      <c r="BD124" s="16">
        <v>1850000</v>
      </c>
      <c r="BE124" s="16">
        <v>0</v>
      </c>
      <c r="BF124" s="16">
        <v>0</v>
      </c>
      <c r="BG124" s="16">
        <v>4625000</v>
      </c>
      <c r="BH124" s="16">
        <v>0</v>
      </c>
      <c r="BI124" s="16">
        <v>4625000</v>
      </c>
      <c r="BJ124" s="16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1:102" ht="17.25" customHeight="1" x14ac:dyDescent="0.15">
      <c r="A125" s="12">
        <v>149</v>
      </c>
      <c r="B125" s="12" t="s">
        <v>469</v>
      </c>
      <c r="C125" s="19" t="s">
        <v>450</v>
      </c>
      <c r="D125" s="12" t="s">
        <v>140</v>
      </c>
      <c r="E125" s="12" t="s">
        <v>334</v>
      </c>
      <c r="F125" s="12" t="str">
        <f t="shared" si="3"/>
        <v/>
      </c>
      <c r="G125" s="12" t="s">
        <v>450</v>
      </c>
      <c r="H125" s="12"/>
      <c r="I125" s="12" t="s">
        <v>135</v>
      </c>
      <c r="J125" s="12"/>
      <c r="K125" s="12" t="s">
        <v>91</v>
      </c>
      <c r="L125" s="12"/>
      <c r="M125" s="12" t="s">
        <v>92</v>
      </c>
      <c r="N125" s="12" t="s">
        <v>93</v>
      </c>
      <c r="O125" s="12" t="s">
        <v>94</v>
      </c>
      <c r="P125" s="12" t="s">
        <v>95</v>
      </c>
      <c r="Q125" s="12" t="s">
        <v>458</v>
      </c>
      <c r="R125" s="12" t="s">
        <v>458</v>
      </c>
      <c r="S125" s="12" t="str">
        <f t="shared" si="1"/>
        <v/>
      </c>
      <c r="T125" s="12"/>
      <c r="U125" s="12" t="str">
        <f t="shared" si="2"/>
        <v/>
      </c>
      <c r="V125" s="12"/>
      <c r="W125" s="15" t="s">
        <v>97</v>
      </c>
      <c r="X125" s="12" t="s">
        <v>98</v>
      </c>
      <c r="Y125" s="12" t="s">
        <v>158</v>
      </c>
      <c r="Z125" s="12" t="s">
        <v>465</v>
      </c>
      <c r="AA125" s="12" t="s">
        <v>112</v>
      </c>
      <c r="AB125" s="12"/>
      <c r="AC125" s="12">
        <v>4</v>
      </c>
      <c r="AD125" s="12"/>
      <c r="AE125" s="12" t="s">
        <v>102</v>
      </c>
      <c r="AF125" s="16">
        <v>1815000</v>
      </c>
      <c r="AG125" s="16">
        <v>1452000</v>
      </c>
      <c r="AH125" s="16">
        <v>20</v>
      </c>
      <c r="AI125" s="16">
        <v>5808000</v>
      </c>
      <c r="AJ125" s="12">
        <v>0</v>
      </c>
      <c r="AK125" s="12">
        <v>0</v>
      </c>
      <c r="AL125" s="12">
        <v>0</v>
      </c>
      <c r="AM125" s="12">
        <v>0</v>
      </c>
      <c r="AN125" s="12">
        <v>17424000</v>
      </c>
      <c r="AO125" s="12">
        <v>17424000</v>
      </c>
      <c r="AP125" s="12" t="s">
        <v>470</v>
      </c>
      <c r="AQ125" s="12"/>
      <c r="AR125" s="12"/>
      <c r="AS125" s="12"/>
      <c r="AT125" s="12" t="s">
        <v>471</v>
      </c>
      <c r="AU125" s="12"/>
      <c r="AV125" s="12" t="s">
        <v>339</v>
      </c>
      <c r="AW125" s="12" t="s">
        <v>97</v>
      </c>
      <c r="AX125" s="12" t="s">
        <v>339</v>
      </c>
      <c r="AY125" s="12" t="s">
        <v>97</v>
      </c>
      <c r="AZ125" s="12" t="s">
        <v>465</v>
      </c>
      <c r="BA125" s="12" t="s">
        <v>112</v>
      </c>
      <c r="BB125" s="12">
        <v>4</v>
      </c>
      <c r="BC125" s="12"/>
      <c r="BD125" s="16">
        <v>1815000</v>
      </c>
      <c r="BE125" s="16">
        <v>0</v>
      </c>
      <c r="BF125" s="16">
        <v>0</v>
      </c>
      <c r="BG125" s="16">
        <v>1452000</v>
      </c>
      <c r="BH125" s="16">
        <v>0</v>
      </c>
      <c r="BI125" s="16">
        <v>5808000</v>
      </c>
      <c r="BJ125" s="16"/>
      <c r="BK125" s="12"/>
      <c r="BL125" s="12" t="s">
        <v>104</v>
      </c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 t="s">
        <v>472</v>
      </c>
      <c r="BZ125" s="12" t="s">
        <v>473</v>
      </c>
      <c r="CA125" s="12" t="s">
        <v>97</v>
      </c>
      <c r="CB125" s="12">
        <v>17424000</v>
      </c>
      <c r="CC125" s="12" t="s">
        <v>135</v>
      </c>
      <c r="CD125" s="12" t="s">
        <v>136</v>
      </c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1:102" ht="17.25" customHeight="1" x14ac:dyDescent="0.15">
      <c r="A126" s="12"/>
      <c r="B126" s="12" t="s">
        <v>469</v>
      </c>
      <c r="C126" s="19" t="s">
        <v>450</v>
      </c>
      <c r="D126" s="12" t="s">
        <v>140</v>
      </c>
      <c r="E126" s="12" t="s">
        <v>334</v>
      </c>
      <c r="F126" s="12" t="str">
        <f t="shared" si="3"/>
        <v/>
      </c>
      <c r="G126" s="12" t="s">
        <v>450</v>
      </c>
      <c r="H126" s="12"/>
      <c r="I126" s="12" t="s">
        <v>135</v>
      </c>
      <c r="J126" s="12"/>
      <c r="K126" s="12" t="s">
        <v>91</v>
      </c>
      <c r="L126" s="12"/>
      <c r="M126" s="12" t="s">
        <v>92</v>
      </c>
      <c r="N126" s="12" t="s">
        <v>93</v>
      </c>
      <c r="O126" s="12" t="s">
        <v>94</v>
      </c>
      <c r="P126" s="12" t="s">
        <v>95</v>
      </c>
      <c r="Q126" s="12" t="s">
        <v>458</v>
      </c>
      <c r="R126" s="12" t="s">
        <v>458</v>
      </c>
      <c r="S126" s="12" t="str">
        <f t="shared" si="1"/>
        <v/>
      </c>
      <c r="T126" s="12"/>
      <c r="U126" s="12" t="str">
        <f t="shared" si="2"/>
        <v/>
      </c>
      <c r="V126" s="12"/>
      <c r="W126" s="15" t="s">
        <v>97</v>
      </c>
      <c r="X126" s="12" t="s">
        <v>98</v>
      </c>
      <c r="Y126" s="12" t="s">
        <v>158</v>
      </c>
      <c r="Z126" s="12" t="s">
        <v>466</v>
      </c>
      <c r="AA126" s="12" t="s">
        <v>112</v>
      </c>
      <c r="AB126" s="12"/>
      <c r="AC126" s="12">
        <v>8</v>
      </c>
      <c r="AD126" s="12"/>
      <c r="AE126" s="12" t="s">
        <v>102</v>
      </c>
      <c r="AF126" s="16">
        <v>1815000</v>
      </c>
      <c r="AG126" s="16">
        <v>2904000</v>
      </c>
      <c r="AH126" s="16">
        <v>20</v>
      </c>
      <c r="AI126" s="16">
        <v>11616000</v>
      </c>
      <c r="AJ126" s="12">
        <v>0</v>
      </c>
      <c r="AK126" s="12"/>
      <c r="AL126" s="12"/>
      <c r="AM126" s="12"/>
      <c r="AN126" s="12"/>
      <c r="AO126" s="12"/>
      <c r="AP126" s="12" t="s">
        <v>470</v>
      </c>
      <c r="AQ126" s="12"/>
      <c r="AR126" s="12"/>
      <c r="AS126" s="12"/>
      <c r="AT126" s="12"/>
      <c r="AU126" s="12"/>
      <c r="AV126" s="17"/>
      <c r="AW126" s="12"/>
      <c r="AX126" s="17"/>
      <c r="AY126" s="12"/>
      <c r="AZ126" s="12" t="s">
        <v>466</v>
      </c>
      <c r="BA126" s="12" t="s">
        <v>112</v>
      </c>
      <c r="BB126" s="12">
        <v>8</v>
      </c>
      <c r="BC126" s="12"/>
      <c r="BD126" s="16">
        <v>1815000</v>
      </c>
      <c r="BE126" s="16">
        <v>0</v>
      </c>
      <c r="BF126" s="16">
        <v>0</v>
      </c>
      <c r="BG126" s="16">
        <v>2904000</v>
      </c>
      <c r="BH126" s="16">
        <v>0</v>
      </c>
      <c r="BI126" s="16">
        <v>11616000</v>
      </c>
      <c r="BJ126" s="16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1:102" ht="17.25" customHeight="1" x14ac:dyDescent="0.15">
      <c r="A127" s="12">
        <v>148</v>
      </c>
      <c r="B127" s="12" t="s">
        <v>474</v>
      </c>
      <c r="C127" s="19" t="s">
        <v>450</v>
      </c>
      <c r="D127" s="12" t="s">
        <v>89</v>
      </c>
      <c r="E127" s="12" t="s">
        <v>90</v>
      </c>
      <c r="F127" s="12" t="str">
        <f t="shared" si="3"/>
        <v/>
      </c>
      <c r="G127" s="12" t="s">
        <v>450</v>
      </c>
      <c r="H127" s="12"/>
      <c r="I127" s="12"/>
      <c r="J127" s="12"/>
      <c r="K127" s="12" t="s">
        <v>91</v>
      </c>
      <c r="L127" s="12"/>
      <c r="M127" s="12" t="s">
        <v>92</v>
      </c>
      <c r="N127" s="12" t="s">
        <v>93</v>
      </c>
      <c r="O127" s="12" t="s">
        <v>94</v>
      </c>
      <c r="P127" s="12" t="s">
        <v>95</v>
      </c>
      <c r="Q127" s="12" t="s">
        <v>120</v>
      </c>
      <c r="R127" s="12" t="s">
        <v>120</v>
      </c>
      <c r="S127" s="12" t="str">
        <f t="shared" si="1"/>
        <v/>
      </c>
      <c r="T127" s="12"/>
      <c r="U127" s="12" t="str">
        <f t="shared" si="2"/>
        <v/>
      </c>
      <c r="V127" s="12"/>
      <c r="W127" s="15" t="s">
        <v>277</v>
      </c>
      <c r="X127" s="12" t="s">
        <v>98</v>
      </c>
      <c r="Y127" s="12" t="s">
        <v>99</v>
      </c>
      <c r="Z127" s="12" t="s">
        <v>475</v>
      </c>
      <c r="AA127" s="12" t="s">
        <v>210</v>
      </c>
      <c r="AB127" s="12"/>
      <c r="AC127" s="12">
        <v>2</v>
      </c>
      <c r="AD127" s="12"/>
      <c r="AE127" s="12" t="s">
        <v>102</v>
      </c>
      <c r="AF127" s="16">
        <v>115000</v>
      </c>
      <c r="AG127" s="16">
        <v>0</v>
      </c>
      <c r="AH127" s="16">
        <v>0</v>
      </c>
      <c r="AI127" s="16">
        <v>230000</v>
      </c>
      <c r="AJ127" s="12">
        <v>0</v>
      </c>
      <c r="AK127" s="12">
        <v>0</v>
      </c>
      <c r="AL127" s="12">
        <v>0</v>
      </c>
      <c r="AM127" s="12">
        <v>0</v>
      </c>
      <c r="AN127" s="12">
        <v>230000</v>
      </c>
      <c r="AO127" s="12">
        <v>230000</v>
      </c>
      <c r="AP127" s="12" t="s">
        <v>476</v>
      </c>
      <c r="AQ127" s="12"/>
      <c r="AR127" s="12"/>
      <c r="AS127" s="12"/>
      <c r="AT127" s="12" t="s">
        <v>477</v>
      </c>
      <c r="AU127" s="12"/>
      <c r="AV127" s="12" t="s">
        <v>450</v>
      </c>
      <c r="AW127" s="12" t="s">
        <v>106</v>
      </c>
      <c r="AX127" s="12" t="s">
        <v>450</v>
      </c>
      <c r="AY127" s="12" t="s">
        <v>106</v>
      </c>
      <c r="AZ127" s="12" t="s">
        <v>475</v>
      </c>
      <c r="BA127" s="12" t="s">
        <v>210</v>
      </c>
      <c r="BB127" s="12">
        <v>2</v>
      </c>
      <c r="BC127" s="12"/>
      <c r="BD127" s="16">
        <v>115000</v>
      </c>
      <c r="BE127" s="16">
        <v>0</v>
      </c>
      <c r="BF127" s="16">
        <v>0</v>
      </c>
      <c r="BG127" s="16">
        <v>0</v>
      </c>
      <c r="BH127" s="16">
        <v>0</v>
      </c>
      <c r="BI127" s="16">
        <v>230000</v>
      </c>
      <c r="BJ127" s="16"/>
      <c r="BK127" s="12"/>
      <c r="BL127" s="12" t="s">
        <v>104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 t="s">
        <v>478</v>
      </c>
      <c r="BZ127" s="12" t="s">
        <v>479</v>
      </c>
      <c r="CA127" s="12" t="s">
        <v>106</v>
      </c>
      <c r="CB127" s="12">
        <v>230000</v>
      </c>
      <c r="CC127" s="12" t="s">
        <v>90</v>
      </c>
      <c r="CD127" s="12" t="s">
        <v>107</v>
      </c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1:102" ht="17.25" customHeight="1" x14ac:dyDescent="0.15">
      <c r="A128" s="12">
        <v>147</v>
      </c>
      <c r="B128" s="12" t="s">
        <v>480</v>
      </c>
      <c r="C128" s="19" t="s">
        <v>450</v>
      </c>
      <c r="D128" s="12" t="s">
        <v>140</v>
      </c>
      <c r="E128" s="12" t="s">
        <v>334</v>
      </c>
      <c r="F128" s="12" t="str">
        <f t="shared" si="3"/>
        <v/>
      </c>
      <c r="G128" s="12" t="s">
        <v>450</v>
      </c>
      <c r="H128" s="12"/>
      <c r="I128" s="12" t="s">
        <v>135</v>
      </c>
      <c r="J128" s="12"/>
      <c r="K128" s="12" t="s">
        <v>91</v>
      </c>
      <c r="L128" s="12"/>
      <c r="M128" s="12" t="s">
        <v>92</v>
      </c>
      <c r="N128" s="12" t="s">
        <v>93</v>
      </c>
      <c r="O128" s="12" t="s">
        <v>94</v>
      </c>
      <c r="P128" s="12" t="s">
        <v>95</v>
      </c>
      <c r="Q128" s="12" t="s">
        <v>481</v>
      </c>
      <c r="R128" s="12" t="s">
        <v>481</v>
      </c>
      <c r="S128" s="12" t="str">
        <f t="shared" si="1"/>
        <v/>
      </c>
      <c r="T128" s="12"/>
      <c r="U128" s="12" t="str">
        <f t="shared" si="2"/>
        <v/>
      </c>
      <c r="V128" s="12"/>
      <c r="W128" s="15" t="s">
        <v>97</v>
      </c>
      <c r="X128" s="12" t="s">
        <v>98</v>
      </c>
      <c r="Y128" s="12" t="s">
        <v>158</v>
      </c>
      <c r="Z128" s="12" t="s">
        <v>482</v>
      </c>
      <c r="AA128" s="12" t="s">
        <v>483</v>
      </c>
      <c r="AB128" s="12"/>
      <c r="AC128" s="12">
        <v>1</v>
      </c>
      <c r="AD128" s="12"/>
      <c r="AE128" s="12" t="s">
        <v>102</v>
      </c>
      <c r="AF128" s="16">
        <v>9350000</v>
      </c>
      <c r="AG128" s="16">
        <v>1870000</v>
      </c>
      <c r="AH128" s="16">
        <v>20</v>
      </c>
      <c r="AI128" s="16">
        <v>7480000</v>
      </c>
      <c r="AJ128" s="12">
        <v>0</v>
      </c>
      <c r="AK128" s="12">
        <v>0</v>
      </c>
      <c r="AL128" s="12">
        <v>0</v>
      </c>
      <c r="AM128" s="12">
        <v>0</v>
      </c>
      <c r="AN128" s="12">
        <v>13464000</v>
      </c>
      <c r="AO128" s="12">
        <v>13464000</v>
      </c>
      <c r="AP128" s="12" t="s">
        <v>484</v>
      </c>
      <c r="AQ128" s="12"/>
      <c r="AR128" s="12"/>
      <c r="AS128" s="12"/>
      <c r="AT128" s="12" t="s">
        <v>485</v>
      </c>
      <c r="AU128" s="12"/>
      <c r="AV128" s="12" t="s">
        <v>339</v>
      </c>
      <c r="AW128" s="12" t="s">
        <v>97</v>
      </c>
      <c r="AX128" s="12" t="s">
        <v>339</v>
      </c>
      <c r="AY128" s="12" t="s">
        <v>97</v>
      </c>
      <c r="AZ128" s="12" t="s">
        <v>482</v>
      </c>
      <c r="BA128" s="12" t="s">
        <v>483</v>
      </c>
      <c r="BB128" s="12">
        <v>1</v>
      </c>
      <c r="BC128" s="12"/>
      <c r="BD128" s="16">
        <v>9350000</v>
      </c>
      <c r="BE128" s="16">
        <v>0</v>
      </c>
      <c r="BF128" s="16">
        <v>0</v>
      </c>
      <c r="BG128" s="16">
        <v>1870000</v>
      </c>
      <c r="BH128" s="16">
        <v>0</v>
      </c>
      <c r="BI128" s="16">
        <v>7480000</v>
      </c>
      <c r="BJ128" s="16"/>
      <c r="BK128" s="12"/>
      <c r="BL128" s="12" t="s">
        <v>104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 t="s">
        <v>486</v>
      </c>
      <c r="BZ128" s="12" t="s">
        <v>487</v>
      </c>
      <c r="CA128" s="12" t="s">
        <v>97</v>
      </c>
      <c r="CB128" s="12">
        <v>13464000</v>
      </c>
      <c r="CC128" s="12" t="s">
        <v>135</v>
      </c>
      <c r="CD128" s="12" t="s">
        <v>136</v>
      </c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1:102" ht="17.25" customHeight="1" x14ac:dyDescent="0.15">
      <c r="A129" s="12"/>
      <c r="B129" s="12" t="s">
        <v>480</v>
      </c>
      <c r="C129" s="19" t="s">
        <v>450</v>
      </c>
      <c r="D129" s="12" t="s">
        <v>140</v>
      </c>
      <c r="E129" s="12" t="s">
        <v>334</v>
      </c>
      <c r="F129" s="12" t="str">
        <f t="shared" si="3"/>
        <v/>
      </c>
      <c r="G129" s="12" t="s">
        <v>450</v>
      </c>
      <c r="H129" s="12"/>
      <c r="I129" s="12" t="s">
        <v>135</v>
      </c>
      <c r="J129" s="12"/>
      <c r="K129" s="12" t="s">
        <v>91</v>
      </c>
      <c r="L129" s="12"/>
      <c r="M129" s="12" t="s">
        <v>92</v>
      </c>
      <c r="N129" s="12" t="s">
        <v>93</v>
      </c>
      <c r="O129" s="12" t="s">
        <v>94</v>
      </c>
      <c r="P129" s="12" t="s">
        <v>95</v>
      </c>
      <c r="Q129" s="12" t="s">
        <v>481</v>
      </c>
      <c r="R129" s="12" t="s">
        <v>481</v>
      </c>
      <c r="S129" s="12" t="str">
        <f t="shared" si="1"/>
        <v/>
      </c>
      <c r="T129" s="12"/>
      <c r="U129" s="12" t="str">
        <f t="shared" si="2"/>
        <v/>
      </c>
      <c r="V129" s="12"/>
      <c r="W129" s="15" t="s">
        <v>97</v>
      </c>
      <c r="X129" s="12" t="s">
        <v>98</v>
      </c>
      <c r="Y129" s="12" t="s">
        <v>158</v>
      </c>
      <c r="Z129" s="12" t="s">
        <v>488</v>
      </c>
      <c r="AA129" s="12" t="s">
        <v>117</v>
      </c>
      <c r="AB129" s="12"/>
      <c r="AC129" s="12">
        <v>1</v>
      </c>
      <c r="AD129" s="12"/>
      <c r="AE129" s="12" t="s">
        <v>102</v>
      </c>
      <c r="AF129" s="16">
        <v>3300000</v>
      </c>
      <c r="AG129" s="16">
        <v>660000</v>
      </c>
      <c r="AH129" s="16">
        <v>20</v>
      </c>
      <c r="AI129" s="16">
        <v>2640000</v>
      </c>
      <c r="AJ129" s="12">
        <v>0</v>
      </c>
      <c r="AK129" s="12"/>
      <c r="AL129" s="12"/>
      <c r="AM129" s="12"/>
      <c r="AN129" s="12"/>
      <c r="AO129" s="12"/>
      <c r="AP129" s="12" t="s">
        <v>484</v>
      </c>
      <c r="AQ129" s="12"/>
      <c r="AR129" s="12"/>
      <c r="AS129" s="12"/>
      <c r="AT129" s="12"/>
      <c r="AU129" s="12"/>
      <c r="AV129" s="17"/>
      <c r="AW129" s="12"/>
      <c r="AX129" s="17"/>
      <c r="AY129" s="12"/>
      <c r="AZ129" s="12" t="s">
        <v>488</v>
      </c>
      <c r="BA129" s="12" t="s">
        <v>117</v>
      </c>
      <c r="BB129" s="12">
        <v>1</v>
      </c>
      <c r="BC129" s="12"/>
      <c r="BD129" s="16">
        <v>3300000</v>
      </c>
      <c r="BE129" s="16">
        <v>0</v>
      </c>
      <c r="BF129" s="16">
        <v>0</v>
      </c>
      <c r="BG129" s="16">
        <v>660000</v>
      </c>
      <c r="BH129" s="16">
        <v>0</v>
      </c>
      <c r="BI129" s="16">
        <v>2640000</v>
      </c>
      <c r="BJ129" s="16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1:102" ht="17.25" customHeight="1" x14ac:dyDescent="0.15">
      <c r="A130" s="12"/>
      <c r="B130" s="12" t="s">
        <v>480</v>
      </c>
      <c r="C130" s="19" t="s">
        <v>450</v>
      </c>
      <c r="D130" s="12" t="s">
        <v>140</v>
      </c>
      <c r="E130" s="12" t="s">
        <v>334</v>
      </c>
      <c r="F130" s="12" t="str">
        <f t="shared" si="3"/>
        <v/>
      </c>
      <c r="G130" s="12" t="s">
        <v>450</v>
      </c>
      <c r="H130" s="12"/>
      <c r="I130" s="12" t="s">
        <v>135</v>
      </c>
      <c r="J130" s="12"/>
      <c r="K130" s="12" t="s">
        <v>91</v>
      </c>
      <c r="L130" s="12"/>
      <c r="M130" s="12" t="s">
        <v>92</v>
      </c>
      <c r="N130" s="12" t="s">
        <v>93</v>
      </c>
      <c r="O130" s="12" t="s">
        <v>94</v>
      </c>
      <c r="P130" s="12" t="s">
        <v>95</v>
      </c>
      <c r="Q130" s="12" t="s">
        <v>481</v>
      </c>
      <c r="R130" s="12" t="s">
        <v>481</v>
      </c>
      <c r="S130" s="12" t="str">
        <f t="shared" si="1"/>
        <v/>
      </c>
      <c r="T130" s="12"/>
      <c r="U130" s="12" t="str">
        <f t="shared" si="2"/>
        <v/>
      </c>
      <c r="V130" s="12"/>
      <c r="W130" s="15" t="s">
        <v>97</v>
      </c>
      <c r="X130" s="12" t="s">
        <v>98</v>
      </c>
      <c r="Y130" s="12" t="s">
        <v>158</v>
      </c>
      <c r="Z130" s="12" t="s">
        <v>345</v>
      </c>
      <c r="AA130" s="12" t="s">
        <v>112</v>
      </c>
      <c r="AB130" s="12"/>
      <c r="AC130" s="12">
        <v>1</v>
      </c>
      <c r="AD130" s="12"/>
      <c r="AE130" s="12" t="s">
        <v>102</v>
      </c>
      <c r="AF130" s="16">
        <v>4180000</v>
      </c>
      <c r="AG130" s="16">
        <v>836000</v>
      </c>
      <c r="AH130" s="16">
        <v>20</v>
      </c>
      <c r="AI130" s="16">
        <v>3344000</v>
      </c>
      <c r="AJ130" s="12">
        <v>0</v>
      </c>
      <c r="AK130" s="12"/>
      <c r="AL130" s="12"/>
      <c r="AM130" s="12"/>
      <c r="AN130" s="12"/>
      <c r="AO130" s="12"/>
      <c r="AP130" s="12" t="s">
        <v>484</v>
      </c>
      <c r="AQ130" s="12"/>
      <c r="AR130" s="12"/>
      <c r="AS130" s="12"/>
      <c r="AT130" s="12"/>
      <c r="AU130" s="12"/>
      <c r="AV130" s="17"/>
      <c r="AW130" s="12"/>
      <c r="AX130" s="17"/>
      <c r="AY130" s="12"/>
      <c r="AZ130" s="12" t="s">
        <v>345</v>
      </c>
      <c r="BA130" s="12" t="s">
        <v>112</v>
      </c>
      <c r="BB130" s="12">
        <v>1</v>
      </c>
      <c r="BC130" s="12"/>
      <c r="BD130" s="16">
        <v>4180000</v>
      </c>
      <c r="BE130" s="16">
        <v>0</v>
      </c>
      <c r="BF130" s="16">
        <v>0</v>
      </c>
      <c r="BG130" s="16">
        <v>836000</v>
      </c>
      <c r="BH130" s="16">
        <v>0</v>
      </c>
      <c r="BI130" s="16">
        <v>3344000</v>
      </c>
      <c r="BJ130" s="16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1:102" ht="17.25" customHeight="1" x14ac:dyDescent="0.15">
      <c r="A131" s="12">
        <v>146</v>
      </c>
      <c r="B131" s="12" t="s">
        <v>489</v>
      </c>
      <c r="C131" s="19" t="s">
        <v>450</v>
      </c>
      <c r="D131" s="12" t="s">
        <v>140</v>
      </c>
      <c r="E131" s="12" t="s">
        <v>334</v>
      </c>
      <c r="F131" s="12" t="str">
        <f t="shared" si="3"/>
        <v/>
      </c>
      <c r="G131" s="12" t="s">
        <v>450</v>
      </c>
      <c r="H131" s="12"/>
      <c r="I131" s="12" t="s">
        <v>135</v>
      </c>
      <c r="J131" s="12"/>
      <c r="K131" s="12" t="s">
        <v>91</v>
      </c>
      <c r="L131" s="12"/>
      <c r="M131" s="12" t="s">
        <v>92</v>
      </c>
      <c r="N131" s="12" t="s">
        <v>93</v>
      </c>
      <c r="O131" s="12" t="s">
        <v>94</v>
      </c>
      <c r="P131" s="12" t="s">
        <v>95</v>
      </c>
      <c r="Q131" s="12" t="s">
        <v>451</v>
      </c>
      <c r="R131" s="12" t="s">
        <v>451</v>
      </c>
      <c r="S131" s="12" t="str">
        <f t="shared" si="1"/>
        <v/>
      </c>
      <c r="T131" s="12"/>
      <c r="U131" s="12" t="str">
        <f t="shared" si="2"/>
        <v/>
      </c>
      <c r="V131" s="12"/>
      <c r="W131" s="15" t="s">
        <v>97</v>
      </c>
      <c r="X131" s="12" t="s">
        <v>98</v>
      </c>
      <c r="Y131" s="12" t="s">
        <v>158</v>
      </c>
      <c r="Z131" s="12" t="s">
        <v>490</v>
      </c>
      <c r="AA131" s="12" t="s">
        <v>112</v>
      </c>
      <c r="AB131" s="12"/>
      <c r="AC131" s="12">
        <v>6</v>
      </c>
      <c r="AD131" s="12"/>
      <c r="AE131" s="12" t="s">
        <v>102</v>
      </c>
      <c r="AF131" s="16">
        <v>1815000</v>
      </c>
      <c r="AG131" s="16">
        <v>1089000</v>
      </c>
      <c r="AH131" s="16">
        <v>10</v>
      </c>
      <c r="AI131" s="16">
        <v>9801000</v>
      </c>
      <c r="AJ131" s="12">
        <v>0</v>
      </c>
      <c r="AK131" s="12">
        <v>0</v>
      </c>
      <c r="AL131" s="12">
        <v>0</v>
      </c>
      <c r="AM131" s="12">
        <v>0</v>
      </c>
      <c r="AN131" s="12">
        <v>9801000</v>
      </c>
      <c r="AO131" s="12">
        <v>9801000</v>
      </c>
      <c r="AP131" s="12" t="s">
        <v>453</v>
      </c>
      <c r="AQ131" s="12"/>
      <c r="AR131" s="12"/>
      <c r="AS131" s="12"/>
      <c r="AT131" s="12" t="s">
        <v>491</v>
      </c>
      <c r="AU131" s="12"/>
      <c r="AV131" s="12" t="s">
        <v>339</v>
      </c>
      <c r="AW131" s="12" t="s">
        <v>97</v>
      </c>
      <c r="AX131" s="12" t="s">
        <v>339</v>
      </c>
      <c r="AY131" s="12" t="s">
        <v>97</v>
      </c>
      <c r="AZ131" s="12" t="s">
        <v>490</v>
      </c>
      <c r="BA131" s="12" t="s">
        <v>112</v>
      </c>
      <c r="BB131" s="12">
        <v>6</v>
      </c>
      <c r="BC131" s="12"/>
      <c r="BD131" s="16">
        <v>1815000</v>
      </c>
      <c r="BE131" s="16">
        <v>0</v>
      </c>
      <c r="BF131" s="16">
        <v>0</v>
      </c>
      <c r="BG131" s="16">
        <v>1089000</v>
      </c>
      <c r="BH131" s="16">
        <v>0</v>
      </c>
      <c r="BI131" s="16">
        <v>9801000</v>
      </c>
      <c r="BJ131" s="16"/>
      <c r="BK131" s="12"/>
      <c r="BL131" s="12" t="s">
        <v>104</v>
      </c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 t="s">
        <v>492</v>
      </c>
      <c r="BZ131" s="12" t="s">
        <v>493</v>
      </c>
      <c r="CA131" s="12" t="s">
        <v>97</v>
      </c>
      <c r="CB131" s="12">
        <v>9438020</v>
      </c>
      <c r="CC131" s="12" t="s">
        <v>135</v>
      </c>
      <c r="CD131" s="12" t="s">
        <v>136</v>
      </c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1:102" ht="17.25" customHeight="1" x14ac:dyDescent="0.15">
      <c r="A132" s="12">
        <v>145</v>
      </c>
      <c r="B132" s="12" t="s">
        <v>494</v>
      </c>
      <c r="C132" s="19" t="s">
        <v>450</v>
      </c>
      <c r="D132" s="12" t="s">
        <v>89</v>
      </c>
      <c r="E132" s="12" t="s">
        <v>90</v>
      </c>
      <c r="F132" s="12" t="str">
        <f t="shared" si="3"/>
        <v/>
      </c>
      <c r="G132" s="12" t="s">
        <v>450</v>
      </c>
      <c r="H132" s="12"/>
      <c r="I132" s="12"/>
      <c r="J132" s="12"/>
      <c r="K132" s="12" t="s">
        <v>91</v>
      </c>
      <c r="L132" s="12"/>
      <c r="M132" s="12" t="s">
        <v>92</v>
      </c>
      <c r="N132" s="12" t="s">
        <v>93</v>
      </c>
      <c r="O132" s="12" t="s">
        <v>94</v>
      </c>
      <c r="P132" s="12" t="s">
        <v>95</v>
      </c>
      <c r="Q132" s="12" t="s">
        <v>495</v>
      </c>
      <c r="R132" s="12" t="s">
        <v>495</v>
      </c>
      <c r="S132" s="12" t="str">
        <f t="shared" si="1"/>
        <v/>
      </c>
      <c r="T132" s="12"/>
      <c r="U132" s="12" t="str">
        <f t="shared" si="2"/>
        <v/>
      </c>
      <c r="V132" s="12"/>
      <c r="W132" s="15" t="s">
        <v>97</v>
      </c>
      <c r="X132" s="12" t="s">
        <v>98</v>
      </c>
      <c r="Y132" s="12" t="s">
        <v>99</v>
      </c>
      <c r="Z132" s="12" t="s">
        <v>496</v>
      </c>
      <c r="AA132" s="12" t="s">
        <v>122</v>
      </c>
      <c r="AB132" s="12" t="s">
        <v>497</v>
      </c>
      <c r="AC132" s="12">
        <v>1</v>
      </c>
      <c r="AD132" s="12"/>
      <c r="AE132" s="12" t="s">
        <v>102</v>
      </c>
      <c r="AF132" s="16">
        <v>265000</v>
      </c>
      <c r="AG132" s="16">
        <v>53000</v>
      </c>
      <c r="AH132" s="16">
        <v>20</v>
      </c>
      <c r="AI132" s="16">
        <v>212000</v>
      </c>
      <c r="AJ132" s="12">
        <v>0</v>
      </c>
      <c r="AK132" s="12">
        <v>0</v>
      </c>
      <c r="AL132" s="12">
        <v>0</v>
      </c>
      <c r="AM132" s="12">
        <v>0</v>
      </c>
      <c r="AN132" s="12">
        <v>212000</v>
      </c>
      <c r="AO132" s="12">
        <v>212000</v>
      </c>
      <c r="AP132" s="12"/>
      <c r="AQ132" s="12"/>
      <c r="AR132" s="12"/>
      <c r="AS132" s="12"/>
      <c r="AT132" s="12" t="s">
        <v>498</v>
      </c>
      <c r="AU132" s="12"/>
      <c r="AV132" s="12" t="s">
        <v>450</v>
      </c>
      <c r="AW132" s="12" t="s">
        <v>106</v>
      </c>
      <c r="AX132" s="12" t="s">
        <v>450</v>
      </c>
      <c r="AY132" s="12" t="s">
        <v>106</v>
      </c>
      <c r="AZ132" s="12" t="s">
        <v>496</v>
      </c>
      <c r="BA132" s="12" t="s">
        <v>122</v>
      </c>
      <c r="BB132" s="12">
        <v>1</v>
      </c>
      <c r="BC132" s="12"/>
      <c r="BD132" s="16">
        <v>265000</v>
      </c>
      <c r="BE132" s="16">
        <v>0</v>
      </c>
      <c r="BF132" s="16">
        <v>0</v>
      </c>
      <c r="BG132" s="16">
        <v>53000</v>
      </c>
      <c r="BH132" s="16">
        <v>0</v>
      </c>
      <c r="BI132" s="16">
        <v>212000</v>
      </c>
      <c r="BJ132" s="16"/>
      <c r="BK132" s="12"/>
      <c r="BL132" s="12" t="s">
        <v>104</v>
      </c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 t="s">
        <v>499</v>
      </c>
      <c r="BZ132" s="12" t="s">
        <v>500</v>
      </c>
      <c r="CA132" s="12" t="s">
        <v>106</v>
      </c>
      <c r="CB132" s="12">
        <v>212000</v>
      </c>
      <c r="CC132" s="12" t="s">
        <v>258</v>
      </c>
      <c r="CD132" s="12" t="s">
        <v>258</v>
      </c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1:102" ht="17.25" customHeight="1" x14ac:dyDescent="0.15">
      <c r="A133" s="12">
        <v>144</v>
      </c>
      <c r="B133" s="12" t="s">
        <v>501</v>
      </c>
      <c r="C133" s="19" t="s">
        <v>502</v>
      </c>
      <c r="D133" s="12" t="s">
        <v>89</v>
      </c>
      <c r="E133" s="12" t="s">
        <v>90</v>
      </c>
      <c r="F133" s="12" t="str">
        <f t="shared" si="3"/>
        <v/>
      </c>
      <c r="G133" s="12" t="s">
        <v>502</v>
      </c>
      <c r="H133" s="12"/>
      <c r="I133" s="12"/>
      <c r="J133" s="12"/>
      <c r="K133" s="12" t="s">
        <v>91</v>
      </c>
      <c r="L133" s="12"/>
      <c r="M133" s="12" t="s">
        <v>92</v>
      </c>
      <c r="N133" s="12" t="s">
        <v>93</v>
      </c>
      <c r="O133" s="12" t="s">
        <v>94</v>
      </c>
      <c r="P133" s="12" t="s">
        <v>95</v>
      </c>
      <c r="Q133" s="12" t="s">
        <v>503</v>
      </c>
      <c r="R133" s="12" t="s">
        <v>503</v>
      </c>
      <c r="S133" s="12" t="str">
        <f t="shared" si="1"/>
        <v/>
      </c>
      <c r="T133" s="12"/>
      <c r="U133" s="12" t="str">
        <f t="shared" si="2"/>
        <v/>
      </c>
      <c r="V133" s="12"/>
      <c r="W133" s="15" t="s">
        <v>277</v>
      </c>
      <c r="X133" s="12" t="s">
        <v>98</v>
      </c>
      <c r="Y133" s="12" t="s">
        <v>99</v>
      </c>
      <c r="Z133" s="12" t="s">
        <v>504</v>
      </c>
      <c r="AA133" s="12" t="s">
        <v>122</v>
      </c>
      <c r="AB133" s="12"/>
      <c r="AC133" s="12">
        <v>1</v>
      </c>
      <c r="AD133" s="12"/>
      <c r="AE133" s="12" t="s">
        <v>182</v>
      </c>
      <c r="AF133" s="16">
        <v>470000</v>
      </c>
      <c r="AG133" s="16">
        <v>47000</v>
      </c>
      <c r="AH133" s="16">
        <v>10</v>
      </c>
      <c r="AI133" s="16">
        <v>423000</v>
      </c>
      <c r="AJ133" s="12">
        <v>0</v>
      </c>
      <c r="AK133" s="12">
        <v>0</v>
      </c>
      <c r="AL133" s="12">
        <v>0</v>
      </c>
      <c r="AM133" s="12">
        <v>0</v>
      </c>
      <c r="AN133" s="12">
        <v>423000</v>
      </c>
      <c r="AO133" s="12">
        <v>423000</v>
      </c>
      <c r="AP133" s="12" t="s">
        <v>505</v>
      </c>
      <c r="AQ133" s="12"/>
      <c r="AR133" s="12"/>
      <c r="AS133" s="12"/>
      <c r="AT133" s="12" t="s">
        <v>506</v>
      </c>
      <c r="AU133" s="12"/>
      <c r="AV133" s="12" t="s">
        <v>502</v>
      </c>
      <c r="AW133" s="12" t="s">
        <v>277</v>
      </c>
      <c r="AX133" s="12" t="s">
        <v>502</v>
      </c>
      <c r="AY133" s="12" t="s">
        <v>277</v>
      </c>
      <c r="AZ133" s="12" t="s">
        <v>504</v>
      </c>
      <c r="BA133" s="12" t="s">
        <v>122</v>
      </c>
      <c r="BB133" s="12">
        <v>1</v>
      </c>
      <c r="BC133" s="12"/>
      <c r="BD133" s="16">
        <v>470000</v>
      </c>
      <c r="BE133" s="16">
        <v>235000</v>
      </c>
      <c r="BF133" s="16">
        <v>235000</v>
      </c>
      <c r="BG133" s="16">
        <v>0</v>
      </c>
      <c r="BH133" s="16">
        <v>0</v>
      </c>
      <c r="BI133" s="16">
        <v>470000</v>
      </c>
      <c r="BJ133" s="16"/>
      <c r="BK133" s="12"/>
      <c r="BL133" s="12" t="s">
        <v>104</v>
      </c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 t="s">
        <v>507</v>
      </c>
      <c r="BZ133" s="12" t="s">
        <v>508</v>
      </c>
      <c r="CA133" s="12" t="s">
        <v>277</v>
      </c>
      <c r="CB133" s="12">
        <v>423000</v>
      </c>
      <c r="CC133" s="12" t="s">
        <v>90</v>
      </c>
      <c r="CD133" s="12" t="s">
        <v>107</v>
      </c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1:102" ht="17.25" customHeight="1" x14ac:dyDescent="0.15">
      <c r="A134" s="12">
        <v>143</v>
      </c>
      <c r="B134" s="12" t="s">
        <v>509</v>
      </c>
      <c r="C134" s="19" t="s">
        <v>510</v>
      </c>
      <c r="D134" s="12" t="s">
        <v>89</v>
      </c>
      <c r="E134" s="12" t="s">
        <v>90</v>
      </c>
      <c r="F134" s="12" t="str">
        <f t="shared" si="3"/>
        <v/>
      </c>
      <c r="G134" s="12" t="s">
        <v>510</v>
      </c>
      <c r="H134" s="12"/>
      <c r="I134" s="12"/>
      <c r="J134" s="12"/>
      <c r="K134" s="12" t="s">
        <v>91</v>
      </c>
      <c r="L134" s="12"/>
      <c r="M134" s="12" t="s">
        <v>92</v>
      </c>
      <c r="N134" s="12" t="s">
        <v>93</v>
      </c>
      <c r="O134" s="12" t="s">
        <v>94</v>
      </c>
      <c r="P134" s="12" t="s">
        <v>95</v>
      </c>
      <c r="Q134" s="12" t="s">
        <v>511</v>
      </c>
      <c r="R134" s="12" t="s">
        <v>511</v>
      </c>
      <c r="S134" s="12" t="str">
        <f t="shared" si="1"/>
        <v/>
      </c>
      <c r="T134" s="12"/>
      <c r="U134" s="12" t="str">
        <f t="shared" si="2"/>
        <v/>
      </c>
      <c r="V134" s="12"/>
      <c r="W134" s="15" t="s">
        <v>277</v>
      </c>
      <c r="X134" s="12" t="s">
        <v>98</v>
      </c>
      <c r="Y134" s="12" t="s">
        <v>99</v>
      </c>
      <c r="Z134" s="12" t="s">
        <v>512</v>
      </c>
      <c r="AA134" s="12" t="s">
        <v>112</v>
      </c>
      <c r="AB134" s="12"/>
      <c r="AC134" s="12">
        <v>1</v>
      </c>
      <c r="AD134" s="12"/>
      <c r="AE134" s="12" t="s">
        <v>102</v>
      </c>
      <c r="AF134" s="16">
        <v>1485000</v>
      </c>
      <c r="AG134" s="16">
        <v>742500</v>
      </c>
      <c r="AH134" s="16">
        <v>50</v>
      </c>
      <c r="AI134" s="16">
        <v>742500</v>
      </c>
      <c r="AJ134" s="12">
        <v>0</v>
      </c>
      <c r="AK134" s="12">
        <v>0</v>
      </c>
      <c r="AL134" s="12">
        <v>0</v>
      </c>
      <c r="AM134" s="12">
        <v>0</v>
      </c>
      <c r="AN134" s="12">
        <v>1050500</v>
      </c>
      <c r="AO134" s="12">
        <v>1050500</v>
      </c>
      <c r="AP134" s="12" t="s">
        <v>505</v>
      </c>
      <c r="AQ134" s="12"/>
      <c r="AR134" s="12"/>
      <c r="AS134" s="12"/>
      <c r="AT134" s="12" t="s">
        <v>513</v>
      </c>
      <c r="AU134" s="12"/>
      <c r="AV134" s="12" t="s">
        <v>510</v>
      </c>
      <c r="AW134" s="12" t="s">
        <v>277</v>
      </c>
      <c r="AX134" s="12" t="s">
        <v>510</v>
      </c>
      <c r="AY134" s="12" t="s">
        <v>277</v>
      </c>
      <c r="AZ134" s="12" t="s">
        <v>512</v>
      </c>
      <c r="BA134" s="12" t="s">
        <v>112</v>
      </c>
      <c r="BB134" s="12">
        <v>1</v>
      </c>
      <c r="BC134" s="12"/>
      <c r="BD134" s="16">
        <v>1485000</v>
      </c>
      <c r="BE134" s="16">
        <v>0</v>
      </c>
      <c r="BF134" s="16">
        <v>0</v>
      </c>
      <c r="BG134" s="16">
        <v>742500</v>
      </c>
      <c r="BH134" s="16">
        <v>0</v>
      </c>
      <c r="BI134" s="16">
        <v>742500</v>
      </c>
      <c r="BJ134" s="16"/>
      <c r="BK134" s="12"/>
      <c r="BL134" s="12" t="s">
        <v>104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 t="s">
        <v>514</v>
      </c>
      <c r="BZ134" s="12" t="s">
        <v>515</v>
      </c>
      <c r="CA134" s="12" t="s">
        <v>277</v>
      </c>
      <c r="CB134" s="12">
        <v>1050500</v>
      </c>
      <c r="CC134" s="12" t="s">
        <v>258</v>
      </c>
      <c r="CD134" s="12" t="s">
        <v>258</v>
      </c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1:102" ht="17.25" customHeight="1" x14ac:dyDescent="0.15">
      <c r="A135" s="12"/>
      <c r="B135" s="12" t="s">
        <v>509</v>
      </c>
      <c r="C135" s="19" t="s">
        <v>510</v>
      </c>
      <c r="D135" s="12" t="s">
        <v>89</v>
      </c>
      <c r="E135" s="12" t="s">
        <v>90</v>
      </c>
      <c r="F135" s="12" t="str">
        <f t="shared" si="3"/>
        <v/>
      </c>
      <c r="G135" s="12" t="s">
        <v>510</v>
      </c>
      <c r="H135" s="12"/>
      <c r="I135" s="12"/>
      <c r="J135" s="12"/>
      <c r="K135" s="12" t="s">
        <v>91</v>
      </c>
      <c r="L135" s="12"/>
      <c r="M135" s="12" t="s">
        <v>92</v>
      </c>
      <c r="N135" s="12" t="s">
        <v>93</v>
      </c>
      <c r="O135" s="12" t="s">
        <v>94</v>
      </c>
      <c r="P135" s="12" t="s">
        <v>95</v>
      </c>
      <c r="Q135" s="12" t="s">
        <v>511</v>
      </c>
      <c r="R135" s="12" t="s">
        <v>511</v>
      </c>
      <c r="S135" s="12" t="str">
        <f t="shared" si="1"/>
        <v/>
      </c>
      <c r="T135" s="12"/>
      <c r="U135" s="12" t="str">
        <f t="shared" si="2"/>
        <v/>
      </c>
      <c r="V135" s="12"/>
      <c r="W135" s="15" t="s">
        <v>277</v>
      </c>
      <c r="X135" s="12" t="s">
        <v>98</v>
      </c>
      <c r="Y135" s="12" t="s">
        <v>99</v>
      </c>
      <c r="Z135" s="12" t="s">
        <v>442</v>
      </c>
      <c r="AA135" s="12" t="s">
        <v>127</v>
      </c>
      <c r="AB135" s="12"/>
      <c r="AC135" s="12">
        <v>1</v>
      </c>
      <c r="AD135" s="12"/>
      <c r="AE135" s="12" t="s">
        <v>102</v>
      </c>
      <c r="AF135" s="16">
        <v>385000</v>
      </c>
      <c r="AG135" s="16">
        <v>77000</v>
      </c>
      <c r="AH135" s="16">
        <v>20</v>
      </c>
      <c r="AI135" s="16">
        <v>308000</v>
      </c>
      <c r="AJ135" s="12">
        <v>0</v>
      </c>
      <c r="AK135" s="12"/>
      <c r="AL135" s="12"/>
      <c r="AM135" s="12"/>
      <c r="AN135" s="12"/>
      <c r="AO135" s="12"/>
      <c r="AP135" s="12" t="s">
        <v>505</v>
      </c>
      <c r="AQ135" s="12"/>
      <c r="AR135" s="12"/>
      <c r="AS135" s="12"/>
      <c r="AT135" s="12"/>
      <c r="AU135" s="12"/>
      <c r="AV135" s="17"/>
      <c r="AW135" s="12"/>
      <c r="AX135" s="17"/>
      <c r="AY135" s="12"/>
      <c r="AZ135" s="12" t="s">
        <v>442</v>
      </c>
      <c r="BA135" s="12" t="s">
        <v>127</v>
      </c>
      <c r="BB135" s="12">
        <v>1</v>
      </c>
      <c r="BC135" s="12"/>
      <c r="BD135" s="16">
        <v>385000</v>
      </c>
      <c r="BE135" s="16">
        <v>0</v>
      </c>
      <c r="BF135" s="16">
        <v>0</v>
      </c>
      <c r="BG135" s="16">
        <v>77000</v>
      </c>
      <c r="BH135" s="16">
        <v>0</v>
      </c>
      <c r="BI135" s="16">
        <v>308000</v>
      </c>
      <c r="BJ135" s="16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1:102" ht="17.25" customHeight="1" x14ac:dyDescent="0.15">
      <c r="A136" s="12">
        <v>142</v>
      </c>
      <c r="B136" s="12" t="s">
        <v>516</v>
      </c>
      <c r="C136" s="19" t="s">
        <v>510</v>
      </c>
      <c r="D136" s="12" t="s">
        <v>89</v>
      </c>
      <c r="E136" s="12" t="s">
        <v>90</v>
      </c>
      <c r="F136" s="12" t="str">
        <f t="shared" si="3"/>
        <v/>
      </c>
      <c r="G136" s="12" t="s">
        <v>510</v>
      </c>
      <c r="H136" s="12"/>
      <c r="I136" s="12"/>
      <c r="J136" s="12"/>
      <c r="K136" s="12" t="s">
        <v>91</v>
      </c>
      <c r="L136" s="12"/>
      <c r="M136" s="12" t="s">
        <v>92</v>
      </c>
      <c r="N136" s="12" t="s">
        <v>93</v>
      </c>
      <c r="O136" s="12" t="s">
        <v>94</v>
      </c>
      <c r="P136" s="12" t="s">
        <v>95</v>
      </c>
      <c r="Q136" s="12" t="s">
        <v>511</v>
      </c>
      <c r="R136" s="12" t="s">
        <v>511</v>
      </c>
      <c r="S136" s="12" t="str">
        <f t="shared" si="1"/>
        <v/>
      </c>
      <c r="T136" s="12"/>
      <c r="U136" s="12" t="str">
        <f t="shared" si="2"/>
        <v/>
      </c>
      <c r="V136" s="12"/>
      <c r="W136" s="15" t="s">
        <v>277</v>
      </c>
      <c r="X136" s="12" t="s">
        <v>98</v>
      </c>
      <c r="Y136" s="12" t="s">
        <v>99</v>
      </c>
      <c r="Z136" s="12" t="s">
        <v>512</v>
      </c>
      <c r="AA136" s="12" t="s">
        <v>112</v>
      </c>
      <c r="AB136" s="12"/>
      <c r="AC136" s="12">
        <v>1</v>
      </c>
      <c r="AD136" s="12"/>
      <c r="AE136" s="12" t="s">
        <v>102</v>
      </c>
      <c r="AF136" s="16">
        <v>1485000</v>
      </c>
      <c r="AG136" s="16">
        <v>297000</v>
      </c>
      <c r="AH136" s="16">
        <v>20</v>
      </c>
      <c r="AI136" s="16">
        <v>1188000</v>
      </c>
      <c r="AJ136" s="12">
        <v>0</v>
      </c>
      <c r="AK136" s="12">
        <v>0</v>
      </c>
      <c r="AL136" s="12">
        <v>0</v>
      </c>
      <c r="AM136" s="12">
        <v>0</v>
      </c>
      <c r="AN136" s="12">
        <v>1188000</v>
      </c>
      <c r="AO136" s="12">
        <v>1188000</v>
      </c>
      <c r="AP136" s="12" t="s">
        <v>505</v>
      </c>
      <c r="AQ136" s="12"/>
      <c r="AR136" s="12"/>
      <c r="AS136" s="12"/>
      <c r="AT136" s="12" t="s">
        <v>517</v>
      </c>
      <c r="AU136" s="12"/>
      <c r="AV136" s="12" t="s">
        <v>510</v>
      </c>
      <c r="AW136" s="12" t="s">
        <v>277</v>
      </c>
      <c r="AX136" s="12" t="s">
        <v>510</v>
      </c>
      <c r="AY136" s="12" t="s">
        <v>277</v>
      </c>
      <c r="AZ136" s="12" t="s">
        <v>512</v>
      </c>
      <c r="BA136" s="12" t="s">
        <v>112</v>
      </c>
      <c r="BB136" s="12">
        <v>1</v>
      </c>
      <c r="BC136" s="12"/>
      <c r="BD136" s="16">
        <v>1485000</v>
      </c>
      <c r="BE136" s="16">
        <v>0</v>
      </c>
      <c r="BF136" s="16">
        <v>0</v>
      </c>
      <c r="BG136" s="16">
        <v>0</v>
      </c>
      <c r="BH136" s="16">
        <v>0</v>
      </c>
      <c r="BI136" s="16">
        <v>1485000</v>
      </c>
      <c r="BJ136" s="16"/>
      <c r="BK136" s="12"/>
      <c r="BL136" s="12" t="s">
        <v>104</v>
      </c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 t="s">
        <v>518</v>
      </c>
      <c r="BZ136" s="12" t="s">
        <v>519</v>
      </c>
      <c r="CA136" s="12" t="s">
        <v>277</v>
      </c>
      <c r="CB136" s="12">
        <v>1188000</v>
      </c>
      <c r="CC136" s="12" t="s">
        <v>258</v>
      </c>
      <c r="CD136" s="12" t="s">
        <v>258</v>
      </c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1:102" ht="17.25" customHeight="1" x14ac:dyDescent="0.15">
      <c r="A137" s="12">
        <v>141</v>
      </c>
      <c r="B137" s="12" t="s">
        <v>520</v>
      </c>
      <c r="C137" s="19" t="s">
        <v>521</v>
      </c>
      <c r="D137" s="12" t="s">
        <v>89</v>
      </c>
      <c r="E137" s="12" t="s">
        <v>90</v>
      </c>
      <c r="F137" s="12" t="str">
        <f t="shared" si="3"/>
        <v/>
      </c>
      <c r="G137" s="12" t="s">
        <v>521</v>
      </c>
      <c r="H137" s="12"/>
      <c r="I137" s="12"/>
      <c r="J137" s="12"/>
      <c r="K137" s="12" t="s">
        <v>91</v>
      </c>
      <c r="L137" s="12"/>
      <c r="M137" s="12" t="s">
        <v>92</v>
      </c>
      <c r="N137" s="12" t="s">
        <v>93</v>
      </c>
      <c r="O137" s="12" t="s">
        <v>94</v>
      </c>
      <c r="P137" s="12" t="s">
        <v>95</v>
      </c>
      <c r="Q137" s="12" t="s">
        <v>522</v>
      </c>
      <c r="R137" s="12" t="s">
        <v>522</v>
      </c>
      <c r="S137" s="12" t="str">
        <f t="shared" si="1"/>
        <v/>
      </c>
      <c r="T137" s="12"/>
      <c r="U137" s="12" t="str">
        <f t="shared" si="2"/>
        <v/>
      </c>
      <c r="V137" s="12"/>
      <c r="W137" s="15" t="s">
        <v>277</v>
      </c>
      <c r="X137" s="12" t="s">
        <v>98</v>
      </c>
      <c r="Y137" s="12" t="s">
        <v>99</v>
      </c>
      <c r="Z137" s="12" t="s">
        <v>523</v>
      </c>
      <c r="AA137" s="12" t="s">
        <v>122</v>
      </c>
      <c r="AB137" s="12"/>
      <c r="AC137" s="12">
        <v>1</v>
      </c>
      <c r="AD137" s="12"/>
      <c r="AE137" s="12" t="s">
        <v>102</v>
      </c>
      <c r="AF137" s="16">
        <v>345000</v>
      </c>
      <c r="AG137" s="16">
        <v>69000</v>
      </c>
      <c r="AH137" s="16">
        <v>20</v>
      </c>
      <c r="AI137" s="16">
        <v>276000</v>
      </c>
      <c r="AJ137" s="12">
        <v>0</v>
      </c>
      <c r="AK137" s="12">
        <v>0</v>
      </c>
      <c r="AL137" s="12">
        <v>0</v>
      </c>
      <c r="AM137" s="12">
        <v>0</v>
      </c>
      <c r="AN137" s="12">
        <v>276000</v>
      </c>
      <c r="AO137" s="12">
        <v>276000</v>
      </c>
      <c r="AP137" s="12" t="s">
        <v>524</v>
      </c>
      <c r="AQ137" s="12"/>
      <c r="AR137" s="12"/>
      <c r="AS137" s="12"/>
      <c r="AT137" s="12" t="s">
        <v>525</v>
      </c>
      <c r="AU137" s="12"/>
      <c r="AV137" s="12" t="s">
        <v>521</v>
      </c>
      <c r="AW137" s="12" t="s">
        <v>106</v>
      </c>
      <c r="AX137" s="12" t="s">
        <v>521</v>
      </c>
      <c r="AY137" s="12" t="s">
        <v>106</v>
      </c>
      <c r="AZ137" s="12" t="s">
        <v>523</v>
      </c>
      <c r="BA137" s="12" t="s">
        <v>122</v>
      </c>
      <c r="BB137" s="12">
        <v>1</v>
      </c>
      <c r="BC137" s="12"/>
      <c r="BD137" s="16">
        <v>345000</v>
      </c>
      <c r="BE137" s="16">
        <v>0</v>
      </c>
      <c r="BF137" s="16">
        <v>0</v>
      </c>
      <c r="BG137" s="16">
        <v>0</v>
      </c>
      <c r="BH137" s="16">
        <v>0</v>
      </c>
      <c r="BI137" s="16">
        <v>345000</v>
      </c>
      <c r="BJ137" s="16"/>
      <c r="BK137" s="12"/>
      <c r="BL137" s="12" t="s">
        <v>104</v>
      </c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 t="s">
        <v>526</v>
      </c>
      <c r="BZ137" s="12" t="s">
        <v>527</v>
      </c>
      <c r="CA137" s="12" t="s">
        <v>106</v>
      </c>
      <c r="CB137" s="12">
        <v>276000</v>
      </c>
      <c r="CC137" s="12" t="s">
        <v>90</v>
      </c>
      <c r="CD137" s="12" t="s">
        <v>107</v>
      </c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1:102" ht="17.25" customHeight="1" x14ac:dyDescent="0.15">
      <c r="A138" s="12">
        <v>140</v>
      </c>
      <c r="B138" s="12" t="s">
        <v>528</v>
      </c>
      <c r="C138" s="19" t="s">
        <v>521</v>
      </c>
      <c r="D138" s="12" t="s">
        <v>89</v>
      </c>
      <c r="E138" s="12" t="s">
        <v>90</v>
      </c>
      <c r="F138" s="12" t="str">
        <f t="shared" si="3"/>
        <v/>
      </c>
      <c r="G138" s="12" t="s">
        <v>521</v>
      </c>
      <c r="H138" s="12"/>
      <c r="I138" s="12"/>
      <c r="J138" s="12"/>
      <c r="K138" s="12" t="s">
        <v>91</v>
      </c>
      <c r="L138" s="12"/>
      <c r="M138" s="12" t="s">
        <v>92</v>
      </c>
      <c r="N138" s="12" t="s">
        <v>93</v>
      </c>
      <c r="O138" s="12" t="s">
        <v>94</v>
      </c>
      <c r="P138" s="12" t="s">
        <v>95</v>
      </c>
      <c r="Q138" s="12" t="s">
        <v>529</v>
      </c>
      <c r="R138" s="12" t="s">
        <v>529</v>
      </c>
      <c r="S138" s="12" t="str">
        <f t="shared" si="1"/>
        <v/>
      </c>
      <c r="T138" s="12"/>
      <c r="U138" s="12" t="str">
        <f t="shared" si="2"/>
        <v/>
      </c>
      <c r="V138" s="12"/>
      <c r="W138" s="15" t="s">
        <v>277</v>
      </c>
      <c r="X138" s="12" t="s">
        <v>98</v>
      </c>
      <c r="Y138" s="12" t="s">
        <v>99</v>
      </c>
      <c r="Z138" s="12" t="s">
        <v>530</v>
      </c>
      <c r="AA138" s="12" t="s">
        <v>122</v>
      </c>
      <c r="AB138" s="12"/>
      <c r="AC138" s="12">
        <v>1</v>
      </c>
      <c r="AD138" s="12"/>
      <c r="AE138" s="12" t="s">
        <v>102</v>
      </c>
      <c r="AF138" s="16">
        <v>495000</v>
      </c>
      <c r="AG138" s="16">
        <v>99000</v>
      </c>
      <c r="AH138" s="16">
        <v>20</v>
      </c>
      <c r="AI138" s="16">
        <v>396000</v>
      </c>
      <c r="AJ138" s="12">
        <v>0</v>
      </c>
      <c r="AK138" s="12">
        <v>0</v>
      </c>
      <c r="AL138" s="12">
        <v>0</v>
      </c>
      <c r="AM138" s="12">
        <v>0</v>
      </c>
      <c r="AN138" s="12">
        <v>396000</v>
      </c>
      <c r="AO138" s="12">
        <v>396000</v>
      </c>
      <c r="AP138" s="12" t="s">
        <v>531</v>
      </c>
      <c r="AQ138" s="12"/>
      <c r="AR138" s="12"/>
      <c r="AS138" s="12"/>
      <c r="AT138" s="12" t="s">
        <v>532</v>
      </c>
      <c r="AU138" s="12"/>
      <c r="AV138" s="12" t="s">
        <v>521</v>
      </c>
      <c r="AW138" s="12" t="s">
        <v>106</v>
      </c>
      <c r="AX138" s="12" t="s">
        <v>521</v>
      </c>
      <c r="AY138" s="12" t="s">
        <v>106</v>
      </c>
      <c r="AZ138" s="12" t="s">
        <v>530</v>
      </c>
      <c r="BA138" s="12" t="s">
        <v>122</v>
      </c>
      <c r="BB138" s="12">
        <v>1</v>
      </c>
      <c r="BC138" s="12"/>
      <c r="BD138" s="16">
        <v>495000</v>
      </c>
      <c r="BE138" s="16">
        <v>0</v>
      </c>
      <c r="BF138" s="16">
        <v>0</v>
      </c>
      <c r="BG138" s="16">
        <v>0</v>
      </c>
      <c r="BH138" s="16">
        <v>0</v>
      </c>
      <c r="BI138" s="16">
        <v>495000</v>
      </c>
      <c r="BJ138" s="16"/>
      <c r="BK138" s="12"/>
      <c r="BL138" s="12" t="s">
        <v>104</v>
      </c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 t="s">
        <v>533</v>
      </c>
      <c r="BZ138" s="12" t="s">
        <v>534</v>
      </c>
      <c r="CA138" s="12" t="s">
        <v>106</v>
      </c>
      <c r="CB138" s="12">
        <v>396000</v>
      </c>
      <c r="CC138" s="12" t="s">
        <v>258</v>
      </c>
      <c r="CD138" s="12" t="s">
        <v>258</v>
      </c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1:102" ht="17.25" customHeight="1" x14ac:dyDescent="0.15">
      <c r="A139" s="12">
        <v>139</v>
      </c>
      <c r="B139" s="12" t="s">
        <v>535</v>
      </c>
      <c r="C139" s="19" t="s">
        <v>521</v>
      </c>
      <c r="D139" s="12" t="s">
        <v>89</v>
      </c>
      <c r="E139" s="12" t="s">
        <v>90</v>
      </c>
      <c r="F139" s="12" t="str">
        <f t="shared" si="3"/>
        <v/>
      </c>
      <c r="G139" s="12" t="s">
        <v>521</v>
      </c>
      <c r="H139" s="12"/>
      <c r="I139" s="12"/>
      <c r="J139" s="12"/>
      <c r="K139" s="12" t="s">
        <v>91</v>
      </c>
      <c r="L139" s="12"/>
      <c r="M139" s="12" t="s">
        <v>92</v>
      </c>
      <c r="N139" s="12" t="s">
        <v>93</v>
      </c>
      <c r="O139" s="12" t="s">
        <v>94</v>
      </c>
      <c r="P139" s="12" t="s">
        <v>95</v>
      </c>
      <c r="Q139" s="12" t="s">
        <v>536</v>
      </c>
      <c r="R139" s="12" t="s">
        <v>536</v>
      </c>
      <c r="S139" s="12" t="str">
        <f t="shared" si="1"/>
        <v/>
      </c>
      <c r="T139" s="12"/>
      <c r="U139" s="12" t="str">
        <f t="shared" si="2"/>
        <v/>
      </c>
      <c r="V139" s="12"/>
      <c r="W139" s="15" t="s">
        <v>97</v>
      </c>
      <c r="X139" s="12" t="s">
        <v>98</v>
      </c>
      <c r="Y139" s="12" t="s">
        <v>99</v>
      </c>
      <c r="Z139" s="12" t="s">
        <v>537</v>
      </c>
      <c r="AA139" s="12" t="s">
        <v>122</v>
      </c>
      <c r="AB139" s="12" t="s">
        <v>538</v>
      </c>
      <c r="AC139" s="12">
        <v>1</v>
      </c>
      <c r="AD139" s="12"/>
      <c r="AE139" s="12" t="s">
        <v>182</v>
      </c>
      <c r="AF139" s="16">
        <v>275000</v>
      </c>
      <c r="AG139" s="16">
        <v>55000</v>
      </c>
      <c r="AH139" s="16">
        <v>20</v>
      </c>
      <c r="AI139" s="16">
        <v>220000</v>
      </c>
      <c r="AJ139" s="12">
        <v>0</v>
      </c>
      <c r="AK139" s="12">
        <v>0</v>
      </c>
      <c r="AL139" s="12">
        <v>0</v>
      </c>
      <c r="AM139" s="12">
        <v>0</v>
      </c>
      <c r="AN139" s="12">
        <v>528000</v>
      </c>
      <c r="AO139" s="12">
        <v>528000</v>
      </c>
      <c r="AP139" s="12"/>
      <c r="AQ139" s="12"/>
      <c r="AR139" s="12"/>
      <c r="AS139" s="12"/>
      <c r="AT139" s="12" t="s">
        <v>539</v>
      </c>
      <c r="AU139" s="12"/>
      <c r="AV139" s="12" t="s">
        <v>521</v>
      </c>
      <c r="AW139" s="12" t="s">
        <v>106</v>
      </c>
      <c r="AX139" s="12" t="s">
        <v>521</v>
      </c>
      <c r="AY139" s="12" t="s">
        <v>106</v>
      </c>
      <c r="AZ139" s="12" t="s">
        <v>537</v>
      </c>
      <c r="BA139" s="12" t="s">
        <v>122</v>
      </c>
      <c r="BB139" s="12">
        <v>1</v>
      </c>
      <c r="BC139" s="12"/>
      <c r="BD139" s="16">
        <v>275000</v>
      </c>
      <c r="BE139" s="16">
        <v>137500</v>
      </c>
      <c r="BF139" s="16">
        <v>137500</v>
      </c>
      <c r="BG139" s="16">
        <v>55000</v>
      </c>
      <c r="BH139" s="16">
        <v>0</v>
      </c>
      <c r="BI139" s="16">
        <v>220000</v>
      </c>
      <c r="BJ139" s="16"/>
      <c r="BK139" s="12"/>
      <c r="BL139" s="12" t="s">
        <v>104</v>
      </c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 t="s">
        <v>540</v>
      </c>
      <c r="BZ139" s="12" t="s">
        <v>541</v>
      </c>
      <c r="CA139" s="12" t="s">
        <v>106</v>
      </c>
      <c r="CB139" s="12">
        <v>528000</v>
      </c>
      <c r="CC139" s="12" t="s">
        <v>258</v>
      </c>
      <c r="CD139" s="12" t="s">
        <v>258</v>
      </c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1:102" ht="17.25" customHeight="1" x14ac:dyDescent="0.15">
      <c r="A140" s="12"/>
      <c r="B140" s="12" t="s">
        <v>535</v>
      </c>
      <c r="C140" s="19" t="s">
        <v>521</v>
      </c>
      <c r="D140" s="12" t="s">
        <v>89</v>
      </c>
      <c r="E140" s="12" t="s">
        <v>90</v>
      </c>
      <c r="F140" s="12" t="str">
        <f t="shared" si="3"/>
        <v/>
      </c>
      <c r="G140" s="12" t="s">
        <v>521</v>
      </c>
      <c r="H140" s="12"/>
      <c r="I140" s="12"/>
      <c r="J140" s="12"/>
      <c r="K140" s="12" t="s">
        <v>91</v>
      </c>
      <c r="L140" s="12"/>
      <c r="M140" s="12" t="s">
        <v>92</v>
      </c>
      <c r="N140" s="12" t="s">
        <v>93</v>
      </c>
      <c r="O140" s="12" t="s">
        <v>94</v>
      </c>
      <c r="P140" s="12" t="s">
        <v>95</v>
      </c>
      <c r="Q140" s="12" t="s">
        <v>536</v>
      </c>
      <c r="R140" s="12" t="s">
        <v>536</v>
      </c>
      <c r="S140" s="12" t="str">
        <f t="shared" si="1"/>
        <v/>
      </c>
      <c r="T140" s="12"/>
      <c r="U140" s="12" t="str">
        <f t="shared" si="2"/>
        <v/>
      </c>
      <c r="V140" s="12"/>
      <c r="W140" s="15" t="s">
        <v>97</v>
      </c>
      <c r="X140" s="12" t="s">
        <v>98</v>
      </c>
      <c r="Y140" s="12" t="s">
        <v>99</v>
      </c>
      <c r="Z140" s="12" t="s">
        <v>542</v>
      </c>
      <c r="AA140" s="12" t="s">
        <v>122</v>
      </c>
      <c r="AB140" s="12" t="s">
        <v>543</v>
      </c>
      <c r="AC140" s="12">
        <v>1</v>
      </c>
      <c r="AD140" s="12"/>
      <c r="AE140" s="12" t="s">
        <v>182</v>
      </c>
      <c r="AF140" s="16">
        <v>385000</v>
      </c>
      <c r="AG140" s="16">
        <v>77000</v>
      </c>
      <c r="AH140" s="16">
        <v>20</v>
      </c>
      <c r="AI140" s="16">
        <v>308000</v>
      </c>
      <c r="AJ140" s="12">
        <v>0</v>
      </c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7"/>
      <c r="AW140" s="12"/>
      <c r="AX140" s="17"/>
      <c r="AY140" s="12"/>
      <c r="AZ140" s="12" t="s">
        <v>542</v>
      </c>
      <c r="BA140" s="12" t="s">
        <v>122</v>
      </c>
      <c r="BB140" s="12">
        <v>1</v>
      </c>
      <c r="BC140" s="12"/>
      <c r="BD140" s="16">
        <v>385000</v>
      </c>
      <c r="BE140" s="16">
        <v>192500</v>
      </c>
      <c r="BF140" s="16">
        <v>192500</v>
      </c>
      <c r="BG140" s="16">
        <v>77000</v>
      </c>
      <c r="BH140" s="16">
        <v>0</v>
      </c>
      <c r="BI140" s="16">
        <v>308000</v>
      </c>
      <c r="BJ140" s="16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1:102" ht="17.25" customHeight="1" x14ac:dyDescent="0.15">
      <c r="A141" s="12">
        <v>138</v>
      </c>
      <c r="B141" s="12" t="s">
        <v>544</v>
      </c>
      <c r="C141" s="19" t="s">
        <v>521</v>
      </c>
      <c r="D141" s="12" t="s">
        <v>89</v>
      </c>
      <c r="E141" s="12" t="s">
        <v>90</v>
      </c>
      <c r="F141" s="12" t="str">
        <f t="shared" si="3"/>
        <v/>
      </c>
      <c r="G141" s="12" t="s">
        <v>521</v>
      </c>
      <c r="H141" s="12"/>
      <c r="I141" s="12"/>
      <c r="J141" s="12"/>
      <c r="K141" s="12" t="s">
        <v>91</v>
      </c>
      <c r="L141" s="12"/>
      <c r="M141" s="12" t="s">
        <v>92</v>
      </c>
      <c r="N141" s="12" t="s">
        <v>93</v>
      </c>
      <c r="O141" s="12" t="s">
        <v>94</v>
      </c>
      <c r="P141" s="12" t="s">
        <v>95</v>
      </c>
      <c r="Q141" s="12" t="s">
        <v>545</v>
      </c>
      <c r="R141" s="12" t="s">
        <v>545</v>
      </c>
      <c r="S141" s="12" t="str">
        <f t="shared" si="1"/>
        <v/>
      </c>
      <c r="T141" s="12"/>
      <c r="U141" s="12" t="str">
        <f t="shared" si="2"/>
        <v/>
      </c>
      <c r="V141" s="12"/>
      <c r="W141" s="15" t="s">
        <v>97</v>
      </c>
      <c r="X141" s="12" t="s">
        <v>98</v>
      </c>
      <c r="Y141" s="12" t="s">
        <v>99</v>
      </c>
      <c r="Z141" s="12" t="s">
        <v>546</v>
      </c>
      <c r="AA141" s="12" t="s">
        <v>132</v>
      </c>
      <c r="AB141" s="12"/>
      <c r="AC141" s="12">
        <v>1</v>
      </c>
      <c r="AD141" s="12"/>
      <c r="AE141" s="12" t="s">
        <v>102</v>
      </c>
      <c r="AF141" s="16">
        <v>3600000</v>
      </c>
      <c r="AG141" s="16">
        <v>1080000</v>
      </c>
      <c r="AH141" s="16">
        <v>30</v>
      </c>
      <c r="AI141" s="16">
        <v>2520000</v>
      </c>
      <c r="AJ141" s="12">
        <v>0</v>
      </c>
      <c r="AK141" s="12">
        <v>0</v>
      </c>
      <c r="AL141" s="12">
        <v>0</v>
      </c>
      <c r="AM141" s="12">
        <v>0</v>
      </c>
      <c r="AN141" s="12">
        <v>2520000</v>
      </c>
      <c r="AO141" s="12">
        <v>2520000</v>
      </c>
      <c r="AP141" s="12" t="s">
        <v>547</v>
      </c>
      <c r="AQ141" s="12"/>
      <c r="AR141" s="12"/>
      <c r="AS141" s="12"/>
      <c r="AT141" s="12" t="s">
        <v>548</v>
      </c>
      <c r="AU141" s="12"/>
      <c r="AV141" s="12" t="s">
        <v>521</v>
      </c>
      <c r="AW141" s="12" t="s">
        <v>106</v>
      </c>
      <c r="AX141" s="12" t="s">
        <v>521</v>
      </c>
      <c r="AY141" s="12" t="s">
        <v>106</v>
      </c>
      <c r="AZ141" s="12" t="s">
        <v>546</v>
      </c>
      <c r="BA141" s="12" t="s">
        <v>132</v>
      </c>
      <c r="BB141" s="12">
        <v>1</v>
      </c>
      <c r="BC141" s="12"/>
      <c r="BD141" s="16">
        <v>3600000</v>
      </c>
      <c r="BE141" s="16">
        <v>0</v>
      </c>
      <c r="BF141" s="16">
        <v>0</v>
      </c>
      <c r="BG141" s="16">
        <v>1080000</v>
      </c>
      <c r="BH141" s="16">
        <v>0</v>
      </c>
      <c r="BI141" s="16">
        <v>2520000</v>
      </c>
      <c r="BJ141" s="16"/>
      <c r="BK141" s="12"/>
      <c r="BL141" s="12" t="s">
        <v>104</v>
      </c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 t="s">
        <v>549</v>
      </c>
      <c r="BZ141" s="12" t="s">
        <v>550</v>
      </c>
      <c r="CA141" s="12" t="s">
        <v>106</v>
      </c>
      <c r="CB141" s="12">
        <v>2520000</v>
      </c>
      <c r="CC141" s="12" t="s">
        <v>258</v>
      </c>
      <c r="CD141" s="12" t="s">
        <v>258</v>
      </c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1:102" ht="17.25" customHeight="1" x14ac:dyDescent="0.15">
      <c r="A142" s="12">
        <v>137</v>
      </c>
      <c r="B142" s="12" t="s">
        <v>551</v>
      </c>
      <c r="C142" s="19" t="s">
        <v>521</v>
      </c>
      <c r="D142" s="12" t="s">
        <v>89</v>
      </c>
      <c r="E142" s="12" t="s">
        <v>90</v>
      </c>
      <c r="F142" s="12" t="str">
        <f t="shared" si="3"/>
        <v/>
      </c>
      <c r="G142" s="12" t="s">
        <v>521</v>
      </c>
      <c r="H142" s="12"/>
      <c r="I142" s="12"/>
      <c r="J142" s="12"/>
      <c r="K142" s="12" t="s">
        <v>91</v>
      </c>
      <c r="L142" s="12"/>
      <c r="M142" s="12" t="s">
        <v>92</v>
      </c>
      <c r="N142" s="12" t="s">
        <v>93</v>
      </c>
      <c r="O142" s="12" t="s">
        <v>94</v>
      </c>
      <c r="P142" s="12" t="s">
        <v>95</v>
      </c>
      <c r="Q142" s="12" t="s">
        <v>552</v>
      </c>
      <c r="R142" s="12" t="s">
        <v>552</v>
      </c>
      <c r="S142" s="12" t="str">
        <f t="shared" si="1"/>
        <v/>
      </c>
      <c r="T142" s="12"/>
      <c r="U142" s="12" t="str">
        <f t="shared" si="2"/>
        <v/>
      </c>
      <c r="V142" s="12"/>
      <c r="W142" s="15" t="s">
        <v>277</v>
      </c>
      <c r="X142" s="12" t="s">
        <v>98</v>
      </c>
      <c r="Y142" s="12" t="s">
        <v>158</v>
      </c>
      <c r="Z142" s="12" t="s">
        <v>553</v>
      </c>
      <c r="AA142" s="12" t="s">
        <v>117</v>
      </c>
      <c r="AB142" s="12"/>
      <c r="AC142" s="12">
        <v>1</v>
      </c>
      <c r="AD142" s="12"/>
      <c r="AE142" s="12" t="s">
        <v>102</v>
      </c>
      <c r="AF142" s="16">
        <v>1100000</v>
      </c>
      <c r="AG142" s="16">
        <v>440000</v>
      </c>
      <c r="AH142" s="16">
        <v>40</v>
      </c>
      <c r="AI142" s="16">
        <v>660000</v>
      </c>
      <c r="AJ142" s="12">
        <v>0</v>
      </c>
      <c r="AK142" s="12">
        <v>0</v>
      </c>
      <c r="AL142" s="12">
        <v>0</v>
      </c>
      <c r="AM142" s="12">
        <v>0</v>
      </c>
      <c r="AN142" s="12">
        <v>660000</v>
      </c>
      <c r="AO142" s="12">
        <v>660000</v>
      </c>
      <c r="AP142" s="12" t="s">
        <v>554</v>
      </c>
      <c r="AQ142" s="12"/>
      <c r="AR142" s="12"/>
      <c r="AS142" s="12"/>
      <c r="AT142" s="12" t="s">
        <v>555</v>
      </c>
      <c r="AU142" s="12"/>
      <c r="AV142" s="12" t="s">
        <v>521</v>
      </c>
      <c r="AW142" s="12" t="s">
        <v>277</v>
      </c>
      <c r="AX142" s="12" t="s">
        <v>521</v>
      </c>
      <c r="AY142" s="12" t="s">
        <v>277</v>
      </c>
      <c r="AZ142" s="12" t="s">
        <v>553</v>
      </c>
      <c r="BA142" s="12" t="s">
        <v>117</v>
      </c>
      <c r="BB142" s="12">
        <v>1</v>
      </c>
      <c r="BC142" s="12"/>
      <c r="BD142" s="16">
        <v>1100000</v>
      </c>
      <c r="BE142" s="16">
        <v>0</v>
      </c>
      <c r="BF142" s="16">
        <v>0</v>
      </c>
      <c r="BG142" s="16">
        <v>440000</v>
      </c>
      <c r="BH142" s="16">
        <v>0</v>
      </c>
      <c r="BI142" s="16">
        <v>660000</v>
      </c>
      <c r="BJ142" s="16"/>
      <c r="BK142" s="12"/>
      <c r="BL142" s="12" t="s">
        <v>104</v>
      </c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 t="s">
        <v>556</v>
      </c>
      <c r="BZ142" s="12" t="s">
        <v>557</v>
      </c>
      <c r="CA142" s="12" t="s">
        <v>277</v>
      </c>
      <c r="CB142" s="12">
        <v>330000</v>
      </c>
      <c r="CC142" s="12" t="s">
        <v>258</v>
      </c>
      <c r="CD142" s="12" t="s">
        <v>258</v>
      </c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1:102" ht="17.25" customHeight="1" x14ac:dyDescent="0.15">
      <c r="A143" s="12">
        <v>136</v>
      </c>
      <c r="B143" s="12" t="s">
        <v>558</v>
      </c>
      <c r="C143" s="19" t="s">
        <v>521</v>
      </c>
      <c r="D143" s="12" t="s">
        <v>89</v>
      </c>
      <c r="E143" s="12" t="s">
        <v>90</v>
      </c>
      <c r="F143" s="12" t="str">
        <f t="shared" si="3"/>
        <v/>
      </c>
      <c r="G143" s="12" t="s">
        <v>521</v>
      </c>
      <c r="H143" s="12"/>
      <c r="I143" s="12"/>
      <c r="J143" s="12"/>
      <c r="K143" s="12" t="s">
        <v>91</v>
      </c>
      <c r="L143" s="12"/>
      <c r="M143" s="12" t="s">
        <v>92</v>
      </c>
      <c r="N143" s="12" t="s">
        <v>93</v>
      </c>
      <c r="O143" s="12" t="s">
        <v>94</v>
      </c>
      <c r="P143" s="12" t="s">
        <v>95</v>
      </c>
      <c r="Q143" s="12" t="s">
        <v>269</v>
      </c>
      <c r="R143" s="12" t="s">
        <v>269</v>
      </c>
      <c r="S143" s="12" t="str">
        <f t="shared" si="1"/>
        <v/>
      </c>
      <c r="T143" s="12"/>
      <c r="U143" s="12" t="str">
        <f t="shared" si="2"/>
        <v/>
      </c>
      <c r="V143" s="12"/>
      <c r="W143" s="15" t="s">
        <v>97</v>
      </c>
      <c r="X143" s="12" t="s">
        <v>98</v>
      </c>
      <c r="Y143" s="12" t="s">
        <v>99</v>
      </c>
      <c r="Z143" s="12" t="s">
        <v>559</v>
      </c>
      <c r="AA143" s="12" t="s">
        <v>122</v>
      </c>
      <c r="AB143" s="12"/>
      <c r="AC143" s="12">
        <v>1</v>
      </c>
      <c r="AD143" s="12"/>
      <c r="AE143" s="12" t="s">
        <v>182</v>
      </c>
      <c r="AF143" s="16">
        <v>160000</v>
      </c>
      <c r="AG143" s="16">
        <v>32000</v>
      </c>
      <c r="AH143" s="16">
        <v>20</v>
      </c>
      <c r="AI143" s="16">
        <v>128000</v>
      </c>
      <c r="AJ143" s="12">
        <v>0</v>
      </c>
      <c r="AK143" s="12">
        <v>0</v>
      </c>
      <c r="AL143" s="12">
        <v>0</v>
      </c>
      <c r="AM143" s="12">
        <v>0</v>
      </c>
      <c r="AN143" s="12">
        <v>128000</v>
      </c>
      <c r="AO143" s="12">
        <v>128000</v>
      </c>
      <c r="AP143" s="12" t="s">
        <v>560</v>
      </c>
      <c r="AQ143" s="12"/>
      <c r="AR143" s="12"/>
      <c r="AS143" s="12"/>
      <c r="AT143" s="12" t="s">
        <v>561</v>
      </c>
      <c r="AU143" s="12"/>
      <c r="AV143" s="12" t="s">
        <v>521</v>
      </c>
      <c r="AW143" s="12" t="s">
        <v>106</v>
      </c>
      <c r="AX143" s="12" t="s">
        <v>521</v>
      </c>
      <c r="AY143" s="12" t="s">
        <v>106</v>
      </c>
      <c r="AZ143" s="12" t="s">
        <v>559</v>
      </c>
      <c r="BA143" s="12" t="s">
        <v>122</v>
      </c>
      <c r="BB143" s="12">
        <v>1</v>
      </c>
      <c r="BC143" s="12"/>
      <c r="BD143" s="16">
        <v>160000</v>
      </c>
      <c r="BE143" s="16">
        <v>80000</v>
      </c>
      <c r="BF143" s="16">
        <v>80000</v>
      </c>
      <c r="BG143" s="16">
        <v>32000</v>
      </c>
      <c r="BH143" s="16">
        <v>0</v>
      </c>
      <c r="BI143" s="16">
        <v>128000</v>
      </c>
      <c r="BJ143" s="16"/>
      <c r="BK143" s="12"/>
      <c r="BL143" s="12" t="s">
        <v>104</v>
      </c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 t="s">
        <v>562</v>
      </c>
      <c r="BZ143" s="12" t="s">
        <v>563</v>
      </c>
      <c r="CA143" s="12" t="s">
        <v>106</v>
      </c>
      <c r="CB143" s="12">
        <v>128000</v>
      </c>
      <c r="CC143" s="12" t="s">
        <v>258</v>
      </c>
      <c r="CD143" s="12" t="s">
        <v>258</v>
      </c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1:102" ht="17.25" customHeight="1" x14ac:dyDescent="0.15">
      <c r="A144" s="12">
        <v>135</v>
      </c>
      <c r="B144" s="12" t="s">
        <v>564</v>
      </c>
      <c r="C144" s="19" t="s">
        <v>521</v>
      </c>
      <c r="D144" s="12" t="s">
        <v>89</v>
      </c>
      <c r="E144" s="12" t="s">
        <v>90</v>
      </c>
      <c r="F144" s="12" t="str">
        <f t="shared" si="3"/>
        <v/>
      </c>
      <c r="G144" s="12" t="s">
        <v>521</v>
      </c>
      <c r="H144" s="12"/>
      <c r="I144" s="12"/>
      <c r="J144" s="12"/>
      <c r="K144" s="12" t="s">
        <v>91</v>
      </c>
      <c r="L144" s="12"/>
      <c r="M144" s="12" t="s">
        <v>92</v>
      </c>
      <c r="N144" s="12" t="s">
        <v>93</v>
      </c>
      <c r="O144" s="12" t="s">
        <v>94</v>
      </c>
      <c r="P144" s="12" t="s">
        <v>95</v>
      </c>
      <c r="Q144" s="12" t="s">
        <v>120</v>
      </c>
      <c r="R144" s="12" t="s">
        <v>120</v>
      </c>
      <c r="S144" s="12" t="str">
        <f t="shared" si="1"/>
        <v/>
      </c>
      <c r="T144" s="12"/>
      <c r="U144" s="12" t="str">
        <f t="shared" si="2"/>
        <v/>
      </c>
      <c r="V144" s="12"/>
      <c r="W144" s="15" t="s">
        <v>277</v>
      </c>
      <c r="X144" s="12" t="s">
        <v>98</v>
      </c>
      <c r="Y144" s="12" t="s">
        <v>158</v>
      </c>
      <c r="Z144" s="12" t="s">
        <v>146</v>
      </c>
      <c r="AA144" s="12" t="s">
        <v>101</v>
      </c>
      <c r="AB144" s="12"/>
      <c r="AC144" s="12">
        <v>1</v>
      </c>
      <c r="AD144" s="12"/>
      <c r="AE144" s="12" t="s">
        <v>102</v>
      </c>
      <c r="AF144" s="16">
        <v>155000</v>
      </c>
      <c r="AG144" s="16">
        <v>55000</v>
      </c>
      <c r="AH144" s="16">
        <v>35.479999999999997</v>
      </c>
      <c r="AI144" s="16">
        <v>100000</v>
      </c>
      <c r="AJ144" s="12">
        <v>0</v>
      </c>
      <c r="AK144" s="12">
        <v>0</v>
      </c>
      <c r="AL144" s="12">
        <v>0</v>
      </c>
      <c r="AM144" s="12">
        <v>0</v>
      </c>
      <c r="AN144" s="12">
        <v>760000</v>
      </c>
      <c r="AO144" s="12">
        <v>760000</v>
      </c>
      <c r="AP144" s="12" t="s">
        <v>565</v>
      </c>
      <c r="AQ144" s="12"/>
      <c r="AR144" s="12"/>
      <c r="AS144" s="12"/>
      <c r="AT144" s="12" t="s">
        <v>566</v>
      </c>
      <c r="AU144" s="12"/>
      <c r="AV144" s="12" t="s">
        <v>521</v>
      </c>
      <c r="AW144" s="12" t="s">
        <v>277</v>
      </c>
      <c r="AX144" s="12" t="s">
        <v>521</v>
      </c>
      <c r="AY144" s="12" t="s">
        <v>277</v>
      </c>
      <c r="AZ144" s="12" t="s">
        <v>146</v>
      </c>
      <c r="BA144" s="12" t="s">
        <v>101</v>
      </c>
      <c r="BB144" s="12">
        <v>1</v>
      </c>
      <c r="BC144" s="12"/>
      <c r="BD144" s="16">
        <v>155000</v>
      </c>
      <c r="BE144" s="16">
        <v>0</v>
      </c>
      <c r="BF144" s="16">
        <v>0</v>
      </c>
      <c r="BG144" s="16">
        <v>55000</v>
      </c>
      <c r="BH144" s="16">
        <v>0</v>
      </c>
      <c r="BI144" s="16">
        <v>100000</v>
      </c>
      <c r="BJ144" s="16"/>
      <c r="BK144" s="12"/>
      <c r="BL144" s="12" t="s">
        <v>104</v>
      </c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 t="s">
        <v>567</v>
      </c>
      <c r="BZ144" s="12" t="s">
        <v>568</v>
      </c>
      <c r="CA144" s="12" t="s">
        <v>277</v>
      </c>
      <c r="CB144" s="12">
        <v>760000</v>
      </c>
      <c r="CC144" s="12" t="s">
        <v>258</v>
      </c>
      <c r="CD144" s="12" t="s">
        <v>258</v>
      </c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1:102" ht="17.25" customHeight="1" x14ac:dyDescent="0.15">
      <c r="A145" s="12"/>
      <c r="B145" s="12" t="s">
        <v>564</v>
      </c>
      <c r="C145" s="19" t="s">
        <v>521</v>
      </c>
      <c r="D145" s="12" t="s">
        <v>89</v>
      </c>
      <c r="E145" s="12" t="s">
        <v>90</v>
      </c>
      <c r="F145" s="12" t="str">
        <f t="shared" si="3"/>
        <v/>
      </c>
      <c r="G145" s="12" t="s">
        <v>521</v>
      </c>
      <c r="H145" s="12"/>
      <c r="I145" s="12"/>
      <c r="J145" s="12"/>
      <c r="K145" s="12" t="s">
        <v>91</v>
      </c>
      <c r="L145" s="12"/>
      <c r="M145" s="12" t="s">
        <v>92</v>
      </c>
      <c r="N145" s="12" t="s">
        <v>93</v>
      </c>
      <c r="O145" s="12" t="s">
        <v>94</v>
      </c>
      <c r="P145" s="12" t="s">
        <v>95</v>
      </c>
      <c r="Q145" s="12" t="s">
        <v>120</v>
      </c>
      <c r="R145" s="12" t="s">
        <v>120</v>
      </c>
      <c r="S145" s="12" t="str">
        <f t="shared" si="1"/>
        <v/>
      </c>
      <c r="T145" s="12"/>
      <c r="U145" s="12" t="str">
        <f t="shared" si="2"/>
        <v/>
      </c>
      <c r="V145" s="12"/>
      <c r="W145" s="15" t="s">
        <v>277</v>
      </c>
      <c r="X145" s="12" t="s">
        <v>98</v>
      </c>
      <c r="Y145" s="12" t="s">
        <v>158</v>
      </c>
      <c r="Z145" s="12" t="s">
        <v>569</v>
      </c>
      <c r="AA145" s="12" t="s">
        <v>112</v>
      </c>
      <c r="AB145" s="12"/>
      <c r="AC145" s="12">
        <v>1</v>
      </c>
      <c r="AD145" s="12"/>
      <c r="AE145" s="12" t="s">
        <v>102</v>
      </c>
      <c r="AF145" s="16">
        <v>1100000</v>
      </c>
      <c r="AG145" s="16">
        <v>440000</v>
      </c>
      <c r="AH145" s="16">
        <v>40</v>
      </c>
      <c r="AI145" s="16">
        <v>660000</v>
      </c>
      <c r="AJ145" s="12">
        <v>0</v>
      </c>
      <c r="AK145" s="12"/>
      <c r="AL145" s="12"/>
      <c r="AM145" s="12"/>
      <c r="AN145" s="12"/>
      <c r="AO145" s="12"/>
      <c r="AP145" s="12" t="s">
        <v>565</v>
      </c>
      <c r="AQ145" s="12"/>
      <c r="AR145" s="12"/>
      <c r="AS145" s="12"/>
      <c r="AT145" s="12"/>
      <c r="AU145" s="12"/>
      <c r="AV145" s="17"/>
      <c r="AW145" s="12"/>
      <c r="AX145" s="17"/>
      <c r="AY145" s="12"/>
      <c r="AZ145" s="12" t="s">
        <v>569</v>
      </c>
      <c r="BA145" s="12" t="s">
        <v>112</v>
      </c>
      <c r="BB145" s="12">
        <v>1</v>
      </c>
      <c r="BC145" s="12"/>
      <c r="BD145" s="16">
        <v>1100000</v>
      </c>
      <c r="BE145" s="16">
        <v>0</v>
      </c>
      <c r="BF145" s="16">
        <v>0</v>
      </c>
      <c r="BG145" s="16">
        <v>440000</v>
      </c>
      <c r="BH145" s="16">
        <v>0</v>
      </c>
      <c r="BI145" s="16">
        <v>660000</v>
      </c>
      <c r="BJ145" s="16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1:102" ht="17.25" customHeight="1" x14ac:dyDescent="0.15">
      <c r="A146" s="12">
        <v>134</v>
      </c>
      <c r="B146" s="12" t="s">
        <v>570</v>
      </c>
      <c r="C146" s="19" t="s">
        <v>521</v>
      </c>
      <c r="D146" s="12" t="s">
        <v>89</v>
      </c>
      <c r="E146" s="12" t="s">
        <v>90</v>
      </c>
      <c r="F146" s="12" t="str">
        <f t="shared" si="3"/>
        <v/>
      </c>
      <c r="G146" s="12" t="s">
        <v>521</v>
      </c>
      <c r="H146" s="12"/>
      <c r="I146" s="12"/>
      <c r="J146" s="12"/>
      <c r="K146" s="12" t="s">
        <v>91</v>
      </c>
      <c r="L146" s="12"/>
      <c r="M146" s="12" t="s">
        <v>92</v>
      </c>
      <c r="N146" s="12" t="s">
        <v>93</v>
      </c>
      <c r="O146" s="12" t="s">
        <v>94</v>
      </c>
      <c r="P146" s="12" t="s">
        <v>95</v>
      </c>
      <c r="Q146" s="12" t="s">
        <v>120</v>
      </c>
      <c r="R146" s="12" t="s">
        <v>120</v>
      </c>
      <c r="S146" s="12" t="str">
        <f t="shared" si="1"/>
        <v/>
      </c>
      <c r="T146" s="12"/>
      <c r="U146" s="12" t="str">
        <f t="shared" si="2"/>
        <v/>
      </c>
      <c r="V146" s="12"/>
      <c r="W146" s="15" t="s">
        <v>277</v>
      </c>
      <c r="X146" s="12" t="s">
        <v>98</v>
      </c>
      <c r="Y146" s="12" t="s">
        <v>158</v>
      </c>
      <c r="Z146" s="12" t="s">
        <v>571</v>
      </c>
      <c r="AA146" s="12" t="s">
        <v>169</v>
      </c>
      <c r="AB146" s="12"/>
      <c r="AC146" s="12">
        <v>1</v>
      </c>
      <c r="AD146" s="12"/>
      <c r="AE146" s="12" t="s">
        <v>102</v>
      </c>
      <c r="AF146" s="16">
        <v>2450000</v>
      </c>
      <c r="AG146" s="16">
        <v>1851000</v>
      </c>
      <c r="AH146" s="16">
        <v>75.55</v>
      </c>
      <c r="AI146" s="16">
        <v>599000</v>
      </c>
      <c r="AJ146" s="12">
        <v>0</v>
      </c>
      <c r="AK146" s="12">
        <v>0</v>
      </c>
      <c r="AL146" s="12">
        <v>0</v>
      </c>
      <c r="AM146" s="12">
        <v>0</v>
      </c>
      <c r="AN146" s="12">
        <v>599000</v>
      </c>
      <c r="AO146" s="12">
        <v>599000</v>
      </c>
      <c r="AP146" s="12" t="s">
        <v>565</v>
      </c>
      <c r="AQ146" s="12"/>
      <c r="AR146" s="12"/>
      <c r="AS146" s="12"/>
      <c r="AT146" s="12" t="s">
        <v>572</v>
      </c>
      <c r="AU146" s="12"/>
      <c r="AV146" s="12" t="s">
        <v>521</v>
      </c>
      <c r="AW146" s="12" t="s">
        <v>277</v>
      </c>
      <c r="AX146" s="12" t="s">
        <v>521</v>
      </c>
      <c r="AY146" s="12" t="s">
        <v>277</v>
      </c>
      <c r="AZ146" s="12" t="s">
        <v>571</v>
      </c>
      <c r="BA146" s="12" t="s">
        <v>169</v>
      </c>
      <c r="BB146" s="12">
        <v>1</v>
      </c>
      <c r="BC146" s="12"/>
      <c r="BD146" s="16">
        <v>2450000</v>
      </c>
      <c r="BE146" s="16">
        <v>0</v>
      </c>
      <c r="BF146" s="16">
        <v>0</v>
      </c>
      <c r="BG146" s="16">
        <v>1851000</v>
      </c>
      <c r="BH146" s="16">
        <v>0</v>
      </c>
      <c r="BI146" s="16">
        <v>599000</v>
      </c>
      <c r="BJ146" s="16"/>
      <c r="BK146" s="12"/>
      <c r="BL146" s="12" t="s">
        <v>104</v>
      </c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 t="s">
        <v>573</v>
      </c>
      <c r="BZ146" s="12" t="s">
        <v>574</v>
      </c>
      <c r="CA146" s="12" t="s">
        <v>277</v>
      </c>
      <c r="CB146" s="12">
        <v>599000</v>
      </c>
      <c r="CC146" s="12" t="s">
        <v>258</v>
      </c>
      <c r="CD146" s="12" t="s">
        <v>258</v>
      </c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1:102" ht="17.25" customHeight="1" x14ac:dyDescent="0.15">
      <c r="A147" s="12">
        <v>133</v>
      </c>
      <c r="B147" s="12" t="s">
        <v>575</v>
      </c>
      <c r="C147" s="19" t="s">
        <v>431</v>
      </c>
      <c r="D147" s="12" t="s">
        <v>89</v>
      </c>
      <c r="E147" s="12" t="s">
        <v>90</v>
      </c>
      <c r="F147" s="12" t="str">
        <f t="shared" si="3"/>
        <v/>
      </c>
      <c r="G147" s="12" t="s">
        <v>431</v>
      </c>
      <c r="H147" s="12"/>
      <c r="I147" s="12"/>
      <c r="J147" s="12"/>
      <c r="K147" s="12" t="s">
        <v>91</v>
      </c>
      <c r="L147" s="12"/>
      <c r="M147" s="12" t="s">
        <v>92</v>
      </c>
      <c r="N147" s="12" t="s">
        <v>93</v>
      </c>
      <c r="O147" s="12" t="s">
        <v>94</v>
      </c>
      <c r="P147" s="12" t="s">
        <v>95</v>
      </c>
      <c r="Q147" s="12" t="s">
        <v>576</v>
      </c>
      <c r="R147" s="12" t="s">
        <v>576</v>
      </c>
      <c r="S147" s="12" t="str">
        <f t="shared" si="1"/>
        <v/>
      </c>
      <c r="T147" s="12"/>
      <c r="U147" s="12" t="str">
        <f t="shared" si="2"/>
        <v/>
      </c>
      <c r="V147" s="12"/>
      <c r="W147" s="15" t="s">
        <v>277</v>
      </c>
      <c r="X147" s="12" t="s">
        <v>98</v>
      </c>
      <c r="Y147" s="12" t="s">
        <v>99</v>
      </c>
      <c r="Z147" s="12" t="s">
        <v>577</v>
      </c>
      <c r="AA147" s="12" t="s">
        <v>152</v>
      </c>
      <c r="AB147" s="12"/>
      <c r="AC147" s="12">
        <v>2</v>
      </c>
      <c r="AD147" s="12"/>
      <c r="AE147" s="12" t="s">
        <v>102</v>
      </c>
      <c r="AF147" s="16">
        <v>1350000</v>
      </c>
      <c r="AG147" s="16">
        <v>1890000</v>
      </c>
      <c r="AH147" s="16">
        <v>70</v>
      </c>
      <c r="AI147" s="16">
        <v>810000</v>
      </c>
      <c r="AJ147" s="12">
        <v>0</v>
      </c>
      <c r="AK147" s="12">
        <v>0</v>
      </c>
      <c r="AL147" s="12">
        <v>0</v>
      </c>
      <c r="AM147" s="12">
        <v>0</v>
      </c>
      <c r="AN147" s="12">
        <v>810000</v>
      </c>
      <c r="AO147" s="12">
        <v>810000</v>
      </c>
      <c r="AP147" s="12" t="s">
        <v>578</v>
      </c>
      <c r="AQ147" s="12"/>
      <c r="AR147" s="12"/>
      <c r="AS147" s="12"/>
      <c r="AT147" s="12" t="s">
        <v>579</v>
      </c>
      <c r="AU147" s="12"/>
      <c r="AV147" s="12" t="s">
        <v>431</v>
      </c>
      <c r="AW147" s="12" t="s">
        <v>106</v>
      </c>
      <c r="AX147" s="12" t="s">
        <v>431</v>
      </c>
      <c r="AY147" s="12" t="s">
        <v>106</v>
      </c>
      <c r="AZ147" s="12" t="s">
        <v>577</v>
      </c>
      <c r="BA147" s="12" t="s">
        <v>152</v>
      </c>
      <c r="BB147" s="12">
        <v>2</v>
      </c>
      <c r="BC147" s="12"/>
      <c r="BD147" s="16">
        <v>1350000</v>
      </c>
      <c r="BE147" s="16">
        <v>0</v>
      </c>
      <c r="BF147" s="16">
        <v>0</v>
      </c>
      <c r="BG147" s="16">
        <v>0</v>
      </c>
      <c r="BH147" s="16">
        <v>0</v>
      </c>
      <c r="BI147" s="16">
        <v>2700000</v>
      </c>
      <c r="BJ147" s="16"/>
      <c r="BK147" s="12"/>
      <c r="BL147" s="12" t="s">
        <v>104</v>
      </c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 t="s">
        <v>580</v>
      </c>
      <c r="BZ147" s="12" t="s">
        <v>581</v>
      </c>
      <c r="CA147" s="12" t="s">
        <v>106</v>
      </c>
      <c r="CB147" s="12">
        <v>810000</v>
      </c>
      <c r="CC147" s="12" t="s">
        <v>258</v>
      </c>
      <c r="CD147" s="12" t="s">
        <v>258</v>
      </c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1:102" ht="17.25" customHeight="1" x14ac:dyDescent="0.15">
      <c r="A148" s="12">
        <v>132</v>
      </c>
      <c r="B148" s="12" t="s">
        <v>582</v>
      </c>
      <c r="C148" s="19" t="s">
        <v>431</v>
      </c>
      <c r="D148" s="12" t="s">
        <v>89</v>
      </c>
      <c r="E148" s="12" t="s">
        <v>90</v>
      </c>
      <c r="F148" s="12" t="str">
        <f t="shared" si="3"/>
        <v/>
      </c>
      <c r="G148" s="12" t="s">
        <v>431</v>
      </c>
      <c r="H148" s="12"/>
      <c r="I148" s="12"/>
      <c r="J148" s="12"/>
      <c r="K148" s="12" t="s">
        <v>91</v>
      </c>
      <c r="L148" s="12"/>
      <c r="M148" s="12" t="s">
        <v>92</v>
      </c>
      <c r="N148" s="12" t="s">
        <v>93</v>
      </c>
      <c r="O148" s="12" t="s">
        <v>94</v>
      </c>
      <c r="P148" s="12" t="s">
        <v>95</v>
      </c>
      <c r="Q148" s="12" t="s">
        <v>120</v>
      </c>
      <c r="R148" s="12" t="s">
        <v>120</v>
      </c>
      <c r="S148" s="12" t="str">
        <f t="shared" si="1"/>
        <v/>
      </c>
      <c r="T148" s="12"/>
      <c r="U148" s="12" t="str">
        <f t="shared" si="2"/>
        <v/>
      </c>
      <c r="V148" s="12"/>
      <c r="W148" s="15" t="s">
        <v>277</v>
      </c>
      <c r="X148" s="12" t="s">
        <v>98</v>
      </c>
      <c r="Y148" s="12" t="s">
        <v>158</v>
      </c>
      <c r="Z148" s="12" t="s">
        <v>583</v>
      </c>
      <c r="AA148" s="12" t="s">
        <v>584</v>
      </c>
      <c r="AB148" s="12"/>
      <c r="AC148" s="12">
        <v>1</v>
      </c>
      <c r="AD148" s="12"/>
      <c r="AE148" s="12"/>
      <c r="AF148" s="16">
        <v>140000</v>
      </c>
      <c r="AG148" s="16">
        <v>40000</v>
      </c>
      <c r="AH148" s="16">
        <v>28.57</v>
      </c>
      <c r="AI148" s="16">
        <v>100000</v>
      </c>
      <c r="AJ148" s="12">
        <v>0</v>
      </c>
      <c r="AK148" s="12">
        <v>0</v>
      </c>
      <c r="AL148" s="12">
        <v>0</v>
      </c>
      <c r="AM148" s="12">
        <v>0</v>
      </c>
      <c r="AN148" s="12">
        <v>320000</v>
      </c>
      <c r="AO148" s="12">
        <v>320000</v>
      </c>
      <c r="AP148" s="12" t="s">
        <v>585</v>
      </c>
      <c r="AQ148" s="12"/>
      <c r="AR148" s="12"/>
      <c r="AS148" s="12"/>
      <c r="AT148" s="12" t="s">
        <v>586</v>
      </c>
      <c r="AU148" s="12"/>
      <c r="AV148" s="12" t="s">
        <v>431</v>
      </c>
      <c r="AW148" s="12" t="s">
        <v>277</v>
      </c>
      <c r="AX148" s="12" t="s">
        <v>431</v>
      </c>
      <c r="AY148" s="12" t="s">
        <v>277</v>
      </c>
      <c r="AZ148" s="12" t="s">
        <v>583</v>
      </c>
      <c r="BA148" s="12" t="s">
        <v>584</v>
      </c>
      <c r="BB148" s="12">
        <v>1</v>
      </c>
      <c r="BC148" s="12"/>
      <c r="BD148" s="16">
        <v>140000</v>
      </c>
      <c r="BE148" s="16">
        <v>0</v>
      </c>
      <c r="BF148" s="16">
        <v>0</v>
      </c>
      <c r="BG148" s="16">
        <v>40000</v>
      </c>
      <c r="BH148" s="16">
        <v>0</v>
      </c>
      <c r="BI148" s="16">
        <v>100000</v>
      </c>
      <c r="BJ148" s="16"/>
      <c r="BK148" s="12"/>
      <c r="BL148" s="12" t="s">
        <v>104</v>
      </c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 t="s">
        <v>587</v>
      </c>
      <c r="BZ148" s="12" t="s">
        <v>588</v>
      </c>
      <c r="CA148" s="12" t="s">
        <v>277</v>
      </c>
      <c r="CB148" s="12">
        <v>320000</v>
      </c>
      <c r="CC148" s="12" t="s">
        <v>258</v>
      </c>
      <c r="CD148" s="12" t="s">
        <v>258</v>
      </c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1:102" ht="17.25" customHeight="1" x14ac:dyDescent="0.15">
      <c r="A149" s="12"/>
      <c r="B149" s="12" t="s">
        <v>582</v>
      </c>
      <c r="C149" s="19" t="s">
        <v>431</v>
      </c>
      <c r="D149" s="12" t="s">
        <v>89</v>
      </c>
      <c r="E149" s="12" t="s">
        <v>90</v>
      </c>
      <c r="F149" s="12" t="str">
        <f t="shared" si="3"/>
        <v/>
      </c>
      <c r="G149" s="12" t="s">
        <v>431</v>
      </c>
      <c r="H149" s="12"/>
      <c r="I149" s="12"/>
      <c r="J149" s="12"/>
      <c r="K149" s="12" t="s">
        <v>91</v>
      </c>
      <c r="L149" s="12"/>
      <c r="M149" s="12" t="s">
        <v>92</v>
      </c>
      <c r="N149" s="12" t="s">
        <v>93</v>
      </c>
      <c r="O149" s="12" t="s">
        <v>94</v>
      </c>
      <c r="P149" s="12" t="s">
        <v>95</v>
      </c>
      <c r="Q149" s="12" t="s">
        <v>120</v>
      </c>
      <c r="R149" s="12" t="s">
        <v>120</v>
      </c>
      <c r="S149" s="12" t="str">
        <f t="shared" si="1"/>
        <v/>
      </c>
      <c r="T149" s="12"/>
      <c r="U149" s="12" t="str">
        <f t="shared" si="2"/>
        <v/>
      </c>
      <c r="V149" s="12"/>
      <c r="W149" s="15" t="s">
        <v>277</v>
      </c>
      <c r="X149" s="12" t="s">
        <v>98</v>
      </c>
      <c r="Y149" s="12" t="s">
        <v>158</v>
      </c>
      <c r="Z149" s="12" t="s">
        <v>589</v>
      </c>
      <c r="AA149" s="12" t="s">
        <v>101</v>
      </c>
      <c r="AB149" s="12"/>
      <c r="AC149" s="12">
        <v>1</v>
      </c>
      <c r="AD149" s="12"/>
      <c r="AE149" s="12" t="s">
        <v>102</v>
      </c>
      <c r="AF149" s="16">
        <v>120000</v>
      </c>
      <c r="AG149" s="16">
        <v>24000</v>
      </c>
      <c r="AH149" s="16">
        <v>20</v>
      </c>
      <c r="AI149" s="16">
        <v>96000</v>
      </c>
      <c r="AJ149" s="12">
        <v>0</v>
      </c>
      <c r="AK149" s="12"/>
      <c r="AL149" s="12"/>
      <c r="AM149" s="12"/>
      <c r="AN149" s="12"/>
      <c r="AO149" s="12"/>
      <c r="AP149" s="12" t="s">
        <v>585</v>
      </c>
      <c r="AQ149" s="12"/>
      <c r="AR149" s="12"/>
      <c r="AS149" s="12"/>
      <c r="AT149" s="12"/>
      <c r="AU149" s="12"/>
      <c r="AV149" s="17"/>
      <c r="AW149" s="12"/>
      <c r="AX149" s="17"/>
      <c r="AY149" s="12"/>
      <c r="AZ149" s="12" t="s">
        <v>589</v>
      </c>
      <c r="BA149" s="12" t="s">
        <v>101</v>
      </c>
      <c r="BB149" s="12">
        <v>1</v>
      </c>
      <c r="BC149" s="12"/>
      <c r="BD149" s="16">
        <v>120000</v>
      </c>
      <c r="BE149" s="16">
        <v>0</v>
      </c>
      <c r="BF149" s="16">
        <v>0</v>
      </c>
      <c r="BG149" s="16">
        <v>24000</v>
      </c>
      <c r="BH149" s="16">
        <v>0</v>
      </c>
      <c r="BI149" s="16">
        <v>96000</v>
      </c>
      <c r="BJ149" s="16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1:102" ht="17.25" customHeight="1" x14ac:dyDescent="0.15">
      <c r="A150" s="12"/>
      <c r="B150" s="12" t="s">
        <v>582</v>
      </c>
      <c r="C150" s="19" t="s">
        <v>431</v>
      </c>
      <c r="D150" s="12" t="s">
        <v>89</v>
      </c>
      <c r="E150" s="12" t="s">
        <v>90</v>
      </c>
      <c r="F150" s="12" t="str">
        <f t="shared" si="3"/>
        <v/>
      </c>
      <c r="G150" s="12" t="s">
        <v>431</v>
      </c>
      <c r="H150" s="12"/>
      <c r="I150" s="12"/>
      <c r="J150" s="12"/>
      <c r="K150" s="12" t="s">
        <v>91</v>
      </c>
      <c r="L150" s="12"/>
      <c r="M150" s="12" t="s">
        <v>92</v>
      </c>
      <c r="N150" s="12" t="s">
        <v>93</v>
      </c>
      <c r="O150" s="12" t="s">
        <v>94</v>
      </c>
      <c r="P150" s="12" t="s">
        <v>95</v>
      </c>
      <c r="Q150" s="12" t="s">
        <v>120</v>
      </c>
      <c r="R150" s="12" t="s">
        <v>120</v>
      </c>
      <c r="S150" s="12" t="str">
        <f t="shared" si="1"/>
        <v/>
      </c>
      <c r="T150" s="12"/>
      <c r="U150" s="12" t="str">
        <f t="shared" si="2"/>
        <v/>
      </c>
      <c r="V150" s="12"/>
      <c r="W150" s="15" t="s">
        <v>277</v>
      </c>
      <c r="X150" s="12" t="s">
        <v>98</v>
      </c>
      <c r="Y150" s="12" t="s">
        <v>158</v>
      </c>
      <c r="Z150" s="12" t="s">
        <v>146</v>
      </c>
      <c r="AA150" s="12" t="s">
        <v>101</v>
      </c>
      <c r="AB150" s="12"/>
      <c r="AC150" s="12">
        <v>1</v>
      </c>
      <c r="AD150" s="12"/>
      <c r="AE150" s="12" t="s">
        <v>102</v>
      </c>
      <c r="AF150" s="16">
        <v>155000</v>
      </c>
      <c r="AG150" s="16">
        <v>31000</v>
      </c>
      <c r="AH150" s="16">
        <v>20</v>
      </c>
      <c r="AI150" s="16">
        <v>124000</v>
      </c>
      <c r="AJ150" s="12">
        <v>0</v>
      </c>
      <c r="AK150" s="12"/>
      <c r="AL150" s="12"/>
      <c r="AM150" s="12"/>
      <c r="AN150" s="12"/>
      <c r="AO150" s="12"/>
      <c r="AP150" s="12" t="s">
        <v>585</v>
      </c>
      <c r="AQ150" s="12"/>
      <c r="AR150" s="12"/>
      <c r="AS150" s="12"/>
      <c r="AT150" s="12"/>
      <c r="AU150" s="12"/>
      <c r="AV150" s="17"/>
      <c r="AW150" s="12"/>
      <c r="AX150" s="17"/>
      <c r="AY150" s="12"/>
      <c r="AZ150" s="12" t="s">
        <v>146</v>
      </c>
      <c r="BA150" s="12" t="s">
        <v>101</v>
      </c>
      <c r="BB150" s="12">
        <v>1</v>
      </c>
      <c r="BC150" s="12"/>
      <c r="BD150" s="16">
        <v>155000</v>
      </c>
      <c r="BE150" s="16">
        <v>0</v>
      </c>
      <c r="BF150" s="16">
        <v>0</v>
      </c>
      <c r="BG150" s="16">
        <v>31000</v>
      </c>
      <c r="BH150" s="16">
        <v>0</v>
      </c>
      <c r="BI150" s="16">
        <v>124000</v>
      </c>
      <c r="BJ150" s="16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1:102" ht="17.25" customHeight="1" x14ac:dyDescent="0.15">
      <c r="A151" s="12">
        <v>131</v>
      </c>
      <c r="B151" s="12" t="s">
        <v>590</v>
      </c>
      <c r="C151" s="19" t="s">
        <v>431</v>
      </c>
      <c r="D151" s="12" t="s">
        <v>89</v>
      </c>
      <c r="E151" s="12" t="s">
        <v>334</v>
      </c>
      <c r="F151" s="12" t="str">
        <f t="shared" si="3"/>
        <v/>
      </c>
      <c r="G151" s="12" t="s">
        <v>431</v>
      </c>
      <c r="H151" s="12"/>
      <c r="I151" s="12" t="s">
        <v>135</v>
      </c>
      <c r="J151" s="12"/>
      <c r="K151" s="12" t="s">
        <v>91</v>
      </c>
      <c r="L151" s="12"/>
      <c r="M151" s="12" t="s">
        <v>92</v>
      </c>
      <c r="N151" s="12" t="s">
        <v>93</v>
      </c>
      <c r="O151" s="12" t="s">
        <v>94</v>
      </c>
      <c r="P151" s="12" t="s">
        <v>95</v>
      </c>
      <c r="Q151" s="12" t="s">
        <v>591</v>
      </c>
      <c r="R151" s="12" t="s">
        <v>591</v>
      </c>
      <c r="S151" s="12" t="str">
        <f t="shared" si="1"/>
        <v/>
      </c>
      <c r="T151" s="12"/>
      <c r="U151" s="12" t="str">
        <f t="shared" si="2"/>
        <v/>
      </c>
      <c r="V151" s="12"/>
      <c r="W151" s="15" t="s">
        <v>97</v>
      </c>
      <c r="X151" s="12" t="s">
        <v>98</v>
      </c>
      <c r="Y151" s="12" t="s">
        <v>158</v>
      </c>
      <c r="Z151" s="12" t="s">
        <v>592</v>
      </c>
      <c r="AA151" s="12" t="s">
        <v>112</v>
      </c>
      <c r="AB151" s="12"/>
      <c r="AC151" s="12">
        <v>2</v>
      </c>
      <c r="AD151" s="12"/>
      <c r="AE151" s="12" t="s">
        <v>102</v>
      </c>
      <c r="AF151" s="16">
        <v>2550000</v>
      </c>
      <c r="AG151" s="16">
        <v>1020000</v>
      </c>
      <c r="AH151" s="16">
        <v>20</v>
      </c>
      <c r="AI151" s="16">
        <v>4080000</v>
      </c>
      <c r="AJ151" s="12">
        <v>0</v>
      </c>
      <c r="AK151" s="12">
        <v>0</v>
      </c>
      <c r="AL151" s="12">
        <v>0</v>
      </c>
      <c r="AM151" s="12">
        <v>0</v>
      </c>
      <c r="AN151" s="12">
        <v>4080000</v>
      </c>
      <c r="AO151" s="12">
        <v>4080000</v>
      </c>
      <c r="AP151" s="12" t="s">
        <v>382</v>
      </c>
      <c r="AQ151" s="12"/>
      <c r="AR151" s="12"/>
      <c r="AS151" s="12"/>
      <c r="AT151" s="12" t="s">
        <v>593</v>
      </c>
      <c r="AU151" s="12"/>
      <c r="AV151" s="12" t="s">
        <v>339</v>
      </c>
      <c r="AW151" s="12" t="s">
        <v>97</v>
      </c>
      <c r="AX151" s="12" t="s">
        <v>339</v>
      </c>
      <c r="AY151" s="12" t="s">
        <v>97</v>
      </c>
      <c r="AZ151" s="12" t="s">
        <v>592</v>
      </c>
      <c r="BA151" s="12" t="s">
        <v>112</v>
      </c>
      <c r="BB151" s="12">
        <v>2</v>
      </c>
      <c r="BC151" s="12"/>
      <c r="BD151" s="16">
        <v>2550000</v>
      </c>
      <c r="BE151" s="16">
        <v>0</v>
      </c>
      <c r="BF151" s="16">
        <v>0</v>
      </c>
      <c r="BG151" s="16">
        <v>1020000</v>
      </c>
      <c r="BH151" s="16">
        <v>0</v>
      </c>
      <c r="BI151" s="16">
        <v>4080000</v>
      </c>
      <c r="BJ151" s="16"/>
      <c r="BK151" s="12"/>
      <c r="BL151" s="12" t="s">
        <v>104</v>
      </c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 t="s">
        <v>594</v>
      </c>
      <c r="BZ151" s="12" t="s">
        <v>595</v>
      </c>
      <c r="CA151" s="12" t="s">
        <v>97</v>
      </c>
      <c r="CB151" s="12">
        <v>4080000</v>
      </c>
      <c r="CC151" s="12" t="s">
        <v>135</v>
      </c>
      <c r="CD151" s="12" t="s">
        <v>136</v>
      </c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1:102" ht="17.25" customHeight="1" x14ac:dyDescent="0.15">
      <c r="A152" s="12">
        <v>130</v>
      </c>
      <c r="B152" s="12" t="s">
        <v>596</v>
      </c>
      <c r="C152" s="19" t="s">
        <v>431</v>
      </c>
      <c r="D152" s="12" t="s">
        <v>140</v>
      </c>
      <c r="E152" s="12" t="s">
        <v>334</v>
      </c>
      <c r="F152" s="12" t="str">
        <f t="shared" si="3"/>
        <v/>
      </c>
      <c r="G152" s="12" t="s">
        <v>431</v>
      </c>
      <c r="H152" s="12"/>
      <c r="I152" s="12"/>
      <c r="J152" s="12"/>
      <c r="K152" s="12" t="s">
        <v>91</v>
      </c>
      <c r="L152" s="12"/>
      <c r="M152" s="12" t="s">
        <v>92</v>
      </c>
      <c r="N152" s="12" t="s">
        <v>93</v>
      </c>
      <c r="O152" s="12" t="s">
        <v>94</v>
      </c>
      <c r="P152" s="12" t="s">
        <v>95</v>
      </c>
      <c r="Q152" s="12" t="s">
        <v>591</v>
      </c>
      <c r="R152" s="12" t="s">
        <v>591</v>
      </c>
      <c r="S152" s="12" t="str">
        <f t="shared" si="1"/>
        <v/>
      </c>
      <c r="T152" s="12"/>
      <c r="U152" s="12" t="str">
        <f t="shared" si="2"/>
        <v/>
      </c>
      <c r="V152" s="12"/>
      <c r="W152" s="15" t="s">
        <v>97</v>
      </c>
      <c r="X152" s="12" t="s">
        <v>98</v>
      </c>
      <c r="Y152" s="12" t="s">
        <v>158</v>
      </c>
      <c r="Z152" s="12" t="s">
        <v>592</v>
      </c>
      <c r="AA152" s="12" t="s">
        <v>112</v>
      </c>
      <c r="AB152" s="12"/>
      <c r="AC152" s="12">
        <v>18</v>
      </c>
      <c r="AD152" s="12"/>
      <c r="AE152" s="12" t="s">
        <v>102</v>
      </c>
      <c r="AF152" s="16">
        <v>2550000</v>
      </c>
      <c r="AG152" s="16">
        <v>9180000</v>
      </c>
      <c r="AH152" s="16">
        <v>20</v>
      </c>
      <c r="AI152" s="16">
        <v>36720000</v>
      </c>
      <c r="AJ152" s="12">
        <v>0</v>
      </c>
      <c r="AK152" s="12">
        <v>0</v>
      </c>
      <c r="AL152" s="12">
        <v>0</v>
      </c>
      <c r="AM152" s="12">
        <v>0</v>
      </c>
      <c r="AN152" s="12">
        <v>36720000</v>
      </c>
      <c r="AO152" s="12">
        <v>36720000</v>
      </c>
      <c r="AP152" s="12" t="s">
        <v>597</v>
      </c>
      <c r="AQ152" s="12"/>
      <c r="AR152" s="12"/>
      <c r="AS152" s="12"/>
      <c r="AT152" s="12" t="s">
        <v>598</v>
      </c>
      <c r="AU152" s="12"/>
      <c r="AV152" s="12" t="s">
        <v>339</v>
      </c>
      <c r="AW152" s="12" t="s">
        <v>97</v>
      </c>
      <c r="AX152" s="12" t="s">
        <v>339</v>
      </c>
      <c r="AY152" s="12" t="s">
        <v>97</v>
      </c>
      <c r="AZ152" s="12" t="s">
        <v>592</v>
      </c>
      <c r="BA152" s="12" t="s">
        <v>112</v>
      </c>
      <c r="BB152" s="12">
        <v>18</v>
      </c>
      <c r="BC152" s="12"/>
      <c r="BD152" s="16">
        <v>2550000</v>
      </c>
      <c r="BE152" s="16">
        <v>0</v>
      </c>
      <c r="BF152" s="16">
        <v>0</v>
      </c>
      <c r="BG152" s="16">
        <v>9180000</v>
      </c>
      <c r="BH152" s="16">
        <v>0</v>
      </c>
      <c r="BI152" s="16">
        <v>36720000</v>
      </c>
      <c r="BJ152" s="16"/>
      <c r="BK152" s="12"/>
      <c r="BL152" s="12" t="s">
        <v>104</v>
      </c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 t="s">
        <v>599</v>
      </c>
      <c r="BZ152" s="12" t="s">
        <v>600</v>
      </c>
      <c r="CA152" s="12" t="s">
        <v>97</v>
      </c>
      <c r="CB152" s="12">
        <v>36720000</v>
      </c>
      <c r="CC152" s="12" t="s">
        <v>135</v>
      </c>
      <c r="CD152" s="12" t="s">
        <v>136</v>
      </c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1:102" ht="17.25" customHeight="1" x14ac:dyDescent="0.15">
      <c r="A153" s="12">
        <v>129</v>
      </c>
      <c r="B153" s="12" t="s">
        <v>601</v>
      </c>
      <c r="C153" s="19" t="s">
        <v>431</v>
      </c>
      <c r="D153" s="12" t="s">
        <v>89</v>
      </c>
      <c r="E153" s="12" t="s">
        <v>90</v>
      </c>
      <c r="F153" s="12" t="str">
        <f t="shared" si="3"/>
        <v/>
      </c>
      <c r="G153" s="12" t="s">
        <v>431</v>
      </c>
      <c r="H153" s="12"/>
      <c r="I153" s="12" t="s">
        <v>258</v>
      </c>
      <c r="J153" s="12"/>
      <c r="K153" s="12" t="s">
        <v>91</v>
      </c>
      <c r="L153" s="12"/>
      <c r="M153" s="12" t="s">
        <v>92</v>
      </c>
      <c r="N153" s="12" t="s">
        <v>93</v>
      </c>
      <c r="O153" s="12" t="s">
        <v>94</v>
      </c>
      <c r="P153" s="12" t="s">
        <v>95</v>
      </c>
      <c r="Q153" s="12" t="s">
        <v>602</v>
      </c>
      <c r="R153" s="12" t="s">
        <v>602</v>
      </c>
      <c r="S153" s="12" t="str">
        <f t="shared" si="1"/>
        <v/>
      </c>
      <c r="T153" s="12"/>
      <c r="U153" s="12" t="str">
        <f t="shared" si="2"/>
        <v/>
      </c>
      <c r="V153" s="12"/>
      <c r="W153" s="15" t="s">
        <v>97</v>
      </c>
      <c r="X153" s="12" t="s">
        <v>98</v>
      </c>
      <c r="Y153" s="12" t="s">
        <v>158</v>
      </c>
      <c r="Z153" s="12" t="s">
        <v>603</v>
      </c>
      <c r="AA153" s="12" t="s">
        <v>604</v>
      </c>
      <c r="AB153" s="12"/>
      <c r="AC153" s="12">
        <v>1</v>
      </c>
      <c r="AD153" s="12"/>
      <c r="AE153" s="12"/>
      <c r="AF153" s="16">
        <v>12705000</v>
      </c>
      <c r="AG153" s="16">
        <v>3000000</v>
      </c>
      <c r="AH153" s="16">
        <v>23.61</v>
      </c>
      <c r="AI153" s="16">
        <v>9705000</v>
      </c>
      <c r="AJ153" s="12">
        <v>0</v>
      </c>
      <c r="AK153" s="12">
        <v>0</v>
      </c>
      <c r="AL153" s="12">
        <v>0</v>
      </c>
      <c r="AM153" s="12">
        <v>0</v>
      </c>
      <c r="AN153" s="12">
        <v>9705000</v>
      </c>
      <c r="AO153" s="12">
        <v>0</v>
      </c>
      <c r="AP153" s="12" t="s">
        <v>605</v>
      </c>
      <c r="AQ153" s="12"/>
      <c r="AR153" s="12"/>
      <c r="AS153" s="12"/>
      <c r="AT153" s="12" t="s">
        <v>606</v>
      </c>
      <c r="AU153" s="12"/>
      <c r="AV153" s="12" t="s">
        <v>431</v>
      </c>
      <c r="AW153" s="12" t="s">
        <v>97</v>
      </c>
      <c r="AX153" s="12" t="s">
        <v>431</v>
      </c>
      <c r="AY153" s="12" t="s">
        <v>97</v>
      </c>
      <c r="AZ153" s="12" t="s">
        <v>603</v>
      </c>
      <c r="BA153" s="12" t="s">
        <v>604</v>
      </c>
      <c r="BB153" s="12">
        <v>1</v>
      </c>
      <c r="BC153" s="12"/>
      <c r="BD153" s="16">
        <v>12705000</v>
      </c>
      <c r="BE153" s="16">
        <v>0</v>
      </c>
      <c r="BF153" s="16">
        <v>0</v>
      </c>
      <c r="BG153" s="16">
        <v>3000000</v>
      </c>
      <c r="BH153" s="16">
        <v>0</v>
      </c>
      <c r="BI153" s="16">
        <v>9705000</v>
      </c>
      <c r="BJ153" s="16"/>
      <c r="BK153" s="12"/>
      <c r="BL153" s="12" t="s">
        <v>104</v>
      </c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1:102" ht="17.25" customHeight="1" x14ac:dyDescent="0.15">
      <c r="A154" s="12">
        <v>128</v>
      </c>
      <c r="B154" s="12" t="s">
        <v>607</v>
      </c>
      <c r="C154" s="19" t="s">
        <v>431</v>
      </c>
      <c r="D154" s="12" t="s">
        <v>89</v>
      </c>
      <c r="E154" s="12" t="s">
        <v>90</v>
      </c>
      <c r="F154" s="12" t="str">
        <f t="shared" si="3"/>
        <v/>
      </c>
      <c r="G154" s="12" t="s">
        <v>431</v>
      </c>
      <c r="H154" s="12"/>
      <c r="I154" s="12"/>
      <c r="J154" s="12"/>
      <c r="K154" s="12" t="s">
        <v>91</v>
      </c>
      <c r="L154" s="12"/>
      <c r="M154" s="12" t="s">
        <v>92</v>
      </c>
      <c r="N154" s="12" t="s">
        <v>93</v>
      </c>
      <c r="O154" s="12" t="s">
        <v>94</v>
      </c>
      <c r="P154" s="12" t="s">
        <v>95</v>
      </c>
      <c r="Q154" s="12" t="s">
        <v>120</v>
      </c>
      <c r="R154" s="12" t="s">
        <v>120</v>
      </c>
      <c r="S154" s="12" t="str">
        <f t="shared" si="1"/>
        <v/>
      </c>
      <c r="T154" s="12"/>
      <c r="U154" s="12" t="str">
        <f t="shared" si="2"/>
        <v/>
      </c>
      <c r="V154" s="12"/>
      <c r="W154" s="15" t="s">
        <v>277</v>
      </c>
      <c r="X154" s="12" t="s">
        <v>98</v>
      </c>
      <c r="Y154" s="12" t="s">
        <v>99</v>
      </c>
      <c r="Z154" s="12" t="s">
        <v>608</v>
      </c>
      <c r="AA154" s="12" t="s">
        <v>609</v>
      </c>
      <c r="AB154" s="12"/>
      <c r="AC154" s="12">
        <v>1</v>
      </c>
      <c r="AD154" s="12"/>
      <c r="AE154" s="12" t="s">
        <v>102</v>
      </c>
      <c r="AF154" s="16">
        <v>880000</v>
      </c>
      <c r="AG154" s="16">
        <v>176000</v>
      </c>
      <c r="AH154" s="16">
        <v>20</v>
      </c>
      <c r="AI154" s="16">
        <v>704000</v>
      </c>
      <c r="AJ154" s="12">
        <v>0</v>
      </c>
      <c r="AK154" s="12">
        <v>0</v>
      </c>
      <c r="AL154" s="12">
        <v>0</v>
      </c>
      <c r="AM154" s="12">
        <v>0</v>
      </c>
      <c r="AN154" s="12">
        <v>704000</v>
      </c>
      <c r="AO154" s="12">
        <v>704000</v>
      </c>
      <c r="AP154" s="12" t="s">
        <v>565</v>
      </c>
      <c r="AQ154" s="12"/>
      <c r="AR154" s="12"/>
      <c r="AS154" s="12"/>
      <c r="AT154" s="12" t="s">
        <v>610</v>
      </c>
      <c r="AU154" s="12"/>
      <c r="AV154" s="12" t="s">
        <v>431</v>
      </c>
      <c r="AW154" s="12" t="s">
        <v>106</v>
      </c>
      <c r="AX154" s="12" t="s">
        <v>431</v>
      </c>
      <c r="AY154" s="12" t="s">
        <v>106</v>
      </c>
      <c r="AZ154" s="12" t="s">
        <v>608</v>
      </c>
      <c r="BA154" s="12" t="s">
        <v>609</v>
      </c>
      <c r="BB154" s="12">
        <v>1</v>
      </c>
      <c r="BC154" s="12"/>
      <c r="BD154" s="16">
        <v>880000</v>
      </c>
      <c r="BE154" s="16">
        <v>0</v>
      </c>
      <c r="BF154" s="16">
        <v>0</v>
      </c>
      <c r="BG154" s="16">
        <v>0</v>
      </c>
      <c r="BH154" s="16">
        <v>0</v>
      </c>
      <c r="BI154" s="16">
        <v>880000</v>
      </c>
      <c r="BJ154" s="16"/>
      <c r="BK154" s="12"/>
      <c r="BL154" s="12" t="s">
        <v>104</v>
      </c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 t="s">
        <v>611</v>
      </c>
      <c r="BZ154" s="12" t="s">
        <v>612</v>
      </c>
      <c r="CA154" s="12" t="s">
        <v>106</v>
      </c>
      <c r="CB154" s="12">
        <v>704000</v>
      </c>
      <c r="CC154" s="12" t="s">
        <v>258</v>
      </c>
      <c r="CD154" s="12" t="s">
        <v>258</v>
      </c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1:102" ht="17.25" customHeight="1" x14ac:dyDescent="0.15">
      <c r="A155" s="12">
        <v>127</v>
      </c>
      <c r="B155" s="12" t="s">
        <v>613</v>
      </c>
      <c r="C155" s="19" t="s">
        <v>431</v>
      </c>
      <c r="D155" s="12" t="s">
        <v>89</v>
      </c>
      <c r="E155" s="12" t="s">
        <v>90</v>
      </c>
      <c r="F155" s="12" t="str">
        <f t="shared" si="3"/>
        <v/>
      </c>
      <c r="G155" s="12" t="s">
        <v>431</v>
      </c>
      <c r="H155" s="12"/>
      <c r="I155" s="12"/>
      <c r="J155" s="12"/>
      <c r="K155" s="12" t="s">
        <v>91</v>
      </c>
      <c r="L155" s="12"/>
      <c r="M155" s="12" t="s">
        <v>92</v>
      </c>
      <c r="N155" s="12" t="s">
        <v>93</v>
      </c>
      <c r="O155" s="12" t="s">
        <v>94</v>
      </c>
      <c r="P155" s="12" t="s">
        <v>95</v>
      </c>
      <c r="Q155" s="12" t="s">
        <v>120</v>
      </c>
      <c r="R155" s="12" t="s">
        <v>120</v>
      </c>
      <c r="S155" s="12" t="str">
        <f t="shared" si="1"/>
        <v/>
      </c>
      <c r="T155" s="12"/>
      <c r="U155" s="12" t="str">
        <f t="shared" si="2"/>
        <v/>
      </c>
      <c r="V155" s="12"/>
      <c r="W155" s="15" t="s">
        <v>277</v>
      </c>
      <c r="X155" s="12" t="s">
        <v>98</v>
      </c>
      <c r="Y155" s="12" t="s">
        <v>158</v>
      </c>
      <c r="Z155" s="12" t="s">
        <v>614</v>
      </c>
      <c r="AA155" s="12" t="s">
        <v>122</v>
      </c>
      <c r="AB155" s="12"/>
      <c r="AC155" s="12">
        <v>1</v>
      </c>
      <c r="AD155" s="12"/>
      <c r="AE155" s="12" t="s">
        <v>102</v>
      </c>
      <c r="AF155" s="16">
        <v>385000</v>
      </c>
      <c r="AG155" s="16">
        <v>77000</v>
      </c>
      <c r="AH155" s="16">
        <v>20</v>
      </c>
      <c r="AI155" s="16">
        <v>308000</v>
      </c>
      <c r="AJ155" s="12">
        <v>0</v>
      </c>
      <c r="AK155" s="12">
        <v>0</v>
      </c>
      <c r="AL155" s="12">
        <v>0</v>
      </c>
      <c r="AM155" s="12">
        <v>0</v>
      </c>
      <c r="AN155" s="12">
        <v>532000</v>
      </c>
      <c r="AO155" s="12">
        <v>532000</v>
      </c>
      <c r="AP155" s="12" t="s">
        <v>615</v>
      </c>
      <c r="AQ155" s="12"/>
      <c r="AR155" s="12"/>
      <c r="AS155" s="12"/>
      <c r="AT155" s="12" t="s">
        <v>616</v>
      </c>
      <c r="AU155" s="12"/>
      <c r="AV155" s="12" t="s">
        <v>431</v>
      </c>
      <c r="AW155" s="12" t="s">
        <v>277</v>
      </c>
      <c r="AX155" s="12" t="s">
        <v>431</v>
      </c>
      <c r="AY155" s="12" t="s">
        <v>277</v>
      </c>
      <c r="AZ155" s="12" t="s">
        <v>614</v>
      </c>
      <c r="BA155" s="12" t="s">
        <v>122</v>
      </c>
      <c r="BB155" s="12">
        <v>1</v>
      </c>
      <c r="BC155" s="12"/>
      <c r="BD155" s="16">
        <v>385000</v>
      </c>
      <c r="BE155" s="16">
        <v>0</v>
      </c>
      <c r="BF155" s="16">
        <v>0</v>
      </c>
      <c r="BG155" s="16">
        <v>77000</v>
      </c>
      <c r="BH155" s="16">
        <v>0</v>
      </c>
      <c r="BI155" s="16">
        <v>308000</v>
      </c>
      <c r="BJ155" s="16"/>
      <c r="BK155" s="12"/>
      <c r="BL155" s="12" t="s">
        <v>104</v>
      </c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 t="s">
        <v>617</v>
      </c>
      <c r="BZ155" s="12" t="s">
        <v>618</v>
      </c>
      <c r="CA155" s="12" t="s">
        <v>277</v>
      </c>
      <c r="CB155" s="12">
        <v>532000</v>
      </c>
      <c r="CC155" s="12" t="s">
        <v>258</v>
      </c>
      <c r="CD155" s="12" t="s">
        <v>258</v>
      </c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1:102" ht="17.25" customHeight="1" x14ac:dyDescent="0.15">
      <c r="A156" s="12"/>
      <c r="B156" s="12" t="s">
        <v>613</v>
      </c>
      <c r="C156" s="19" t="s">
        <v>431</v>
      </c>
      <c r="D156" s="12" t="s">
        <v>89</v>
      </c>
      <c r="E156" s="12" t="s">
        <v>90</v>
      </c>
      <c r="F156" s="12" t="str">
        <f t="shared" si="3"/>
        <v/>
      </c>
      <c r="G156" s="12" t="s">
        <v>431</v>
      </c>
      <c r="H156" s="12"/>
      <c r="I156" s="12"/>
      <c r="J156" s="12"/>
      <c r="K156" s="12" t="s">
        <v>91</v>
      </c>
      <c r="L156" s="12"/>
      <c r="M156" s="12" t="s">
        <v>92</v>
      </c>
      <c r="N156" s="12" t="s">
        <v>93</v>
      </c>
      <c r="O156" s="12" t="s">
        <v>94</v>
      </c>
      <c r="P156" s="12" t="s">
        <v>95</v>
      </c>
      <c r="Q156" s="12" t="s">
        <v>120</v>
      </c>
      <c r="R156" s="12" t="s">
        <v>120</v>
      </c>
      <c r="S156" s="12" t="str">
        <f t="shared" si="1"/>
        <v/>
      </c>
      <c r="T156" s="12"/>
      <c r="U156" s="12" t="str">
        <f t="shared" si="2"/>
        <v/>
      </c>
      <c r="V156" s="12"/>
      <c r="W156" s="15" t="s">
        <v>277</v>
      </c>
      <c r="X156" s="12" t="s">
        <v>98</v>
      </c>
      <c r="Y156" s="12" t="s">
        <v>158</v>
      </c>
      <c r="Z156" s="12" t="s">
        <v>619</v>
      </c>
      <c r="AA156" s="12" t="s">
        <v>122</v>
      </c>
      <c r="AB156" s="12"/>
      <c r="AC156" s="12">
        <v>1</v>
      </c>
      <c r="AD156" s="12"/>
      <c r="AE156" s="12" t="s">
        <v>182</v>
      </c>
      <c r="AF156" s="16">
        <v>280000</v>
      </c>
      <c r="AG156" s="16">
        <v>56000</v>
      </c>
      <c r="AH156" s="16">
        <v>20</v>
      </c>
      <c r="AI156" s="16">
        <v>224000</v>
      </c>
      <c r="AJ156" s="12">
        <v>0</v>
      </c>
      <c r="AK156" s="12"/>
      <c r="AL156" s="12"/>
      <c r="AM156" s="12"/>
      <c r="AN156" s="12"/>
      <c r="AO156" s="12"/>
      <c r="AP156" s="12" t="s">
        <v>615</v>
      </c>
      <c r="AQ156" s="12"/>
      <c r="AR156" s="12"/>
      <c r="AS156" s="12"/>
      <c r="AT156" s="12"/>
      <c r="AU156" s="12"/>
      <c r="AV156" s="17"/>
      <c r="AW156" s="12"/>
      <c r="AX156" s="17"/>
      <c r="AY156" s="12"/>
      <c r="AZ156" s="12" t="s">
        <v>619</v>
      </c>
      <c r="BA156" s="12" t="s">
        <v>122</v>
      </c>
      <c r="BB156" s="12">
        <v>1</v>
      </c>
      <c r="BC156" s="12"/>
      <c r="BD156" s="16">
        <v>280000</v>
      </c>
      <c r="BE156" s="16">
        <v>140000</v>
      </c>
      <c r="BF156" s="16">
        <v>140000</v>
      </c>
      <c r="BG156" s="16">
        <v>56000</v>
      </c>
      <c r="BH156" s="16">
        <v>0</v>
      </c>
      <c r="BI156" s="16">
        <v>224000</v>
      </c>
      <c r="BJ156" s="16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1:102" ht="17.25" customHeight="1" x14ac:dyDescent="0.15">
      <c r="A157" s="12">
        <v>126</v>
      </c>
      <c r="B157" s="12" t="s">
        <v>620</v>
      </c>
      <c r="C157" s="19" t="s">
        <v>431</v>
      </c>
      <c r="D157" s="12" t="s">
        <v>89</v>
      </c>
      <c r="E157" s="12" t="s">
        <v>90</v>
      </c>
      <c r="F157" s="12" t="str">
        <f t="shared" si="3"/>
        <v/>
      </c>
      <c r="G157" s="12" t="s">
        <v>431</v>
      </c>
      <c r="H157" s="12"/>
      <c r="I157" s="12"/>
      <c r="J157" s="12"/>
      <c r="K157" s="12" t="s">
        <v>91</v>
      </c>
      <c r="L157" s="12"/>
      <c r="M157" s="12" t="s">
        <v>92</v>
      </c>
      <c r="N157" s="12" t="s">
        <v>93</v>
      </c>
      <c r="O157" s="12" t="s">
        <v>94</v>
      </c>
      <c r="P157" s="12" t="s">
        <v>95</v>
      </c>
      <c r="Q157" s="12" t="s">
        <v>120</v>
      </c>
      <c r="R157" s="12" t="s">
        <v>120</v>
      </c>
      <c r="S157" s="12" t="str">
        <f t="shared" si="1"/>
        <v/>
      </c>
      <c r="T157" s="12"/>
      <c r="U157" s="12" t="str">
        <f t="shared" si="2"/>
        <v/>
      </c>
      <c r="V157" s="12"/>
      <c r="W157" s="15" t="s">
        <v>277</v>
      </c>
      <c r="X157" s="12" t="s">
        <v>98</v>
      </c>
      <c r="Y157" s="12" t="s">
        <v>158</v>
      </c>
      <c r="Z157" s="12" t="s">
        <v>100</v>
      </c>
      <c r="AA157" s="12" t="s">
        <v>101</v>
      </c>
      <c r="AB157" s="12"/>
      <c r="AC157" s="12">
        <v>1</v>
      </c>
      <c r="AD157" s="12"/>
      <c r="AE157" s="12" t="s">
        <v>102</v>
      </c>
      <c r="AF157" s="16">
        <v>140000</v>
      </c>
      <c r="AG157" s="16">
        <v>28000</v>
      </c>
      <c r="AH157" s="16">
        <v>20</v>
      </c>
      <c r="AI157" s="16">
        <v>112000</v>
      </c>
      <c r="AJ157" s="12">
        <v>0</v>
      </c>
      <c r="AK157" s="12">
        <v>0</v>
      </c>
      <c r="AL157" s="12">
        <v>0</v>
      </c>
      <c r="AM157" s="12">
        <v>0</v>
      </c>
      <c r="AN157" s="12">
        <v>112000</v>
      </c>
      <c r="AO157" s="12">
        <v>112000</v>
      </c>
      <c r="AP157" s="12" t="s">
        <v>621</v>
      </c>
      <c r="AQ157" s="12"/>
      <c r="AR157" s="12"/>
      <c r="AS157" s="12"/>
      <c r="AT157" s="12" t="s">
        <v>622</v>
      </c>
      <c r="AU157" s="12"/>
      <c r="AV157" s="12" t="s">
        <v>431</v>
      </c>
      <c r="AW157" s="12" t="s">
        <v>277</v>
      </c>
      <c r="AX157" s="12" t="s">
        <v>431</v>
      </c>
      <c r="AY157" s="12" t="s">
        <v>277</v>
      </c>
      <c r="AZ157" s="12" t="s">
        <v>100</v>
      </c>
      <c r="BA157" s="12" t="s">
        <v>101</v>
      </c>
      <c r="BB157" s="12">
        <v>1</v>
      </c>
      <c r="BC157" s="12"/>
      <c r="BD157" s="16">
        <v>140000</v>
      </c>
      <c r="BE157" s="16">
        <v>0</v>
      </c>
      <c r="BF157" s="16">
        <v>0</v>
      </c>
      <c r="BG157" s="16">
        <v>28000</v>
      </c>
      <c r="BH157" s="16">
        <v>0</v>
      </c>
      <c r="BI157" s="16">
        <v>112000</v>
      </c>
      <c r="BJ157" s="16"/>
      <c r="BK157" s="12"/>
      <c r="BL157" s="12" t="s">
        <v>104</v>
      </c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 t="s">
        <v>623</v>
      </c>
      <c r="BZ157" s="12" t="s">
        <v>624</v>
      </c>
      <c r="CA157" s="12" t="s">
        <v>277</v>
      </c>
      <c r="CB157" s="12">
        <v>112000</v>
      </c>
      <c r="CC157" s="12" t="s">
        <v>258</v>
      </c>
      <c r="CD157" s="12" t="s">
        <v>258</v>
      </c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1:102" ht="17.25" customHeight="1" x14ac:dyDescent="0.15">
      <c r="A158" s="12">
        <v>125</v>
      </c>
      <c r="B158" s="12" t="s">
        <v>625</v>
      </c>
      <c r="C158" s="19" t="s">
        <v>431</v>
      </c>
      <c r="D158" s="12" t="s">
        <v>140</v>
      </c>
      <c r="E158" s="12" t="s">
        <v>90</v>
      </c>
      <c r="F158" s="12" t="str">
        <f t="shared" si="3"/>
        <v/>
      </c>
      <c r="G158" s="12" t="s">
        <v>431</v>
      </c>
      <c r="H158" s="12"/>
      <c r="I158" s="12"/>
      <c r="J158" s="12"/>
      <c r="K158" s="12" t="s">
        <v>91</v>
      </c>
      <c r="L158" s="12"/>
      <c r="M158" s="12" t="s">
        <v>92</v>
      </c>
      <c r="N158" s="12" t="s">
        <v>93</v>
      </c>
      <c r="O158" s="12" t="s">
        <v>94</v>
      </c>
      <c r="P158" s="12" t="s">
        <v>95</v>
      </c>
      <c r="Q158" s="12" t="s">
        <v>120</v>
      </c>
      <c r="R158" s="12" t="s">
        <v>120</v>
      </c>
      <c r="S158" s="12" t="str">
        <f t="shared" si="1"/>
        <v/>
      </c>
      <c r="T158" s="12"/>
      <c r="U158" s="12" t="str">
        <f t="shared" si="2"/>
        <v/>
      </c>
      <c r="V158" s="12"/>
      <c r="W158" s="15" t="s">
        <v>277</v>
      </c>
      <c r="X158" s="12" t="s">
        <v>98</v>
      </c>
      <c r="Y158" s="12" t="s">
        <v>99</v>
      </c>
      <c r="Z158" s="12" t="s">
        <v>626</v>
      </c>
      <c r="AA158" s="12" t="s">
        <v>169</v>
      </c>
      <c r="AB158" s="12"/>
      <c r="AC158" s="12">
        <v>1</v>
      </c>
      <c r="AD158" s="12"/>
      <c r="AE158" s="12" t="s">
        <v>102</v>
      </c>
      <c r="AF158" s="16">
        <v>2450000</v>
      </c>
      <c r="AG158" s="16">
        <v>1851000</v>
      </c>
      <c r="AH158" s="16">
        <v>75.55</v>
      </c>
      <c r="AI158" s="16">
        <v>599000</v>
      </c>
      <c r="AJ158" s="12">
        <v>0</v>
      </c>
      <c r="AK158" s="12">
        <v>0</v>
      </c>
      <c r="AL158" s="12">
        <v>0</v>
      </c>
      <c r="AM158" s="12">
        <v>0</v>
      </c>
      <c r="AN158" s="12">
        <v>599000</v>
      </c>
      <c r="AO158" s="12">
        <v>599000</v>
      </c>
      <c r="AP158" s="12" t="s">
        <v>565</v>
      </c>
      <c r="AQ158" s="12"/>
      <c r="AR158" s="12"/>
      <c r="AS158" s="12"/>
      <c r="AT158" s="12" t="s">
        <v>627</v>
      </c>
      <c r="AU158" s="12"/>
      <c r="AV158" s="12" t="s">
        <v>431</v>
      </c>
      <c r="AW158" s="12" t="s">
        <v>106</v>
      </c>
      <c r="AX158" s="12" t="s">
        <v>431</v>
      </c>
      <c r="AY158" s="12" t="s">
        <v>106</v>
      </c>
      <c r="AZ158" s="12" t="s">
        <v>626</v>
      </c>
      <c r="BA158" s="12" t="s">
        <v>169</v>
      </c>
      <c r="BB158" s="12">
        <v>1</v>
      </c>
      <c r="BC158" s="12"/>
      <c r="BD158" s="16">
        <v>2450000</v>
      </c>
      <c r="BE158" s="16">
        <v>0</v>
      </c>
      <c r="BF158" s="16">
        <v>0</v>
      </c>
      <c r="BG158" s="16">
        <v>0</v>
      </c>
      <c r="BH158" s="16">
        <v>0</v>
      </c>
      <c r="BI158" s="16">
        <v>2450000</v>
      </c>
      <c r="BJ158" s="16"/>
      <c r="BK158" s="12"/>
      <c r="BL158" s="12" t="s">
        <v>104</v>
      </c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 t="s">
        <v>628</v>
      </c>
      <c r="BZ158" s="12" t="s">
        <v>629</v>
      </c>
      <c r="CA158" s="12" t="s">
        <v>106</v>
      </c>
      <c r="CB158" s="12">
        <v>599000</v>
      </c>
      <c r="CC158" s="12" t="s">
        <v>258</v>
      </c>
      <c r="CD158" s="12" t="s">
        <v>258</v>
      </c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1:102" ht="17.25" customHeight="1" x14ac:dyDescent="0.15">
      <c r="A159" s="12">
        <v>11</v>
      </c>
      <c r="B159" s="12" t="s">
        <v>630</v>
      </c>
      <c r="C159" s="19" t="s">
        <v>431</v>
      </c>
      <c r="D159" s="12" t="s">
        <v>435</v>
      </c>
      <c r="E159" s="12" t="s">
        <v>334</v>
      </c>
      <c r="F159" s="12" t="str">
        <f t="shared" si="3"/>
        <v/>
      </c>
      <c r="G159" s="12" t="s">
        <v>431</v>
      </c>
      <c r="H159" s="12"/>
      <c r="I159" s="12" t="s">
        <v>631</v>
      </c>
      <c r="J159" s="12"/>
      <c r="K159" s="12" t="s">
        <v>632</v>
      </c>
      <c r="L159" s="12"/>
      <c r="M159" s="12" t="s">
        <v>633</v>
      </c>
      <c r="N159" s="12" t="s">
        <v>634</v>
      </c>
      <c r="O159" s="12" t="s">
        <v>635</v>
      </c>
      <c r="P159" s="12" t="s">
        <v>95</v>
      </c>
      <c r="Q159" s="12" t="s">
        <v>636</v>
      </c>
      <c r="R159" s="12" t="s">
        <v>636</v>
      </c>
      <c r="S159" s="12" t="str">
        <f t="shared" si="1"/>
        <v/>
      </c>
      <c r="T159" s="12"/>
      <c r="U159" s="12" t="str">
        <f t="shared" si="2"/>
        <v/>
      </c>
      <c r="V159" s="12"/>
      <c r="W159" s="15" t="s">
        <v>637</v>
      </c>
      <c r="X159" s="12" t="s">
        <v>98</v>
      </c>
      <c r="Y159" s="12" t="s">
        <v>99</v>
      </c>
      <c r="Z159" s="12" t="s">
        <v>638</v>
      </c>
      <c r="AA159" s="12" t="s">
        <v>639</v>
      </c>
      <c r="AB159" s="12"/>
      <c r="AC159" s="12">
        <v>1</v>
      </c>
      <c r="AD159" s="12"/>
      <c r="AE159" s="12" t="s">
        <v>102</v>
      </c>
      <c r="AF159" s="16">
        <v>34470000</v>
      </c>
      <c r="AG159" s="16">
        <v>0</v>
      </c>
      <c r="AH159" s="16">
        <v>0</v>
      </c>
      <c r="AI159" s="16">
        <v>34470000</v>
      </c>
      <c r="AJ159" s="12">
        <v>0</v>
      </c>
      <c r="AK159" s="12">
        <v>0</v>
      </c>
      <c r="AL159" s="12">
        <v>0</v>
      </c>
      <c r="AM159" s="12">
        <v>0</v>
      </c>
      <c r="AN159" s="12">
        <v>239300000</v>
      </c>
      <c r="AO159" s="12">
        <v>119650000</v>
      </c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 t="s">
        <v>638</v>
      </c>
      <c r="BA159" s="12" t="s">
        <v>639</v>
      </c>
      <c r="BB159" s="12"/>
      <c r="BC159" s="12"/>
      <c r="BD159" s="16"/>
      <c r="BE159" s="16"/>
      <c r="BF159" s="16"/>
      <c r="BG159" s="16"/>
      <c r="BH159" s="16"/>
      <c r="BI159" s="16"/>
      <c r="BJ159" s="16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7">
        <v>44348.498344907406</v>
      </c>
      <c r="BZ159" s="12" t="s">
        <v>640</v>
      </c>
      <c r="CA159" s="12" t="s">
        <v>637</v>
      </c>
      <c r="CB159" s="12">
        <v>119650000</v>
      </c>
      <c r="CC159" s="12" t="s">
        <v>641</v>
      </c>
      <c r="CD159" s="12" t="s">
        <v>136</v>
      </c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1:102" ht="17.25" customHeight="1" x14ac:dyDescent="0.15">
      <c r="A160" s="12"/>
      <c r="B160" s="12" t="s">
        <v>630</v>
      </c>
      <c r="C160" s="19" t="s">
        <v>431</v>
      </c>
      <c r="D160" s="12" t="s">
        <v>435</v>
      </c>
      <c r="E160" s="12" t="s">
        <v>334</v>
      </c>
      <c r="F160" s="12" t="str">
        <f t="shared" si="3"/>
        <v/>
      </c>
      <c r="G160" s="12" t="s">
        <v>431</v>
      </c>
      <c r="H160" s="12"/>
      <c r="I160" s="12" t="s">
        <v>631</v>
      </c>
      <c r="J160" s="12"/>
      <c r="K160" s="12" t="s">
        <v>632</v>
      </c>
      <c r="L160" s="12"/>
      <c r="M160" s="12" t="s">
        <v>633</v>
      </c>
      <c r="N160" s="12" t="s">
        <v>634</v>
      </c>
      <c r="O160" s="12" t="s">
        <v>635</v>
      </c>
      <c r="P160" s="12" t="s">
        <v>95</v>
      </c>
      <c r="Q160" s="12" t="s">
        <v>636</v>
      </c>
      <c r="R160" s="12" t="s">
        <v>636</v>
      </c>
      <c r="S160" s="12" t="str">
        <f t="shared" si="1"/>
        <v/>
      </c>
      <c r="T160" s="12"/>
      <c r="U160" s="12" t="str">
        <f t="shared" si="2"/>
        <v/>
      </c>
      <c r="V160" s="12"/>
      <c r="W160" s="15" t="s">
        <v>637</v>
      </c>
      <c r="X160" s="12" t="s">
        <v>98</v>
      </c>
      <c r="Y160" s="12" t="s">
        <v>99</v>
      </c>
      <c r="Z160" s="12" t="s">
        <v>642</v>
      </c>
      <c r="AA160" s="12" t="s">
        <v>483</v>
      </c>
      <c r="AB160" s="12"/>
      <c r="AC160" s="12">
        <v>1</v>
      </c>
      <c r="AD160" s="12"/>
      <c r="AE160" s="12" t="s">
        <v>102</v>
      </c>
      <c r="AF160" s="16">
        <v>59860000</v>
      </c>
      <c r="AG160" s="16">
        <v>0</v>
      </c>
      <c r="AH160" s="16">
        <v>0</v>
      </c>
      <c r="AI160" s="16">
        <v>59860000</v>
      </c>
      <c r="AJ160" s="12">
        <v>0</v>
      </c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 t="s">
        <v>642</v>
      </c>
      <c r="BA160" s="12" t="s">
        <v>483</v>
      </c>
      <c r="BB160" s="12"/>
      <c r="BC160" s="12"/>
      <c r="BD160" s="16"/>
      <c r="BE160" s="16"/>
      <c r="BF160" s="16"/>
      <c r="BG160" s="16"/>
      <c r="BH160" s="16"/>
      <c r="BI160" s="16"/>
      <c r="BJ160" s="16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7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1:102" ht="17.25" customHeight="1" x14ac:dyDescent="0.15">
      <c r="A161" s="12"/>
      <c r="B161" s="12" t="s">
        <v>630</v>
      </c>
      <c r="C161" s="19" t="s">
        <v>431</v>
      </c>
      <c r="D161" s="12" t="s">
        <v>435</v>
      </c>
      <c r="E161" s="12" t="s">
        <v>334</v>
      </c>
      <c r="F161" s="12" t="str">
        <f t="shared" si="3"/>
        <v/>
      </c>
      <c r="G161" s="12" t="s">
        <v>431</v>
      </c>
      <c r="H161" s="12"/>
      <c r="I161" s="12" t="s">
        <v>631</v>
      </c>
      <c r="J161" s="12"/>
      <c r="K161" s="12" t="s">
        <v>632</v>
      </c>
      <c r="L161" s="12"/>
      <c r="M161" s="12" t="s">
        <v>633</v>
      </c>
      <c r="N161" s="12" t="s">
        <v>634</v>
      </c>
      <c r="O161" s="12" t="s">
        <v>635</v>
      </c>
      <c r="P161" s="12" t="s">
        <v>95</v>
      </c>
      <c r="Q161" s="12" t="s">
        <v>636</v>
      </c>
      <c r="R161" s="12" t="s">
        <v>636</v>
      </c>
      <c r="S161" s="12" t="str">
        <f t="shared" si="1"/>
        <v/>
      </c>
      <c r="T161" s="12"/>
      <c r="U161" s="12" t="str">
        <f t="shared" si="2"/>
        <v/>
      </c>
      <c r="V161" s="12"/>
      <c r="W161" s="15" t="s">
        <v>637</v>
      </c>
      <c r="X161" s="12" t="s">
        <v>98</v>
      </c>
      <c r="Y161" s="12" t="s">
        <v>99</v>
      </c>
      <c r="Z161" s="12" t="s">
        <v>643</v>
      </c>
      <c r="AA161" s="12" t="s">
        <v>639</v>
      </c>
      <c r="AB161" s="12"/>
      <c r="AC161" s="12">
        <v>1</v>
      </c>
      <c r="AD161" s="12"/>
      <c r="AE161" s="12" t="s">
        <v>102</v>
      </c>
      <c r="AF161" s="16">
        <v>34470000</v>
      </c>
      <c r="AG161" s="16">
        <v>0</v>
      </c>
      <c r="AH161" s="16">
        <v>0</v>
      </c>
      <c r="AI161" s="16">
        <v>34470000</v>
      </c>
      <c r="AJ161" s="12">
        <v>0</v>
      </c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 t="s">
        <v>643</v>
      </c>
      <c r="BA161" s="12" t="s">
        <v>639</v>
      </c>
      <c r="BB161" s="12"/>
      <c r="BC161" s="12"/>
      <c r="BD161" s="16"/>
      <c r="BE161" s="16"/>
      <c r="BF161" s="16"/>
      <c r="BG161" s="16"/>
      <c r="BH161" s="16"/>
      <c r="BI161" s="16"/>
      <c r="BJ161" s="16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7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1:102" ht="17.25" customHeight="1" x14ac:dyDescent="0.15">
      <c r="A162" s="12"/>
      <c r="B162" s="12" t="s">
        <v>630</v>
      </c>
      <c r="C162" s="19" t="s">
        <v>431</v>
      </c>
      <c r="D162" s="12" t="s">
        <v>435</v>
      </c>
      <c r="E162" s="12" t="s">
        <v>334</v>
      </c>
      <c r="F162" s="12" t="str">
        <f t="shared" si="3"/>
        <v/>
      </c>
      <c r="G162" s="12" t="s">
        <v>431</v>
      </c>
      <c r="H162" s="12"/>
      <c r="I162" s="12" t="s">
        <v>631</v>
      </c>
      <c r="J162" s="12"/>
      <c r="K162" s="12" t="s">
        <v>632</v>
      </c>
      <c r="L162" s="12"/>
      <c r="M162" s="12" t="s">
        <v>633</v>
      </c>
      <c r="N162" s="12" t="s">
        <v>634</v>
      </c>
      <c r="O162" s="12" t="s">
        <v>635</v>
      </c>
      <c r="P162" s="12" t="s">
        <v>95</v>
      </c>
      <c r="Q162" s="12" t="s">
        <v>636</v>
      </c>
      <c r="R162" s="12" t="s">
        <v>636</v>
      </c>
      <c r="S162" s="12" t="str">
        <f t="shared" si="1"/>
        <v/>
      </c>
      <c r="T162" s="12"/>
      <c r="U162" s="12" t="str">
        <f t="shared" si="2"/>
        <v/>
      </c>
      <c r="V162" s="12"/>
      <c r="W162" s="15" t="s">
        <v>637</v>
      </c>
      <c r="X162" s="12" t="s">
        <v>98</v>
      </c>
      <c r="Y162" s="12" t="s">
        <v>99</v>
      </c>
      <c r="Z162" s="12" t="s">
        <v>644</v>
      </c>
      <c r="AA162" s="12" t="s">
        <v>127</v>
      </c>
      <c r="AB162" s="12"/>
      <c r="AC162" s="12">
        <v>4</v>
      </c>
      <c r="AD162" s="12"/>
      <c r="AE162" s="12" t="s">
        <v>102</v>
      </c>
      <c r="AF162" s="16">
        <v>1250000</v>
      </c>
      <c r="AG162" s="16">
        <v>0</v>
      </c>
      <c r="AH162" s="16">
        <v>0</v>
      </c>
      <c r="AI162" s="16">
        <v>5000000</v>
      </c>
      <c r="AJ162" s="12">
        <v>0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 t="s">
        <v>644</v>
      </c>
      <c r="BA162" s="12" t="s">
        <v>127</v>
      </c>
      <c r="BB162" s="12"/>
      <c r="BC162" s="12"/>
      <c r="BD162" s="16"/>
      <c r="BE162" s="16"/>
      <c r="BF162" s="16"/>
      <c r="BG162" s="16"/>
      <c r="BH162" s="16"/>
      <c r="BI162" s="16"/>
      <c r="BJ162" s="16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7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1:102" ht="17.25" customHeight="1" x14ac:dyDescent="0.15">
      <c r="A163" s="12"/>
      <c r="B163" s="12" t="s">
        <v>630</v>
      </c>
      <c r="C163" s="19" t="s">
        <v>431</v>
      </c>
      <c r="D163" s="12" t="s">
        <v>435</v>
      </c>
      <c r="E163" s="12" t="s">
        <v>334</v>
      </c>
      <c r="F163" s="12" t="str">
        <f t="shared" si="3"/>
        <v/>
      </c>
      <c r="G163" s="12" t="s">
        <v>431</v>
      </c>
      <c r="H163" s="12"/>
      <c r="I163" s="12" t="s">
        <v>631</v>
      </c>
      <c r="J163" s="12"/>
      <c r="K163" s="12" t="s">
        <v>632</v>
      </c>
      <c r="L163" s="12"/>
      <c r="M163" s="12" t="s">
        <v>633</v>
      </c>
      <c r="N163" s="12" t="s">
        <v>634</v>
      </c>
      <c r="O163" s="12" t="s">
        <v>635</v>
      </c>
      <c r="P163" s="12" t="s">
        <v>95</v>
      </c>
      <c r="Q163" s="12" t="s">
        <v>636</v>
      </c>
      <c r="R163" s="12" t="s">
        <v>636</v>
      </c>
      <c r="S163" s="12" t="str">
        <f t="shared" si="1"/>
        <v/>
      </c>
      <c r="T163" s="12"/>
      <c r="U163" s="12" t="str">
        <f t="shared" si="2"/>
        <v/>
      </c>
      <c r="V163" s="12"/>
      <c r="W163" s="15" t="s">
        <v>637</v>
      </c>
      <c r="X163" s="12" t="s">
        <v>98</v>
      </c>
      <c r="Y163" s="12" t="s">
        <v>99</v>
      </c>
      <c r="Z163" s="12" t="s">
        <v>645</v>
      </c>
      <c r="AA163" s="12" t="s">
        <v>166</v>
      </c>
      <c r="AB163" s="12"/>
      <c r="AC163" s="12">
        <v>1</v>
      </c>
      <c r="AD163" s="12"/>
      <c r="AE163" s="12" t="s">
        <v>102</v>
      </c>
      <c r="AF163" s="16">
        <v>55500000</v>
      </c>
      <c r="AG163" s="16">
        <v>0</v>
      </c>
      <c r="AH163" s="16">
        <v>0</v>
      </c>
      <c r="AI163" s="16">
        <v>55500000</v>
      </c>
      <c r="AJ163" s="12">
        <v>0</v>
      </c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 t="s">
        <v>645</v>
      </c>
      <c r="BA163" s="12" t="s">
        <v>166</v>
      </c>
      <c r="BB163" s="12"/>
      <c r="BC163" s="12"/>
      <c r="BD163" s="16"/>
      <c r="BE163" s="16"/>
      <c r="BF163" s="16"/>
      <c r="BG163" s="16"/>
      <c r="BH163" s="16"/>
      <c r="BI163" s="16"/>
      <c r="BJ163" s="16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7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1:102" ht="17.25" customHeight="1" x14ac:dyDescent="0.15">
      <c r="A164" s="12"/>
      <c r="B164" s="12" t="s">
        <v>630</v>
      </c>
      <c r="C164" s="19" t="s">
        <v>431</v>
      </c>
      <c r="D164" s="12" t="s">
        <v>435</v>
      </c>
      <c r="E164" s="12" t="s">
        <v>334</v>
      </c>
      <c r="F164" s="12" t="str">
        <f t="shared" si="3"/>
        <v/>
      </c>
      <c r="G164" s="12" t="s">
        <v>431</v>
      </c>
      <c r="H164" s="12"/>
      <c r="I164" s="12" t="s">
        <v>631</v>
      </c>
      <c r="J164" s="12"/>
      <c r="K164" s="12" t="s">
        <v>632</v>
      </c>
      <c r="L164" s="12"/>
      <c r="M164" s="12" t="s">
        <v>633</v>
      </c>
      <c r="N164" s="12" t="s">
        <v>634</v>
      </c>
      <c r="O164" s="12" t="s">
        <v>635</v>
      </c>
      <c r="P164" s="12" t="s">
        <v>95</v>
      </c>
      <c r="Q164" s="12" t="s">
        <v>636</v>
      </c>
      <c r="R164" s="12" t="s">
        <v>636</v>
      </c>
      <c r="S164" s="12" t="str">
        <f t="shared" si="1"/>
        <v/>
      </c>
      <c r="T164" s="12"/>
      <c r="U164" s="12" t="str">
        <f t="shared" si="2"/>
        <v/>
      </c>
      <c r="V164" s="12"/>
      <c r="W164" s="15" t="s">
        <v>637</v>
      </c>
      <c r="X164" s="12" t="s">
        <v>98</v>
      </c>
      <c r="Y164" s="12" t="s">
        <v>99</v>
      </c>
      <c r="Z164" s="12" t="s">
        <v>646</v>
      </c>
      <c r="AA164" s="12" t="s">
        <v>647</v>
      </c>
      <c r="AB164" s="12"/>
      <c r="AC164" s="12">
        <v>2</v>
      </c>
      <c r="AD164" s="12"/>
      <c r="AE164" s="12" t="s">
        <v>102</v>
      </c>
      <c r="AF164" s="16">
        <v>25000000</v>
      </c>
      <c r="AG164" s="16">
        <v>0</v>
      </c>
      <c r="AH164" s="16">
        <v>0</v>
      </c>
      <c r="AI164" s="16">
        <v>50000000</v>
      </c>
      <c r="AJ164" s="12">
        <v>0</v>
      </c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 t="s">
        <v>646</v>
      </c>
      <c r="BA164" s="12" t="s">
        <v>647</v>
      </c>
      <c r="BB164" s="12"/>
      <c r="BC164" s="12"/>
      <c r="BD164" s="16"/>
      <c r="BE164" s="16"/>
      <c r="BF164" s="16"/>
      <c r="BG164" s="16"/>
      <c r="BH164" s="16"/>
      <c r="BI164" s="16"/>
      <c r="BJ164" s="16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7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1:102" ht="17.25" customHeight="1" x14ac:dyDescent="0.15">
      <c r="A165" s="12">
        <v>10</v>
      </c>
      <c r="B165" s="12" t="s">
        <v>648</v>
      </c>
      <c r="C165" s="19" t="s">
        <v>431</v>
      </c>
      <c r="D165" s="12" t="s">
        <v>435</v>
      </c>
      <c r="E165" s="12" t="s">
        <v>334</v>
      </c>
      <c r="F165" s="12" t="str">
        <f t="shared" si="3"/>
        <v/>
      </c>
      <c r="G165" s="12" t="s">
        <v>431</v>
      </c>
      <c r="H165" s="12"/>
      <c r="I165" s="12"/>
      <c r="J165" s="12"/>
      <c r="K165" s="12" t="s">
        <v>91</v>
      </c>
      <c r="L165" s="12"/>
      <c r="M165" s="12" t="s">
        <v>92</v>
      </c>
      <c r="N165" s="12" t="s">
        <v>93</v>
      </c>
      <c r="O165" s="12" t="s">
        <v>94</v>
      </c>
      <c r="P165" s="12" t="s">
        <v>95</v>
      </c>
      <c r="Q165" s="12" t="s">
        <v>649</v>
      </c>
      <c r="R165" s="12" t="s">
        <v>649</v>
      </c>
      <c r="S165" s="12" t="str">
        <f t="shared" si="1"/>
        <v/>
      </c>
      <c r="T165" s="12"/>
      <c r="U165" s="12" t="str">
        <f t="shared" si="2"/>
        <v/>
      </c>
      <c r="V165" s="12"/>
      <c r="W165" s="15" t="s">
        <v>97</v>
      </c>
      <c r="X165" s="12" t="s">
        <v>98</v>
      </c>
      <c r="Y165" s="12" t="s">
        <v>99</v>
      </c>
      <c r="Z165" s="12" t="s">
        <v>650</v>
      </c>
      <c r="AA165" s="12" t="s">
        <v>132</v>
      </c>
      <c r="AB165" s="12"/>
      <c r="AC165" s="12">
        <v>1</v>
      </c>
      <c r="AD165" s="12"/>
      <c r="AE165" s="12" t="s">
        <v>102</v>
      </c>
      <c r="AF165" s="16">
        <v>45500000</v>
      </c>
      <c r="AG165" s="16">
        <v>4550000</v>
      </c>
      <c r="AH165" s="16">
        <v>10</v>
      </c>
      <c r="AI165" s="16">
        <v>40950000</v>
      </c>
      <c r="AJ165" s="12">
        <v>0</v>
      </c>
      <c r="AK165" s="12">
        <v>0</v>
      </c>
      <c r="AL165" s="12">
        <v>0</v>
      </c>
      <c r="AM165" s="12">
        <v>0</v>
      </c>
      <c r="AN165" s="12">
        <v>40950000</v>
      </c>
      <c r="AO165" s="12">
        <v>40950000</v>
      </c>
      <c r="AP165" s="12" t="s">
        <v>651</v>
      </c>
      <c r="AQ165" s="12"/>
      <c r="AR165" s="12"/>
      <c r="AS165" s="12"/>
      <c r="AT165" s="12" t="s">
        <v>652</v>
      </c>
      <c r="AU165" s="12"/>
      <c r="AV165" s="12" t="s">
        <v>339</v>
      </c>
      <c r="AW165" s="12" t="s">
        <v>277</v>
      </c>
      <c r="AX165" s="12" t="s">
        <v>339</v>
      </c>
      <c r="AY165" s="12" t="s">
        <v>277</v>
      </c>
      <c r="AZ165" s="12" t="s">
        <v>650</v>
      </c>
      <c r="BA165" s="12" t="s">
        <v>132</v>
      </c>
      <c r="BB165" s="12">
        <v>1</v>
      </c>
      <c r="BC165" s="12"/>
      <c r="BD165" s="16">
        <v>45500000</v>
      </c>
      <c r="BE165" s="16">
        <v>0</v>
      </c>
      <c r="BF165" s="16">
        <v>0</v>
      </c>
      <c r="BG165" s="16">
        <v>4550000</v>
      </c>
      <c r="BH165" s="16">
        <v>0</v>
      </c>
      <c r="BI165" s="16">
        <v>40950000</v>
      </c>
      <c r="BJ165" s="16"/>
      <c r="BK165" s="12"/>
      <c r="BL165" s="12" t="s">
        <v>104</v>
      </c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 t="s">
        <v>653</v>
      </c>
      <c r="BZ165" s="12" t="s">
        <v>654</v>
      </c>
      <c r="CA165" s="12" t="s">
        <v>277</v>
      </c>
      <c r="CB165" s="12">
        <v>40950000</v>
      </c>
      <c r="CC165" s="12" t="s">
        <v>631</v>
      </c>
      <c r="CD165" s="12" t="s">
        <v>136</v>
      </c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1:102" ht="17.25" customHeight="1" x14ac:dyDescent="0.15">
      <c r="A166" s="12">
        <v>124</v>
      </c>
      <c r="B166" s="12" t="s">
        <v>655</v>
      </c>
      <c r="C166" s="19" t="s">
        <v>656</v>
      </c>
      <c r="D166" s="12" t="s">
        <v>140</v>
      </c>
      <c r="E166" s="12" t="s">
        <v>334</v>
      </c>
      <c r="F166" s="12" t="str">
        <f t="shared" si="3"/>
        <v/>
      </c>
      <c r="G166" s="12" t="s">
        <v>656</v>
      </c>
      <c r="H166" s="12"/>
      <c r="I166" s="12" t="s">
        <v>258</v>
      </c>
      <c r="J166" s="12"/>
      <c r="K166" s="12" t="s">
        <v>91</v>
      </c>
      <c r="L166" s="12"/>
      <c r="M166" s="12" t="s">
        <v>92</v>
      </c>
      <c r="N166" s="12" t="s">
        <v>93</v>
      </c>
      <c r="O166" s="12" t="s">
        <v>94</v>
      </c>
      <c r="P166" s="12" t="s">
        <v>95</v>
      </c>
      <c r="Q166" s="12" t="s">
        <v>576</v>
      </c>
      <c r="R166" s="12" t="s">
        <v>576</v>
      </c>
      <c r="S166" s="12" t="str">
        <f t="shared" si="1"/>
        <v/>
      </c>
      <c r="T166" s="12"/>
      <c r="U166" s="12" t="str">
        <f t="shared" si="2"/>
        <v/>
      </c>
      <c r="V166" s="12"/>
      <c r="W166" s="15" t="s">
        <v>277</v>
      </c>
      <c r="X166" s="12" t="s">
        <v>98</v>
      </c>
      <c r="Y166" s="12" t="s">
        <v>158</v>
      </c>
      <c r="Z166" s="12" t="s">
        <v>232</v>
      </c>
      <c r="AA166" s="12" t="s">
        <v>132</v>
      </c>
      <c r="AB166" s="12"/>
      <c r="AC166" s="12">
        <v>1</v>
      </c>
      <c r="AD166" s="12"/>
      <c r="AE166" s="12" t="s">
        <v>102</v>
      </c>
      <c r="AF166" s="16">
        <v>2475000</v>
      </c>
      <c r="AG166" s="16">
        <v>742500</v>
      </c>
      <c r="AH166" s="16">
        <v>30</v>
      </c>
      <c r="AI166" s="16">
        <v>1732500</v>
      </c>
      <c r="AJ166" s="12">
        <v>0</v>
      </c>
      <c r="AK166" s="12">
        <v>0</v>
      </c>
      <c r="AL166" s="12">
        <v>0</v>
      </c>
      <c r="AM166" s="12">
        <v>0</v>
      </c>
      <c r="AN166" s="12">
        <v>1732500</v>
      </c>
      <c r="AO166" s="12">
        <v>1732500</v>
      </c>
      <c r="AP166" s="12" t="s">
        <v>657</v>
      </c>
      <c r="AQ166" s="12"/>
      <c r="AR166" s="12"/>
      <c r="AS166" s="12"/>
      <c r="AT166" s="12" t="s">
        <v>658</v>
      </c>
      <c r="AU166" s="12"/>
      <c r="AV166" s="12" t="s">
        <v>339</v>
      </c>
      <c r="AW166" s="12" t="s">
        <v>277</v>
      </c>
      <c r="AX166" s="12" t="s">
        <v>339</v>
      </c>
      <c r="AY166" s="12" t="s">
        <v>277</v>
      </c>
      <c r="AZ166" s="12" t="s">
        <v>232</v>
      </c>
      <c r="BA166" s="12" t="s">
        <v>132</v>
      </c>
      <c r="BB166" s="12">
        <v>1</v>
      </c>
      <c r="BC166" s="12"/>
      <c r="BD166" s="16">
        <v>2475000</v>
      </c>
      <c r="BE166" s="16">
        <v>0</v>
      </c>
      <c r="BF166" s="16">
        <v>0</v>
      </c>
      <c r="BG166" s="16">
        <v>742500</v>
      </c>
      <c r="BH166" s="16">
        <v>0</v>
      </c>
      <c r="BI166" s="16">
        <v>1732500</v>
      </c>
      <c r="BJ166" s="16"/>
      <c r="BK166" s="12"/>
      <c r="BL166" s="12" t="s">
        <v>104</v>
      </c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7">
        <v>44198.460729166669</v>
      </c>
      <c r="BZ166" s="12" t="s">
        <v>659</v>
      </c>
      <c r="CA166" s="12" t="s">
        <v>277</v>
      </c>
      <c r="CB166" s="12">
        <v>1732500</v>
      </c>
      <c r="CC166" s="12" t="s">
        <v>258</v>
      </c>
      <c r="CD166" s="12" t="s">
        <v>258</v>
      </c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1:102" ht="17.25" customHeight="1" x14ac:dyDescent="0.15">
      <c r="A167" s="12">
        <v>123</v>
      </c>
      <c r="B167" s="12" t="s">
        <v>660</v>
      </c>
      <c r="C167" s="19" t="s">
        <v>656</v>
      </c>
      <c r="D167" s="12" t="s">
        <v>89</v>
      </c>
      <c r="E167" s="12" t="s">
        <v>90</v>
      </c>
      <c r="F167" s="12" t="str">
        <f t="shared" si="3"/>
        <v/>
      </c>
      <c r="G167" s="12" t="s">
        <v>656</v>
      </c>
      <c r="H167" s="12"/>
      <c r="I167" s="12"/>
      <c r="J167" s="12"/>
      <c r="K167" s="12" t="s">
        <v>91</v>
      </c>
      <c r="L167" s="12"/>
      <c r="M167" s="12" t="s">
        <v>92</v>
      </c>
      <c r="N167" s="12" t="s">
        <v>93</v>
      </c>
      <c r="O167" s="12" t="s">
        <v>94</v>
      </c>
      <c r="P167" s="12" t="s">
        <v>95</v>
      </c>
      <c r="Q167" s="12" t="s">
        <v>120</v>
      </c>
      <c r="R167" s="12" t="s">
        <v>120</v>
      </c>
      <c r="S167" s="12" t="str">
        <f t="shared" si="1"/>
        <v/>
      </c>
      <c r="T167" s="12"/>
      <c r="U167" s="12" t="str">
        <f t="shared" si="2"/>
        <v/>
      </c>
      <c r="V167" s="12"/>
      <c r="W167" s="15" t="s">
        <v>277</v>
      </c>
      <c r="X167" s="12" t="s">
        <v>98</v>
      </c>
      <c r="Y167" s="12" t="s">
        <v>158</v>
      </c>
      <c r="Z167" s="12" t="s">
        <v>661</v>
      </c>
      <c r="AA167" s="12" t="s">
        <v>169</v>
      </c>
      <c r="AB167" s="12"/>
      <c r="AC167" s="12">
        <v>1</v>
      </c>
      <c r="AD167" s="12"/>
      <c r="AE167" s="12" t="s">
        <v>102</v>
      </c>
      <c r="AF167" s="16">
        <v>925000</v>
      </c>
      <c r="AG167" s="16">
        <v>185000</v>
      </c>
      <c r="AH167" s="16">
        <v>20</v>
      </c>
      <c r="AI167" s="16">
        <v>740000</v>
      </c>
      <c r="AJ167" s="12">
        <v>0</v>
      </c>
      <c r="AK167" s="12">
        <v>0</v>
      </c>
      <c r="AL167" s="12">
        <v>0</v>
      </c>
      <c r="AM167" s="12">
        <v>0</v>
      </c>
      <c r="AN167" s="12">
        <v>740000</v>
      </c>
      <c r="AO167" s="12">
        <v>740000</v>
      </c>
      <c r="AP167" s="12" t="s">
        <v>565</v>
      </c>
      <c r="AQ167" s="12"/>
      <c r="AR167" s="12"/>
      <c r="AS167" s="12"/>
      <c r="AT167" s="12" t="s">
        <v>662</v>
      </c>
      <c r="AU167" s="12"/>
      <c r="AV167" s="12" t="s">
        <v>656</v>
      </c>
      <c r="AW167" s="12" t="s">
        <v>277</v>
      </c>
      <c r="AX167" s="12" t="s">
        <v>656</v>
      </c>
      <c r="AY167" s="12" t="s">
        <v>277</v>
      </c>
      <c r="AZ167" s="12" t="s">
        <v>661</v>
      </c>
      <c r="BA167" s="12" t="s">
        <v>169</v>
      </c>
      <c r="BB167" s="12">
        <v>1</v>
      </c>
      <c r="BC167" s="12"/>
      <c r="BD167" s="16">
        <v>925000</v>
      </c>
      <c r="BE167" s="16">
        <v>0</v>
      </c>
      <c r="BF167" s="16">
        <v>0</v>
      </c>
      <c r="BG167" s="16">
        <v>185000</v>
      </c>
      <c r="BH167" s="16">
        <v>0</v>
      </c>
      <c r="BI167" s="16">
        <v>740000</v>
      </c>
      <c r="BJ167" s="16"/>
      <c r="BK167" s="12"/>
      <c r="BL167" s="12" t="s">
        <v>104</v>
      </c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 t="s">
        <v>663</v>
      </c>
      <c r="BZ167" s="12" t="s">
        <v>664</v>
      </c>
      <c r="CA167" s="12" t="s">
        <v>277</v>
      </c>
      <c r="CB167" s="12">
        <v>740000</v>
      </c>
      <c r="CC167" s="12" t="s">
        <v>258</v>
      </c>
      <c r="CD167" s="12" t="s">
        <v>258</v>
      </c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1:102" ht="17.25" customHeight="1" x14ac:dyDescent="0.15">
      <c r="A168" s="12">
        <v>122</v>
      </c>
      <c r="B168" s="12" t="s">
        <v>665</v>
      </c>
      <c r="C168" s="19" t="s">
        <v>656</v>
      </c>
      <c r="D168" s="12" t="s">
        <v>89</v>
      </c>
      <c r="E168" s="12" t="s">
        <v>90</v>
      </c>
      <c r="F168" s="12" t="str">
        <f t="shared" si="3"/>
        <v/>
      </c>
      <c r="G168" s="12" t="s">
        <v>656</v>
      </c>
      <c r="H168" s="12"/>
      <c r="I168" s="12"/>
      <c r="J168" s="12"/>
      <c r="K168" s="12" t="s">
        <v>91</v>
      </c>
      <c r="L168" s="12"/>
      <c r="M168" s="12" t="s">
        <v>92</v>
      </c>
      <c r="N168" s="12" t="s">
        <v>93</v>
      </c>
      <c r="O168" s="12" t="s">
        <v>94</v>
      </c>
      <c r="P168" s="12" t="s">
        <v>95</v>
      </c>
      <c r="Q168" s="12" t="s">
        <v>666</v>
      </c>
      <c r="R168" s="12" t="s">
        <v>666</v>
      </c>
      <c r="S168" s="12" t="str">
        <f t="shared" si="1"/>
        <v/>
      </c>
      <c r="T168" s="12"/>
      <c r="U168" s="12" t="str">
        <f t="shared" si="2"/>
        <v/>
      </c>
      <c r="V168" s="12"/>
      <c r="W168" s="15" t="s">
        <v>277</v>
      </c>
      <c r="X168" s="12" t="s">
        <v>98</v>
      </c>
      <c r="Y168" s="12" t="s">
        <v>158</v>
      </c>
      <c r="Z168" s="12" t="s">
        <v>667</v>
      </c>
      <c r="AA168" s="12" t="s">
        <v>166</v>
      </c>
      <c r="AB168" s="12"/>
      <c r="AC168" s="12">
        <v>1</v>
      </c>
      <c r="AD168" s="12"/>
      <c r="AE168" s="12" t="s">
        <v>102</v>
      </c>
      <c r="AF168" s="16">
        <v>7700000</v>
      </c>
      <c r="AG168" s="16">
        <v>3080000</v>
      </c>
      <c r="AH168" s="16">
        <v>40</v>
      </c>
      <c r="AI168" s="16">
        <v>4620000</v>
      </c>
      <c r="AJ168" s="12">
        <v>0</v>
      </c>
      <c r="AK168" s="12">
        <v>0</v>
      </c>
      <c r="AL168" s="12">
        <v>0</v>
      </c>
      <c r="AM168" s="12">
        <v>0</v>
      </c>
      <c r="AN168" s="12">
        <v>7228000</v>
      </c>
      <c r="AO168" s="12">
        <v>7228000</v>
      </c>
      <c r="AP168" s="12" t="s">
        <v>621</v>
      </c>
      <c r="AQ168" s="12"/>
      <c r="AR168" s="12"/>
      <c r="AS168" s="12"/>
      <c r="AT168" s="12" t="s">
        <v>668</v>
      </c>
      <c r="AU168" s="12"/>
      <c r="AV168" s="12" t="s">
        <v>656</v>
      </c>
      <c r="AW168" s="12" t="s">
        <v>277</v>
      </c>
      <c r="AX168" s="12" t="s">
        <v>656</v>
      </c>
      <c r="AY168" s="12" t="s">
        <v>277</v>
      </c>
      <c r="AZ168" s="12" t="s">
        <v>667</v>
      </c>
      <c r="BA168" s="12" t="s">
        <v>166</v>
      </c>
      <c r="BB168" s="12">
        <v>1</v>
      </c>
      <c r="BC168" s="12"/>
      <c r="BD168" s="16">
        <v>7700000</v>
      </c>
      <c r="BE168" s="16">
        <v>0</v>
      </c>
      <c r="BF168" s="16">
        <v>0</v>
      </c>
      <c r="BG168" s="16">
        <v>3080000</v>
      </c>
      <c r="BH168" s="16">
        <v>0</v>
      </c>
      <c r="BI168" s="16">
        <v>4620000</v>
      </c>
      <c r="BJ168" s="16"/>
      <c r="BK168" s="12"/>
      <c r="BL168" s="12" t="s">
        <v>104</v>
      </c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 t="s">
        <v>669</v>
      </c>
      <c r="BZ168" s="12" t="s">
        <v>670</v>
      </c>
      <c r="CA168" s="12" t="s">
        <v>277</v>
      </c>
      <c r="CB168" s="12">
        <v>7228000</v>
      </c>
      <c r="CC168" s="12" t="s">
        <v>258</v>
      </c>
      <c r="CD168" s="12" t="s">
        <v>258</v>
      </c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1:102" ht="17.25" customHeight="1" x14ac:dyDescent="0.15">
      <c r="A169" s="12"/>
      <c r="B169" s="12" t="s">
        <v>665</v>
      </c>
      <c r="C169" s="19" t="s">
        <v>656</v>
      </c>
      <c r="D169" s="12" t="s">
        <v>89</v>
      </c>
      <c r="E169" s="12" t="s">
        <v>90</v>
      </c>
      <c r="F169" s="12" t="str">
        <f t="shared" si="3"/>
        <v/>
      </c>
      <c r="G169" s="12" t="s">
        <v>656</v>
      </c>
      <c r="H169" s="12"/>
      <c r="I169" s="12"/>
      <c r="J169" s="12"/>
      <c r="K169" s="12" t="s">
        <v>91</v>
      </c>
      <c r="L169" s="12"/>
      <c r="M169" s="12" t="s">
        <v>92</v>
      </c>
      <c r="N169" s="12" t="s">
        <v>93</v>
      </c>
      <c r="O169" s="12" t="s">
        <v>94</v>
      </c>
      <c r="P169" s="12" t="s">
        <v>95</v>
      </c>
      <c r="Q169" s="12" t="s">
        <v>666</v>
      </c>
      <c r="R169" s="12" t="s">
        <v>666</v>
      </c>
      <c r="S169" s="12" t="str">
        <f t="shared" si="1"/>
        <v/>
      </c>
      <c r="T169" s="12"/>
      <c r="U169" s="12" t="str">
        <f t="shared" si="2"/>
        <v/>
      </c>
      <c r="V169" s="12"/>
      <c r="W169" s="15" t="s">
        <v>277</v>
      </c>
      <c r="X169" s="12" t="s">
        <v>98</v>
      </c>
      <c r="Y169" s="12" t="s">
        <v>158</v>
      </c>
      <c r="Z169" s="12" t="s">
        <v>671</v>
      </c>
      <c r="AA169" s="12" t="s">
        <v>132</v>
      </c>
      <c r="AB169" s="12"/>
      <c r="AC169" s="12">
        <v>1</v>
      </c>
      <c r="AD169" s="12"/>
      <c r="AE169" s="12" t="s">
        <v>102</v>
      </c>
      <c r="AF169" s="16">
        <v>2805000</v>
      </c>
      <c r="AG169" s="16">
        <v>1122000</v>
      </c>
      <c r="AH169" s="16">
        <v>40</v>
      </c>
      <c r="AI169" s="16">
        <v>1683000</v>
      </c>
      <c r="AJ169" s="12">
        <v>0</v>
      </c>
      <c r="AK169" s="12"/>
      <c r="AL169" s="12"/>
      <c r="AM169" s="12"/>
      <c r="AN169" s="12"/>
      <c r="AO169" s="12"/>
      <c r="AP169" s="12" t="s">
        <v>621</v>
      </c>
      <c r="AQ169" s="12"/>
      <c r="AR169" s="12"/>
      <c r="AS169" s="12"/>
      <c r="AT169" s="12"/>
      <c r="AU169" s="12"/>
      <c r="AV169" s="17"/>
      <c r="AW169" s="12"/>
      <c r="AX169" s="17"/>
      <c r="AY169" s="12"/>
      <c r="AZ169" s="12" t="s">
        <v>671</v>
      </c>
      <c r="BA169" s="12" t="s">
        <v>132</v>
      </c>
      <c r="BB169" s="12">
        <v>1</v>
      </c>
      <c r="BC169" s="12"/>
      <c r="BD169" s="16">
        <v>2805000</v>
      </c>
      <c r="BE169" s="16">
        <v>0</v>
      </c>
      <c r="BF169" s="16">
        <v>0</v>
      </c>
      <c r="BG169" s="16">
        <v>1122000</v>
      </c>
      <c r="BH169" s="16">
        <v>0</v>
      </c>
      <c r="BI169" s="16">
        <v>1683000</v>
      </c>
      <c r="BJ169" s="16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1:102" ht="17.25" customHeight="1" x14ac:dyDescent="0.15">
      <c r="A170" s="12"/>
      <c r="B170" s="12" t="s">
        <v>665</v>
      </c>
      <c r="C170" s="19" t="s">
        <v>656</v>
      </c>
      <c r="D170" s="12" t="s">
        <v>89</v>
      </c>
      <c r="E170" s="12" t="s">
        <v>90</v>
      </c>
      <c r="F170" s="12" t="str">
        <f t="shared" si="3"/>
        <v/>
      </c>
      <c r="G170" s="12" t="s">
        <v>656</v>
      </c>
      <c r="H170" s="12"/>
      <c r="I170" s="12"/>
      <c r="J170" s="12"/>
      <c r="K170" s="12" t="s">
        <v>91</v>
      </c>
      <c r="L170" s="12"/>
      <c r="M170" s="12" t="s">
        <v>92</v>
      </c>
      <c r="N170" s="12" t="s">
        <v>93</v>
      </c>
      <c r="O170" s="12" t="s">
        <v>94</v>
      </c>
      <c r="P170" s="12" t="s">
        <v>95</v>
      </c>
      <c r="Q170" s="12" t="s">
        <v>666</v>
      </c>
      <c r="R170" s="12" t="s">
        <v>666</v>
      </c>
      <c r="S170" s="12" t="str">
        <f t="shared" si="1"/>
        <v/>
      </c>
      <c r="T170" s="12"/>
      <c r="U170" s="12" t="str">
        <f t="shared" si="2"/>
        <v/>
      </c>
      <c r="V170" s="12"/>
      <c r="W170" s="15" t="s">
        <v>277</v>
      </c>
      <c r="X170" s="12" t="s">
        <v>98</v>
      </c>
      <c r="Y170" s="12" t="s">
        <v>158</v>
      </c>
      <c r="Z170" s="12" t="s">
        <v>672</v>
      </c>
      <c r="AA170" s="12" t="s">
        <v>112</v>
      </c>
      <c r="AB170" s="12"/>
      <c r="AC170" s="12">
        <v>1</v>
      </c>
      <c r="AD170" s="12"/>
      <c r="AE170" s="12" t="s">
        <v>102</v>
      </c>
      <c r="AF170" s="16">
        <v>1850000</v>
      </c>
      <c r="AG170" s="16">
        <v>925000</v>
      </c>
      <c r="AH170" s="16">
        <v>50</v>
      </c>
      <c r="AI170" s="16">
        <v>925000</v>
      </c>
      <c r="AJ170" s="12">
        <v>0</v>
      </c>
      <c r="AK170" s="12"/>
      <c r="AL170" s="12"/>
      <c r="AM170" s="12"/>
      <c r="AN170" s="12"/>
      <c r="AO170" s="12"/>
      <c r="AP170" s="12" t="s">
        <v>621</v>
      </c>
      <c r="AQ170" s="12"/>
      <c r="AR170" s="12"/>
      <c r="AS170" s="12"/>
      <c r="AT170" s="12"/>
      <c r="AU170" s="12"/>
      <c r="AV170" s="17"/>
      <c r="AW170" s="12"/>
      <c r="AX170" s="17"/>
      <c r="AY170" s="12"/>
      <c r="AZ170" s="12" t="s">
        <v>672</v>
      </c>
      <c r="BA170" s="12" t="s">
        <v>112</v>
      </c>
      <c r="BB170" s="12">
        <v>1</v>
      </c>
      <c r="BC170" s="12"/>
      <c r="BD170" s="16">
        <v>1850000</v>
      </c>
      <c r="BE170" s="16">
        <v>0</v>
      </c>
      <c r="BF170" s="16">
        <v>0</v>
      </c>
      <c r="BG170" s="16">
        <v>925000</v>
      </c>
      <c r="BH170" s="16">
        <v>0</v>
      </c>
      <c r="BI170" s="16">
        <v>925000</v>
      </c>
      <c r="BJ170" s="16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1:102" ht="17.25" customHeight="1" x14ac:dyDescent="0.15">
      <c r="A171" s="12">
        <v>121</v>
      </c>
      <c r="B171" s="12" t="s">
        <v>673</v>
      </c>
      <c r="C171" s="19" t="s">
        <v>656</v>
      </c>
      <c r="D171" s="12" t="s">
        <v>140</v>
      </c>
      <c r="E171" s="12" t="s">
        <v>90</v>
      </c>
      <c r="F171" s="12" t="str">
        <f t="shared" si="3"/>
        <v/>
      </c>
      <c r="G171" s="12" t="s">
        <v>656</v>
      </c>
      <c r="H171" s="12"/>
      <c r="I171" s="12"/>
      <c r="J171" s="12"/>
      <c r="K171" s="12" t="s">
        <v>91</v>
      </c>
      <c r="L171" s="12"/>
      <c r="M171" s="12" t="s">
        <v>92</v>
      </c>
      <c r="N171" s="12" t="s">
        <v>93</v>
      </c>
      <c r="O171" s="12" t="s">
        <v>94</v>
      </c>
      <c r="P171" s="12" t="s">
        <v>95</v>
      </c>
      <c r="Q171" s="12" t="s">
        <v>120</v>
      </c>
      <c r="R171" s="12" t="s">
        <v>120</v>
      </c>
      <c r="S171" s="12" t="str">
        <f t="shared" si="1"/>
        <v/>
      </c>
      <c r="T171" s="12"/>
      <c r="U171" s="12" t="str">
        <f t="shared" si="2"/>
        <v/>
      </c>
      <c r="V171" s="12"/>
      <c r="W171" s="15" t="s">
        <v>277</v>
      </c>
      <c r="X171" s="12" t="s">
        <v>98</v>
      </c>
      <c r="Y171" s="12" t="s">
        <v>158</v>
      </c>
      <c r="Z171" s="12" t="s">
        <v>674</v>
      </c>
      <c r="AA171" s="12" t="s">
        <v>169</v>
      </c>
      <c r="AB171" s="12"/>
      <c r="AC171" s="12">
        <v>1</v>
      </c>
      <c r="AD171" s="12"/>
      <c r="AE171" s="12" t="s">
        <v>102</v>
      </c>
      <c r="AF171" s="16">
        <v>2450000</v>
      </c>
      <c r="AG171" s="16">
        <v>1851000</v>
      </c>
      <c r="AH171" s="16">
        <v>75.55</v>
      </c>
      <c r="AI171" s="16">
        <v>599000</v>
      </c>
      <c r="AJ171" s="12">
        <v>0</v>
      </c>
      <c r="AK171" s="12">
        <v>0</v>
      </c>
      <c r="AL171" s="12">
        <v>0</v>
      </c>
      <c r="AM171" s="12">
        <v>0</v>
      </c>
      <c r="AN171" s="12">
        <v>599000</v>
      </c>
      <c r="AO171" s="12">
        <v>599000</v>
      </c>
      <c r="AP171" s="12" t="s">
        <v>621</v>
      </c>
      <c r="AQ171" s="12"/>
      <c r="AR171" s="12"/>
      <c r="AS171" s="12"/>
      <c r="AT171" s="12" t="s">
        <v>675</v>
      </c>
      <c r="AU171" s="12"/>
      <c r="AV171" s="12" t="s">
        <v>656</v>
      </c>
      <c r="AW171" s="12" t="s">
        <v>277</v>
      </c>
      <c r="AX171" s="12" t="s">
        <v>656</v>
      </c>
      <c r="AY171" s="12" t="s">
        <v>277</v>
      </c>
      <c r="AZ171" s="12" t="s">
        <v>674</v>
      </c>
      <c r="BA171" s="12" t="s">
        <v>169</v>
      </c>
      <c r="BB171" s="12">
        <v>1</v>
      </c>
      <c r="BC171" s="12"/>
      <c r="BD171" s="16">
        <v>2450000</v>
      </c>
      <c r="BE171" s="16">
        <v>0</v>
      </c>
      <c r="BF171" s="16">
        <v>0</v>
      </c>
      <c r="BG171" s="16">
        <v>1851000</v>
      </c>
      <c r="BH171" s="16">
        <v>0</v>
      </c>
      <c r="BI171" s="16">
        <v>599000</v>
      </c>
      <c r="BJ171" s="16"/>
      <c r="BK171" s="12"/>
      <c r="BL171" s="12" t="s">
        <v>104</v>
      </c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 t="s">
        <v>676</v>
      </c>
      <c r="BZ171" s="12" t="s">
        <v>677</v>
      </c>
      <c r="CA171" s="12" t="s">
        <v>277</v>
      </c>
      <c r="CB171" s="12">
        <v>599000</v>
      </c>
      <c r="CC171" s="12" t="s">
        <v>258</v>
      </c>
      <c r="CD171" s="12" t="s">
        <v>258</v>
      </c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1:102" ht="17.25" customHeight="1" x14ac:dyDescent="0.15">
      <c r="A172" s="12">
        <v>120</v>
      </c>
      <c r="B172" s="12" t="s">
        <v>678</v>
      </c>
      <c r="C172" s="19" t="s">
        <v>656</v>
      </c>
      <c r="D172" s="12" t="s">
        <v>89</v>
      </c>
      <c r="E172" s="12" t="s">
        <v>90</v>
      </c>
      <c r="F172" s="12" t="str">
        <f t="shared" si="3"/>
        <v/>
      </c>
      <c r="G172" s="12" t="s">
        <v>656</v>
      </c>
      <c r="H172" s="12"/>
      <c r="I172" s="12"/>
      <c r="J172" s="12"/>
      <c r="K172" s="12" t="s">
        <v>91</v>
      </c>
      <c r="L172" s="12"/>
      <c r="M172" s="12" t="s">
        <v>92</v>
      </c>
      <c r="N172" s="12" t="s">
        <v>93</v>
      </c>
      <c r="O172" s="12" t="s">
        <v>94</v>
      </c>
      <c r="P172" s="12" t="s">
        <v>95</v>
      </c>
      <c r="Q172" s="12" t="s">
        <v>679</v>
      </c>
      <c r="R172" s="12" t="s">
        <v>679</v>
      </c>
      <c r="S172" s="12" t="str">
        <f t="shared" si="1"/>
        <v/>
      </c>
      <c r="T172" s="12"/>
      <c r="U172" s="12" t="str">
        <f t="shared" si="2"/>
        <v/>
      </c>
      <c r="V172" s="12"/>
      <c r="W172" s="15" t="s">
        <v>277</v>
      </c>
      <c r="X172" s="12" t="s">
        <v>98</v>
      </c>
      <c r="Y172" s="12" t="s">
        <v>158</v>
      </c>
      <c r="Z172" s="12" t="s">
        <v>680</v>
      </c>
      <c r="AA172" s="12" t="s">
        <v>132</v>
      </c>
      <c r="AB172" s="12"/>
      <c r="AC172" s="12">
        <v>1</v>
      </c>
      <c r="AD172" s="12"/>
      <c r="AE172" s="12" t="s">
        <v>102</v>
      </c>
      <c r="AF172" s="16">
        <v>2825000</v>
      </c>
      <c r="AG172" s="16">
        <v>1977500</v>
      </c>
      <c r="AH172" s="16">
        <v>70</v>
      </c>
      <c r="AI172" s="16">
        <v>847500</v>
      </c>
      <c r="AJ172" s="12">
        <v>0</v>
      </c>
      <c r="AK172" s="12">
        <v>0</v>
      </c>
      <c r="AL172" s="12">
        <v>0</v>
      </c>
      <c r="AM172" s="12">
        <v>0</v>
      </c>
      <c r="AN172" s="12">
        <v>847500</v>
      </c>
      <c r="AO172" s="12">
        <v>847500</v>
      </c>
      <c r="AP172" s="12" t="s">
        <v>565</v>
      </c>
      <c r="AQ172" s="12"/>
      <c r="AR172" s="12"/>
      <c r="AS172" s="12"/>
      <c r="AT172" s="12" t="s">
        <v>681</v>
      </c>
      <c r="AU172" s="12"/>
      <c r="AV172" s="12" t="s">
        <v>656</v>
      </c>
      <c r="AW172" s="12" t="s">
        <v>277</v>
      </c>
      <c r="AX172" s="12" t="s">
        <v>656</v>
      </c>
      <c r="AY172" s="12" t="s">
        <v>277</v>
      </c>
      <c r="AZ172" s="12" t="s">
        <v>680</v>
      </c>
      <c r="BA172" s="12" t="s">
        <v>132</v>
      </c>
      <c r="BB172" s="12">
        <v>1</v>
      </c>
      <c r="BC172" s="12"/>
      <c r="BD172" s="16">
        <v>2825000</v>
      </c>
      <c r="BE172" s="16">
        <v>0</v>
      </c>
      <c r="BF172" s="16">
        <v>0</v>
      </c>
      <c r="BG172" s="16">
        <v>1977500</v>
      </c>
      <c r="BH172" s="16">
        <v>0</v>
      </c>
      <c r="BI172" s="16">
        <v>847500</v>
      </c>
      <c r="BJ172" s="16"/>
      <c r="BK172" s="12"/>
      <c r="BL172" s="12" t="s">
        <v>104</v>
      </c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 t="s">
        <v>682</v>
      </c>
      <c r="BZ172" s="12" t="s">
        <v>683</v>
      </c>
      <c r="CA172" s="12" t="s">
        <v>277</v>
      </c>
      <c r="CB172" s="12">
        <v>847500</v>
      </c>
      <c r="CC172" s="12" t="s">
        <v>258</v>
      </c>
      <c r="CD172" s="12" t="s">
        <v>258</v>
      </c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1:102" ht="17.25" customHeight="1" x14ac:dyDescent="0.15">
      <c r="A173" s="12">
        <v>119</v>
      </c>
      <c r="B173" s="12" t="s">
        <v>684</v>
      </c>
      <c r="C173" s="19" t="s">
        <v>656</v>
      </c>
      <c r="D173" s="12" t="s">
        <v>89</v>
      </c>
      <c r="E173" s="12" t="s">
        <v>90</v>
      </c>
      <c r="F173" s="12" t="str">
        <f t="shared" si="3"/>
        <v/>
      </c>
      <c r="G173" s="12" t="s">
        <v>656</v>
      </c>
      <c r="H173" s="12"/>
      <c r="I173" s="12"/>
      <c r="J173" s="12"/>
      <c r="K173" s="12" t="s">
        <v>91</v>
      </c>
      <c r="L173" s="12"/>
      <c r="M173" s="12" t="s">
        <v>92</v>
      </c>
      <c r="N173" s="12" t="s">
        <v>93</v>
      </c>
      <c r="O173" s="12" t="s">
        <v>94</v>
      </c>
      <c r="P173" s="12" t="s">
        <v>95</v>
      </c>
      <c r="Q173" s="12" t="s">
        <v>685</v>
      </c>
      <c r="R173" s="12" t="s">
        <v>685</v>
      </c>
      <c r="S173" s="12" t="str">
        <f t="shared" si="1"/>
        <v/>
      </c>
      <c r="T173" s="12"/>
      <c r="U173" s="12" t="str">
        <f t="shared" si="2"/>
        <v/>
      </c>
      <c r="V173" s="12"/>
      <c r="W173" s="15" t="s">
        <v>97</v>
      </c>
      <c r="X173" s="12" t="s">
        <v>98</v>
      </c>
      <c r="Y173" s="12" t="s">
        <v>99</v>
      </c>
      <c r="Z173" s="12" t="s">
        <v>686</v>
      </c>
      <c r="AA173" s="12" t="s">
        <v>169</v>
      </c>
      <c r="AB173" s="12" t="s">
        <v>687</v>
      </c>
      <c r="AC173" s="12">
        <v>1</v>
      </c>
      <c r="AD173" s="12"/>
      <c r="AE173" s="12" t="s">
        <v>102</v>
      </c>
      <c r="AF173" s="16">
        <v>825000</v>
      </c>
      <c r="AG173" s="16">
        <v>165000</v>
      </c>
      <c r="AH173" s="16">
        <v>20</v>
      </c>
      <c r="AI173" s="16">
        <v>660000</v>
      </c>
      <c r="AJ173" s="12">
        <v>0</v>
      </c>
      <c r="AK173" s="12">
        <v>0</v>
      </c>
      <c r="AL173" s="12">
        <v>0</v>
      </c>
      <c r="AM173" s="12">
        <v>0</v>
      </c>
      <c r="AN173" s="12">
        <v>1796000</v>
      </c>
      <c r="AO173" s="12">
        <v>1796000</v>
      </c>
      <c r="AP173" s="12" t="s">
        <v>621</v>
      </c>
      <c r="AQ173" s="12"/>
      <c r="AR173" s="12"/>
      <c r="AS173" s="12"/>
      <c r="AT173" s="12" t="s">
        <v>688</v>
      </c>
      <c r="AU173" s="12"/>
      <c r="AV173" s="12" t="s">
        <v>656</v>
      </c>
      <c r="AW173" s="12" t="s">
        <v>106</v>
      </c>
      <c r="AX173" s="12" t="s">
        <v>656</v>
      </c>
      <c r="AY173" s="12" t="s">
        <v>106</v>
      </c>
      <c r="AZ173" s="12" t="s">
        <v>686</v>
      </c>
      <c r="BA173" s="12" t="s">
        <v>169</v>
      </c>
      <c r="BB173" s="12">
        <v>1</v>
      </c>
      <c r="BC173" s="12"/>
      <c r="BD173" s="16">
        <v>825000</v>
      </c>
      <c r="BE173" s="16">
        <v>0</v>
      </c>
      <c r="BF173" s="16">
        <v>0</v>
      </c>
      <c r="BG173" s="16">
        <v>165000</v>
      </c>
      <c r="BH173" s="16">
        <v>0</v>
      </c>
      <c r="BI173" s="16">
        <v>660000</v>
      </c>
      <c r="BJ173" s="16"/>
      <c r="BK173" s="12"/>
      <c r="BL173" s="12" t="s">
        <v>104</v>
      </c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 t="s">
        <v>689</v>
      </c>
      <c r="BZ173" s="12" t="s">
        <v>690</v>
      </c>
      <c r="CA173" s="12" t="s">
        <v>97</v>
      </c>
      <c r="CB173" s="12">
        <v>1796000</v>
      </c>
      <c r="CC173" s="12" t="s">
        <v>258</v>
      </c>
      <c r="CD173" s="12" t="s">
        <v>258</v>
      </c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1:102" ht="17.25" customHeight="1" x14ac:dyDescent="0.15">
      <c r="A174" s="12"/>
      <c r="B174" s="12" t="s">
        <v>684</v>
      </c>
      <c r="C174" s="19" t="s">
        <v>656</v>
      </c>
      <c r="D174" s="12" t="s">
        <v>89</v>
      </c>
      <c r="E174" s="12" t="s">
        <v>90</v>
      </c>
      <c r="F174" s="12" t="str">
        <f t="shared" si="3"/>
        <v/>
      </c>
      <c r="G174" s="12" t="s">
        <v>656</v>
      </c>
      <c r="H174" s="12"/>
      <c r="I174" s="12"/>
      <c r="J174" s="12"/>
      <c r="K174" s="12" t="s">
        <v>91</v>
      </c>
      <c r="L174" s="12"/>
      <c r="M174" s="12" t="s">
        <v>92</v>
      </c>
      <c r="N174" s="12" t="s">
        <v>93</v>
      </c>
      <c r="O174" s="12" t="s">
        <v>94</v>
      </c>
      <c r="P174" s="12" t="s">
        <v>95</v>
      </c>
      <c r="Q174" s="12" t="s">
        <v>685</v>
      </c>
      <c r="R174" s="12" t="s">
        <v>685</v>
      </c>
      <c r="S174" s="12" t="str">
        <f t="shared" si="1"/>
        <v/>
      </c>
      <c r="T174" s="12"/>
      <c r="U174" s="12" t="str">
        <f t="shared" si="2"/>
        <v/>
      </c>
      <c r="V174" s="12"/>
      <c r="W174" s="15" t="s">
        <v>97</v>
      </c>
      <c r="X174" s="12" t="s">
        <v>98</v>
      </c>
      <c r="Y174" s="12" t="s">
        <v>99</v>
      </c>
      <c r="Z174" s="12" t="s">
        <v>691</v>
      </c>
      <c r="AA174" s="12" t="s">
        <v>169</v>
      </c>
      <c r="AB174" s="12" t="s">
        <v>687</v>
      </c>
      <c r="AC174" s="12">
        <v>1</v>
      </c>
      <c r="AD174" s="12"/>
      <c r="AE174" s="12" t="s">
        <v>102</v>
      </c>
      <c r="AF174" s="16">
        <v>925000</v>
      </c>
      <c r="AG174" s="16">
        <v>185000</v>
      </c>
      <c r="AH174" s="16">
        <v>20</v>
      </c>
      <c r="AI174" s="16">
        <v>740000</v>
      </c>
      <c r="AJ174" s="12">
        <v>0</v>
      </c>
      <c r="AK174" s="12"/>
      <c r="AL174" s="12"/>
      <c r="AM174" s="12"/>
      <c r="AN174" s="12"/>
      <c r="AO174" s="12"/>
      <c r="AP174" s="12" t="s">
        <v>621</v>
      </c>
      <c r="AQ174" s="12"/>
      <c r="AR174" s="12"/>
      <c r="AS174" s="12"/>
      <c r="AT174" s="12"/>
      <c r="AU174" s="12"/>
      <c r="AV174" s="17"/>
      <c r="AW174" s="12"/>
      <c r="AX174" s="17"/>
      <c r="AY174" s="12"/>
      <c r="AZ174" s="12" t="s">
        <v>691</v>
      </c>
      <c r="BA174" s="12" t="s">
        <v>169</v>
      </c>
      <c r="BB174" s="12">
        <v>1</v>
      </c>
      <c r="BC174" s="12"/>
      <c r="BD174" s="16">
        <v>925000</v>
      </c>
      <c r="BE174" s="16">
        <v>0</v>
      </c>
      <c r="BF174" s="16">
        <v>0</v>
      </c>
      <c r="BG174" s="16">
        <v>185000</v>
      </c>
      <c r="BH174" s="16">
        <v>0</v>
      </c>
      <c r="BI174" s="16">
        <v>740000</v>
      </c>
      <c r="BJ174" s="16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1:102" ht="17.25" customHeight="1" x14ac:dyDescent="0.15">
      <c r="A175" s="12"/>
      <c r="B175" s="12" t="s">
        <v>684</v>
      </c>
      <c r="C175" s="19" t="s">
        <v>656</v>
      </c>
      <c r="D175" s="12" t="s">
        <v>89</v>
      </c>
      <c r="E175" s="12" t="s">
        <v>90</v>
      </c>
      <c r="F175" s="12" t="str">
        <f t="shared" si="3"/>
        <v/>
      </c>
      <c r="G175" s="12" t="s">
        <v>656</v>
      </c>
      <c r="H175" s="12"/>
      <c r="I175" s="12"/>
      <c r="J175" s="12"/>
      <c r="K175" s="12" t="s">
        <v>91</v>
      </c>
      <c r="L175" s="12"/>
      <c r="M175" s="12" t="s">
        <v>92</v>
      </c>
      <c r="N175" s="12" t="s">
        <v>93</v>
      </c>
      <c r="O175" s="12" t="s">
        <v>94</v>
      </c>
      <c r="P175" s="12" t="s">
        <v>95</v>
      </c>
      <c r="Q175" s="12" t="s">
        <v>685</v>
      </c>
      <c r="R175" s="12" t="s">
        <v>685</v>
      </c>
      <c r="S175" s="12" t="str">
        <f t="shared" si="1"/>
        <v/>
      </c>
      <c r="T175" s="12"/>
      <c r="U175" s="12" t="str">
        <f t="shared" si="2"/>
        <v/>
      </c>
      <c r="V175" s="12"/>
      <c r="W175" s="15" t="s">
        <v>97</v>
      </c>
      <c r="X175" s="12" t="s">
        <v>98</v>
      </c>
      <c r="Y175" s="12" t="s">
        <v>99</v>
      </c>
      <c r="Z175" s="12" t="s">
        <v>692</v>
      </c>
      <c r="AA175" s="12" t="s">
        <v>127</v>
      </c>
      <c r="AB175" s="12" t="s">
        <v>227</v>
      </c>
      <c r="AC175" s="12">
        <v>1</v>
      </c>
      <c r="AD175" s="12"/>
      <c r="AE175" s="12" t="s">
        <v>102</v>
      </c>
      <c r="AF175" s="16">
        <v>495000</v>
      </c>
      <c r="AG175" s="16">
        <v>99000</v>
      </c>
      <c r="AH175" s="16">
        <v>20</v>
      </c>
      <c r="AI175" s="16">
        <v>396000</v>
      </c>
      <c r="AJ175" s="12">
        <v>0</v>
      </c>
      <c r="AK175" s="12"/>
      <c r="AL175" s="12"/>
      <c r="AM175" s="12"/>
      <c r="AN175" s="12"/>
      <c r="AO175" s="12"/>
      <c r="AP175" s="12" t="s">
        <v>621</v>
      </c>
      <c r="AQ175" s="12"/>
      <c r="AR175" s="12"/>
      <c r="AS175" s="12"/>
      <c r="AT175" s="12"/>
      <c r="AU175" s="12"/>
      <c r="AV175" s="17"/>
      <c r="AW175" s="12"/>
      <c r="AX175" s="17"/>
      <c r="AY175" s="12"/>
      <c r="AZ175" s="12" t="s">
        <v>692</v>
      </c>
      <c r="BA175" s="12" t="s">
        <v>127</v>
      </c>
      <c r="BB175" s="12">
        <v>1</v>
      </c>
      <c r="BC175" s="12"/>
      <c r="BD175" s="16">
        <v>495000</v>
      </c>
      <c r="BE175" s="16">
        <v>0</v>
      </c>
      <c r="BF175" s="16">
        <v>0</v>
      </c>
      <c r="BG175" s="16">
        <v>99000</v>
      </c>
      <c r="BH175" s="16">
        <v>0</v>
      </c>
      <c r="BI175" s="16">
        <v>396000</v>
      </c>
      <c r="BJ175" s="16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1:102" ht="17.25" customHeight="1" x14ac:dyDescent="0.15">
      <c r="A176" s="12">
        <v>118</v>
      </c>
      <c r="B176" s="12" t="s">
        <v>693</v>
      </c>
      <c r="C176" s="19" t="s">
        <v>656</v>
      </c>
      <c r="D176" s="12" t="s">
        <v>89</v>
      </c>
      <c r="E176" s="12" t="s">
        <v>90</v>
      </c>
      <c r="F176" s="12" t="str">
        <f t="shared" si="3"/>
        <v/>
      </c>
      <c r="G176" s="12" t="s">
        <v>656</v>
      </c>
      <c r="H176" s="12"/>
      <c r="I176" s="12"/>
      <c r="J176" s="12"/>
      <c r="K176" s="12" t="s">
        <v>91</v>
      </c>
      <c r="L176" s="12"/>
      <c r="M176" s="12" t="s">
        <v>92</v>
      </c>
      <c r="N176" s="12" t="s">
        <v>93</v>
      </c>
      <c r="O176" s="12" t="s">
        <v>94</v>
      </c>
      <c r="P176" s="12" t="s">
        <v>95</v>
      </c>
      <c r="Q176" s="12" t="s">
        <v>685</v>
      </c>
      <c r="R176" s="12" t="s">
        <v>685</v>
      </c>
      <c r="S176" s="12" t="str">
        <f t="shared" si="1"/>
        <v/>
      </c>
      <c r="T176" s="12"/>
      <c r="U176" s="12" t="str">
        <f t="shared" si="2"/>
        <v/>
      </c>
      <c r="V176" s="12"/>
      <c r="W176" s="15" t="s">
        <v>97</v>
      </c>
      <c r="X176" s="12" t="s">
        <v>98</v>
      </c>
      <c r="Y176" s="12" t="s">
        <v>99</v>
      </c>
      <c r="Z176" s="12" t="s">
        <v>694</v>
      </c>
      <c r="AA176" s="12" t="s">
        <v>112</v>
      </c>
      <c r="AB176" s="12"/>
      <c r="AC176" s="12">
        <v>1</v>
      </c>
      <c r="AD176" s="12"/>
      <c r="AE176" s="12"/>
      <c r="AF176" s="16">
        <v>7150000</v>
      </c>
      <c r="AG176" s="16">
        <v>1430000</v>
      </c>
      <c r="AH176" s="16">
        <v>20</v>
      </c>
      <c r="AI176" s="16">
        <v>5720000</v>
      </c>
      <c r="AJ176" s="12">
        <v>0</v>
      </c>
      <c r="AK176" s="12">
        <v>0</v>
      </c>
      <c r="AL176" s="12">
        <v>0</v>
      </c>
      <c r="AM176" s="12">
        <v>0</v>
      </c>
      <c r="AN176" s="12">
        <v>6840000</v>
      </c>
      <c r="AO176" s="12">
        <v>6840000</v>
      </c>
      <c r="AP176" s="12" t="s">
        <v>227</v>
      </c>
      <c r="AQ176" s="12"/>
      <c r="AR176" s="12"/>
      <c r="AS176" s="12"/>
      <c r="AT176" s="12" t="s">
        <v>695</v>
      </c>
      <c r="AU176" s="12"/>
      <c r="AV176" s="12" t="s">
        <v>656</v>
      </c>
      <c r="AW176" s="12" t="s">
        <v>106</v>
      </c>
      <c r="AX176" s="12" t="s">
        <v>656</v>
      </c>
      <c r="AY176" s="12" t="s">
        <v>106</v>
      </c>
      <c r="AZ176" s="12" t="s">
        <v>694</v>
      </c>
      <c r="BA176" s="12" t="s">
        <v>112</v>
      </c>
      <c r="BB176" s="12">
        <v>1</v>
      </c>
      <c r="BC176" s="12"/>
      <c r="BD176" s="16">
        <v>7150000</v>
      </c>
      <c r="BE176" s="16">
        <v>0</v>
      </c>
      <c r="BF176" s="16">
        <v>0</v>
      </c>
      <c r="BG176" s="16">
        <v>0</v>
      </c>
      <c r="BH176" s="16">
        <v>0</v>
      </c>
      <c r="BI176" s="16">
        <v>7150000</v>
      </c>
      <c r="BJ176" s="16"/>
      <c r="BK176" s="12"/>
      <c r="BL176" s="12" t="s">
        <v>104</v>
      </c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 t="s">
        <v>696</v>
      </c>
      <c r="BZ176" s="12" t="s">
        <v>697</v>
      </c>
      <c r="CA176" s="12" t="s">
        <v>106</v>
      </c>
      <c r="CB176" s="12">
        <v>6840000</v>
      </c>
      <c r="CC176" s="12" t="s">
        <v>90</v>
      </c>
      <c r="CD176" s="12" t="s">
        <v>107</v>
      </c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1:102" ht="17.25" customHeight="1" x14ac:dyDescent="0.15">
      <c r="A177" s="12"/>
      <c r="B177" s="12" t="s">
        <v>693</v>
      </c>
      <c r="C177" s="19" t="s">
        <v>656</v>
      </c>
      <c r="D177" s="12" t="s">
        <v>89</v>
      </c>
      <c r="E177" s="12" t="s">
        <v>90</v>
      </c>
      <c r="F177" s="12" t="str">
        <f t="shared" si="3"/>
        <v/>
      </c>
      <c r="G177" s="12" t="s">
        <v>656</v>
      </c>
      <c r="H177" s="12"/>
      <c r="I177" s="12"/>
      <c r="J177" s="12"/>
      <c r="K177" s="12" t="s">
        <v>91</v>
      </c>
      <c r="L177" s="12"/>
      <c r="M177" s="12" t="s">
        <v>92</v>
      </c>
      <c r="N177" s="12" t="s">
        <v>93</v>
      </c>
      <c r="O177" s="12" t="s">
        <v>94</v>
      </c>
      <c r="P177" s="12" t="s">
        <v>95</v>
      </c>
      <c r="Q177" s="12" t="s">
        <v>685</v>
      </c>
      <c r="R177" s="12" t="s">
        <v>685</v>
      </c>
      <c r="S177" s="12" t="str">
        <f t="shared" si="1"/>
        <v/>
      </c>
      <c r="T177" s="12"/>
      <c r="U177" s="12" t="str">
        <f t="shared" si="2"/>
        <v/>
      </c>
      <c r="V177" s="12"/>
      <c r="W177" s="15" t="s">
        <v>97</v>
      </c>
      <c r="X177" s="12" t="s">
        <v>98</v>
      </c>
      <c r="Y177" s="12" t="s">
        <v>99</v>
      </c>
      <c r="Z177" s="12" t="s">
        <v>698</v>
      </c>
      <c r="AA177" s="12" t="s">
        <v>122</v>
      </c>
      <c r="AB177" s="12"/>
      <c r="AC177" s="12">
        <v>1</v>
      </c>
      <c r="AD177" s="12"/>
      <c r="AE177" s="12" t="s">
        <v>102</v>
      </c>
      <c r="AF177" s="16">
        <v>700000</v>
      </c>
      <c r="AG177" s="16">
        <v>140000</v>
      </c>
      <c r="AH177" s="16">
        <v>20</v>
      </c>
      <c r="AI177" s="16">
        <v>560000</v>
      </c>
      <c r="AJ177" s="12">
        <v>0</v>
      </c>
      <c r="AK177" s="12"/>
      <c r="AL177" s="12"/>
      <c r="AM177" s="12"/>
      <c r="AN177" s="12"/>
      <c r="AO177" s="12"/>
      <c r="AP177" s="12" t="s">
        <v>227</v>
      </c>
      <c r="AQ177" s="12"/>
      <c r="AR177" s="12"/>
      <c r="AS177" s="12"/>
      <c r="AT177" s="12"/>
      <c r="AU177" s="12"/>
      <c r="AV177" s="17"/>
      <c r="AW177" s="12"/>
      <c r="AX177" s="17"/>
      <c r="AY177" s="12"/>
      <c r="AZ177" s="12" t="s">
        <v>698</v>
      </c>
      <c r="BA177" s="12" t="s">
        <v>122</v>
      </c>
      <c r="BB177" s="12">
        <v>1</v>
      </c>
      <c r="BC177" s="12"/>
      <c r="BD177" s="16">
        <v>700000</v>
      </c>
      <c r="BE177" s="16">
        <v>0</v>
      </c>
      <c r="BF177" s="16">
        <v>0</v>
      </c>
      <c r="BG177" s="16">
        <v>0</v>
      </c>
      <c r="BH177" s="16">
        <v>0</v>
      </c>
      <c r="BI177" s="16">
        <v>700000</v>
      </c>
      <c r="BJ177" s="16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1:102" ht="17.25" customHeight="1" x14ac:dyDescent="0.15">
      <c r="A178" s="12"/>
      <c r="B178" s="12" t="s">
        <v>693</v>
      </c>
      <c r="C178" s="19" t="s">
        <v>656</v>
      </c>
      <c r="D178" s="12" t="s">
        <v>89</v>
      </c>
      <c r="E178" s="12" t="s">
        <v>90</v>
      </c>
      <c r="F178" s="12" t="str">
        <f t="shared" si="3"/>
        <v/>
      </c>
      <c r="G178" s="12" t="s">
        <v>656</v>
      </c>
      <c r="H178" s="12"/>
      <c r="I178" s="12"/>
      <c r="J178" s="12"/>
      <c r="K178" s="12" t="s">
        <v>91</v>
      </c>
      <c r="L178" s="12"/>
      <c r="M178" s="12" t="s">
        <v>92</v>
      </c>
      <c r="N178" s="12" t="s">
        <v>93</v>
      </c>
      <c r="O178" s="12" t="s">
        <v>94</v>
      </c>
      <c r="P178" s="12" t="s">
        <v>95</v>
      </c>
      <c r="Q178" s="12" t="s">
        <v>685</v>
      </c>
      <c r="R178" s="12" t="s">
        <v>685</v>
      </c>
      <c r="S178" s="12" t="str">
        <f t="shared" si="1"/>
        <v/>
      </c>
      <c r="T178" s="12"/>
      <c r="U178" s="12" t="str">
        <f t="shared" si="2"/>
        <v/>
      </c>
      <c r="V178" s="12"/>
      <c r="W178" s="15" t="s">
        <v>97</v>
      </c>
      <c r="X178" s="12" t="s">
        <v>98</v>
      </c>
      <c r="Y178" s="12" t="s">
        <v>99</v>
      </c>
      <c r="Z178" s="12" t="s">
        <v>699</v>
      </c>
      <c r="AA178" s="12" t="s">
        <v>122</v>
      </c>
      <c r="AB178" s="12"/>
      <c r="AC178" s="12">
        <v>1</v>
      </c>
      <c r="AD178" s="12"/>
      <c r="AE178" s="12" t="s">
        <v>102</v>
      </c>
      <c r="AF178" s="16">
        <v>700000</v>
      </c>
      <c r="AG178" s="16">
        <v>140000</v>
      </c>
      <c r="AH178" s="16">
        <v>20</v>
      </c>
      <c r="AI178" s="16">
        <v>560000</v>
      </c>
      <c r="AJ178" s="12">
        <v>0</v>
      </c>
      <c r="AK178" s="12"/>
      <c r="AL178" s="12"/>
      <c r="AM178" s="12"/>
      <c r="AN178" s="12"/>
      <c r="AO178" s="12"/>
      <c r="AP178" s="12" t="s">
        <v>227</v>
      </c>
      <c r="AQ178" s="12"/>
      <c r="AR178" s="12"/>
      <c r="AS178" s="12"/>
      <c r="AT178" s="12"/>
      <c r="AU178" s="12"/>
      <c r="AV178" s="17"/>
      <c r="AW178" s="12"/>
      <c r="AX178" s="17"/>
      <c r="AY178" s="12"/>
      <c r="AZ178" s="12" t="s">
        <v>699</v>
      </c>
      <c r="BA178" s="12" t="s">
        <v>122</v>
      </c>
      <c r="BB178" s="12">
        <v>1</v>
      </c>
      <c r="BC178" s="12"/>
      <c r="BD178" s="16">
        <v>700000</v>
      </c>
      <c r="BE178" s="16">
        <v>0</v>
      </c>
      <c r="BF178" s="16">
        <v>0</v>
      </c>
      <c r="BG178" s="16">
        <v>0</v>
      </c>
      <c r="BH178" s="16">
        <v>0</v>
      </c>
      <c r="BI178" s="16">
        <v>700000</v>
      </c>
      <c r="BJ178" s="16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1:102" ht="17.25" customHeight="1" x14ac:dyDescent="0.15">
      <c r="A179" s="12">
        <v>117</v>
      </c>
      <c r="B179" s="12" t="s">
        <v>700</v>
      </c>
      <c r="C179" s="19" t="s">
        <v>656</v>
      </c>
      <c r="D179" s="12" t="s">
        <v>89</v>
      </c>
      <c r="E179" s="12" t="s">
        <v>90</v>
      </c>
      <c r="F179" s="12" t="str">
        <f t="shared" si="3"/>
        <v/>
      </c>
      <c r="G179" s="12" t="s">
        <v>656</v>
      </c>
      <c r="H179" s="12"/>
      <c r="I179" s="12"/>
      <c r="J179" s="12"/>
      <c r="K179" s="12" t="s">
        <v>91</v>
      </c>
      <c r="L179" s="12"/>
      <c r="M179" s="12" t="s">
        <v>92</v>
      </c>
      <c r="N179" s="12" t="s">
        <v>93</v>
      </c>
      <c r="O179" s="12" t="s">
        <v>94</v>
      </c>
      <c r="P179" s="12" t="s">
        <v>95</v>
      </c>
      <c r="Q179" s="12" t="s">
        <v>701</v>
      </c>
      <c r="R179" s="12" t="s">
        <v>701</v>
      </c>
      <c r="S179" s="12" t="str">
        <f t="shared" si="1"/>
        <v/>
      </c>
      <c r="T179" s="12"/>
      <c r="U179" s="12" t="str">
        <f t="shared" si="2"/>
        <v/>
      </c>
      <c r="V179" s="12"/>
      <c r="W179" s="15" t="s">
        <v>97</v>
      </c>
      <c r="X179" s="12" t="s">
        <v>98</v>
      </c>
      <c r="Y179" s="12" t="s">
        <v>99</v>
      </c>
      <c r="Z179" s="12" t="s">
        <v>702</v>
      </c>
      <c r="AA179" s="12" t="s">
        <v>169</v>
      </c>
      <c r="AB179" s="12"/>
      <c r="AC179" s="12">
        <v>1</v>
      </c>
      <c r="AD179" s="12"/>
      <c r="AE179" s="12" t="s">
        <v>102</v>
      </c>
      <c r="AF179" s="16">
        <v>825000</v>
      </c>
      <c r="AG179" s="16">
        <v>165000</v>
      </c>
      <c r="AH179" s="16">
        <v>20</v>
      </c>
      <c r="AI179" s="16">
        <v>825000</v>
      </c>
      <c r="AJ179" s="12">
        <v>0</v>
      </c>
      <c r="AK179" s="12">
        <v>0</v>
      </c>
      <c r="AL179" s="12">
        <v>0</v>
      </c>
      <c r="AM179" s="12">
        <v>0</v>
      </c>
      <c r="AN179" s="12">
        <v>660000</v>
      </c>
      <c r="AO179" s="12">
        <v>660000</v>
      </c>
      <c r="AP179" s="12" t="s">
        <v>687</v>
      </c>
      <c r="AQ179" s="12"/>
      <c r="AR179" s="12"/>
      <c r="AS179" s="12"/>
      <c r="AT179" s="12" t="s">
        <v>703</v>
      </c>
      <c r="AU179" s="12"/>
      <c r="AV179" s="12" t="s">
        <v>656</v>
      </c>
      <c r="AW179" s="12" t="s">
        <v>106</v>
      </c>
      <c r="AX179" s="12" t="s">
        <v>656</v>
      </c>
      <c r="AY179" s="12" t="s">
        <v>106</v>
      </c>
      <c r="AZ179" s="12" t="s">
        <v>702</v>
      </c>
      <c r="BA179" s="12" t="s">
        <v>169</v>
      </c>
      <c r="BB179" s="12">
        <v>1</v>
      </c>
      <c r="BC179" s="12"/>
      <c r="BD179" s="16">
        <v>825000</v>
      </c>
      <c r="BE179" s="16">
        <v>0</v>
      </c>
      <c r="BF179" s="16">
        <v>0</v>
      </c>
      <c r="BG179" s="16">
        <v>0</v>
      </c>
      <c r="BH179" s="16">
        <v>0</v>
      </c>
      <c r="BI179" s="16">
        <v>825000</v>
      </c>
      <c r="BJ179" s="16"/>
      <c r="BK179" s="12"/>
      <c r="BL179" s="12" t="s">
        <v>104</v>
      </c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 t="s">
        <v>704</v>
      </c>
      <c r="BZ179" s="12" t="s">
        <v>705</v>
      </c>
      <c r="CA179" s="12" t="s">
        <v>106</v>
      </c>
      <c r="CB179" s="12">
        <v>660000</v>
      </c>
      <c r="CC179" s="12" t="s">
        <v>258</v>
      </c>
      <c r="CD179" s="12" t="s">
        <v>258</v>
      </c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1:102" ht="17.25" customHeight="1" x14ac:dyDescent="0.15">
      <c r="A180" s="12">
        <v>116</v>
      </c>
      <c r="B180" s="12" t="s">
        <v>706</v>
      </c>
      <c r="C180" s="19" t="s">
        <v>656</v>
      </c>
      <c r="D180" s="12" t="s">
        <v>89</v>
      </c>
      <c r="E180" s="12" t="s">
        <v>90</v>
      </c>
      <c r="F180" s="12" t="str">
        <f t="shared" si="3"/>
        <v/>
      </c>
      <c r="G180" s="12" t="s">
        <v>656</v>
      </c>
      <c r="H180" s="12"/>
      <c r="I180" s="12"/>
      <c r="J180" s="12"/>
      <c r="K180" s="12" t="s">
        <v>91</v>
      </c>
      <c r="L180" s="12"/>
      <c r="M180" s="12" t="s">
        <v>92</v>
      </c>
      <c r="N180" s="12" t="s">
        <v>93</v>
      </c>
      <c r="O180" s="12" t="s">
        <v>94</v>
      </c>
      <c r="P180" s="12" t="s">
        <v>95</v>
      </c>
      <c r="Q180" s="12" t="s">
        <v>707</v>
      </c>
      <c r="R180" s="12" t="s">
        <v>707</v>
      </c>
      <c r="S180" s="12" t="str">
        <f t="shared" si="1"/>
        <v/>
      </c>
      <c r="T180" s="12"/>
      <c r="U180" s="12" t="str">
        <f t="shared" si="2"/>
        <v/>
      </c>
      <c r="V180" s="12"/>
      <c r="W180" s="15" t="s">
        <v>97</v>
      </c>
      <c r="X180" s="12" t="s">
        <v>98</v>
      </c>
      <c r="Y180" s="12" t="s">
        <v>99</v>
      </c>
      <c r="Z180" s="12" t="s">
        <v>708</v>
      </c>
      <c r="AA180" s="12" t="s">
        <v>122</v>
      </c>
      <c r="AB180" s="12"/>
      <c r="AC180" s="12">
        <v>1</v>
      </c>
      <c r="AD180" s="12"/>
      <c r="AE180" s="12" t="s">
        <v>102</v>
      </c>
      <c r="AF180" s="16">
        <v>700000</v>
      </c>
      <c r="AG180" s="16">
        <v>140000</v>
      </c>
      <c r="AH180" s="16">
        <v>20</v>
      </c>
      <c r="AI180" s="16">
        <v>560000</v>
      </c>
      <c r="AJ180" s="12">
        <v>0</v>
      </c>
      <c r="AK180" s="12">
        <v>0</v>
      </c>
      <c r="AL180" s="12">
        <v>0</v>
      </c>
      <c r="AM180" s="12">
        <v>0</v>
      </c>
      <c r="AN180" s="12">
        <v>7688000</v>
      </c>
      <c r="AO180" s="12">
        <v>7688000</v>
      </c>
      <c r="AP180" s="12" t="s">
        <v>709</v>
      </c>
      <c r="AQ180" s="12"/>
      <c r="AR180" s="12"/>
      <c r="AS180" s="12"/>
      <c r="AT180" s="12" t="s">
        <v>710</v>
      </c>
      <c r="AU180" s="12"/>
      <c r="AV180" s="12" t="s">
        <v>656</v>
      </c>
      <c r="AW180" s="12" t="s">
        <v>106</v>
      </c>
      <c r="AX180" s="12" t="s">
        <v>656</v>
      </c>
      <c r="AY180" s="12" t="s">
        <v>106</v>
      </c>
      <c r="AZ180" s="12" t="s">
        <v>708</v>
      </c>
      <c r="BA180" s="12" t="s">
        <v>122</v>
      </c>
      <c r="BB180" s="12">
        <v>1</v>
      </c>
      <c r="BC180" s="12"/>
      <c r="BD180" s="16">
        <v>700000</v>
      </c>
      <c r="BE180" s="16">
        <v>0</v>
      </c>
      <c r="BF180" s="16">
        <v>0</v>
      </c>
      <c r="BG180" s="16">
        <v>0</v>
      </c>
      <c r="BH180" s="16">
        <v>0</v>
      </c>
      <c r="BI180" s="16">
        <v>700000</v>
      </c>
      <c r="BJ180" s="16"/>
      <c r="BK180" s="12"/>
      <c r="BL180" s="12" t="s">
        <v>104</v>
      </c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 t="s">
        <v>711</v>
      </c>
      <c r="BZ180" s="12" t="s">
        <v>712</v>
      </c>
      <c r="CA180" s="12" t="s">
        <v>106</v>
      </c>
      <c r="CB180" s="12">
        <v>7688000</v>
      </c>
      <c r="CC180" s="12" t="s">
        <v>90</v>
      </c>
      <c r="CD180" s="12" t="s">
        <v>107</v>
      </c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1:102" ht="17.25" customHeight="1" x14ac:dyDescent="0.15">
      <c r="A181" s="12"/>
      <c r="B181" s="12" t="s">
        <v>706</v>
      </c>
      <c r="C181" s="19" t="s">
        <v>656</v>
      </c>
      <c r="D181" s="12" t="s">
        <v>89</v>
      </c>
      <c r="E181" s="12" t="s">
        <v>90</v>
      </c>
      <c r="F181" s="12" t="str">
        <f t="shared" si="3"/>
        <v/>
      </c>
      <c r="G181" s="12" t="s">
        <v>656</v>
      </c>
      <c r="H181" s="12"/>
      <c r="I181" s="12"/>
      <c r="J181" s="12"/>
      <c r="K181" s="12" t="s">
        <v>91</v>
      </c>
      <c r="L181" s="12"/>
      <c r="M181" s="12" t="s">
        <v>92</v>
      </c>
      <c r="N181" s="12" t="s">
        <v>93</v>
      </c>
      <c r="O181" s="12" t="s">
        <v>94</v>
      </c>
      <c r="P181" s="12" t="s">
        <v>95</v>
      </c>
      <c r="Q181" s="12" t="s">
        <v>707</v>
      </c>
      <c r="R181" s="12" t="s">
        <v>707</v>
      </c>
      <c r="S181" s="12" t="str">
        <f t="shared" si="1"/>
        <v/>
      </c>
      <c r="T181" s="12"/>
      <c r="U181" s="12" t="str">
        <f t="shared" si="2"/>
        <v/>
      </c>
      <c r="V181" s="12"/>
      <c r="W181" s="15" t="s">
        <v>97</v>
      </c>
      <c r="X181" s="12" t="s">
        <v>98</v>
      </c>
      <c r="Y181" s="12" t="s">
        <v>99</v>
      </c>
      <c r="Z181" s="12" t="s">
        <v>713</v>
      </c>
      <c r="AA181" s="12" t="s">
        <v>112</v>
      </c>
      <c r="AB181" s="12"/>
      <c r="AC181" s="12">
        <v>1</v>
      </c>
      <c r="AD181" s="12"/>
      <c r="AE181" s="12" t="s">
        <v>102</v>
      </c>
      <c r="AF181" s="16">
        <v>4180000</v>
      </c>
      <c r="AG181" s="16">
        <v>836000</v>
      </c>
      <c r="AH181" s="16">
        <v>20</v>
      </c>
      <c r="AI181" s="16">
        <v>3344000</v>
      </c>
      <c r="AJ181" s="12">
        <v>0</v>
      </c>
      <c r="AK181" s="12"/>
      <c r="AL181" s="12"/>
      <c r="AM181" s="12"/>
      <c r="AN181" s="12"/>
      <c r="AO181" s="12"/>
      <c r="AP181" s="12" t="s">
        <v>709</v>
      </c>
      <c r="AQ181" s="12"/>
      <c r="AR181" s="12"/>
      <c r="AS181" s="12"/>
      <c r="AT181" s="12"/>
      <c r="AU181" s="12"/>
      <c r="AV181" s="17"/>
      <c r="AW181" s="12"/>
      <c r="AX181" s="17"/>
      <c r="AY181" s="12"/>
      <c r="AZ181" s="12" t="s">
        <v>713</v>
      </c>
      <c r="BA181" s="12" t="s">
        <v>112</v>
      </c>
      <c r="BB181" s="12">
        <v>1</v>
      </c>
      <c r="BC181" s="12"/>
      <c r="BD181" s="16">
        <v>4180000</v>
      </c>
      <c r="BE181" s="16">
        <v>0</v>
      </c>
      <c r="BF181" s="16">
        <v>0</v>
      </c>
      <c r="BG181" s="16">
        <v>0</v>
      </c>
      <c r="BH181" s="16">
        <v>0</v>
      </c>
      <c r="BI181" s="16">
        <v>4180000</v>
      </c>
      <c r="BJ181" s="16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1:102" ht="17.25" customHeight="1" x14ac:dyDescent="0.15">
      <c r="A182" s="12"/>
      <c r="B182" s="12" t="s">
        <v>706</v>
      </c>
      <c r="C182" s="19" t="s">
        <v>656</v>
      </c>
      <c r="D182" s="12" t="s">
        <v>89</v>
      </c>
      <c r="E182" s="12" t="s">
        <v>90</v>
      </c>
      <c r="F182" s="12" t="str">
        <f t="shared" si="3"/>
        <v/>
      </c>
      <c r="G182" s="12" t="s">
        <v>656</v>
      </c>
      <c r="H182" s="12"/>
      <c r="I182" s="12"/>
      <c r="J182" s="12"/>
      <c r="K182" s="12" t="s">
        <v>91</v>
      </c>
      <c r="L182" s="12"/>
      <c r="M182" s="12" t="s">
        <v>92</v>
      </c>
      <c r="N182" s="12" t="s">
        <v>93</v>
      </c>
      <c r="O182" s="12" t="s">
        <v>94</v>
      </c>
      <c r="P182" s="12" t="s">
        <v>95</v>
      </c>
      <c r="Q182" s="12" t="s">
        <v>707</v>
      </c>
      <c r="R182" s="12" t="s">
        <v>707</v>
      </c>
      <c r="S182" s="12" t="str">
        <f t="shared" si="1"/>
        <v/>
      </c>
      <c r="T182" s="12"/>
      <c r="U182" s="12" t="str">
        <f t="shared" si="2"/>
        <v/>
      </c>
      <c r="V182" s="12"/>
      <c r="W182" s="15" t="s">
        <v>97</v>
      </c>
      <c r="X182" s="12" t="s">
        <v>98</v>
      </c>
      <c r="Y182" s="12" t="s">
        <v>99</v>
      </c>
      <c r="Z182" s="12" t="s">
        <v>714</v>
      </c>
      <c r="AA182" s="12" t="s">
        <v>112</v>
      </c>
      <c r="AB182" s="12"/>
      <c r="AC182" s="12">
        <v>1</v>
      </c>
      <c r="AD182" s="12"/>
      <c r="AE182" s="12" t="s">
        <v>102</v>
      </c>
      <c r="AF182" s="16">
        <v>4730000</v>
      </c>
      <c r="AG182" s="16">
        <v>946000</v>
      </c>
      <c r="AH182" s="16">
        <v>20</v>
      </c>
      <c r="AI182" s="16">
        <v>3784000</v>
      </c>
      <c r="AJ182" s="12">
        <v>0</v>
      </c>
      <c r="AK182" s="12"/>
      <c r="AL182" s="12"/>
      <c r="AM182" s="12"/>
      <c r="AN182" s="12"/>
      <c r="AO182" s="12"/>
      <c r="AP182" s="12" t="s">
        <v>709</v>
      </c>
      <c r="AQ182" s="12"/>
      <c r="AR182" s="12"/>
      <c r="AS182" s="12"/>
      <c r="AT182" s="12"/>
      <c r="AU182" s="12"/>
      <c r="AV182" s="17"/>
      <c r="AW182" s="12"/>
      <c r="AX182" s="17"/>
      <c r="AY182" s="12"/>
      <c r="AZ182" s="12" t="s">
        <v>714</v>
      </c>
      <c r="BA182" s="12" t="s">
        <v>112</v>
      </c>
      <c r="BB182" s="12">
        <v>1</v>
      </c>
      <c r="BC182" s="12"/>
      <c r="BD182" s="16">
        <v>4730000</v>
      </c>
      <c r="BE182" s="16">
        <v>0</v>
      </c>
      <c r="BF182" s="16">
        <v>0</v>
      </c>
      <c r="BG182" s="16">
        <v>0</v>
      </c>
      <c r="BH182" s="16">
        <v>0</v>
      </c>
      <c r="BI182" s="16">
        <v>4730000</v>
      </c>
      <c r="BJ182" s="16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1:102" ht="17.25" customHeight="1" x14ac:dyDescent="0.15">
      <c r="A183" s="12">
        <v>115</v>
      </c>
      <c r="B183" s="12" t="s">
        <v>715</v>
      </c>
      <c r="C183" s="19" t="s">
        <v>656</v>
      </c>
      <c r="D183" s="12" t="s">
        <v>89</v>
      </c>
      <c r="E183" s="12" t="s">
        <v>90</v>
      </c>
      <c r="F183" s="12" t="str">
        <f t="shared" si="3"/>
        <v/>
      </c>
      <c r="G183" s="12" t="s">
        <v>656</v>
      </c>
      <c r="H183" s="12"/>
      <c r="I183" s="12"/>
      <c r="J183" s="12"/>
      <c r="K183" s="12" t="s">
        <v>91</v>
      </c>
      <c r="L183" s="12"/>
      <c r="M183" s="12" t="s">
        <v>92</v>
      </c>
      <c r="N183" s="12" t="s">
        <v>93</v>
      </c>
      <c r="O183" s="12" t="s">
        <v>94</v>
      </c>
      <c r="P183" s="12" t="s">
        <v>95</v>
      </c>
      <c r="Q183" s="12" t="s">
        <v>120</v>
      </c>
      <c r="R183" s="12" t="s">
        <v>120</v>
      </c>
      <c r="S183" s="12" t="str">
        <f t="shared" si="1"/>
        <v/>
      </c>
      <c r="T183" s="12"/>
      <c r="U183" s="12" t="str">
        <f t="shared" si="2"/>
        <v/>
      </c>
      <c r="V183" s="12"/>
      <c r="W183" s="15" t="s">
        <v>277</v>
      </c>
      <c r="X183" s="12" t="s">
        <v>98</v>
      </c>
      <c r="Y183" s="12" t="s">
        <v>158</v>
      </c>
      <c r="Z183" s="12" t="s">
        <v>716</v>
      </c>
      <c r="AA183" s="12" t="s">
        <v>122</v>
      </c>
      <c r="AB183" s="12"/>
      <c r="AC183" s="12">
        <v>1</v>
      </c>
      <c r="AD183" s="12"/>
      <c r="AE183" s="12" t="s">
        <v>102</v>
      </c>
      <c r="AF183" s="16">
        <v>330000</v>
      </c>
      <c r="AG183" s="16">
        <v>66000</v>
      </c>
      <c r="AH183" s="16">
        <v>20</v>
      </c>
      <c r="AI183" s="16">
        <v>264000</v>
      </c>
      <c r="AJ183" s="12">
        <v>0</v>
      </c>
      <c r="AK183" s="12">
        <v>0</v>
      </c>
      <c r="AL183" s="12">
        <v>0</v>
      </c>
      <c r="AM183" s="12">
        <v>0</v>
      </c>
      <c r="AN183" s="12">
        <v>264000</v>
      </c>
      <c r="AO183" s="12">
        <v>264000</v>
      </c>
      <c r="AP183" s="12" t="s">
        <v>621</v>
      </c>
      <c r="AQ183" s="12"/>
      <c r="AR183" s="12"/>
      <c r="AS183" s="12"/>
      <c r="AT183" s="12" t="s">
        <v>717</v>
      </c>
      <c r="AU183" s="12"/>
      <c r="AV183" s="12" t="s">
        <v>656</v>
      </c>
      <c r="AW183" s="12" t="s">
        <v>277</v>
      </c>
      <c r="AX183" s="12" t="s">
        <v>656</v>
      </c>
      <c r="AY183" s="12" t="s">
        <v>277</v>
      </c>
      <c r="AZ183" s="12" t="s">
        <v>716</v>
      </c>
      <c r="BA183" s="12" t="s">
        <v>122</v>
      </c>
      <c r="BB183" s="12">
        <v>1</v>
      </c>
      <c r="BC183" s="12"/>
      <c r="BD183" s="16">
        <v>330000</v>
      </c>
      <c r="BE183" s="16">
        <v>0</v>
      </c>
      <c r="BF183" s="16">
        <v>0</v>
      </c>
      <c r="BG183" s="16">
        <v>66000</v>
      </c>
      <c r="BH183" s="16">
        <v>0</v>
      </c>
      <c r="BI183" s="16">
        <v>264000</v>
      </c>
      <c r="BJ183" s="16"/>
      <c r="BK183" s="12"/>
      <c r="BL183" s="12" t="s">
        <v>104</v>
      </c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 t="s">
        <v>718</v>
      </c>
      <c r="BZ183" s="12" t="s">
        <v>719</v>
      </c>
      <c r="CA183" s="12" t="s">
        <v>277</v>
      </c>
      <c r="CB183" s="12">
        <v>264000</v>
      </c>
      <c r="CC183" s="12" t="s">
        <v>258</v>
      </c>
      <c r="CD183" s="12" t="s">
        <v>258</v>
      </c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1:102" ht="17.25" customHeight="1" x14ac:dyDescent="0.15">
      <c r="A184" s="12">
        <v>114</v>
      </c>
      <c r="B184" s="12" t="s">
        <v>720</v>
      </c>
      <c r="C184" s="19" t="s">
        <v>656</v>
      </c>
      <c r="D184" s="12" t="s">
        <v>89</v>
      </c>
      <c r="E184" s="12" t="s">
        <v>90</v>
      </c>
      <c r="F184" s="12" t="str">
        <f t="shared" si="3"/>
        <v/>
      </c>
      <c r="G184" s="12" t="s">
        <v>656</v>
      </c>
      <c r="H184" s="12"/>
      <c r="I184" s="12"/>
      <c r="J184" s="12"/>
      <c r="K184" s="12" t="s">
        <v>91</v>
      </c>
      <c r="L184" s="12"/>
      <c r="M184" s="12" t="s">
        <v>92</v>
      </c>
      <c r="N184" s="12" t="s">
        <v>93</v>
      </c>
      <c r="O184" s="12" t="s">
        <v>94</v>
      </c>
      <c r="P184" s="12" t="s">
        <v>95</v>
      </c>
      <c r="Q184" s="12" t="s">
        <v>721</v>
      </c>
      <c r="R184" s="12" t="s">
        <v>721</v>
      </c>
      <c r="S184" s="12" t="str">
        <f t="shared" si="1"/>
        <v/>
      </c>
      <c r="T184" s="12"/>
      <c r="U184" s="12" t="str">
        <f t="shared" si="2"/>
        <v/>
      </c>
      <c r="V184" s="12"/>
      <c r="W184" s="15" t="s">
        <v>277</v>
      </c>
      <c r="X184" s="12" t="s">
        <v>98</v>
      </c>
      <c r="Y184" s="12" t="s">
        <v>158</v>
      </c>
      <c r="Z184" s="12" t="s">
        <v>722</v>
      </c>
      <c r="AA184" s="12" t="s">
        <v>122</v>
      </c>
      <c r="AB184" s="12"/>
      <c r="AC184" s="12">
        <v>1</v>
      </c>
      <c r="AD184" s="12"/>
      <c r="AE184" s="12" t="s">
        <v>102</v>
      </c>
      <c r="AF184" s="16">
        <v>430000</v>
      </c>
      <c r="AG184" s="16">
        <v>86000</v>
      </c>
      <c r="AH184" s="16">
        <v>20</v>
      </c>
      <c r="AI184" s="16">
        <v>344000</v>
      </c>
      <c r="AJ184" s="12">
        <v>0</v>
      </c>
      <c r="AK184" s="12">
        <v>0</v>
      </c>
      <c r="AL184" s="12">
        <v>0</v>
      </c>
      <c r="AM184" s="12">
        <v>0</v>
      </c>
      <c r="AN184" s="12">
        <v>344000</v>
      </c>
      <c r="AO184" s="12">
        <v>344000</v>
      </c>
      <c r="AP184" s="12" t="s">
        <v>621</v>
      </c>
      <c r="AQ184" s="12"/>
      <c r="AR184" s="12"/>
      <c r="AS184" s="12"/>
      <c r="AT184" s="12" t="s">
        <v>723</v>
      </c>
      <c r="AU184" s="12"/>
      <c r="AV184" s="12" t="s">
        <v>656</v>
      </c>
      <c r="AW184" s="12" t="s">
        <v>277</v>
      </c>
      <c r="AX184" s="12" t="s">
        <v>656</v>
      </c>
      <c r="AY184" s="12" t="s">
        <v>277</v>
      </c>
      <c r="AZ184" s="12" t="s">
        <v>722</v>
      </c>
      <c r="BA184" s="12" t="s">
        <v>122</v>
      </c>
      <c r="BB184" s="12">
        <v>1</v>
      </c>
      <c r="BC184" s="12"/>
      <c r="BD184" s="16">
        <v>430000</v>
      </c>
      <c r="BE184" s="16">
        <v>0</v>
      </c>
      <c r="BF184" s="16">
        <v>0</v>
      </c>
      <c r="BG184" s="16">
        <v>86000</v>
      </c>
      <c r="BH184" s="16">
        <v>0</v>
      </c>
      <c r="BI184" s="16">
        <v>344000</v>
      </c>
      <c r="BJ184" s="16"/>
      <c r="BK184" s="12"/>
      <c r="BL184" s="12" t="s">
        <v>104</v>
      </c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 t="s">
        <v>724</v>
      </c>
      <c r="BZ184" s="12" t="s">
        <v>725</v>
      </c>
      <c r="CA184" s="12" t="s">
        <v>277</v>
      </c>
      <c r="CB184" s="12">
        <v>344000</v>
      </c>
      <c r="CC184" s="12" t="s">
        <v>258</v>
      </c>
      <c r="CD184" s="12" t="s">
        <v>258</v>
      </c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1:102" ht="17.25" customHeight="1" x14ac:dyDescent="0.15">
      <c r="A185" s="12">
        <v>113</v>
      </c>
      <c r="B185" s="12" t="s">
        <v>726</v>
      </c>
      <c r="C185" s="19" t="s">
        <v>656</v>
      </c>
      <c r="D185" s="12" t="s">
        <v>140</v>
      </c>
      <c r="E185" s="12" t="s">
        <v>334</v>
      </c>
      <c r="F185" s="12" t="str">
        <f t="shared" si="3"/>
        <v/>
      </c>
      <c r="G185" s="12" t="s">
        <v>656</v>
      </c>
      <c r="H185" s="12"/>
      <c r="I185" s="12"/>
      <c r="J185" s="12"/>
      <c r="K185" s="12" t="s">
        <v>91</v>
      </c>
      <c r="L185" s="12"/>
      <c r="M185" s="12" t="s">
        <v>92</v>
      </c>
      <c r="N185" s="12" t="s">
        <v>93</v>
      </c>
      <c r="O185" s="12" t="s">
        <v>94</v>
      </c>
      <c r="P185" s="12" t="s">
        <v>95</v>
      </c>
      <c r="Q185" s="12" t="s">
        <v>727</v>
      </c>
      <c r="R185" s="12" t="s">
        <v>727</v>
      </c>
      <c r="S185" s="12" t="str">
        <f t="shared" si="1"/>
        <v/>
      </c>
      <c r="T185" s="12"/>
      <c r="U185" s="12" t="str">
        <f t="shared" si="2"/>
        <v/>
      </c>
      <c r="V185" s="12"/>
      <c r="W185" s="15" t="s">
        <v>277</v>
      </c>
      <c r="X185" s="12" t="s">
        <v>98</v>
      </c>
      <c r="Y185" s="12" t="s">
        <v>158</v>
      </c>
      <c r="Z185" s="12" t="s">
        <v>728</v>
      </c>
      <c r="AA185" s="12" t="s">
        <v>152</v>
      </c>
      <c r="AB185" s="12"/>
      <c r="AC185" s="12">
        <v>1</v>
      </c>
      <c r="AD185" s="12"/>
      <c r="AE185" s="12" t="s">
        <v>102</v>
      </c>
      <c r="AF185" s="16">
        <v>1815000</v>
      </c>
      <c r="AG185" s="16">
        <v>363000</v>
      </c>
      <c r="AH185" s="16">
        <v>20</v>
      </c>
      <c r="AI185" s="16">
        <v>1452000</v>
      </c>
      <c r="AJ185" s="12">
        <v>0</v>
      </c>
      <c r="AK185" s="12">
        <v>0</v>
      </c>
      <c r="AL185" s="12">
        <v>0</v>
      </c>
      <c r="AM185" s="12">
        <v>0</v>
      </c>
      <c r="AN185" s="12">
        <v>1452000</v>
      </c>
      <c r="AO185" s="12">
        <v>1452000</v>
      </c>
      <c r="AP185" s="12" t="s">
        <v>729</v>
      </c>
      <c r="AQ185" s="12"/>
      <c r="AR185" s="12"/>
      <c r="AS185" s="12"/>
      <c r="AT185" s="12" t="s">
        <v>730</v>
      </c>
      <c r="AU185" s="12"/>
      <c r="AV185" s="12" t="s">
        <v>339</v>
      </c>
      <c r="AW185" s="12" t="s">
        <v>277</v>
      </c>
      <c r="AX185" s="12" t="s">
        <v>339</v>
      </c>
      <c r="AY185" s="12" t="s">
        <v>277</v>
      </c>
      <c r="AZ185" s="12" t="s">
        <v>728</v>
      </c>
      <c r="BA185" s="12" t="s">
        <v>152</v>
      </c>
      <c r="BB185" s="12">
        <v>1</v>
      </c>
      <c r="BC185" s="12"/>
      <c r="BD185" s="16">
        <v>1815000</v>
      </c>
      <c r="BE185" s="16">
        <v>0</v>
      </c>
      <c r="BF185" s="16">
        <v>0</v>
      </c>
      <c r="BG185" s="16">
        <v>363000</v>
      </c>
      <c r="BH185" s="16">
        <v>0</v>
      </c>
      <c r="BI185" s="16">
        <v>1452000</v>
      </c>
      <c r="BJ185" s="16"/>
      <c r="BK185" s="12"/>
      <c r="BL185" s="12" t="s">
        <v>104</v>
      </c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 t="s">
        <v>731</v>
      </c>
      <c r="BZ185" s="12" t="s">
        <v>732</v>
      </c>
      <c r="CA185" s="12" t="s">
        <v>277</v>
      </c>
      <c r="CB185" s="12">
        <v>1452000</v>
      </c>
      <c r="CC185" s="12" t="s">
        <v>135</v>
      </c>
      <c r="CD185" s="12" t="s">
        <v>136</v>
      </c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1:102" ht="17.25" customHeight="1" x14ac:dyDescent="0.15">
      <c r="A186" s="12">
        <v>112</v>
      </c>
      <c r="B186" s="12" t="s">
        <v>733</v>
      </c>
      <c r="C186" s="13">
        <v>44198</v>
      </c>
      <c r="D186" s="12" t="s">
        <v>89</v>
      </c>
      <c r="E186" s="12" t="s">
        <v>90</v>
      </c>
      <c r="F186" s="12" t="str">
        <f t="shared" si="3"/>
        <v/>
      </c>
      <c r="G186" s="14">
        <v>44198</v>
      </c>
      <c r="H186" s="12"/>
      <c r="I186" s="12"/>
      <c r="J186" s="12"/>
      <c r="K186" s="12" t="s">
        <v>91</v>
      </c>
      <c r="L186" s="12"/>
      <c r="M186" s="12" t="s">
        <v>92</v>
      </c>
      <c r="N186" s="12" t="s">
        <v>93</v>
      </c>
      <c r="O186" s="12" t="s">
        <v>94</v>
      </c>
      <c r="P186" s="12" t="s">
        <v>95</v>
      </c>
      <c r="Q186" s="12" t="s">
        <v>458</v>
      </c>
      <c r="R186" s="12" t="s">
        <v>458</v>
      </c>
      <c r="S186" s="12" t="str">
        <f t="shared" si="1"/>
        <v/>
      </c>
      <c r="T186" s="12"/>
      <c r="U186" s="12" t="str">
        <f t="shared" si="2"/>
        <v/>
      </c>
      <c r="V186" s="12"/>
      <c r="W186" s="15" t="s">
        <v>97</v>
      </c>
      <c r="X186" s="12" t="s">
        <v>98</v>
      </c>
      <c r="Y186" s="12" t="s">
        <v>99</v>
      </c>
      <c r="Z186" s="12" t="s">
        <v>734</v>
      </c>
      <c r="AA186" s="12" t="s">
        <v>310</v>
      </c>
      <c r="AB186" s="12"/>
      <c r="AC186" s="12">
        <v>1</v>
      </c>
      <c r="AD186" s="12"/>
      <c r="AE186" s="12" t="s">
        <v>102</v>
      </c>
      <c r="AF186" s="16">
        <v>3550000</v>
      </c>
      <c r="AG186" s="16">
        <v>1775000</v>
      </c>
      <c r="AH186" s="16">
        <v>50</v>
      </c>
      <c r="AI186" s="16">
        <v>1775000</v>
      </c>
      <c r="AJ186" s="12">
        <v>0</v>
      </c>
      <c r="AK186" s="12">
        <v>0</v>
      </c>
      <c r="AL186" s="12">
        <v>0</v>
      </c>
      <c r="AM186" s="12">
        <v>0</v>
      </c>
      <c r="AN186" s="12">
        <v>1775000</v>
      </c>
      <c r="AO186" s="12">
        <v>1775000</v>
      </c>
      <c r="AP186" s="12" t="s">
        <v>735</v>
      </c>
      <c r="AQ186" s="12"/>
      <c r="AR186" s="12"/>
      <c r="AS186" s="12"/>
      <c r="AT186" s="12" t="s">
        <v>736</v>
      </c>
      <c r="AU186" s="12"/>
      <c r="AV186" s="14">
        <v>44198</v>
      </c>
      <c r="AW186" s="12" t="s">
        <v>106</v>
      </c>
      <c r="AX186" s="14">
        <v>44198</v>
      </c>
      <c r="AY186" s="12" t="s">
        <v>106</v>
      </c>
      <c r="AZ186" s="12" t="s">
        <v>734</v>
      </c>
      <c r="BA186" s="12" t="s">
        <v>310</v>
      </c>
      <c r="BB186" s="12">
        <v>1</v>
      </c>
      <c r="BC186" s="12"/>
      <c r="BD186" s="16">
        <v>3550000</v>
      </c>
      <c r="BE186" s="16">
        <v>0</v>
      </c>
      <c r="BF186" s="16">
        <v>0</v>
      </c>
      <c r="BG186" s="16">
        <v>0</v>
      </c>
      <c r="BH186" s="16">
        <v>0</v>
      </c>
      <c r="BI186" s="16">
        <v>3550000</v>
      </c>
      <c r="BJ186" s="16"/>
      <c r="BK186" s="12"/>
      <c r="BL186" s="12" t="s">
        <v>104</v>
      </c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7">
        <v>44257.785046296296</v>
      </c>
      <c r="BZ186" s="12" t="s">
        <v>737</v>
      </c>
      <c r="CA186" s="12" t="s">
        <v>97</v>
      </c>
      <c r="CB186" s="12">
        <v>1775000</v>
      </c>
      <c r="CC186" s="12" t="s">
        <v>738</v>
      </c>
      <c r="CD186" s="12" t="s">
        <v>136</v>
      </c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1:102" ht="17.25" customHeight="1" x14ac:dyDescent="0.15">
      <c r="A187" s="12">
        <v>111</v>
      </c>
      <c r="B187" s="12" t="s">
        <v>739</v>
      </c>
      <c r="C187" s="13">
        <v>44198</v>
      </c>
      <c r="D187" s="12" t="s">
        <v>140</v>
      </c>
      <c r="E187" s="12" t="s">
        <v>334</v>
      </c>
      <c r="F187" s="12" t="str">
        <f t="shared" si="3"/>
        <v/>
      </c>
      <c r="G187" s="14">
        <v>44198</v>
      </c>
      <c r="H187" s="12"/>
      <c r="I187" s="12"/>
      <c r="J187" s="12"/>
      <c r="K187" s="12" t="s">
        <v>91</v>
      </c>
      <c r="L187" s="12"/>
      <c r="M187" s="12" t="s">
        <v>92</v>
      </c>
      <c r="N187" s="12" t="s">
        <v>93</v>
      </c>
      <c r="O187" s="12" t="s">
        <v>94</v>
      </c>
      <c r="P187" s="12" t="s">
        <v>95</v>
      </c>
      <c r="Q187" s="12" t="s">
        <v>458</v>
      </c>
      <c r="R187" s="12" t="s">
        <v>458</v>
      </c>
      <c r="S187" s="12" t="str">
        <f t="shared" si="1"/>
        <v/>
      </c>
      <c r="T187" s="12"/>
      <c r="U187" s="12" t="str">
        <f t="shared" si="2"/>
        <v/>
      </c>
      <c r="V187" s="12"/>
      <c r="W187" s="15" t="s">
        <v>97</v>
      </c>
      <c r="X187" s="12" t="s">
        <v>98</v>
      </c>
      <c r="Y187" s="12" t="s">
        <v>158</v>
      </c>
      <c r="Z187" s="12" t="s">
        <v>740</v>
      </c>
      <c r="AA187" s="12" t="s">
        <v>132</v>
      </c>
      <c r="AB187" s="12"/>
      <c r="AC187" s="12">
        <v>3</v>
      </c>
      <c r="AD187" s="12"/>
      <c r="AE187" s="12" t="s">
        <v>102</v>
      </c>
      <c r="AF187" s="16">
        <v>2450000</v>
      </c>
      <c r="AG187" s="16">
        <v>2940000</v>
      </c>
      <c r="AH187" s="16">
        <v>40</v>
      </c>
      <c r="AI187" s="16">
        <v>4410000</v>
      </c>
      <c r="AJ187" s="12">
        <v>0</v>
      </c>
      <c r="AK187" s="12">
        <v>0</v>
      </c>
      <c r="AL187" s="12">
        <v>0</v>
      </c>
      <c r="AM187" s="12">
        <v>0</v>
      </c>
      <c r="AN187" s="12">
        <v>4410000</v>
      </c>
      <c r="AO187" s="12">
        <v>4410000</v>
      </c>
      <c r="AP187" s="12" t="s">
        <v>741</v>
      </c>
      <c r="AQ187" s="12"/>
      <c r="AR187" s="12"/>
      <c r="AS187" s="12"/>
      <c r="AT187" s="12" t="s">
        <v>742</v>
      </c>
      <c r="AU187" s="12"/>
      <c r="AV187" s="12" t="s">
        <v>339</v>
      </c>
      <c r="AW187" s="12" t="s">
        <v>97</v>
      </c>
      <c r="AX187" s="12" t="s">
        <v>339</v>
      </c>
      <c r="AY187" s="12" t="s">
        <v>97</v>
      </c>
      <c r="AZ187" s="12" t="s">
        <v>740</v>
      </c>
      <c r="BA187" s="12" t="s">
        <v>132</v>
      </c>
      <c r="BB187" s="12">
        <v>3</v>
      </c>
      <c r="BC187" s="12"/>
      <c r="BD187" s="16">
        <v>2450000</v>
      </c>
      <c r="BE187" s="16">
        <v>0</v>
      </c>
      <c r="BF187" s="16">
        <v>0</v>
      </c>
      <c r="BG187" s="16">
        <v>2940000</v>
      </c>
      <c r="BH187" s="16">
        <v>0</v>
      </c>
      <c r="BI187" s="16">
        <v>4410000</v>
      </c>
      <c r="BJ187" s="16"/>
      <c r="BK187" s="12"/>
      <c r="BL187" s="12" t="s">
        <v>104</v>
      </c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7">
        <v>44257.785162037035</v>
      </c>
      <c r="BZ187" s="12" t="s">
        <v>743</v>
      </c>
      <c r="CA187" s="12" t="s">
        <v>97</v>
      </c>
      <c r="CB187" s="12">
        <v>4410000</v>
      </c>
      <c r="CC187" s="12" t="s">
        <v>738</v>
      </c>
      <c r="CD187" s="12" t="s">
        <v>136</v>
      </c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1:102" ht="17.25" customHeight="1" x14ac:dyDescent="0.15">
      <c r="A188" s="12">
        <v>110</v>
      </c>
      <c r="B188" s="12" t="s">
        <v>744</v>
      </c>
      <c r="C188" s="13">
        <v>44198</v>
      </c>
      <c r="D188" s="12" t="s">
        <v>89</v>
      </c>
      <c r="E188" s="12" t="s">
        <v>90</v>
      </c>
      <c r="F188" s="12" t="str">
        <f t="shared" si="3"/>
        <v/>
      </c>
      <c r="G188" s="14">
        <v>44198</v>
      </c>
      <c r="H188" s="12"/>
      <c r="I188" s="12"/>
      <c r="J188" s="12"/>
      <c r="K188" s="12" t="s">
        <v>91</v>
      </c>
      <c r="L188" s="12"/>
      <c r="M188" s="12" t="s">
        <v>92</v>
      </c>
      <c r="N188" s="12" t="s">
        <v>93</v>
      </c>
      <c r="O188" s="12" t="s">
        <v>94</v>
      </c>
      <c r="P188" s="12" t="s">
        <v>95</v>
      </c>
      <c r="Q188" s="12" t="s">
        <v>120</v>
      </c>
      <c r="R188" s="12" t="s">
        <v>120</v>
      </c>
      <c r="S188" s="12" t="str">
        <f t="shared" si="1"/>
        <v/>
      </c>
      <c r="T188" s="12"/>
      <c r="U188" s="12" t="str">
        <f t="shared" si="2"/>
        <v/>
      </c>
      <c r="V188" s="12"/>
      <c r="W188" s="15" t="s">
        <v>277</v>
      </c>
      <c r="X188" s="12" t="s">
        <v>98</v>
      </c>
      <c r="Y188" s="12" t="s">
        <v>99</v>
      </c>
      <c r="Z188" s="12" t="s">
        <v>745</v>
      </c>
      <c r="AA188" s="12" t="s">
        <v>122</v>
      </c>
      <c r="AB188" s="12"/>
      <c r="AC188" s="12">
        <v>1</v>
      </c>
      <c r="AD188" s="12"/>
      <c r="AE188" s="12"/>
      <c r="AF188" s="16">
        <v>275000</v>
      </c>
      <c r="AG188" s="16">
        <v>55000</v>
      </c>
      <c r="AH188" s="16">
        <v>20</v>
      </c>
      <c r="AI188" s="16">
        <v>220000</v>
      </c>
      <c r="AJ188" s="12">
        <v>0</v>
      </c>
      <c r="AK188" s="12">
        <v>0</v>
      </c>
      <c r="AL188" s="12">
        <v>0</v>
      </c>
      <c r="AM188" s="12">
        <v>0</v>
      </c>
      <c r="AN188" s="12">
        <v>220000</v>
      </c>
      <c r="AO188" s="12">
        <v>220000</v>
      </c>
      <c r="AP188" s="12"/>
      <c r="AQ188" s="12"/>
      <c r="AR188" s="12"/>
      <c r="AS188" s="12"/>
      <c r="AT188" s="12" t="s">
        <v>746</v>
      </c>
      <c r="AU188" s="12"/>
      <c r="AV188" s="14">
        <v>44198</v>
      </c>
      <c r="AW188" s="12" t="s">
        <v>106</v>
      </c>
      <c r="AX188" s="14">
        <v>44198</v>
      </c>
      <c r="AY188" s="12" t="s">
        <v>106</v>
      </c>
      <c r="AZ188" s="12" t="s">
        <v>745</v>
      </c>
      <c r="BA188" s="12" t="s">
        <v>122</v>
      </c>
      <c r="BB188" s="12">
        <v>1</v>
      </c>
      <c r="BC188" s="12"/>
      <c r="BD188" s="16">
        <v>275000</v>
      </c>
      <c r="BE188" s="16">
        <v>0</v>
      </c>
      <c r="BF188" s="16">
        <v>0</v>
      </c>
      <c r="BG188" s="16">
        <v>55000</v>
      </c>
      <c r="BH188" s="16">
        <v>0</v>
      </c>
      <c r="BI188" s="16">
        <v>220000</v>
      </c>
      <c r="BJ188" s="16"/>
      <c r="BK188" s="12"/>
      <c r="BL188" s="12" t="s">
        <v>104</v>
      </c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7">
        <v>44198.802523148152</v>
      </c>
      <c r="BZ188" s="12" t="s">
        <v>747</v>
      </c>
      <c r="CA188" s="12" t="s">
        <v>106</v>
      </c>
      <c r="CB188" s="12">
        <v>220000</v>
      </c>
      <c r="CC188" s="12" t="s">
        <v>90</v>
      </c>
      <c r="CD188" s="12" t="s">
        <v>107</v>
      </c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1:102" ht="17.25" customHeight="1" x14ac:dyDescent="0.15">
      <c r="A189" s="12">
        <v>109</v>
      </c>
      <c r="B189" s="12" t="s">
        <v>748</v>
      </c>
      <c r="C189" s="13">
        <v>44198</v>
      </c>
      <c r="D189" s="12" t="s">
        <v>89</v>
      </c>
      <c r="E189" s="12" t="s">
        <v>90</v>
      </c>
      <c r="F189" s="12" t="str">
        <f t="shared" si="3"/>
        <v/>
      </c>
      <c r="G189" s="14">
        <v>44198</v>
      </c>
      <c r="H189" s="12"/>
      <c r="I189" s="12"/>
      <c r="J189" s="12"/>
      <c r="K189" s="12" t="s">
        <v>91</v>
      </c>
      <c r="L189" s="12"/>
      <c r="M189" s="12" t="s">
        <v>92</v>
      </c>
      <c r="N189" s="12" t="s">
        <v>93</v>
      </c>
      <c r="O189" s="12" t="s">
        <v>94</v>
      </c>
      <c r="P189" s="12" t="s">
        <v>95</v>
      </c>
      <c r="Q189" s="12" t="s">
        <v>749</v>
      </c>
      <c r="R189" s="12" t="s">
        <v>749</v>
      </c>
      <c r="S189" s="12" t="str">
        <f t="shared" si="1"/>
        <v/>
      </c>
      <c r="T189" s="12"/>
      <c r="U189" s="12" t="str">
        <f t="shared" si="2"/>
        <v/>
      </c>
      <c r="V189" s="12"/>
      <c r="W189" s="15" t="s">
        <v>97</v>
      </c>
      <c r="X189" s="12" t="s">
        <v>98</v>
      </c>
      <c r="Y189" s="12" t="s">
        <v>99</v>
      </c>
      <c r="Z189" s="12" t="s">
        <v>750</v>
      </c>
      <c r="AA189" s="12" t="s">
        <v>122</v>
      </c>
      <c r="AB189" s="12" t="s">
        <v>751</v>
      </c>
      <c r="AC189" s="12">
        <v>1</v>
      </c>
      <c r="AD189" s="12"/>
      <c r="AE189" s="12" t="s">
        <v>102</v>
      </c>
      <c r="AF189" s="16">
        <v>495000</v>
      </c>
      <c r="AG189" s="16">
        <v>99000</v>
      </c>
      <c r="AH189" s="16">
        <v>20</v>
      </c>
      <c r="AI189" s="16">
        <v>396000</v>
      </c>
      <c r="AJ189" s="12">
        <v>0</v>
      </c>
      <c r="AK189" s="12">
        <v>0</v>
      </c>
      <c r="AL189" s="12">
        <v>0</v>
      </c>
      <c r="AM189" s="12">
        <v>0</v>
      </c>
      <c r="AN189" s="12">
        <v>646000</v>
      </c>
      <c r="AO189" s="12">
        <v>646000</v>
      </c>
      <c r="AP189" s="12"/>
      <c r="AQ189" s="12"/>
      <c r="AR189" s="12"/>
      <c r="AS189" s="12"/>
      <c r="AT189" s="12" t="s">
        <v>752</v>
      </c>
      <c r="AU189" s="12"/>
      <c r="AV189" s="14">
        <v>44198</v>
      </c>
      <c r="AW189" s="12" t="s">
        <v>106</v>
      </c>
      <c r="AX189" s="14">
        <v>44198</v>
      </c>
      <c r="AY189" s="12" t="s">
        <v>106</v>
      </c>
      <c r="AZ189" s="12" t="s">
        <v>750</v>
      </c>
      <c r="BA189" s="12" t="s">
        <v>122</v>
      </c>
      <c r="BB189" s="12">
        <v>1</v>
      </c>
      <c r="BC189" s="12"/>
      <c r="BD189" s="16">
        <v>495000</v>
      </c>
      <c r="BE189" s="16">
        <v>0</v>
      </c>
      <c r="BF189" s="16">
        <v>0</v>
      </c>
      <c r="BG189" s="16">
        <v>99000</v>
      </c>
      <c r="BH189" s="16">
        <v>0</v>
      </c>
      <c r="BI189" s="16">
        <v>396000</v>
      </c>
      <c r="BJ189" s="16"/>
      <c r="BK189" s="12"/>
      <c r="BL189" s="12" t="s">
        <v>104</v>
      </c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7">
        <v>44198.815486111111</v>
      </c>
      <c r="BZ189" s="12" t="s">
        <v>753</v>
      </c>
      <c r="CA189" s="12" t="s">
        <v>106</v>
      </c>
      <c r="CB189" s="12">
        <v>646000</v>
      </c>
      <c r="CC189" s="12" t="s">
        <v>135</v>
      </c>
      <c r="CD189" s="12" t="s">
        <v>136</v>
      </c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1:102" ht="17.25" customHeight="1" x14ac:dyDescent="0.15">
      <c r="A190" s="12"/>
      <c r="B190" s="12" t="s">
        <v>748</v>
      </c>
      <c r="C190" s="13">
        <v>44198</v>
      </c>
      <c r="D190" s="12" t="s">
        <v>89</v>
      </c>
      <c r="E190" s="12" t="s">
        <v>90</v>
      </c>
      <c r="F190" s="12" t="str">
        <f t="shared" si="3"/>
        <v/>
      </c>
      <c r="G190" s="14">
        <v>44198</v>
      </c>
      <c r="H190" s="12"/>
      <c r="I190" s="12"/>
      <c r="J190" s="12"/>
      <c r="K190" s="12" t="s">
        <v>91</v>
      </c>
      <c r="L190" s="12"/>
      <c r="M190" s="12" t="s">
        <v>92</v>
      </c>
      <c r="N190" s="12" t="s">
        <v>93</v>
      </c>
      <c r="O190" s="12" t="s">
        <v>94</v>
      </c>
      <c r="P190" s="12" t="s">
        <v>95</v>
      </c>
      <c r="Q190" s="12" t="s">
        <v>749</v>
      </c>
      <c r="R190" s="12" t="s">
        <v>749</v>
      </c>
      <c r="S190" s="12" t="str">
        <f t="shared" si="1"/>
        <v/>
      </c>
      <c r="T190" s="12"/>
      <c r="U190" s="12" t="str">
        <f t="shared" si="2"/>
        <v/>
      </c>
      <c r="V190" s="12"/>
      <c r="W190" s="15" t="s">
        <v>97</v>
      </c>
      <c r="X190" s="12" t="s">
        <v>98</v>
      </c>
      <c r="Y190" s="12" t="s">
        <v>99</v>
      </c>
      <c r="Z190" s="12" t="s">
        <v>197</v>
      </c>
      <c r="AA190" s="12" t="s">
        <v>122</v>
      </c>
      <c r="AB190" s="12"/>
      <c r="AC190" s="12">
        <v>1</v>
      </c>
      <c r="AD190" s="12"/>
      <c r="AE190" s="12" t="s">
        <v>102</v>
      </c>
      <c r="AF190" s="16">
        <v>250000</v>
      </c>
      <c r="AG190" s="16">
        <v>0</v>
      </c>
      <c r="AH190" s="16">
        <v>0</v>
      </c>
      <c r="AI190" s="16">
        <v>250000</v>
      </c>
      <c r="AJ190" s="12">
        <v>0</v>
      </c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7"/>
      <c r="AW190" s="12"/>
      <c r="AX190" s="17"/>
      <c r="AY190" s="12"/>
      <c r="AZ190" s="12" t="s">
        <v>197</v>
      </c>
      <c r="BA190" s="12" t="s">
        <v>122</v>
      </c>
      <c r="BB190" s="12">
        <v>1</v>
      </c>
      <c r="BC190" s="12"/>
      <c r="BD190" s="16">
        <v>250000</v>
      </c>
      <c r="BE190" s="16">
        <v>0</v>
      </c>
      <c r="BF190" s="16">
        <v>0</v>
      </c>
      <c r="BG190" s="16">
        <v>0</v>
      </c>
      <c r="BH190" s="16">
        <v>0</v>
      </c>
      <c r="BI190" s="16">
        <v>250000</v>
      </c>
      <c r="BJ190" s="16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1:102" ht="17.25" customHeight="1" x14ac:dyDescent="0.15">
      <c r="A191" s="12">
        <v>108</v>
      </c>
      <c r="B191" s="12" t="s">
        <v>754</v>
      </c>
      <c r="C191" s="13">
        <v>44229</v>
      </c>
      <c r="D191" s="12" t="s">
        <v>89</v>
      </c>
      <c r="E191" s="12" t="s">
        <v>90</v>
      </c>
      <c r="F191" s="12" t="str">
        <f t="shared" si="3"/>
        <v/>
      </c>
      <c r="G191" s="14">
        <v>44229</v>
      </c>
      <c r="H191" s="12"/>
      <c r="I191" s="12"/>
      <c r="J191" s="12"/>
      <c r="K191" s="12" t="s">
        <v>91</v>
      </c>
      <c r="L191" s="12"/>
      <c r="M191" s="12" t="s">
        <v>92</v>
      </c>
      <c r="N191" s="12" t="s">
        <v>93</v>
      </c>
      <c r="O191" s="12" t="s">
        <v>94</v>
      </c>
      <c r="P191" s="12" t="s">
        <v>95</v>
      </c>
      <c r="Q191" s="12" t="s">
        <v>755</v>
      </c>
      <c r="R191" s="12" t="s">
        <v>755</v>
      </c>
      <c r="S191" s="12" t="str">
        <f t="shared" si="1"/>
        <v/>
      </c>
      <c r="T191" s="12"/>
      <c r="U191" s="12" t="str">
        <f t="shared" si="2"/>
        <v/>
      </c>
      <c r="V191" s="12"/>
      <c r="W191" s="15" t="s">
        <v>97</v>
      </c>
      <c r="X191" s="12" t="s">
        <v>98</v>
      </c>
      <c r="Y191" s="12" t="s">
        <v>99</v>
      </c>
      <c r="Z191" s="12" t="s">
        <v>756</v>
      </c>
      <c r="AA191" s="12" t="s">
        <v>757</v>
      </c>
      <c r="AB191" s="12"/>
      <c r="AC191" s="12">
        <v>5</v>
      </c>
      <c r="AD191" s="12"/>
      <c r="AE191" s="12" t="s">
        <v>102</v>
      </c>
      <c r="AF191" s="16">
        <v>120000</v>
      </c>
      <c r="AG191" s="16">
        <v>600000</v>
      </c>
      <c r="AH191" s="16">
        <v>100</v>
      </c>
      <c r="AI191" s="16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 t="s">
        <v>758</v>
      </c>
      <c r="AQ191" s="12"/>
      <c r="AR191" s="12"/>
      <c r="AS191" s="12"/>
      <c r="AT191" s="12" t="s">
        <v>759</v>
      </c>
      <c r="AU191" s="12"/>
      <c r="AV191" s="14">
        <v>44229</v>
      </c>
      <c r="AW191" s="12" t="s">
        <v>106</v>
      </c>
      <c r="AX191" s="14">
        <v>44229</v>
      </c>
      <c r="AY191" s="12" t="s">
        <v>106</v>
      </c>
      <c r="AZ191" s="12" t="s">
        <v>756</v>
      </c>
      <c r="BA191" s="12" t="s">
        <v>757</v>
      </c>
      <c r="BB191" s="12">
        <v>5</v>
      </c>
      <c r="BC191" s="12"/>
      <c r="BD191" s="16">
        <v>120000</v>
      </c>
      <c r="BE191" s="16">
        <v>0</v>
      </c>
      <c r="BF191" s="16">
        <v>0</v>
      </c>
      <c r="BG191" s="16">
        <v>0</v>
      </c>
      <c r="BH191" s="16">
        <v>0</v>
      </c>
      <c r="BI191" s="16">
        <v>600000</v>
      </c>
      <c r="BJ191" s="16"/>
      <c r="BK191" s="12"/>
      <c r="BL191" s="12" t="s">
        <v>104</v>
      </c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1:102" ht="17.25" customHeight="1" x14ac:dyDescent="0.15">
      <c r="A192" s="12"/>
      <c r="B192" s="12" t="s">
        <v>754</v>
      </c>
      <c r="C192" s="13">
        <v>44229</v>
      </c>
      <c r="D192" s="12" t="s">
        <v>89</v>
      </c>
      <c r="E192" s="12" t="s">
        <v>90</v>
      </c>
      <c r="F192" s="12" t="str">
        <f t="shared" si="3"/>
        <v/>
      </c>
      <c r="G192" s="14">
        <v>44229</v>
      </c>
      <c r="H192" s="12"/>
      <c r="I192" s="12"/>
      <c r="J192" s="12"/>
      <c r="K192" s="12" t="s">
        <v>91</v>
      </c>
      <c r="L192" s="12"/>
      <c r="M192" s="12" t="s">
        <v>92</v>
      </c>
      <c r="N192" s="12" t="s">
        <v>93</v>
      </c>
      <c r="O192" s="12" t="s">
        <v>94</v>
      </c>
      <c r="P192" s="12" t="s">
        <v>95</v>
      </c>
      <c r="Q192" s="12" t="s">
        <v>755</v>
      </c>
      <c r="R192" s="12" t="s">
        <v>755</v>
      </c>
      <c r="S192" s="12" t="str">
        <f t="shared" si="1"/>
        <v/>
      </c>
      <c r="T192" s="12"/>
      <c r="U192" s="12" t="str">
        <f t="shared" si="2"/>
        <v/>
      </c>
      <c r="V192" s="12"/>
      <c r="W192" s="15" t="s">
        <v>97</v>
      </c>
      <c r="X192" s="12" t="s">
        <v>98</v>
      </c>
      <c r="Y192" s="12" t="s">
        <v>99</v>
      </c>
      <c r="Z192" s="12" t="s">
        <v>760</v>
      </c>
      <c r="AA192" s="12" t="s">
        <v>761</v>
      </c>
      <c r="AB192" s="12"/>
      <c r="AC192" s="12">
        <v>1</v>
      </c>
      <c r="AD192" s="12"/>
      <c r="AE192" s="12" t="s">
        <v>102</v>
      </c>
      <c r="AF192" s="16">
        <v>400000</v>
      </c>
      <c r="AG192" s="16">
        <v>400000</v>
      </c>
      <c r="AH192" s="16">
        <v>100</v>
      </c>
      <c r="AI192" s="16">
        <v>0</v>
      </c>
      <c r="AJ192" s="12">
        <v>0</v>
      </c>
      <c r="AK192" s="12"/>
      <c r="AL192" s="12"/>
      <c r="AM192" s="12"/>
      <c r="AN192" s="12"/>
      <c r="AO192" s="12"/>
      <c r="AP192" s="12" t="s">
        <v>758</v>
      </c>
      <c r="AQ192" s="12"/>
      <c r="AR192" s="12"/>
      <c r="AS192" s="12"/>
      <c r="AT192" s="12"/>
      <c r="AU192" s="12"/>
      <c r="AV192" s="17"/>
      <c r="AW192" s="12"/>
      <c r="AX192" s="17"/>
      <c r="AY192" s="12"/>
      <c r="AZ192" s="12" t="s">
        <v>760</v>
      </c>
      <c r="BA192" s="12" t="s">
        <v>761</v>
      </c>
      <c r="BB192" s="12">
        <v>1</v>
      </c>
      <c r="BC192" s="12"/>
      <c r="BD192" s="16">
        <v>400000</v>
      </c>
      <c r="BE192" s="16">
        <v>0</v>
      </c>
      <c r="BF192" s="16">
        <v>0</v>
      </c>
      <c r="BG192" s="16">
        <v>0</v>
      </c>
      <c r="BH192" s="16">
        <v>0</v>
      </c>
      <c r="BI192" s="16">
        <v>400000</v>
      </c>
      <c r="BJ192" s="16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1:102" ht="17.25" customHeight="1" x14ac:dyDescent="0.15">
      <c r="A193" s="12"/>
      <c r="B193" s="12" t="s">
        <v>754</v>
      </c>
      <c r="C193" s="13">
        <v>44229</v>
      </c>
      <c r="D193" s="12" t="s">
        <v>89</v>
      </c>
      <c r="E193" s="12" t="s">
        <v>90</v>
      </c>
      <c r="F193" s="12" t="str">
        <f t="shared" si="3"/>
        <v/>
      </c>
      <c r="G193" s="14">
        <v>44229</v>
      </c>
      <c r="H193" s="12"/>
      <c r="I193" s="12"/>
      <c r="J193" s="12"/>
      <c r="K193" s="12" t="s">
        <v>91</v>
      </c>
      <c r="L193" s="12"/>
      <c r="M193" s="12" t="s">
        <v>92</v>
      </c>
      <c r="N193" s="12" t="s">
        <v>93</v>
      </c>
      <c r="O193" s="12" t="s">
        <v>94</v>
      </c>
      <c r="P193" s="12" t="s">
        <v>95</v>
      </c>
      <c r="Q193" s="12" t="s">
        <v>755</v>
      </c>
      <c r="R193" s="12" t="s">
        <v>755</v>
      </c>
      <c r="S193" s="12" t="str">
        <f t="shared" si="1"/>
        <v/>
      </c>
      <c r="T193" s="12"/>
      <c r="U193" s="12" t="str">
        <f t="shared" si="2"/>
        <v/>
      </c>
      <c r="V193" s="12"/>
      <c r="W193" s="15" t="s">
        <v>97</v>
      </c>
      <c r="X193" s="12" t="s">
        <v>98</v>
      </c>
      <c r="Y193" s="12" t="s">
        <v>99</v>
      </c>
      <c r="Z193" s="12" t="s">
        <v>762</v>
      </c>
      <c r="AA193" s="12" t="s">
        <v>761</v>
      </c>
      <c r="AB193" s="12"/>
      <c r="AC193" s="12">
        <v>2</v>
      </c>
      <c r="AD193" s="12"/>
      <c r="AE193" s="12" t="s">
        <v>102</v>
      </c>
      <c r="AF193" s="16">
        <v>700000</v>
      </c>
      <c r="AG193" s="16">
        <v>1400000</v>
      </c>
      <c r="AH193" s="16">
        <v>100</v>
      </c>
      <c r="AI193" s="16">
        <v>0</v>
      </c>
      <c r="AJ193" s="12">
        <v>0</v>
      </c>
      <c r="AK193" s="12"/>
      <c r="AL193" s="12"/>
      <c r="AM193" s="12"/>
      <c r="AN193" s="12"/>
      <c r="AO193" s="12"/>
      <c r="AP193" s="12" t="s">
        <v>758</v>
      </c>
      <c r="AQ193" s="12"/>
      <c r="AR193" s="12"/>
      <c r="AS193" s="12"/>
      <c r="AT193" s="12"/>
      <c r="AU193" s="12"/>
      <c r="AV193" s="17"/>
      <c r="AW193" s="12"/>
      <c r="AX193" s="17"/>
      <c r="AY193" s="12"/>
      <c r="AZ193" s="12" t="s">
        <v>762</v>
      </c>
      <c r="BA193" s="12" t="s">
        <v>761</v>
      </c>
      <c r="BB193" s="12">
        <v>2</v>
      </c>
      <c r="BC193" s="12"/>
      <c r="BD193" s="16">
        <v>700000</v>
      </c>
      <c r="BE193" s="16">
        <v>0</v>
      </c>
      <c r="BF193" s="16">
        <v>0</v>
      </c>
      <c r="BG193" s="16">
        <v>0</v>
      </c>
      <c r="BH193" s="16">
        <v>0</v>
      </c>
      <c r="BI193" s="16">
        <v>1400000</v>
      </c>
      <c r="BJ193" s="16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1:102" ht="17.25" customHeight="1" x14ac:dyDescent="0.15">
      <c r="A194" s="12">
        <v>107</v>
      </c>
      <c r="B194" s="12" t="s">
        <v>763</v>
      </c>
      <c r="C194" s="13">
        <v>44257</v>
      </c>
      <c r="D194" s="12" t="s">
        <v>89</v>
      </c>
      <c r="E194" s="12" t="s">
        <v>90</v>
      </c>
      <c r="F194" s="12" t="str">
        <f t="shared" si="3"/>
        <v/>
      </c>
      <c r="G194" s="14">
        <v>44257</v>
      </c>
      <c r="H194" s="12"/>
      <c r="I194" s="12"/>
      <c r="J194" s="12"/>
      <c r="K194" s="12" t="s">
        <v>91</v>
      </c>
      <c r="L194" s="12"/>
      <c r="M194" s="12" t="s">
        <v>92</v>
      </c>
      <c r="N194" s="12" t="s">
        <v>93</v>
      </c>
      <c r="O194" s="12" t="s">
        <v>94</v>
      </c>
      <c r="P194" s="12" t="s">
        <v>95</v>
      </c>
      <c r="Q194" s="12" t="s">
        <v>764</v>
      </c>
      <c r="R194" s="12" t="s">
        <v>764</v>
      </c>
      <c r="S194" s="12" t="str">
        <f t="shared" si="1"/>
        <v/>
      </c>
      <c r="T194" s="12"/>
      <c r="U194" s="12" t="str">
        <f t="shared" si="2"/>
        <v/>
      </c>
      <c r="V194" s="12"/>
      <c r="W194" s="15" t="s">
        <v>97</v>
      </c>
      <c r="X194" s="12" t="s">
        <v>98</v>
      </c>
      <c r="Y194" s="12" t="s">
        <v>99</v>
      </c>
      <c r="Z194" s="12" t="s">
        <v>131</v>
      </c>
      <c r="AA194" s="12" t="s">
        <v>132</v>
      </c>
      <c r="AB194" s="12" t="s">
        <v>765</v>
      </c>
      <c r="AC194" s="12">
        <v>1</v>
      </c>
      <c r="AD194" s="12"/>
      <c r="AE194" s="12" t="s">
        <v>102</v>
      </c>
      <c r="AF194" s="16">
        <v>1540000</v>
      </c>
      <c r="AG194" s="16">
        <v>462000</v>
      </c>
      <c r="AH194" s="16">
        <v>30</v>
      </c>
      <c r="AI194" s="16">
        <v>1078000</v>
      </c>
      <c r="AJ194" s="12">
        <v>0</v>
      </c>
      <c r="AK194" s="12">
        <v>0</v>
      </c>
      <c r="AL194" s="12">
        <v>0</v>
      </c>
      <c r="AM194" s="12">
        <v>0</v>
      </c>
      <c r="AN194" s="12">
        <v>3308000</v>
      </c>
      <c r="AO194" s="12">
        <v>3308000</v>
      </c>
      <c r="AP194" s="12"/>
      <c r="AQ194" s="12"/>
      <c r="AR194" s="12"/>
      <c r="AS194" s="12"/>
      <c r="AT194" s="12" t="s">
        <v>766</v>
      </c>
      <c r="AU194" s="12"/>
      <c r="AV194" s="14">
        <v>44257</v>
      </c>
      <c r="AW194" s="12" t="s">
        <v>106</v>
      </c>
      <c r="AX194" s="14">
        <v>44257</v>
      </c>
      <c r="AY194" s="12" t="s">
        <v>106</v>
      </c>
      <c r="AZ194" s="12" t="s">
        <v>131</v>
      </c>
      <c r="BA194" s="12" t="s">
        <v>132</v>
      </c>
      <c r="BB194" s="12">
        <v>1</v>
      </c>
      <c r="BC194" s="12"/>
      <c r="BD194" s="16">
        <v>1540000</v>
      </c>
      <c r="BE194" s="16">
        <v>0</v>
      </c>
      <c r="BF194" s="16">
        <v>0</v>
      </c>
      <c r="BG194" s="16">
        <v>462000</v>
      </c>
      <c r="BH194" s="16">
        <v>0</v>
      </c>
      <c r="BI194" s="16">
        <v>1078000</v>
      </c>
      <c r="BJ194" s="16"/>
      <c r="BK194" s="12"/>
      <c r="BL194" s="12" t="s">
        <v>104</v>
      </c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7">
        <v>44257.563275462962</v>
      </c>
      <c r="BZ194" s="12" t="s">
        <v>767</v>
      </c>
      <c r="CA194" s="12" t="s">
        <v>106</v>
      </c>
      <c r="CB194" s="12">
        <v>3308000</v>
      </c>
      <c r="CC194" s="12" t="s">
        <v>90</v>
      </c>
      <c r="CD194" s="12" t="s">
        <v>107</v>
      </c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1:102" ht="17.25" customHeight="1" x14ac:dyDescent="0.15">
      <c r="A195" s="12"/>
      <c r="B195" s="12" t="s">
        <v>763</v>
      </c>
      <c r="C195" s="13">
        <v>44257</v>
      </c>
      <c r="D195" s="12" t="s">
        <v>89</v>
      </c>
      <c r="E195" s="12" t="s">
        <v>90</v>
      </c>
      <c r="F195" s="12" t="str">
        <f t="shared" si="3"/>
        <v/>
      </c>
      <c r="G195" s="14">
        <v>44257</v>
      </c>
      <c r="H195" s="12"/>
      <c r="I195" s="12"/>
      <c r="J195" s="12"/>
      <c r="K195" s="12" t="s">
        <v>91</v>
      </c>
      <c r="L195" s="12"/>
      <c r="M195" s="12" t="s">
        <v>92</v>
      </c>
      <c r="N195" s="12" t="s">
        <v>93</v>
      </c>
      <c r="O195" s="12" t="s">
        <v>94</v>
      </c>
      <c r="P195" s="12" t="s">
        <v>95</v>
      </c>
      <c r="Q195" s="12" t="s">
        <v>764</v>
      </c>
      <c r="R195" s="12" t="s">
        <v>764</v>
      </c>
      <c r="S195" s="12" t="str">
        <f t="shared" si="1"/>
        <v/>
      </c>
      <c r="T195" s="12"/>
      <c r="U195" s="12" t="str">
        <f t="shared" si="2"/>
        <v/>
      </c>
      <c r="V195" s="12"/>
      <c r="W195" s="15" t="s">
        <v>97</v>
      </c>
      <c r="X195" s="12" t="s">
        <v>98</v>
      </c>
      <c r="Y195" s="12" t="s">
        <v>99</v>
      </c>
      <c r="Z195" s="12" t="s">
        <v>768</v>
      </c>
      <c r="AA195" s="12" t="s">
        <v>122</v>
      </c>
      <c r="AB195" s="12"/>
      <c r="AC195" s="12">
        <v>1</v>
      </c>
      <c r="AD195" s="12"/>
      <c r="AE195" s="12" t="s">
        <v>102</v>
      </c>
      <c r="AF195" s="16">
        <v>430000</v>
      </c>
      <c r="AG195" s="16">
        <v>0</v>
      </c>
      <c r="AH195" s="16">
        <v>0</v>
      </c>
      <c r="AI195" s="16">
        <v>430000</v>
      </c>
      <c r="AJ195" s="12">
        <v>0</v>
      </c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7"/>
      <c r="AW195" s="12"/>
      <c r="AX195" s="17"/>
      <c r="AY195" s="12"/>
      <c r="AZ195" s="12" t="s">
        <v>768</v>
      </c>
      <c r="BA195" s="12" t="s">
        <v>122</v>
      </c>
      <c r="BB195" s="12">
        <v>1</v>
      </c>
      <c r="BC195" s="12"/>
      <c r="BD195" s="16">
        <v>430000</v>
      </c>
      <c r="BE195" s="16">
        <v>0</v>
      </c>
      <c r="BF195" s="16">
        <v>0</v>
      </c>
      <c r="BG195" s="16">
        <v>0</v>
      </c>
      <c r="BH195" s="16">
        <v>0</v>
      </c>
      <c r="BI195" s="16">
        <v>430000</v>
      </c>
      <c r="BJ195" s="16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1:102" ht="17.25" customHeight="1" x14ac:dyDescent="0.15">
      <c r="A196" s="12"/>
      <c r="B196" s="12" t="s">
        <v>763</v>
      </c>
      <c r="C196" s="13">
        <v>44257</v>
      </c>
      <c r="D196" s="12" t="s">
        <v>89</v>
      </c>
      <c r="E196" s="12" t="s">
        <v>90</v>
      </c>
      <c r="F196" s="12" t="str">
        <f t="shared" si="3"/>
        <v/>
      </c>
      <c r="G196" s="14">
        <v>44257</v>
      </c>
      <c r="H196" s="12"/>
      <c r="I196" s="12"/>
      <c r="J196" s="12"/>
      <c r="K196" s="12" t="s">
        <v>91</v>
      </c>
      <c r="L196" s="12"/>
      <c r="M196" s="12" t="s">
        <v>92</v>
      </c>
      <c r="N196" s="12" t="s">
        <v>93</v>
      </c>
      <c r="O196" s="12" t="s">
        <v>94</v>
      </c>
      <c r="P196" s="12" t="s">
        <v>95</v>
      </c>
      <c r="Q196" s="12" t="s">
        <v>764</v>
      </c>
      <c r="R196" s="12" t="s">
        <v>764</v>
      </c>
      <c r="S196" s="12" t="str">
        <f t="shared" si="1"/>
        <v/>
      </c>
      <c r="T196" s="12"/>
      <c r="U196" s="12" t="str">
        <f t="shared" si="2"/>
        <v/>
      </c>
      <c r="V196" s="12"/>
      <c r="W196" s="15" t="s">
        <v>97</v>
      </c>
      <c r="X196" s="12" t="s">
        <v>98</v>
      </c>
      <c r="Y196" s="12" t="s">
        <v>99</v>
      </c>
      <c r="Z196" s="12" t="s">
        <v>769</v>
      </c>
      <c r="AA196" s="12" t="s">
        <v>770</v>
      </c>
      <c r="AB196" s="12" t="s">
        <v>771</v>
      </c>
      <c r="AC196" s="12">
        <v>1</v>
      </c>
      <c r="AD196" s="12"/>
      <c r="AE196" s="12"/>
      <c r="AF196" s="16">
        <v>2250000</v>
      </c>
      <c r="AG196" s="16">
        <v>450000</v>
      </c>
      <c r="AH196" s="16">
        <v>20</v>
      </c>
      <c r="AI196" s="16">
        <v>1800000</v>
      </c>
      <c r="AJ196" s="12">
        <v>0</v>
      </c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7"/>
      <c r="AW196" s="12"/>
      <c r="AX196" s="17"/>
      <c r="AY196" s="12"/>
      <c r="AZ196" s="12" t="s">
        <v>769</v>
      </c>
      <c r="BA196" s="12" t="s">
        <v>770</v>
      </c>
      <c r="BB196" s="12">
        <v>1</v>
      </c>
      <c r="BC196" s="12"/>
      <c r="BD196" s="16">
        <v>2250000</v>
      </c>
      <c r="BE196" s="16">
        <v>0</v>
      </c>
      <c r="BF196" s="16">
        <v>0</v>
      </c>
      <c r="BG196" s="16">
        <v>450000</v>
      </c>
      <c r="BH196" s="16">
        <v>0</v>
      </c>
      <c r="BI196" s="16">
        <v>1800000</v>
      </c>
      <c r="BJ196" s="16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1:102" ht="17.25" customHeight="1" x14ac:dyDescent="0.15">
      <c r="A197" s="12">
        <v>106</v>
      </c>
      <c r="B197" s="12" t="s">
        <v>772</v>
      </c>
      <c r="C197" s="13">
        <v>44257</v>
      </c>
      <c r="D197" s="12" t="s">
        <v>89</v>
      </c>
      <c r="E197" s="12" t="s">
        <v>90</v>
      </c>
      <c r="F197" s="12" t="str">
        <f t="shared" si="3"/>
        <v/>
      </c>
      <c r="G197" s="14">
        <v>44257</v>
      </c>
      <c r="H197" s="12"/>
      <c r="I197" s="12"/>
      <c r="J197" s="12"/>
      <c r="K197" s="12" t="s">
        <v>91</v>
      </c>
      <c r="L197" s="12"/>
      <c r="M197" s="12" t="s">
        <v>92</v>
      </c>
      <c r="N197" s="12" t="s">
        <v>93</v>
      </c>
      <c r="O197" s="12" t="s">
        <v>94</v>
      </c>
      <c r="P197" s="12" t="s">
        <v>95</v>
      </c>
      <c r="Q197" s="12" t="s">
        <v>773</v>
      </c>
      <c r="R197" s="12" t="s">
        <v>773</v>
      </c>
      <c r="S197" s="12" t="str">
        <f t="shared" si="1"/>
        <v/>
      </c>
      <c r="T197" s="12"/>
      <c r="U197" s="12" t="str">
        <f t="shared" si="2"/>
        <v/>
      </c>
      <c r="V197" s="12"/>
      <c r="W197" s="15" t="s">
        <v>277</v>
      </c>
      <c r="X197" s="12" t="s">
        <v>98</v>
      </c>
      <c r="Y197" s="12" t="s">
        <v>99</v>
      </c>
      <c r="Z197" s="12" t="s">
        <v>774</v>
      </c>
      <c r="AA197" s="12" t="s">
        <v>132</v>
      </c>
      <c r="AB197" s="12" t="s">
        <v>775</v>
      </c>
      <c r="AC197" s="12">
        <v>1</v>
      </c>
      <c r="AD197" s="12"/>
      <c r="AE197" s="12" t="s">
        <v>102</v>
      </c>
      <c r="AF197" s="16">
        <v>4015000</v>
      </c>
      <c r="AG197" s="16">
        <v>2007500</v>
      </c>
      <c r="AH197" s="16">
        <v>50</v>
      </c>
      <c r="AI197" s="16">
        <v>2007500</v>
      </c>
      <c r="AJ197" s="12">
        <v>0</v>
      </c>
      <c r="AK197" s="12">
        <v>0</v>
      </c>
      <c r="AL197" s="12">
        <v>0</v>
      </c>
      <c r="AM197" s="12">
        <v>0</v>
      </c>
      <c r="AN197" s="12">
        <v>2007500</v>
      </c>
      <c r="AO197" s="12">
        <v>2007500</v>
      </c>
      <c r="AP197" s="12"/>
      <c r="AQ197" s="12"/>
      <c r="AR197" s="12"/>
      <c r="AS197" s="12"/>
      <c r="AT197" s="12" t="s">
        <v>776</v>
      </c>
      <c r="AU197" s="12"/>
      <c r="AV197" s="14">
        <v>44257</v>
      </c>
      <c r="AW197" s="12" t="s">
        <v>106</v>
      </c>
      <c r="AX197" s="14">
        <v>44257</v>
      </c>
      <c r="AY197" s="12" t="s">
        <v>106</v>
      </c>
      <c r="AZ197" s="12" t="s">
        <v>774</v>
      </c>
      <c r="BA197" s="12" t="s">
        <v>132</v>
      </c>
      <c r="BB197" s="12">
        <v>1</v>
      </c>
      <c r="BC197" s="12"/>
      <c r="BD197" s="16">
        <v>4015000</v>
      </c>
      <c r="BE197" s="16">
        <v>0</v>
      </c>
      <c r="BF197" s="16">
        <v>0</v>
      </c>
      <c r="BG197" s="16">
        <v>2007500</v>
      </c>
      <c r="BH197" s="16">
        <v>0</v>
      </c>
      <c r="BI197" s="16">
        <v>2007500</v>
      </c>
      <c r="BJ197" s="16"/>
      <c r="BK197" s="12"/>
      <c r="BL197" s="12" t="s">
        <v>104</v>
      </c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7">
        <v>44257.64472222222</v>
      </c>
      <c r="BZ197" s="12" t="s">
        <v>777</v>
      </c>
      <c r="CA197" s="12" t="s">
        <v>106</v>
      </c>
      <c r="CB197" s="12">
        <v>2007500</v>
      </c>
      <c r="CC197" s="12" t="s">
        <v>258</v>
      </c>
      <c r="CD197" s="12" t="s">
        <v>258</v>
      </c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1:102" ht="17.25" customHeight="1" x14ac:dyDescent="0.15">
      <c r="A198" s="12">
        <v>105</v>
      </c>
      <c r="B198" s="12" t="s">
        <v>778</v>
      </c>
      <c r="C198" s="13">
        <v>44288</v>
      </c>
      <c r="D198" s="12" t="s">
        <v>89</v>
      </c>
      <c r="E198" s="12" t="s">
        <v>334</v>
      </c>
      <c r="F198" s="12" t="str">
        <f t="shared" si="3"/>
        <v/>
      </c>
      <c r="G198" s="14">
        <v>44288</v>
      </c>
      <c r="H198" s="12"/>
      <c r="I198" s="12" t="s">
        <v>258</v>
      </c>
      <c r="J198" s="12"/>
      <c r="K198" s="12" t="s">
        <v>91</v>
      </c>
      <c r="L198" s="12"/>
      <c r="M198" s="12" t="s">
        <v>92</v>
      </c>
      <c r="N198" s="12" t="s">
        <v>93</v>
      </c>
      <c r="O198" s="12" t="s">
        <v>94</v>
      </c>
      <c r="P198" s="12" t="s">
        <v>95</v>
      </c>
      <c r="Q198" s="12" t="s">
        <v>779</v>
      </c>
      <c r="R198" s="12" t="s">
        <v>779</v>
      </c>
      <c r="S198" s="12" t="str">
        <f t="shared" si="1"/>
        <v/>
      </c>
      <c r="T198" s="12"/>
      <c r="U198" s="12" t="str">
        <f t="shared" si="2"/>
        <v/>
      </c>
      <c r="V198" s="12"/>
      <c r="W198" s="15" t="s">
        <v>97</v>
      </c>
      <c r="X198" s="12" t="s">
        <v>98</v>
      </c>
      <c r="Y198" s="12" t="s">
        <v>158</v>
      </c>
      <c r="Z198" s="12" t="s">
        <v>780</v>
      </c>
      <c r="AA198" s="12" t="s">
        <v>166</v>
      </c>
      <c r="AB198" s="12"/>
      <c r="AC198" s="12">
        <v>1</v>
      </c>
      <c r="AD198" s="12"/>
      <c r="AE198" s="12" t="s">
        <v>102</v>
      </c>
      <c r="AF198" s="16">
        <v>17600000</v>
      </c>
      <c r="AG198" s="16">
        <v>10560000</v>
      </c>
      <c r="AH198" s="16">
        <v>60</v>
      </c>
      <c r="AI198" s="16">
        <v>7040000</v>
      </c>
      <c r="AJ198" s="12">
        <v>0</v>
      </c>
      <c r="AK198" s="12">
        <v>0</v>
      </c>
      <c r="AL198" s="12">
        <v>0</v>
      </c>
      <c r="AM198" s="12">
        <v>0</v>
      </c>
      <c r="AN198" s="12">
        <v>8756000</v>
      </c>
      <c r="AO198" s="12">
        <v>8756000</v>
      </c>
      <c r="AP198" s="12" t="s">
        <v>781</v>
      </c>
      <c r="AQ198" s="12"/>
      <c r="AR198" s="12"/>
      <c r="AS198" s="12"/>
      <c r="AT198" s="12" t="s">
        <v>782</v>
      </c>
      <c r="AU198" s="12"/>
      <c r="AV198" s="12" t="s">
        <v>339</v>
      </c>
      <c r="AW198" s="12" t="s">
        <v>97</v>
      </c>
      <c r="AX198" s="12" t="s">
        <v>339</v>
      </c>
      <c r="AY198" s="12" t="s">
        <v>97</v>
      </c>
      <c r="AZ198" s="12" t="s">
        <v>780</v>
      </c>
      <c r="BA198" s="12" t="s">
        <v>166</v>
      </c>
      <c r="BB198" s="12">
        <v>1</v>
      </c>
      <c r="BC198" s="12"/>
      <c r="BD198" s="16">
        <v>17600000</v>
      </c>
      <c r="BE198" s="16">
        <v>0</v>
      </c>
      <c r="BF198" s="16">
        <v>0</v>
      </c>
      <c r="BG198" s="16">
        <v>10560000</v>
      </c>
      <c r="BH198" s="16">
        <v>0</v>
      </c>
      <c r="BI198" s="16">
        <v>7040000</v>
      </c>
      <c r="BJ198" s="16"/>
      <c r="BK198" s="12"/>
      <c r="BL198" s="12" t="s">
        <v>104</v>
      </c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7">
        <v>44288.430011574077</v>
      </c>
      <c r="BZ198" s="12" t="s">
        <v>783</v>
      </c>
      <c r="CA198" s="12" t="s">
        <v>97</v>
      </c>
      <c r="CB198" s="12">
        <v>8756000</v>
      </c>
      <c r="CC198" s="12" t="s">
        <v>258</v>
      </c>
      <c r="CD198" s="12" t="s">
        <v>258</v>
      </c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1:102" ht="17.25" customHeight="1" x14ac:dyDescent="0.15">
      <c r="A199" s="12"/>
      <c r="B199" s="12" t="s">
        <v>778</v>
      </c>
      <c r="C199" s="13">
        <v>44288</v>
      </c>
      <c r="D199" s="12" t="s">
        <v>89</v>
      </c>
      <c r="E199" s="12" t="s">
        <v>334</v>
      </c>
      <c r="F199" s="12" t="str">
        <f t="shared" si="3"/>
        <v/>
      </c>
      <c r="G199" s="14">
        <v>44288</v>
      </c>
      <c r="H199" s="12"/>
      <c r="I199" s="12" t="s">
        <v>258</v>
      </c>
      <c r="J199" s="12"/>
      <c r="K199" s="12" t="s">
        <v>91</v>
      </c>
      <c r="L199" s="12"/>
      <c r="M199" s="12" t="s">
        <v>92</v>
      </c>
      <c r="N199" s="12" t="s">
        <v>93</v>
      </c>
      <c r="O199" s="12" t="s">
        <v>94</v>
      </c>
      <c r="P199" s="12" t="s">
        <v>95</v>
      </c>
      <c r="Q199" s="12" t="s">
        <v>779</v>
      </c>
      <c r="R199" s="12" t="s">
        <v>779</v>
      </c>
      <c r="S199" s="12" t="str">
        <f t="shared" si="1"/>
        <v/>
      </c>
      <c r="T199" s="12"/>
      <c r="U199" s="12" t="str">
        <f t="shared" si="2"/>
        <v/>
      </c>
      <c r="V199" s="12"/>
      <c r="W199" s="15" t="s">
        <v>97</v>
      </c>
      <c r="X199" s="12" t="s">
        <v>98</v>
      </c>
      <c r="Y199" s="12" t="s">
        <v>158</v>
      </c>
      <c r="Z199" s="12" t="s">
        <v>784</v>
      </c>
      <c r="AA199" s="12" t="s">
        <v>112</v>
      </c>
      <c r="AB199" s="12"/>
      <c r="AC199" s="12">
        <v>1</v>
      </c>
      <c r="AD199" s="12"/>
      <c r="AE199" s="12" t="s">
        <v>102</v>
      </c>
      <c r="AF199" s="16">
        <v>1485000</v>
      </c>
      <c r="AG199" s="16">
        <v>594000</v>
      </c>
      <c r="AH199" s="16">
        <v>40</v>
      </c>
      <c r="AI199" s="16">
        <v>891000</v>
      </c>
      <c r="AJ199" s="12">
        <v>0</v>
      </c>
      <c r="AK199" s="12"/>
      <c r="AL199" s="12"/>
      <c r="AM199" s="12"/>
      <c r="AN199" s="12"/>
      <c r="AO199" s="12"/>
      <c r="AP199" s="12" t="s">
        <v>781</v>
      </c>
      <c r="AQ199" s="12"/>
      <c r="AR199" s="12"/>
      <c r="AS199" s="12"/>
      <c r="AT199" s="12"/>
      <c r="AU199" s="12"/>
      <c r="AV199" s="17"/>
      <c r="AW199" s="12"/>
      <c r="AX199" s="17"/>
      <c r="AY199" s="12"/>
      <c r="AZ199" s="12" t="s">
        <v>784</v>
      </c>
      <c r="BA199" s="12" t="s">
        <v>112</v>
      </c>
      <c r="BB199" s="12">
        <v>1</v>
      </c>
      <c r="BC199" s="12"/>
      <c r="BD199" s="16">
        <v>1485000</v>
      </c>
      <c r="BE199" s="16">
        <v>0</v>
      </c>
      <c r="BF199" s="16">
        <v>0</v>
      </c>
      <c r="BG199" s="16">
        <v>594000</v>
      </c>
      <c r="BH199" s="16">
        <v>0</v>
      </c>
      <c r="BI199" s="16">
        <v>891000</v>
      </c>
      <c r="BJ199" s="16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1:102" ht="17.25" customHeight="1" x14ac:dyDescent="0.15">
      <c r="A200" s="12"/>
      <c r="B200" s="12" t="s">
        <v>778</v>
      </c>
      <c r="C200" s="13">
        <v>44288</v>
      </c>
      <c r="D200" s="12" t="s">
        <v>89</v>
      </c>
      <c r="E200" s="12" t="s">
        <v>334</v>
      </c>
      <c r="F200" s="12" t="str">
        <f t="shared" si="3"/>
        <v/>
      </c>
      <c r="G200" s="14">
        <v>44288</v>
      </c>
      <c r="H200" s="12"/>
      <c r="I200" s="12" t="s">
        <v>258</v>
      </c>
      <c r="J200" s="12"/>
      <c r="K200" s="12" t="s">
        <v>91</v>
      </c>
      <c r="L200" s="12"/>
      <c r="M200" s="12" t="s">
        <v>92</v>
      </c>
      <c r="N200" s="12" t="s">
        <v>93</v>
      </c>
      <c r="O200" s="12" t="s">
        <v>94</v>
      </c>
      <c r="P200" s="12" t="s">
        <v>95</v>
      </c>
      <c r="Q200" s="12" t="s">
        <v>779</v>
      </c>
      <c r="R200" s="12" t="s">
        <v>779</v>
      </c>
      <c r="S200" s="12" t="str">
        <f t="shared" si="1"/>
        <v/>
      </c>
      <c r="T200" s="12"/>
      <c r="U200" s="12" t="str">
        <f t="shared" si="2"/>
        <v/>
      </c>
      <c r="V200" s="12"/>
      <c r="W200" s="15" t="s">
        <v>97</v>
      </c>
      <c r="X200" s="12" t="s">
        <v>98</v>
      </c>
      <c r="Y200" s="12" t="s">
        <v>158</v>
      </c>
      <c r="Z200" s="12" t="s">
        <v>785</v>
      </c>
      <c r="AA200" s="12" t="s">
        <v>112</v>
      </c>
      <c r="AB200" s="12"/>
      <c r="AC200" s="12">
        <v>1</v>
      </c>
      <c r="AD200" s="12"/>
      <c r="AE200" s="12" t="s">
        <v>102</v>
      </c>
      <c r="AF200" s="16">
        <v>1375000</v>
      </c>
      <c r="AG200" s="16">
        <v>550000</v>
      </c>
      <c r="AH200" s="16">
        <v>40</v>
      </c>
      <c r="AI200" s="16">
        <v>825000</v>
      </c>
      <c r="AJ200" s="12">
        <v>0</v>
      </c>
      <c r="AK200" s="12"/>
      <c r="AL200" s="12"/>
      <c r="AM200" s="12"/>
      <c r="AN200" s="12"/>
      <c r="AO200" s="12"/>
      <c r="AP200" s="12" t="s">
        <v>781</v>
      </c>
      <c r="AQ200" s="12"/>
      <c r="AR200" s="12"/>
      <c r="AS200" s="12"/>
      <c r="AT200" s="12"/>
      <c r="AU200" s="12"/>
      <c r="AV200" s="17"/>
      <c r="AW200" s="12"/>
      <c r="AX200" s="17"/>
      <c r="AY200" s="12"/>
      <c r="AZ200" s="12" t="s">
        <v>785</v>
      </c>
      <c r="BA200" s="12" t="s">
        <v>112</v>
      </c>
      <c r="BB200" s="12">
        <v>1</v>
      </c>
      <c r="BC200" s="12"/>
      <c r="BD200" s="16">
        <v>1375000</v>
      </c>
      <c r="BE200" s="16">
        <v>0</v>
      </c>
      <c r="BF200" s="16">
        <v>0</v>
      </c>
      <c r="BG200" s="16">
        <v>550000</v>
      </c>
      <c r="BH200" s="16">
        <v>0</v>
      </c>
      <c r="BI200" s="16">
        <v>825000</v>
      </c>
      <c r="BJ200" s="16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1:102" ht="17.25" customHeight="1" x14ac:dyDescent="0.15">
      <c r="A201" s="12">
        <v>104</v>
      </c>
      <c r="B201" s="12" t="s">
        <v>786</v>
      </c>
      <c r="C201" s="13">
        <v>44288</v>
      </c>
      <c r="D201" s="12" t="s">
        <v>89</v>
      </c>
      <c r="E201" s="12" t="s">
        <v>90</v>
      </c>
      <c r="F201" s="12" t="str">
        <f t="shared" si="3"/>
        <v/>
      </c>
      <c r="G201" s="14">
        <v>44288</v>
      </c>
      <c r="H201" s="12"/>
      <c r="I201" s="12"/>
      <c r="J201" s="12"/>
      <c r="K201" s="12" t="s">
        <v>91</v>
      </c>
      <c r="L201" s="12"/>
      <c r="M201" s="12" t="s">
        <v>92</v>
      </c>
      <c r="N201" s="12" t="s">
        <v>93</v>
      </c>
      <c r="O201" s="12" t="s">
        <v>94</v>
      </c>
      <c r="P201" s="12" t="s">
        <v>95</v>
      </c>
      <c r="Q201" s="12" t="s">
        <v>787</v>
      </c>
      <c r="R201" s="12" t="s">
        <v>787</v>
      </c>
      <c r="S201" s="12" t="str">
        <f t="shared" si="1"/>
        <v/>
      </c>
      <c r="T201" s="12"/>
      <c r="U201" s="12" t="str">
        <f t="shared" si="2"/>
        <v/>
      </c>
      <c r="V201" s="12"/>
      <c r="W201" s="15" t="s">
        <v>97</v>
      </c>
      <c r="X201" s="12" t="s">
        <v>98</v>
      </c>
      <c r="Y201" s="12" t="s">
        <v>99</v>
      </c>
      <c r="Z201" s="12" t="s">
        <v>788</v>
      </c>
      <c r="AA201" s="12" t="s">
        <v>127</v>
      </c>
      <c r="AB201" s="12"/>
      <c r="AC201" s="12">
        <v>2</v>
      </c>
      <c r="AD201" s="12"/>
      <c r="AE201" s="12" t="s">
        <v>102</v>
      </c>
      <c r="AF201" s="16">
        <v>495000</v>
      </c>
      <c r="AG201" s="16">
        <v>0</v>
      </c>
      <c r="AH201" s="16">
        <v>0</v>
      </c>
      <c r="AI201" s="16">
        <v>990000</v>
      </c>
      <c r="AJ201" s="12">
        <v>0</v>
      </c>
      <c r="AK201" s="12">
        <v>0</v>
      </c>
      <c r="AL201" s="12">
        <v>0</v>
      </c>
      <c r="AM201" s="12">
        <v>0</v>
      </c>
      <c r="AN201" s="12">
        <v>9212000</v>
      </c>
      <c r="AO201" s="12">
        <v>9212000</v>
      </c>
      <c r="AP201" s="12"/>
      <c r="AQ201" s="12"/>
      <c r="AR201" s="12"/>
      <c r="AS201" s="12"/>
      <c r="AT201" s="12" t="s">
        <v>789</v>
      </c>
      <c r="AU201" s="12"/>
      <c r="AV201" s="14">
        <v>44288</v>
      </c>
      <c r="AW201" s="12" t="s">
        <v>106</v>
      </c>
      <c r="AX201" s="14">
        <v>44288</v>
      </c>
      <c r="AY201" s="12" t="s">
        <v>106</v>
      </c>
      <c r="AZ201" s="12" t="s">
        <v>788</v>
      </c>
      <c r="BA201" s="12" t="s">
        <v>127</v>
      </c>
      <c r="BB201" s="12">
        <v>2</v>
      </c>
      <c r="BC201" s="12"/>
      <c r="BD201" s="16">
        <v>495000</v>
      </c>
      <c r="BE201" s="16">
        <v>0</v>
      </c>
      <c r="BF201" s="16">
        <v>0</v>
      </c>
      <c r="BG201" s="16">
        <v>0</v>
      </c>
      <c r="BH201" s="16">
        <v>0</v>
      </c>
      <c r="BI201" s="16">
        <v>990000</v>
      </c>
      <c r="BJ201" s="16"/>
      <c r="BK201" s="12"/>
      <c r="BL201" s="12" t="s">
        <v>104</v>
      </c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7">
        <v>44288.757488425923</v>
      </c>
      <c r="BZ201" s="12" t="s">
        <v>790</v>
      </c>
      <c r="CA201" s="12" t="s">
        <v>106</v>
      </c>
      <c r="CB201" s="12">
        <v>9212000</v>
      </c>
      <c r="CC201" s="12" t="s">
        <v>90</v>
      </c>
      <c r="CD201" s="12" t="s">
        <v>107</v>
      </c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1:102" ht="17.25" customHeight="1" x14ac:dyDescent="0.15">
      <c r="A202" s="12"/>
      <c r="B202" s="12" t="s">
        <v>786</v>
      </c>
      <c r="C202" s="13">
        <v>44288</v>
      </c>
      <c r="D202" s="12" t="s">
        <v>89</v>
      </c>
      <c r="E202" s="12" t="s">
        <v>90</v>
      </c>
      <c r="F202" s="12" t="str">
        <f t="shared" si="3"/>
        <v/>
      </c>
      <c r="G202" s="14">
        <v>44288</v>
      </c>
      <c r="H202" s="12"/>
      <c r="I202" s="12"/>
      <c r="J202" s="12"/>
      <c r="K202" s="12" t="s">
        <v>91</v>
      </c>
      <c r="L202" s="12"/>
      <c r="M202" s="12" t="s">
        <v>92</v>
      </c>
      <c r="N202" s="12" t="s">
        <v>93</v>
      </c>
      <c r="O202" s="12" t="s">
        <v>94</v>
      </c>
      <c r="P202" s="12" t="s">
        <v>95</v>
      </c>
      <c r="Q202" s="12" t="s">
        <v>787</v>
      </c>
      <c r="R202" s="12" t="s">
        <v>787</v>
      </c>
      <c r="S202" s="12" t="str">
        <f t="shared" si="1"/>
        <v/>
      </c>
      <c r="T202" s="12"/>
      <c r="U202" s="12" t="str">
        <f t="shared" si="2"/>
        <v/>
      </c>
      <c r="V202" s="12"/>
      <c r="W202" s="15" t="s">
        <v>97</v>
      </c>
      <c r="X202" s="12" t="s">
        <v>98</v>
      </c>
      <c r="Y202" s="12" t="s">
        <v>99</v>
      </c>
      <c r="Z202" s="12" t="s">
        <v>791</v>
      </c>
      <c r="AA202" s="12" t="s">
        <v>127</v>
      </c>
      <c r="AB202" s="12"/>
      <c r="AC202" s="12">
        <v>2</v>
      </c>
      <c r="AD202" s="12"/>
      <c r="AE202" s="12" t="s">
        <v>102</v>
      </c>
      <c r="AF202" s="16">
        <v>495000</v>
      </c>
      <c r="AG202" s="16">
        <v>0</v>
      </c>
      <c r="AH202" s="16">
        <v>0</v>
      </c>
      <c r="AI202" s="16">
        <v>990000</v>
      </c>
      <c r="AJ202" s="12">
        <v>0</v>
      </c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7"/>
      <c r="AW202" s="12"/>
      <c r="AX202" s="17"/>
      <c r="AY202" s="12"/>
      <c r="AZ202" s="12" t="s">
        <v>791</v>
      </c>
      <c r="BA202" s="12" t="s">
        <v>127</v>
      </c>
      <c r="BB202" s="12">
        <v>2</v>
      </c>
      <c r="BC202" s="12"/>
      <c r="BD202" s="16">
        <v>495000</v>
      </c>
      <c r="BE202" s="16">
        <v>0</v>
      </c>
      <c r="BF202" s="16">
        <v>0</v>
      </c>
      <c r="BG202" s="16">
        <v>0</v>
      </c>
      <c r="BH202" s="16">
        <v>0</v>
      </c>
      <c r="BI202" s="16">
        <v>990000</v>
      </c>
      <c r="BJ202" s="16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1:102" ht="17.25" customHeight="1" x14ac:dyDescent="0.15">
      <c r="A203" s="12"/>
      <c r="B203" s="12" t="s">
        <v>786</v>
      </c>
      <c r="C203" s="13">
        <v>44288</v>
      </c>
      <c r="D203" s="12" t="s">
        <v>89</v>
      </c>
      <c r="E203" s="12" t="s">
        <v>90</v>
      </c>
      <c r="F203" s="12" t="str">
        <f t="shared" si="3"/>
        <v/>
      </c>
      <c r="G203" s="14">
        <v>44288</v>
      </c>
      <c r="H203" s="12"/>
      <c r="I203" s="12"/>
      <c r="J203" s="12"/>
      <c r="K203" s="12" t="s">
        <v>91</v>
      </c>
      <c r="L203" s="12"/>
      <c r="M203" s="12" t="s">
        <v>92</v>
      </c>
      <c r="N203" s="12" t="s">
        <v>93</v>
      </c>
      <c r="O203" s="12" t="s">
        <v>94</v>
      </c>
      <c r="P203" s="12" t="s">
        <v>95</v>
      </c>
      <c r="Q203" s="12" t="s">
        <v>787</v>
      </c>
      <c r="R203" s="12" t="s">
        <v>787</v>
      </c>
      <c r="S203" s="12" t="str">
        <f t="shared" si="1"/>
        <v/>
      </c>
      <c r="T203" s="12"/>
      <c r="U203" s="12" t="str">
        <f t="shared" si="2"/>
        <v/>
      </c>
      <c r="V203" s="12"/>
      <c r="W203" s="15" t="s">
        <v>97</v>
      </c>
      <c r="X203" s="12" t="s">
        <v>98</v>
      </c>
      <c r="Y203" s="12" t="s">
        <v>99</v>
      </c>
      <c r="Z203" s="12" t="s">
        <v>792</v>
      </c>
      <c r="AA203" s="12" t="s">
        <v>169</v>
      </c>
      <c r="AB203" s="12"/>
      <c r="AC203" s="12">
        <v>1</v>
      </c>
      <c r="AD203" s="12"/>
      <c r="AE203" s="12" t="s">
        <v>102</v>
      </c>
      <c r="AF203" s="16">
        <v>2100000</v>
      </c>
      <c r="AG203" s="16">
        <v>0</v>
      </c>
      <c r="AH203" s="16">
        <v>0</v>
      </c>
      <c r="AI203" s="16">
        <v>2100000</v>
      </c>
      <c r="AJ203" s="12">
        <v>0</v>
      </c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7"/>
      <c r="AW203" s="12"/>
      <c r="AX203" s="17"/>
      <c r="AY203" s="12"/>
      <c r="AZ203" s="12" t="s">
        <v>792</v>
      </c>
      <c r="BA203" s="12" t="s">
        <v>169</v>
      </c>
      <c r="BB203" s="12">
        <v>1</v>
      </c>
      <c r="BC203" s="12"/>
      <c r="BD203" s="16">
        <v>2100000</v>
      </c>
      <c r="BE203" s="16">
        <v>0</v>
      </c>
      <c r="BF203" s="16">
        <v>0</v>
      </c>
      <c r="BG203" s="16">
        <v>0</v>
      </c>
      <c r="BH203" s="16">
        <v>0</v>
      </c>
      <c r="BI203" s="16">
        <v>2100000</v>
      </c>
      <c r="BJ203" s="16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1:102" ht="17.25" customHeight="1" x14ac:dyDescent="0.15">
      <c r="A204" s="12"/>
      <c r="B204" s="12" t="s">
        <v>786</v>
      </c>
      <c r="C204" s="13">
        <v>44288</v>
      </c>
      <c r="D204" s="12" t="s">
        <v>89</v>
      </c>
      <c r="E204" s="12" t="s">
        <v>90</v>
      </c>
      <c r="F204" s="12" t="str">
        <f t="shared" si="3"/>
        <v/>
      </c>
      <c r="G204" s="14">
        <v>44288</v>
      </c>
      <c r="H204" s="12"/>
      <c r="I204" s="12"/>
      <c r="J204" s="12"/>
      <c r="K204" s="12" t="s">
        <v>91</v>
      </c>
      <c r="L204" s="12"/>
      <c r="M204" s="12" t="s">
        <v>92</v>
      </c>
      <c r="N204" s="12" t="s">
        <v>93</v>
      </c>
      <c r="O204" s="12" t="s">
        <v>94</v>
      </c>
      <c r="P204" s="12" t="s">
        <v>95</v>
      </c>
      <c r="Q204" s="12" t="s">
        <v>787</v>
      </c>
      <c r="R204" s="12" t="s">
        <v>787</v>
      </c>
      <c r="S204" s="12" t="str">
        <f t="shared" si="1"/>
        <v/>
      </c>
      <c r="T204" s="12"/>
      <c r="U204" s="12" t="str">
        <f t="shared" si="2"/>
        <v/>
      </c>
      <c r="V204" s="12"/>
      <c r="W204" s="15" t="s">
        <v>97</v>
      </c>
      <c r="X204" s="12" t="s">
        <v>98</v>
      </c>
      <c r="Y204" s="12" t="s">
        <v>99</v>
      </c>
      <c r="Z204" s="12" t="s">
        <v>164</v>
      </c>
      <c r="AA204" s="12" t="s">
        <v>112</v>
      </c>
      <c r="AB204" s="12" t="s">
        <v>793</v>
      </c>
      <c r="AC204" s="12">
        <v>2</v>
      </c>
      <c r="AD204" s="12"/>
      <c r="AE204" s="12" t="s">
        <v>102</v>
      </c>
      <c r="AF204" s="16">
        <v>385000</v>
      </c>
      <c r="AG204" s="16">
        <v>154000</v>
      </c>
      <c r="AH204" s="16">
        <v>20</v>
      </c>
      <c r="AI204" s="16">
        <v>616000</v>
      </c>
      <c r="AJ204" s="12">
        <v>0</v>
      </c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7"/>
      <c r="AW204" s="12"/>
      <c r="AX204" s="17"/>
      <c r="AY204" s="12"/>
      <c r="AZ204" s="12" t="s">
        <v>164</v>
      </c>
      <c r="BA204" s="12" t="s">
        <v>112</v>
      </c>
      <c r="BB204" s="12">
        <v>2</v>
      </c>
      <c r="BC204" s="12"/>
      <c r="BD204" s="16">
        <v>385000</v>
      </c>
      <c r="BE204" s="16">
        <v>0</v>
      </c>
      <c r="BF204" s="16">
        <v>0</v>
      </c>
      <c r="BG204" s="16">
        <v>154000</v>
      </c>
      <c r="BH204" s="16">
        <v>0</v>
      </c>
      <c r="BI204" s="16">
        <v>616000</v>
      </c>
      <c r="BJ204" s="16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1:102" ht="17.25" customHeight="1" x14ac:dyDescent="0.15">
      <c r="A205" s="12"/>
      <c r="B205" s="12" t="s">
        <v>786</v>
      </c>
      <c r="C205" s="13">
        <v>44288</v>
      </c>
      <c r="D205" s="12" t="s">
        <v>89</v>
      </c>
      <c r="E205" s="12" t="s">
        <v>90</v>
      </c>
      <c r="F205" s="12" t="str">
        <f t="shared" si="3"/>
        <v/>
      </c>
      <c r="G205" s="14">
        <v>44288</v>
      </c>
      <c r="H205" s="12"/>
      <c r="I205" s="12"/>
      <c r="J205" s="12"/>
      <c r="K205" s="12" t="s">
        <v>91</v>
      </c>
      <c r="L205" s="12"/>
      <c r="M205" s="12" t="s">
        <v>92</v>
      </c>
      <c r="N205" s="12" t="s">
        <v>93</v>
      </c>
      <c r="O205" s="12" t="s">
        <v>94</v>
      </c>
      <c r="P205" s="12" t="s">
        <v>95</v>
      </c>
      <c r="Q205" s="12" t="s">
        <v>787</v>
      </c>
      <c r="R205" s="12" t="s">
        <v>787</v>
      </c>
      <c r="S205" s="12" t="str">
        <f t="shared" si="1"/>
        <v/>
      </c>
      <c r="T205" s="12"/>
      <c r="U205" s="12" t="str">
        <f t="shared" si="2"/>
        <v/>
      </c>
      <c r="V205" s="12"/>
      <c r="W205" s="15" t="s">
        <v>97</v>
      </c>
      <c r="X205" s="12" t="s">
        <v>98</v>
      </c>
      <c r="Y205" s="12" t="s">
        <v>99</v>
      </c>
      <c r="Z205" s="12" t="s">
        <v>794</v>
      </c>
      <c r="AA205" s="12" t="s">
        <v>112</v>
      </c>
      <c r="AB205" s="12" t="s">
        <v>793</v>
      </c>
      <c r="AC205" s="12">
        <v>2</v>
      </c>
      <c r="AD205" s="12"/>
      <c r="AE205" s="12" t="s">
        <v>102</v>
      </c>
      <c r="AF205" s="16">
        <v>385000</v>
      </c>
      <c r="AG205" s="16">
        <v>154000</v>
      </c>
      <c r="AH205" s="16">
        <v>20</v>
      </c>
      <c r="AI205" s="16">
        <v>616000</v>
      </c>
      <c r="AJ205" s="12">
        <v>0</v>
      </c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7"/>
      <c r="AW205" s="12"/>
      <c r="AX205" s="17"/>
      <c r="AY205" s="12"/>
      <c r="AZ205" s="12" t="s">
        <v>794</v>
      </c>
      <c r="BA205" s="12" t="s">
        <v>112</v>
      </c>
      <c r="BB205" s="12">
        <v>2</v>
      </c>
      <c r="BC205" s="12"/>
      <c r="BD205" s="16">
        <v>385000</v>
      </c>
      <c r="BE205" s="16">
        <v>0</v>
      </c>
      <c r="BF205" s="16">
        <v>0</v>
      </c>
      <c r="BG205" s="16">
        <v>154000</v>
      </c>
      <c r="BH205" s="16">
        <v>0</v>
      </c>
      <c r="BI205" s="16">
        <v>616000</v>
      </c>
      <c r="BJ205" s="16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1:102" ht="17.25" customHeight="1" x14ac:dyDescent="0.15">
      <c r="A206" s="12"/>
      <c r="B206" s="12" t="s">
        <v>786</v>
      </c>
      <c r="C206" s="13">
        <v>44288</v>
      </c>
      <c r="D206" s="12" t="s">
        <v>89</v>
      </c>
      <c r="E206" s="12" t="s">
        <v>90</v>
      </c>
      <c r="F206" s="12" t="str">
        <f t="shared" si="3"/>
        <v/>
      </c>
      <c r="G206" s="14">
        <v>44288</v>
      </c>
      <c r="H206" s="12"/>
      <c r="I206" s="12"/>
      <c r="J206" s="12"/>
      <c r="K206" s="12" t="s">
        <v>91</v>
      </c>
      <c r="L206" s="12"/>
      <c r="M206" s="12" t="s">
        <v>92</v>
      </c>
      <c r="N206" s="12" t="s">
        <v>93</v>
      </c>
      <c r="O206" s="12" t="s">
        <v>94</v>
      </c>
      <c r="P206" s="12" t="s">
        <v>95</v>
      </c>
      <c r="Q206" s="12" t="s">
        <v>787</v>
      </c>
      <c r="R206" s="12" t="s">
        <v>787</v>
      </c>
      <c r="S206" s="12" t="str">
        <f t="shared" si="1"/>
        <v/>
      </c>
      <c r="T206" s="12"/>
      <c r="U206" s="12" t="str">
        <f t="shared" si="2"/>
        <v/>
      </c>
      <c r="V206" s="12"/>
      <c r="W206" s="15" t="s">
        <v>97</v>
      </c>
      <c r="X206" s="12" t="s">
        <v>98</v>
      </c>
      <c r="Y206" s="12" t="s">
        <v>99</v>
      </c>
      <c r="Z206" s="12" t="s">
        <v>795</v>
      </c>
      <c r="AA206" s="12" t="s">
        <v>169</v>
      </c>
      <c r="AB206" s="12"/>
      <c r="AC206" s="12">
        <v>1</v>
      </c>
      <c r="AD206" s="12"/>
      <c r="AE206" s="12" t="s">
        <v>102</v>
      </c>
      <c r="AF206" s="16">
        <v>1950000</v>
      </c>
      <c r="AG206" s="16">
        <v>0</v>
      </c>
      <c r="AH206" s="16">
        <v>0</v>
      </c>
      <c r="AI206" s="16">
        <v>1950000</v>
      </c>
      <c r="AJ206" s="12">
        <v>0</v>
      </c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7"/>
      <c r="AW206" s="12"/>
      <c r="AX206" s="17"/>
      <c r="AY206" s="12"/>
      <c r="AZ206" s="12" t="s">
        <v>795</v>
      </c>
      <c r="BA206" s="12" t="s">
        <v>169</v>
      </c>
      <c r="BB206" s="12">
        <v>1</v>
      </c>
      <c r="BC206" s="12"/>
      <c r="BD206" s="16">
        <v>1950000</v>
      </c>
      <c r="BE206" s="16">
        <v>0</v>
      </c>
      <c r="BF206" s="16">
        <v>0</v>
      </c>
      <c r="BG206" s="16">
        <v>0</v>
      </c>
      <c r="BH206" s="16">
        <v>0</v>
      </c>
      <c r="BI206" s="16">
        <v>1950000</v>
      </c>
      <c r="BJ206" s="16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1:102" ht="17.25" customHeight="1" x14ac:dyDescent="0.15">
      <c r="A207" s="12"/>
      <c r="B207" s="12" t="s">
        <v>786</v>
      </c>
      <c r="C207" s="13">
        <v>44288</v>
      </c>
      <c r="D207" s="12" t="s">
        <v>89</v>
      </c>
      <c r="E207" s="12" t="s">
        <v>90</v>
      </c>
      <c r="F207" s="12" t="str">
        <f t="shared" si="3"/>
        <v/>
      </c>
      <c r="G207" s="14">
        <v>44288</v>
      </c>
      <c r="H207" s="12"/>
      <c r="I207" s="12"/>
      <c r="J207" s="12"/>
      <c r="K207" s="12" t="s">
        <v>91</v>
      </c>
      <c r="L207" s="12"/>
      <c r="M207" s="12" t="s">
        <v>92</v>
      </c>
      <c r="N207" s="12" t="s">
        <v>93</v>
      </c>
      <c r="O207" s="12" t="s">
        <v>94</v>
      </c>
      <c r="P207" s="12" t="s">
        <v>95</v>
      </c>
      <c r="Q207" s="12" t="s">
        <v>787</v>
      </c>
      <c r="R207" s="12" t="s">
        <v>787</v>
      </c>
      <c r="S207" s="12" t="str">
        <f t="shared" si="1"/>
        <v/>
      </c>
      <c r="T207" s="12"/>
      <c r="U207" s="12" t="str">
        <f t="shared" si="2"/>
        <v/>
      </c>
      <c r="V207" s="12"/>
      <c r="W207" s="15" t="s">
        <v>97</v>
      </c>
      <c r="X207" s="12" t="s">
        <v>98</v>
      </c>
      <c r="Y207" s="12" t="s">
        <v>99</v>
      </c>
      <c r="Z207" s="12" t="s">
        <v>796</v>
      </c>
      <c r="AA207" s="12" t="s">
        <v>169</v>
      </c>
      <c r="AB207" s="12"/>
      <c r="AC207" s="12">
        <v>1</v>
      </c>
      <c r="AD207" s="12"/>
      <c r="AE207" s="12" t="s">
        <v>102</v>
      </c>
      <c r="AF207" s="16">
        <v>1950000</v>
      </c>
      <c r="AG207" s="16">
        <v>0</v>
      </c>
      <c r="AH207" s="16">
        <v>0</v>
      </c>
      <c r="AI207" s="16">
        <v>1950000</v>
      </c>
      <c r="AJ207" s="12">
        <v>0</v>
      </c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7"/>
      <c r="AW207" s="12"/>
      <c r="AX207" s="17"/>
      <c r="AY207" s="12"/>
      <c r="AZ207" s="12" t="s">
        <v>796</v>
      </c>
      <c r="BA207" s="12" t="s">
        <v>169</v>
      </c>
      <c r="BB207" s="12">
        <v>1</v>
      </c>
      <c r="BC207" s="12"/>
      <c r="BD207" s="16">
        <v>1950000</v>
      </c>
      <c r="BE207" s="16">
        <v>0</v>
      </c>
      <c r="BF207" s="16">
        <v>0</v>
      </c>
      <c r="BG207" s="16">
        <v>0</v>
      </c>
      <c r="BH207" s="16">
        <v>0</v>
      </c>
      <c r="BI207" s="16">
        <v>1950000</v>
      </c>
      <c r="BJ207" s="16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1:102" ht="17.25" customHeight="1" x14ac:dyDescent="0.15">
      <c r="A208" s="12">
        <v>103</v>
      </c>
      <c r="B208" s="12" t="s">
        <v>797</v>
      </c>
      <c r="C208" s="13">
        <v>44318</v>
      </c>
      <c r="D208" s="12" t="s">
        <v>89</v>
      </c>
      <c r="E208" s="12" t="s">
        <v>90</v>
      </c>
      <c r="F208" s="12" t="str">
        <f t="shared" si="3"/>
        <v/>
      </c>
      <c r="G208" s="14">
        <v>44318</v>
      </c>
      <c r="H208" s="12"/>
      <c r="I208" s="12"/>
      <c r="J208" s="12"/>
      <c r="K208" s="12" t="s">
        <v>91</v>
      </c>
      <c r="L208" s="12"/>
      <c r="M208" s="12" t="s">
        <v>92</v>
      </c>
      <c r="N208" s="12" t="s">
        <v>93</v>
      </c>
      <c r="O208" s="12" t="s">
        <v>94</v>
      </c>
      <c r="P208" s="12" t="s">
        <v>95</v>
      </c>
      <c r="Q208" s="12" t="s">
        <v>798</v>
      </c>
      <c r="R208" s="12" t="s">
        <v>798</v>
      </c>
      <c r="S208" s="12" t="str">
        <f t="shared" si="1"/>
        <v/>
      </c>
      <c r="T208" s="12"/>
      <c r="U208" s="12" t="str">
        <f t="shared" si="2"/>
        <v/>
      </c>
      <c r="V208" s="12"/>
      <c r="W208" s="15" t="s">
        <v>799</v>
      </c>
      <c r="X208" s="12" t="s">
        <v>98</v>
      </c>
      <c r="Y208" s="12" t="s">
        <v>99</v>
      </c>
      <c r="Z208" s="12" t="s">
        <v>800</v>
      </c>
      <c r="AA208" s="12" t="s">
        <v>122</v>
      </c>
      <c r="AB208" s="12"/>
      <c r="AC208" s="12">
        <v>1</v>
      </c>
      <c r="AD208" s="12"/>
      <c r="AE208" s="12" t="s">
        <v>182</v>
      </c>
      <c r="AF208" s="16">
        <v>385000</v>
      </c>
      <c r="AG208" s="16">
        <v>0</v>
      </c>
      <c r="AH208" s="16">
        <v>0</v>
      </c>
      <c r="AI208" s="16">
        <v>385000</v>
      </c>
      <c r="AJ208" s="12">
        <v>0</v>
      </c>
      <c r="AK208" s="12">
        <v>0</v>
      </c>
      <c r="AL208" s="12">
        <v>0</v>
      </c>
      <c r="AM208" s="12">
        <v>0</v>
      </c>
      <c r="AN208" s="12">
        <v>385000</v>
      </c>
      <c r="AO208" s="12">
        <v>385000</v>
      </c>
      <c r="AP208" s="12"/>
      <c r="AQ208" s="12"/>
      <c r="AR208" s="12"/>
      <c r="AS208" s="12"/>
      <c r="AT208" s="12" t="s">
        <v>801</v>
      </c>
      <c r="AU208" s="12"/>
      <c r="AV208" s="14">
        <v>44318</v>
      </c>
      <c r="AW208" s="12" t="s">
        <v>106</v>
      </c>
      <c r="AX208" s="14">
        <v>44318</v>
      </c>
      <c r="AY208" s="12" t="s">
        <v>106</v>
      </c>
      <c r="AZ208" s="12" t="s">
        <v>800</v>
      </c>
      <c r="BA208" s="12" t="s">
        <v>122</v>
      </c>
      <c r="BB208" s="12">
        <v>1</v>
      </c>
      <c r="BC208" s="12"/>
      <c r="BD208" s="16">
        <v>385000</v>
      </c>
      <c r="BE208" s="16">
        <v>192500</v>
      </c>
      <c r="BF208" s="16">
        <v>192500</v>
      </c>
      <c r="BG208" s="16">
        <v>0</v>
      </c>
      <c r="BH208" s="16">
        <v>0</v>
      </c>
      <c r="BI208" s="16">
        <v>385000</v>
      </c>
      <c r="BJ208" s="16"/>
      <c r="BK208" s="12"/>
      <c r="BL208" s="12" t="s">
        <v>104</v>
      </c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7">
        <v>44318.584166666667</v>
      </c>
      <c r="BZ208" s="12" t="s">
        <v>802</v>
      </c>
      <c r="CA208" s="12" t="s">
        <v>106</v>
      </c>
      <c r="CB208" s="12">
        <v>385000</v>
      </c>
      <c r="CC208" s="12" t="s">
        <v>90</v>
      </c>
      <c r="CD208" s="12" t="s">
        <v>107</v>
      </c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1:102" ht="17.25" customHeight="1" x14ac:dyDescent="0.15">
      <c r="A209" s="12">
        <v>102</v>
      </c>
      <c r="B209" s="12" t="s">
        <v>803</v>
      </c>
      <c r="C209" s="13">
        <v>44349</v>
      </c>
      <c r="D209" s="12" t="s">
        <v>89</v>
      </c>
      <c r="E209" s="12" t="s">
        <v>90</v>
      </c>
      <c r="F209" s="12" t="str">
        <f t="shared" si="3"/>
        <v/>
      </c>
      <c r="G209" s="14">
        <v>44349</v>
      </c>
      <c r="H209" s="12"/>
      <c r="I209" s="12"/>
      <c r="J209" s="12"/>
      <c r="K209" s="12" t="s">
        <v>91</v>
      </c>
      <c r="L209" s="12"/>
      <c r="M209" s="12" t="s">
        <v>92</v>
      </c>
      <c r="N209" s="12" t="s">
        <v>93</v>
      </c>
      <c r="O209" s="12" t="s">
        <v>94</v>
      </c>
      <c r="P209" s="12" t="s">
        <v>95</v>
      </c>
      <c r="Q209" s="12" t="s">
        <v>804</v>
      </c>
      <c r="R209" s="12" t="s">
        <v>804</v>
      </c>
      <c r="S209" s="12" t="str">
        <f t="shared" si="1"/>
        <v/>
      </c>
      <c r="T209" s="12"/>
      <c r="U209" s="12" t="str">
        <f t="shared" si="2"/>
        <v/>
      </c>
      <c r="V209" s="12"/>
      <c r="W209" s="15" t="s">
        <v>97</v>
      </c>
      <c r="X209" s="12" t="s">
        <v>98</v>
      </c>
      <c r="Y209" s="12" t="s">
        <v>99</v>
      </c>
      <c r="Z209" s="12" t="s">
        <v>774</v>
      </c>
      <c r="AA209" s="12" t="s">
        <v>132</v>
      </c>
      <c r="AB209" s="12"/>
      <c r="AC209" s="12">
        <v>1</v>
      </c>
      <c r="AD209" s="12"/>
      <c r="AE209" s="12" t="s">
        <v>102</v>
      </c>
      <c r="AF209" s="16">
        <v>4015000</v>
      </c>
      <c r="AG209" s="16">
        <v>2007500</v>
      </c>
      <c r="AH209" s="16">
        <v>50</v>
      </c>
      <c r="AI209" s="16">
        <v>2007500</v>
      </c>
      <c r="AJ209" s="12">
        <v>0</v>
      </c>
      <c r="AK209" s="12">
        <v>0</v>
      </c>
      <c r="AL209" s="12">
        <v>0</v>
      </c>
      <c r="AM209" s="12">
        <v>0</v>
      </c>
      <c r="AN209" s="12">
        <v>2007500</v>
      </c>
      <c r="AO209" s="12">
        <v>2007500</v>
      </c>
      <c r="AP209" s="12" t="s">
        <v>805</v>
      </c>
      <c r="AQ209" s="12"/>
      <c r="AR209" s="12"/>
      <c r="AS209" s="12"/>
      <c r="AT209" s="12" t="s">
        <v>806</v>
      </c>
      <c r="AU209" s="12"/>
      <c r="AV209" s="14">
        <v>44349</v>
      </c>
      <c r="AW209" s="12" t="s">
        <v>106</v>
      </c>
      <c r="AX209" s="14">
        <v>44349</v>
      </c>
      <c r="AY209" s="12" t="s">
        <v>106</v>
      </c>
      <c r="AZ209" s="12" t="s">
        <v>774</v>
      </c>
      <c r="BA209" s="12" t="s">
        <v>132</v>
      </c>
      <c r="BB209" s="12">
        <v>1</v>
      </c>
      <c r="BC209" s="12"/>
      <c r="BD209" s="16">
        <v>4015000</v>
      </c>
      <c r="BE209" s="16">
        <v>0</v>
      </c>
      <c r="BF209" s="16">
        <v>0</v>
      </c>
      <c r="BG209" s="16">
        <v>0</v>
      </c>
      <c r="BH209" s="16">
        <v>0</v>
      </c>
      <c r="BI209" s="16">
        <v>4015000</v>
      </c>
      <c r="BJ209" s="16"/>
      <c r="BK209" s="12"/>
      <c r="BL209" s="12" t="s">
        <v>104</v>
      </c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7">
        <v>44349.374166666668</v>
      </c>
      <c r="BZ209" s="12" t="s">
        <v>807</v>
      </c>
      <c r="CA209" s="12" t="s">
        <v>106</v>
      </c>
      <c r="CB209" s="12">
        <v>500000</v>
      </c>
      <c r="CC209" s="12" t="s">
        <v>135</v>
      </c>
      <c r="CD209" s="12" t="s">
        <v>136</v>
      </c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1:102" ht="17.25" customHeight="1" x14ac:dyDescent="0.15">
      <c r="A210" s="12">
        <v>101</v>
      </c>
      <c r="B210" s="12" t="s">
        <v>808</v>
      </c>
      <c r="C210" s="13">
        <v>44349</v>
      </c>
      <c r="D210" s="12" t="s">
        <v>89</v>
      </c>
      <c r="E210" s="12" t="s">
        <v>90</v>
      </c>
      <c r="F210" s="12" t="str">
        <f t="shared" si="3"/>
        <v/>
      </c>
      <c r="G210" s="14">
        <v>44349</v>
      </c>
      <c r="H210" s="12"/>
      <c r="I210" s="12"/>
      <c r="J210" s="12"/>
      <c r="K210" s="12" t="s">
        <v>91</v>
      </c>
      <c r="L210" s="12"/>
      <c r="M210" s="12" t="s">
        <v>92</v>
      </c>
      <c r="N210" s="12" t="s">
        <v>93</v>
      </c>
      <c r="O210" s="12" t="s">
        <v>94</v>
      </c>
      <c r="P210" s="12" t="s">
        <v>95</v>
      </c>
      <c r="Q210" s="12" t="s">
        <v>809</v>
      </c>
      <c r="R210" s="12" t="s">
        <v>809</v>
      </c>
      <c r="S210" s="12" t="str">
        <f t="shared" si="1"/>
        <v/>
      </c>
      <c r="T210" s="12"/>
      <c r="U210" s="12" t="str">
        <f t="shared" si="2"/>
        <v/>
      </c>
      <c r="V210" s="12"/>
      <c r="W210" s="15" t="s">
        <v>97</v>
      </c>
      <c r="X210" s="12" t="s">
        <v>98</v>
      </c>
      <c r="Y210" s="12" t="s">
        <v>99</v>
      </c>
      <c r="Z210" s="12" t="s">
        <v>810</v>
      </c>
      <c r="AA210" s="12" t="s">
        <v>112</v>
      </c>
      <c r="AB210" s="12"/>
      <c r="AC210" s="12">
        <v>1</v>
      </c>
      <c r="AD210" s="12"/>
      <c r="AE210" s="12"/>
      <c r="AF210" s="16">
        <v>4730000</v>
      </c>
      <c r="AG210" s="16">
        <v>946000</v>
      </c>
      <c r="AH210" s="16">
        <v>20</v>
      </c>
      <c r="AI210" s="16">
        <v>3784000</v>
      </c>
      <c r="AJ210" s="12">
        <v>0</v>
      </c>
      <c r="AK210" s="12">
        <v>0</v>
      </c>
      <c r="AL210" s="12">
        <v>0</v>
      </c>
      <c r="AM210" s="12">
        <v>0</v>
      </c>
      <c r="AN210" s="12">
        <v>7568000</v>
      </c>
      <c r="AO210" s="12">
        <v>7568000</v>
      </c>
      <c r="AP210" s="12" t="s">
        <v>811</v>
      </c>
      <c r="AQ210" s="12"/>
      <c r="AR210" s="12"/>
      <c r="AS210" s="12"/>
      <c r="AT210" s="12" t="s">
        <v>812</v>
      </c>
      <c r="AU210" s="12"/>
      <c r="AV210" s="14">
        <v>44349</v>
      </c>
      <c r="AW210" s="12" t="s">
        <v>106</v>
      </c>
      <c r="AX210" s="14">
        <v>44349</v>
      </c>
      <c r="AY210" s="12" t="s">
        <v>106</v>
      </c>
      <c r="AZ210" s="12" t="s">
        <v>810</v>
      </c>
      <c r="BA210" s="12" t="s">
        <v>112</v>
      </c>
      <c r="BB210" s="12">
        <v>1</v>
      </c>
      <c r="BC210" s="12"/>
      <c r="BD210" s="16">
        <v>4730000</v>
      </c>
      <c r="BE210" s="16">
        <v>0</v>
      </c>
      <c r="BF210" s="16">
        <v>0</v>
      </c>
      <c r="BG210" s="16">
        <v>0</v>
      </c>
      <c r="BH210" s="16">
        <v>0</v>
      </c>
      <c r="BI210" s="16">
        <v>4730000</v>
      </c>
      <c r="BJ210" s="16"/>
      <c r="BK210" s="12"/>
      <c r="BL210" s="12" t="s">
        <v>104</v>
      </c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7">
        <v>44349.747361111113</v>
      </c>
      <c r="BZ210" s="12" t="s">
        <v>813</v>
      </c>
      <c r="CA210" s="12" t="s">
        <v>97</v>
      </c>
      <c r="CB210" s="12">
        <v>7568000</v>
      </c>
      <c r="CC210" s="12" t="s">
        <v>738</v>
      </c>
      <c r="CD210" s="12" t="s">
        <v>136</v>
      </c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1:102" ht="17.25" customHeight="1" x14ac:dyDescent="0.15">
      <c r="A211" s="12"/>
      <c r="B211" s="12" t="s">
        <v>808</v>
      </c>
      <c r="C211" s="13">
        <v>44349</v>
      </c>
      <c r="D211" s="12" t="s">
        <v>89</v>
      </c>
      <c r="E211" s="12" t="s">
        <v>90</v>
      </c>
      <c r="F211" s="12" t="str">
        <f t="shared" si="3"/>
        <v/>
      </c>
      <c r="G211" s="14">
        <v>44349</v>
      </c>
      <c r="H211" s="12"/>
      <c r="I211" s="12"/>
      <c r="J211" s="12"/>
      <c r="K211" s="12" t="s">
        <v>91</v>
      </c>
      <c r="L211" s="12"/>
      <c r="M211" s="12" t="s">
        <v>92</v>
      </c>
      <c r="N211" s="12" t="s">
        <v>93</v>
      </c>
      <c r="O211" s="12" t="s">
        <v>94</v>
      </c>
      <c r="P211" s="12" t="s">
        <v>95</v>
      </c>
      <c r="Q211" s="12" t="s">
        <v>809</v>
      </c>
      <c r="R211" s="12" t="s">
        <v>809</v>
      </c>
      <c r="S211" s="12" t="str">
        <f t="shared" si="1"/>
        <v/>
      </c>
      <c r="T211" s="12"/>
      <c r="U211" s="12" t="str">
        <f t="shared" si="2"/>
        <v/>
      </c>
      <c r="V211" s="12"/>
      <c r="W211" s="15" t="s">
        <v>97</v>
      </c>
      <c r="X211" s="12" t="s">
        <v>98</v>
      </c>
      <c r="Y211" s="12" t="s">
        <v>99</v>
      </c>
      <c r="Z211" s="12" t="s">
        <v>814</v>
      </c>
      <c r="AA211" s="12" t="s">
        <v>112</v>
      </c>
      <c r="AB211" s="12"/>
      <c r="AC211" s="12">
        <v>1</v>
      </c>
      <c r="AD211" s="12"/>
      <c r="AE211" s="12"/>
      <c r="AF211" s="16">
        <v>4730000</v>
      </c>
      <c r="AG211" s="16">
        <v>946000</v>
      </c>
      <c r="AH211" s="16">
        <v>20</v>
      </c>
      <c r="AI211" s="16">
        <v>3784000</v>
      </c>
      <c r="AJ211" s="12">
        <v>0</v>
      </c>
      <c r="AK211" s="12"/>
      <c r="AL211" s="12"/>
      <c r="AM211" s="12"/>
      <c r="AN211" s="12"/>
      <c r="AO211" s="12"/>
      <c r="AP211" s="12" t="s">
        <v>811</v>
      </c>
      <c r="AQ211" s="12"/>
      <c r="AR211" s="12"/>
      <c r="AS211" s="12"/>
      <c r="AT211" s="12"/>
      <c r="AU211" s="12"/>
      <c r="AV211" s="17"/>
      <c r="AW211" s="12"/>
      <c r="AX211" s="17"/>
      <c r="AY211" s="12"/>
      <c r="AZ211" s="12" t="s">
        <v>814</v>
      </c>
      <c r="BA211" s="12" t="s">
        <v>112</v>
      </c>
      <c r="BB211" s="12">
        <v>1</v>
      </c>
      <c r="BC211" s="12"/>
      <c r="BD211" s="16">
        <v>4730000</v>
      </c>
      <c r="BE211" s="16">
        <v>0</v>
      </c>
      <c r="BF211" s="16">
        <v>0</v>
      </c>
      <c r="BG211" s="16">
        <v>0</v>
      </c>
      <c r="BH211" s="16">
        <v>0</v>
      </c>
      <c r="BI211" s="16">
        <v>4730000</v>
      </c>
      <c r="BJ211" s="16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1:102" ht="17.25" customHeight="1" x14ac:dyDescent="0.15">
      <c r="A212" s="12">
        <v>100</v>
      </c>
      <c r="B212" s="12" t="s">
        <v>815</v>
      </c>
      <c r="C212" s="13">
        <v>44349</v>
      </c>
      <c r="D212" s="12" t="s">
        <v>89</v>
      </c>
      <c r="E212" s="12" t="s">
        <v>90</v>
      </c>
      <c r="F212" s="12" t="str">
        <f t="shared" si="3"/>
        <v/>
      </c>
      <c r="G212" s="14">
        <v>44349</v>
      </c>
      <c r="H212" s="12"/>
      <c r="I212" s="12"/>
      <c r="J212" s="12"/>
      <c r="K212" s="12" t="s">
        <v>91</v>
      </c>
      <c r="L212" s="12"/>
      <c r="M212" s="12" t="s">
        <v>92</v>
      </c>
      <c r="N212" s="12" t="s">
        <v>93</v>
      </c>
      <c r="O212" s="12" t="s">
        <v>94</v>
      </c>
      <c r="P212" s="12" t="s">
        <v>95</v>
      </c>
      <c r="Q212" s="12" t="s">
        <v>816</v>
      </c>
      <c r="R212" s="12" t="s">
        <v>816</v>
      </c>
      <c r="S212" s="12" t="str">
        <f t="shared" si="1"/>
        <v/>
      </c>
      <c r="T212" s="12"/>
      <c r="U212" s="12" t="str">
        <f t="shared" si="2"/>
        <v/>
      </c>
      <c r="V212" s="12"/>
      <c r="W212" s="15" t="s">
        <v>97</v>
      </c>
      <c r="X212" s="12" t="s">
        <v>98</v>
      </c>
      <c r="Y212" s="12" t="s">
        <v>99</v>
      </c>
      <c r="Z212" s="12" t="s">
        <v>817</v>
      </c>
      <c r="AA212" s="12" t="s">
        <v>122</v>
      </c>
      <c r="AB212" s="12"/>
      <c r="AC212" s="12">
        <v>1</v>
      </c>
      <c r="AD212" s="12"/>
      <c r="AE212" s="12" t="s">
        <v>182</v>
      </c>
      <c r="AF212" s="16">
        <v>385000</v>
      </c>
      <c r="AG212" s="16">
        <v>0</v>
      </c>
      <c r="AH212" s="16">
        <v>0</v>
      </c>
      <c r="AI212" s="16">
        <v>385000</v>
      </c>
      <c r="AJ212" s="12">
        <v>0</v>
      </c>
      <c r="AK212" s="12">
        <v>0</v>
      </c>
      <c r="AL212" s="12">
        <v>0</v>
      </c>
      <c r="AM212" s="12">
        <v>0</v>
      </c>
      <c r="AN212" s="12">
        <v>385000</v>
      </c>
      <c r="AO212" s="12">
        <v>385000</v>
      </c>
      <c r="AP212" s="12"/>
      <c r="AQ212" s="12"/>
      <c r="AR212" s="12"/>
      <c r="AS212" s="12"/>
      <c r="AT212" s="12" t="s">
        <v>818</v>
      </c>
      <c r="AU212" s="12"/>
      <c r="AV212" s="14">
        <v>44349</v>
      </c>
      <c r="AW212" s="12" t="s">
        <v>106</v>
      </c>
      <c r="AX212" s="14">
        <v>44349</v>
      </c>
      <c r="AY212" s="12" t="s">
        <v>106</v>
      </c>
      <c r="AZ212" s="12" t="s">
        <v>817</v>
      </c>
      <c r="BA212" s="12" t="s">
        <v>122</v>
      </c>
      <c r="BB212" s="12">
        <v>1</v>
      </c>
      <c r="BC212" s="12"/>
      <c r="BD212" s="16">
        <v>385000</v>
      </c>
      <c r="BE212" s="16">
        <v>192500</v>
      </c>
      <c r="BF212" s="16">
        <v>192500</v>
      </c>
      <c r="BG212" s="16">
        <v>0</v>
      </c>
      <c r="BH212" s="16">
        <v>0</v>
      </c>
      <c r="BI212" s="16">
        <v>385000</v>
      </c>
      <c r="BJ212" s="16"/>
      <c r="BK212" s="12"/>
      <c r="BL212" s="12" t="s">
        <v>104</v>
      </c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7">
        <v>44349.475011574075</v>
      </c>
      <c r="BZ212" s="12" t="s">
        <v>819</v>
      </c>
      <c r="CA212" s="12" t="s">
        <v>106</v>
      </c>
      <c r="CB212" s="12">
        <v>385000</v>
      </c>
      <c r="CC212" s="12" t="s">
        <v>90</v>
      </c>
      <c r="CD212" s="12" t="s">
        <v>107</v>
      </c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1:102" ht="17.25" customHeight="1" x14ac:dyDescent="0.15">
      <c r="A213" s="12">
        <v>99</v>
      </c>
      <c r="B213" s="12" t="s">
        <v>820</v>
      </c>
      <c r="C213" s="13">
        <v>44349</v>
      </c>
      <c r="D213" s="12" t="s">
        <v>89</v>
      </c>
      <c r="E213" s="12" t="s">
        <v>90</v>
      </c>
      <c r="F213" s="12" t="str">
        <f t="shared" si="3"/>
        <v/>
      </c>
      <c r="G213" s="14">
        <v>44349</v>
      </c>
      <c r="H213" s="12"/>
      <c r="I213" s="12"/>
      <c r="J213" s="12"/>
      <c r="K213" s="12" t="s">
        <v>91</v>
      </c>
      <c r="L213" s="12"/>
      <c r="M213" s="12" t="s">
        <v>92</v>
      </c>
      <c r="N213" s="12" t="s">
        <v>93</v>
      </c>
      <c r="O213" s="12" t="s">
        <v>94</v>
      </c>
      <c r="P213" s="12" t="s">
        <v>95</v>
      </c>
      <c r="Q213" s="12" t="s">
        <v>809</v>
      </c>
      <c r="R213" s="12" t="s">
        <v>809</v>
      </c>
      <c r="S213" s="12" t="str">
        <f t="shared" si="1"/>
        <v/>
      </c>
      <c r="T213" s="12"/>
      <c r="U213" s="12" t="str">
        <f t="shared" si="2"/>
        <v/>
      </c>
      <c r="V213" s="12"/>
      <c r="W213" s="15" t="s">
        <v>97</v>
      </c>
      <c r="X213" s="12" t="s">
        <v>98</v>
      </c>
      <c r="Y213" s="12" t="s">
        <v>99</v>
      </c>
      <c r="Z213" s="12" t="s">
        <v>821</v>
      </c>
      <c r="AA213" s="12" t="s">
        <v>122</v>
      </c>
      <c r="AB213" s="12"/>
      <c r="AC213" s="12">
        <v>1</v>
      </c>
      <c r="AD213" s="12"/>
      <c r="AE213" s="12" t="s">
        <v>102</v>
      </c>
      <c r="AF213" s="16">
        <v>500000</v>
      </c>
      <c r="AG213" s="16">
        <v>100000</v>
      </c>
      <c r="AH213" s="16">
        <v>20</v>
      </c>
      <c r="AI213" s="16">
        <v>400000</v>
      </c>
      <c r="AJ213" s="12">
        <v>0</v>
      </c>
      <c r="AK213" s="12">
        <v>0</v>
      </c>
      <c r="AL213" s="12">
        <v>0</v>
      </c>
      <c r="AM213" s="12">
        <v>0</v>
      </c>
      <c r="AN213" s="12">
        <v>400000</v>
      </c>
      <c r="AO213" s="12">
        <v>400000</v>
      </c>
      <c r="AP213" s="12" t="s">
        <v>793</v>
      </c>
      <c r="AQ213" s="12"/>
      <c r="AR213" s="12"/>
      <c r="AS213" s="12"/>
      <c r="AT213" s="12" t="s">
        <v>822</v>
      </c>
      <c r="AU213" s="12"/>
      <c r="AV213" s="14">
        <v>44349</v>
      </c>
      <c r="AW213" s="12" t="s">
        <v>106</v>
      </c>
      <c r="AX213" s="14">
        <v>44349</v>
      </c>
      <c r="AY213" s="12" t="s">
        <v>106</v>
      </c>
      <c r="AZ213" s="12" t="s">
        <v>821</v>
      </c>
      <c r="BA213" s="12" t="s">
        <v>122</v>
      </c>
      <c r="BB213" s="12">
        <v>1</v>
      </c>
      <c r="BC213" s="12"/>
      <c r="BD213" s="16">
        <v>500000</v>
      </c>
      <c r="BE213" s="16">
        <v>0</v>
      </c>
      <c r="BF213" s="16">
        <v>0</v>
      </c>
      <c r="BG213" s="16">
        <v>0</v>
      </c>
      <c r="BH213" s="16">
        <v>0</v>
      </c>
      <c r="BI213" s="16">
        <v>500000</v>
      </c>
      <c r="BJ213" s="16"/>
      <c r="BK213" s="12"/>
      <c r="BL213" s="12" t="s">
        <v>104</v>
      </c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7">
        <v>44349.481157407405</v>
      </c>
      <c r="BZ213" s="12" t="s">
        <v>823</v>
      </c>
      <c r="CA213" s="12" t="s">
        <v>106</v>
      </c>
      <c r="CB213" s="12">
        <v>400000</v>
      </c>
      <c r="CC213" s="12" t="s">
        <v>90</v>
      </c>
      <c r="CD213" s="12" t="s">
        <v>107</v>
      </c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1:102" ht="17.25" customHeight="1" x14ac:dyDescent="0.15">
      <c r="A214" s="12">
        <v>98</v>
      </c>
      <c r="B214" s="12" t="s">
        <v>824</v>
      </c>
      <c r="C214" s="13">
        <v>44349</v>
      </c>
      <c r="D214" s="12" t="s">
        <v>89</v>
      </c>
      <c r="E214" s="12" t="s">
        <v>90</v>
      </c>
      <c r="F214" s="12" t="str">
        <f t="shared" si="3"/>
        <v/>
      </c>
      <c r="G214" s="14">
        <v>44349</v>
      </c>
      <c r="H214" s="12"/>
      <c r="I214" s="12"/>
      <c r="J214" s="12"/>
      <c r="K214" s="12" t="s">
        <v>91</v>
      </c>
      <c r="L214" s="12"/>
      <c r="M214" s="12" t="s">
        <v>92</v>
      </c>
      <c r="N214" s="12" t="s">
        <v>93</v>
      </c>
      <c r="O214" s="12" t="s">
        <v>94</v>
      </c>
      <c r="P214" s="12" t="s">
        <v>95</v>
      </c>
      <c r="Q214" s="12" t="s">
        <v>825</v>
      </c>
      <c r="R214" s="12" t="s">
        <v>825</v>
      </c>
      <c r="S214" s="12" t="str">
        <f t="shared" si="1"/>
        <v/>
      </c>
      <c r="T214" s="12"/>
      <c r="U214" s="12" t="str">
        <f t="shared" si="2"/>
        <v/>
      </c>
      <c r="V214" s="12"/>
      <c r="W214" s="15" t="s">
        <v>97</v>
      </c>
      <c r="X214" s="12" t="s">
        <v>98</v>
      </c>
      <c r="Y214" s="12" t="s">
        <v>99</v>
      </c>
      <c r="Z214" s="12" t="s">
        <v>826</v>
      </c>
      <c r="AA214" s="12" t="s">
        <v>127</v>
      </c>
      <c r="AB214" s="12"/>
      <c r="AC214" s="12">
        <v>2</v>
      </c>
      <c r="AD214" s="12"/>
      <c r="AE214" s="12" t="s">
        <v>102</v>
      </c>
      <c r="AF214" s="16">
        <v>495000</v>
      </c>
      <c r="AG214" s="16">
        <v>0</v>
      </c>
      <c r="AH214" s="16">
        <v>0</v>
      </c>
      <c r="AI214" s="16">
        <v>990000</v>
      </c>
      <c r="AJ214" s="12">
        <v>0</v>
      </c>
      <c r="AK214" s="12">
        <v>0</v>
      </c>
      <c r="AL214" s="12">
        <v>0</v>
      </c>
      <c r="AM214" s="12">
        <v>0</v>
      </c>
      <c r="AN214" s="12">
        <v>8756000</v>
      </c>
      <c r="AO214" s="12">
        <v>8756000</v>
      </c>
      <c r="AP214" s="12" t="s">
        <v>827</v>
      </c>
      <c r="AQ214" s="12"/>
      <c r="AR214" s="12"/>
      <c r="AS214" s="12"/>
      <c r="AT214" s="12" t="s">
        <v>828</v>
      </c>
      <c r="AU214" s="12"/>
      <c r="AV214" s="14">
        <v>44349</v>
      </c>
      <c r="AW214" s="12" t="s">
        <v>106</v>
      </c>
      <c r="AX214" s="14">
        <v>44349</v>
      </c>
      <c r="AY214" s="12" t="s">
        <v>106</v>
      </c>
      <c r="AZ214" s="12" t="s">
        <v>826</v>
      </c>
      <c r="BA214" s="12" t="s">
        <v>127</v>
      </c>
      <c r="BB214" s="12">
        <v>2</v>
      </c>
      <c r="BC214" s="12"/>
      <c r="BD214" s="16">
        <v>495000</v>
      </c>
      <c r="BE214" s="16">
        <v>0</v>
      </c>
      <c r="BF214" s="16">
        <v>0</v>
      </c>
      <c r="BG214" s="16">
        <v>0</v>
      </c>
      <c r="BH214" s="16">
        <v>0</v>
      </c>
      <c r="BI214" s="16">
        <v>990000</v>
      </c>
      <c r="BJ214" s="16"/>
      <c r="BK214" s="12"/>
      <c r="BL214" s="12" t="s">
        <v>104</v>
      </c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7">
        <v>44349.661909722221</v>
      </c>
      <c r="BZ214" s="12" t="s">
        <v>829</v>
      </c>
      <c r="CA214" s="12" t="s">
        <v>106</v>
      </c>
      <c r="CB214" s="12">
        <v>8756000</v>
      </c>
      <c r="CC214" s="12" t="s">
        <v>830</v>
      </c>
      <c r="CD214" s="12" t="s">
        <v>107</v>
      </c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1:102" ht="17.25" customHeight="1" x14ac:dyDescent="0.15">
      <c r="A215" s="12"/>
      <c r="B215" s="12" t="s">
        <v>824</v>
      </c>
      <c r="C215" s="13">
        <v>44349</v>
      </c>
      <c r="D215" s="12" t="s">
        <v>89</v>
      </c>
      <c r="E215" s="12" t="s">
        <v>90</v>
      </c>
      <c r="F215" s="12" t="str">
        <f t="shared" si="3"/>
        <v/>
      </c>
      <c r="G215" s="14">
        <v>44349</v>
      </c>
      <c r="H215" s="12"/>
      <c r="I215" s="12"/>
      <c r="J215" s="12"/>
      <c r="K215" s="12" t="s">
        <v>91</v>
      </c>
      <c r="L215" s="12"/>
      <c r="M215" s="12" t="s">
        <v>92</v>
      </c>
      <c r="N215" s="12" t="s">
        <v>93</v>
      </c>
      <c r="O215" s="12" t="s">
        <v>94</v>
      </c>
      <c r="P215" s="12" t="s">
        <v>95</v>
      </c>
      <c r="Q215" s="12" t="s">
        <v>825</v>
      </c>
      <c r="R215" s="12" t="s">
        <v>825</v>
      </c>
      <c r="S215" s="12" t="str">
        <f t="shared" si="1"/>
        <v/>
      </c>
      <c r="T215" s="12"/>
      <c r="U215" s="12" t="str">
        <f t="shared" si="2"/>
        <v/>
      </c>
      <c r="V215" s="12"/>
      <c r="W215" s="15" t="s">
        <v>97</v>
      </c>
      <c r="X215" s="12" t="s">
        <v>98</v>
      </c>
      <c r="Y215" s="12" t="s">
        <v>99</v>
      </c>
      <c r="Z215" s="12" t="s">
        <v>831</v>
      </c>
      <c r="AA215" s="12" t="s">
        <v>127</v>
      </c>
      <c r="AB215" s="12"/>
      <c r="AC215" s="12">
        <v>3</v>
      </c>
      <c r="AD215" s="12"/>
      <c r="AE215" s="12" t="s">
        <v>102</v>
      </c>
      <c r="AF215" s="16">
        <v>550000</v>
      </c>
      <c r="AG215" s="16">
        <v>0</v>
      </c>
      <c r="AH215" s="16">
        <v>0</v>
      </c>
      <c r="AI215" s="16">
        <v>1650000</v>
      </c>
      <c r="AJ215" s="12">
        <v>0</v>
      </c>
      <c r="AK215" s="12"/>
      <c r="AL215" s="12"/>
      <c r="AM215" s="12"/>
      <c r="AN215" s="12"/>
      <c r="AO215" s="12"/>
      <c r="AP215" s="12" t="s">
        <v>827</v>
      </c>
      <c r="AQ215" s="12"/>
      <c r="AR215" s="12"/>
      <c r="AS215" s="12"/>
      <c r="AT215" s="12"/>
      <c r="AU215" s="12"/>
      <c r="AV215" s="17"/>
      <c r="AW215" s="12"/>
      <c r="AX215" s="17"/>
      <c r="AY215" s="12"/>
      <c r="AZ215" s="12" t="s">
        <v>831</v>
      </c>
      <c r="BA215" s="12" t="s">
        <v>127</v>
      </c>
      <c r="BB215" s="12">
        <v>3</v>
      </c>
      <c r="BC215" s="12"/>
      <c r="BD215" s="16">
        <v>550000</v>
      </c>
      <c r="BE215" s="16">
        <v>0</v>
      </c>
      <c r="BF215" s="16">
        <v>0</v>
      </c>
      <c r="BG215" s="16">
        <v>0</v>
      </c>
      <c r="BH215" s="16">
        <v>0</v>
      </c>
      <c r="BI215" s="16">
        <v>1650000</v>
      </c>
      <c r="BJ215" s="16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1:102" ht="17.25" customHeight="1" x14ac:dyDescent="0.15">
      <c r="A216" s="12"/>
      <c r="B216" s="12" t="s">
        <v>824</v>
      </c>
      <c r="C216" s="13">
        <v>44349</v>
      </c>
      <c r="D216" s="12" t="s">
        <v>89</v>
      </c>
      <c r="E216" s="12" t="s">
        <v>90</v>
      </c>
      <c r="F216" s="12" t="str">
        <f t="shared" si="3"/>
        <v/>
      </c>
      <c r="G216" s="14">
        <v>44349</v>
      </c>
      <c r="H216" s="12"/>
      <c r="I216" s="12"/>
      <c r="J216" s="12"/>
      <c r="K216" s="12" t="s">
        <v>91</v>
      </c>
      <c r="L216" s="12"/>
      <c r="M216" s="12" t="s">
        <v>92</v>
      </c>
      <c r="N216" s="12" t="s">
        <v>93</v>
      </c>
      <c r="O216" s="12" t="s">
        <v>94</v>
      </c>
      <c r="P216" s="12" t="s">
        <v>95</v>
      </c>
      <c r="Q216" s="12" t="s">
        <v>825</v>
      </c>
      <c r="R216" s="12" t="s">
        <v>825</v>
      </c>
      <c r="S216" s="12" t="str">
        <f t="shared" si="1"/>
        <v/>
      </c>
      <c r="T216" s="12"/>
      <c r="U216" s="12" t="str">
        <f t="shared" si="2"/>
        <v/>
      </c>
      <c r="V216" s="12"/>
      <c r="W216" s="15" t="s">
        <v>97</v>
      </c>
      <c r="X216" s="12" t="s">
        <v>98</v>
      </c>
      <c r="Y216" s="12" t="s">
        <v>99</v>
      </c>
      <c r="Z216" s="12" t="s">
        <v>832</v>
      </c>
      <c r="AA216" s="12" t="s">
        <v>122</v>
      </c>
      <c r="AB216" s="12" t="s">
        <v>833</v>
      </c>
      <c r="AC216" s="12">
        <v>1</v>
      </c>
      <c r="AD216" s="12"/>
      <c r="AE216" s="12" t="s">
        <v>102</v>
      </c>
      <c r="AF216" s="16">
        <v>495000</v>
      </c>
      <c r="AG216" s="16">
        <v>99000</v>
      </c>
      <c r="AH216" s="16">
        <v>20</v>
      </c>
      <c r="AI216" s="16">
        <v>396000</v>
      </c>
      <c r="AJ216" s="12">
        <v>0</v>
      </c>
      <c r="AK216" s="12"/>
      <c r="AL216" s="12"/>
      <c r="AM216" s="12"/>
      <c r="AN216" s="12"/>
      <c r="AO216" s="12"/>
      <c r="AP216" s="12" t="s">
        <v>827</v>
      </c>
      <c r="AQ216" s="12"/>
      <c r="AR216" s="12"/>
      <c r="AS216" s="12"/>
      <c r="AT216" s="12"/>
      <c r="AU216" s="12"/>
      <c r="AV216" s="17"/>
      <c r="AW216" s="12"/>
      <c r="AX216" s="17"/>
      <c r="AY216" s="12"/>
      <c r="AZ216" s="12" t="s">
        <v>832</v>
      </c>
      <c r="BA216" s="12" t="s">
        <v>122</v>
      </c>
      <c r="BB216" s="12">
        <v>1</v>
      </c>
      <c r="BC216" s="12"/>
      <c r="BD216" s="16">
        <v>495000</v>
      </c>
      <c r="BE216" s="16">
        <v>0</v>
      </c>
      <c r="BF216" s="16">
        <v>0</v>
      </c>
      <c r="BG216" s="16">
        <v>99000</v>
      </c>
      <c r="BH216" s="16">
        <v>0</v>
      </c>
      <c r="BI216" s="16">
        <v>396000</v>
      </c>
      <c r="BJ216" s="16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1:102" ht="17.25" customHeight="1" x14ac:dyDescent="0.15">
      <c r="A217" s="12"/>
      <c r="B217" s="12" t="s">
        <v>824</v>
      </c>
      <c r="C217" s="13">
        <v>44349</v>
      </c>
      <c r="D217" s="12" t="s">
        <v>89</v>
      </c>
      <c r="E217" s="12" t="s">
        <v>90</v>
      </c>
      <c r="F217" s="12" t="str">
        <f t="shared" si="3"/>
        <v/>
      </c>
      <c r="G217" s="14">
        <v>44349</v>
      </c>
      <c r="H217" s="12"/>
      <c r="I217" s="12"/>
      <c r="J217" s="12"/>
      <c r="K217" s="12" t="s">
        <v>91</v>
      </c>
      <c r="L217" s="12"/>
      <c r="M217" s="12" t="s">
        <v>92</v>
      </c>
      <c r="N217" s="12" t="s">
        <v>93</v>
      </c>
      <c r="O217" s="12" t="s">
        <v>94</v>
      </c>
      <c r="P217" s="12" t="s">
        <v>95</v>
      </c>
      <c r="Q217" s="12" t="s">
        <v>825</v>
      </c>
      <c r="R217" s="12" t="s">
        <v>825</v>
      </c>
      <c r="S217" s="12" t="str">
        <f t="shared" si="1"/>
        <v/>
      </c>
      <c r="T217" s="12"/>
      <c r="U217" s="12" t="str">
        <f t="shared" si="2"/>
        <v/>
      </c>
      <c r="V217" s="12"/>
      <c r="W217" s="15" t="s">
        <v>97</v>
      </c>
      <c r="X217" s="12" t="s">
        <v>98</v>
      </c>
      <c r="Y217" s="12" t="s">
        <v>99</v>
      </c>
      <c r="Z217" s="12" t="s">
        <v>834</v>
      </c>
      <c r="AA217" s="12" t="s">
        <v>112</v>
      </c>
      <c r="AB217" s="12" t="s">
        <v>835</v>
      </c>
      <c r="AC217" s="12">
        <v>1</v>
      </c>
      <c r="AD217" s="12"/>
      <c r="AE217" s="12" t="s">
        <v>102</v>
      </c>
      <c r="AF217" s="16">
        <v>7150000</v>
      </c>
      <c r="AG217" s="16">
        <v>1430000</v>
      </c>
      <c r="AH217" s="16">
        <v>20</v>
      </c>
      <c r="AI217" s="16">
        <v>5720000</v>
      </c>
      <c r="AJ217" s="12">
        <v>0</v>
      </c>
      <c r="AK217" s="12"/>
      <c r="AL217" s="12"/>
      <c r="AM217" s="12"/>
      <c r="AN217" s="12"/>
      <c r="AO217" s="12"/>
      <c r="AP217" s="12" t="s">
        <v>827</v>
      </c>
      <c r="AQ217" s="12"/>
      <c r="AR217" s="12"/>
      <c r="AS217" s="12"/>
      <c r="AT217" s="12"/>
      <c r="AU217" s="12"/>
      <c r="AV217" s="17"/>
      <c r="AW217" s="12"/>
      <c r="AX217" s="17"/>
      <c r="AY217" s="12"/>
      <c r="AZ217" s="12" t="s">
        <v>834</v>
      </c>
      <c r="BA217" s="12" t="s">
        <v>112</v>
      </c>
      <c r="BB217" s="12">
        <v>1</v>
      </c>
      <c r="BC217" s="12"/>
      <c r="BD217" s="16">
        <v>7150000</v>
      </c>
      <c r="BE217" s="16">
        <v>0</v>
      </c>
      <c r="BF217" s="16">
        <v>0</v>
      </c>
      <c r="BG217" s="16">
        <v>1430000</v>
      </c>
      <c r="BH217" s="16">
        <v>0</v>
      </c>
      <c r="BI217" s="16">
        <v>5720000</v>
      </c>
      <c r="BJ217" s="16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1:102" ht="17.25" customHeight="1" x14ac:dyDescent="0.15">
      <c r="A218" s="12">
        <v>97</v>
      </c>
      <c r="B218" s="12" t="s">
        <v>836</v>
      </c>
      <c r="C218" s="13">
        <v>44349</v>
      </c>
      <c r="D218" s="12" t="s">
        <v>89</v>
      </c>
      <c r="E218" s="12" t="s">
        <v>90</v>
      </c>
      <c r="F218" s="12" t="str">
        <f t="shared" si="3"/>
        <v/>
      </c>
      <c r="G218" s="14">
        <v>44349</v>
      </c>
      <c r="H218" s="12"/>
      <c r="I218" s="12"/>
      <c r="J218" s="12"/>
      <c r="K218" s="12" t="s">
        <v>91</v>
      </c>
      <c r="L218" s="12"/>
      <c r="M218" s="12" t="s">
        <v>92</v>
      </c>
      <c r="N218" s="12" t="s">
        <v>93</v>
      </c>
      <c r="O218" s="12" t="s">
        <v>94</v>
      </c>
      <c r="P218" s="12" t="s">
        <v>95</v>
      </c>
      <c r="Q218" s="12" t="s">
        <v>837</v>
      </c>
      <c r="R218" s="12" t="s">
        <v>837</v>
      </c>
      <c r="S218" s="12" t="str">
        <f t="shared" si="1"/>
        <v/>
      </c>
      <c r="T218" s="12"/>
      <c r="U218" s="12" t="str">
        <f t="shared" si="2"/>
        <v/>
      </c>
      <c r="V218" s="12"/>
      <c r="W218" s="15" t="s">
        <v>97</v>
      </c>
      <c r="X218" s="12" t="s">
        <v>98</v>
      </c>
      <c r="Y218" s="12" t="s">
        <v>99</v>
      </c>
      <c r="Z218" s="12" t="s">
        <v>838</v>
      </c>
      <c r="AA218" s="12" t="s">
        <v>169</v>
      </c>
      <c r="AB218" s="12"/>
      <c r="AC218" s="12">
        <v>1</v>
      </c>
      <c r="AD218" s="12"/>
      <c r="AE218" s="12" t="s">
        <v>102</v>
      </c>
      <c r="AF218" s="16">
        <v>825000</v>
      </c>
      <c r="AG218" s="16">
        <v>0</v>
      </c>
      <c r="AH218" s="16">
        <v>0</v>
      </c>
      <c r="AI218" s="16">
        <v>825000</v>
      </c>
      <c r="AJ218" s="12">
        <v>0</v>
      </c>
      <c r="AK218" s="12">
        <v>0</v>
      </c>
      <c r="AL218" s="12">
        <v>0</v>
      </c>
      <c r="AM218" s="12">
        <v>0</v>
      </c>
      <c r="AN218" s="12">
        <v>825000</v>
      </c>
      <c r="AO218" s="12">
        <v>825000</v>
      </c>
      <c r="AP218" s="12"/>
      <c r="AQ218" s="12"/>
      <c r="AR218" s="12"/>
      <c r="AS218" s="12"/>
      <c r="AT218" s="12" t="s">
        <v>839</v>
      </c>
      <c r="AU218" s="12"/>
      <c r="AV218" s="14">
        <v>44349</v>
      </c>
      <c r="AW218" s="12" t="s">
        <v>106</v>
      </c>
      <c r="AX218" s="14">
        <v>44349</v>
      </c>
      <c r="AY218" s="12" t="s">
        <v>106</v>
      </c>
      <c r="AZ218" s="12" t="s">
        <v>838</v>
      </c>
      <c r="BA218" s="12" t="s">
        <v>169</v>
      </c>
      <c r="BB218" s="12">
        <v>1</v>
      </c>
      <c r="BC218" s="12"/>
      <c r="BD218" s="16">
        <v>825000</v>
      </c>
      <c r="BE218" s="16">
        <v>0</v>
      </c>
      <c r="BF218" s="16">
        <v>0</v>
      </c>
      <c r="BG218" s="16">
        <v>0</v>
      </c>
      <c r="BH218" s="16">
        <v>0</v>
      </c>
      <c r="BI218" s="16">
        <v>825000</v>
      </c>
      <c r="BJ218" s="16"/>
      <c r="BK218" s="12"/>
      <c r="BL218" s="12" t="s">
        <v>104</v>
      </c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7">
        <v>44349.689456018517</v>
      </c>
      <c r="BZ218" s="12" t="s">
        <v>840</v>
      </c>
      <c r="CA218" s="12" t="s">
        <v>106</v>
      </c>
      <c r="CB218" s="12">
        <v>825000</v>
      </c>
      <c r="CC218" s="12" t="s">
        <v>135</v>
      </c>
      <c r="CD218" s="12" t="s">
        <v>136</v>
      </c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1:102" ht="17.25" customHeight="1" x14ac:dyDescent="0.15">
      <c r="A219" s="12">
        <v>96</v>
      </c>
      <c r="B219" s="12" t="s">
        <v>841</v>
      </c>
      <c r="C219" s="13">
        <v>44349</v>
      </c>
      <c r="D219" s="12" t="s">
        <v>140</v>
      </c>
      <c r="E219" s="12" t="s">
        <v>90</v>
      </c>
      <c r="F219" s="12" t="str">
        <f t="shared" si="3"/>
        <v/>
      </c>
      <c r="G219" s="14">
        <v>44349</v>
      </c>
      <c r="H219" s="12"/>
      <c r="I219" s="12"/>
      <c r="J219" s="12"/>
      <c r="K219" s="12" t="s">
        <v>91</v>
      </c>
      <c r="L219" s="12"/>
      <c r="M219" s="12" t="s">
        <v>92</v>
      </c>
      <c r="N219" s="12" t="s">
        <v>93</v>
      </c>
      <c r="O219" s="12" t="s">
        <v>94</v>
      </c>
      <c r="P219" s="12" t="s">
        <v>95</v>
      </c>
      <c r="Q219" s="12" t="s">
        <v>842</v>
      </c>
      <c r="R219" s="12" t="s">
        <v>842</v>
      </c>
      <c r="S219" s="12" t="str">
        <f t="shared" si="1"/>
        <v/>
      </c>
      <c r="T219" s="12"/>
      <c r="U219" s="12" t="str">
        <f t="shared" si="2"/>
        <v/>
      </c>
      <c r="V219" s="12"/>
      <c r="W219" s="15" t="s">
        <v>97</v>
      </c>
      <c r="X219" s="12" t="s">
        <v>98</v>
      </c>
      <c r="Y219" s="12" t="s">
        <v>99</v>
      </c>
      <c r="Z219" s="12" t="s">
        <v>843</v>
      </c>
      <c r="AA219" s="12" t="s">
        <v>132</v>
      </c>
      <c r="AB219" s="12"/>
      <c r="AC219" s="12">
        <v>1</v>
      </c>
      <c r="AD219" s="12"/>
      <c r="AE219" s="12" t="s">
        <v>102</v>
      </c>
      <c r="AF219" s="16">
        <v>2805000</v>
      </c>
      <c r="AG219" s="16">
        <v>561000</v>
      </c>
      <c r="AH219" s="16">
        <v>20</v>
      </c>
      <c r="AI219" s="16">
        <v>2244000</v>
      </c>
      <c r="AJ219" s="12">
        <v>0</v>
      </c>
      <c r="AK219" s="12">
        <v>0</v>
      </c>
      <c r="AL219" s="12">
        <v>0</v>
      </c>
      <c r="AM219" s="12">
        <v>0</v>
      </c>
      <c r="AN219" s="12">
        <v>2244000</v>
      </c>
      <c r="AO219" s="12">
        <v>2244000</v>
      </c>
      <c r="AP219" s="12" t="s">
        <v>844</v>
      </c>
      <c r="AQ219" s="12"/>
      <c r="AR219" s="12"/>
      <c r="AS219" s="12"/>
      <c r="AT219" s="12" t="s">
        <v>845</v>
      </c>
      <c r="AU219" s="12"/>
      <c r="AV219" s="14">
        <v>44349</v>
      </c>
      <c r="AW219" s="12" t="s">
        <v>106</v>
      </c>
      <c r="AX219" s="14">
        <v>44349</v>
      </c>
      <c r="AY219" s="12" t="s">
        <v>106</v>
      </c>
      <c r="AZ219" s="12" t="s">
        <v>843</v>
      </c>
      <c r="BA219" s="12" t="s">
        <v>132</v>
      </c>
      <c r="BB219" s="12">
        <v>1</v>
      </c>
      <c r="BC219" s="12"/>
      <c r="BD219" s="16">
        <v>2805000</v>
      </c>
      <c r="BE219" s="16">
        <v>0</v>
      </c>
      <c r="BF219" s="16">
        <v>0</v>
      </c>
      <c r="BG219" s="16">
        <v>0</v>
      </c>
      <c r="BH219" s="16">
        <v>0</v>
      </c>
      <c r="BI219" s="16">
        <v>2805000</v>
      </c>
      <c r="BJ219" s="16"/>
      <c r="BK219" s="12"/>
      <c r="BL219" s="12" t="s">
        <v>104</v>
      </c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7">
        <v>44349.718275462961</v>
      </c>
      <c r="BZ219" s="12" t="s">
        <v>846</v>
      </c>
      <c r="CA219" s="12" t="s">
        <v>106</v>
      </c>
      <c r="CB219" s="12">
        <v>2244000</v>
      </c>
      <c r="CC219" s="12" t="s">
        <v>90</v>
      </c>
      <c r="CD219" s="12" t="s">
        <v>107</v>
      </c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1:102" ht="17.25" customHeight="1" x14ac:dyDescent="0.15">
      <c r="A220" s="12">
        <v>95</v>
      </c>
      <c r="B220" s="12" t="s">
        <v>847</v>
      </c>
      <c r="C220" s="13">
        <v>44349</v>
      </c>
      <c r="D220" s="12" t="s">
        <v>89</v>
      </c>
      <c r="E220" s="12" t="s">
        <v>90</v>
      </c>
      <c r="F220" s="12" t="str">
        <f t="shared" si="3"/>
        <v/>
      </c>
      <c r="G220" s="14">
        <v>44349</v>
      </c>
      <c r="H220" s="12"/>
      <c r="I220" s="12"/>
      <c r="J220" s="12"/>
      <c r="K220" s="12" t="s">
        <v>91</v>
      </c>
      <c r="L220" s="12"/>
      <c r="M220" s="12" t="s">
        <v>92</v>
      </c>
      <c r="N220" s="12" t="s">
        <v>93</v>
      </c>
      <c r="O220" s="12" t="s">
        <v>94</v>
      </c>
      <c r="P220" s="12" t="s">
        <v>95</v>
      </c>
      <c r="Q220" s="12" t="s">
        <v>848</v>
      </c>
      <c r="R220" s="12" t="s">
        <v>848</v>
      </c>
      <c r="S220" s="12" t="str">
        <f t="shared" si="1"/>
        <v/>
      </c>
      <c r="T220" s="12"/>
      <c r="U220" s="12" t="str">
        <f t="shared" si="2"/>
        <v/>
      </c>
      <c r="V220" s="12"/>
      <c r="W220" s="15" t="s">
        <v>97</v>
      </c>
      <c r="X220" s="12" t="s">
        <v>98</v>
      </c>
      <c r="Y220" s="12" t="s">
        <v>99</v>
      </c>
      <c r="Z220" s="12" t="s">
        <v>849</v>
      </c>
      <c r="AA220" s="12" t="s">
        <v>122</v>
      </c>
      <c r="AB220" s="12"/>
      <c r="AC220" s="12">
        <v>1</v>
      </c>
      <c r="AD220" s="12"/>
      <c r="AE220" s="12" t="s">
        <v>102</v>
      </c>
      <c r="AF220" s="16">
        <v>105000</v>
      </c>
      <c r="AG220" s="16">
        <v>0</v>
      </c>
      <c r="AH220" s="16">
        <v>0</v>
      </c>
      <c r="AI220" s="16">
        <v>105000</v>
      </c>
      <c r="AJ220" s="12">
        <v>0</v>
      </c>
      <c r="AK220" s="12">
        <v>0</v>
      </c>
      <c r="AL220" s="12">
        <v>0</v>
      </c>
      <c r="AM220" s="12">
        <v>0</v>
      </c>
      <c r="AN220" s="12">
        <v>105000</v>
      </c>
      <c r="AO220" s="12">
        <v>105000</v>
      </c>
      <c r="AP220" s="12"/>
      <c r="AQ220" s="12"/>
      <c r="AR220" s="12"/>
      <c r="AS220" s="12"/>
      <c r="AT220" s="12" t="s">
        <v>850</v>
      </c>
      <c r="AU220" s="12"/>
      <c r="AV220" s="14">
        <v>44349</v>
      </c>
      <c r="AW220" s="12" t="s">
        <v>106</v>
      </c>
      <c r="AX220" s="14">
        <v>44349</v>
      </c>
      <c r="AY220" s="12" t="s">
        <v>106</v>
      </c>
      <c r="AZ220" s="12" t="s">
        <v>849</v>
      </c>
      <c r="BA220" s="12" t="s">
        <v>122</v>
      </c>
      <c r="BB220" s="12">
        <v>1</v>
      </c>
      <c r="BC220" s="12"/>
      <c r="BD220" s="16">
        <v>105000</v>
      </c>
      <c r="BE220" s="16">
        <v>0</v>
      </c>
      <c r="BF220" s="16">
        <v>0</v>
      </c>
      <c r="BG220" s="16">
        <v>0</v>
      </c>
      <c r="BH220" s="16">
        <v>0</v>
      </c>
      <c r="BI220" s="16">
        <v>105000</v>
      </c>
      <c r="BJ220" s="16"/>
      <c r="BK220" s="12"/>
      <c r="BL220" s="12" t="s">
        <v>104</v>
      </c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7">
        <v>44349.779687499999</v>
      </c>
      <c r="BZ220" s="12" t="s">
        <v>851</v>
      </c>
      <c r="CA220" s="12" t="s">
        <v>106</v>
      </c>
      <c r="CB220" s="12">
        <v>105000</v>
      </c>
      <c r="CC220" s="12" t="s">
        <v>258</v>
      </c>
      <c r="CD220" s="12" t="s">
        <v>258</v>
      </c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1:102" ht="17.25" customHeight="1" x14ac:dyDescent="0.15">
      <c r="A221" s="12">
        <v>94</v>
      </c>
      <c r="B221" s="12" t="s">
        <v>852</v>
      </c>
      <c r="C221" s="13">
        <v>44349</v>
      </c>
      <c r="D221" s="12" t="s">
        <v>89</v>
      </c>
      <c r="E221" s="12" t="s">
        <v>90</v>
      </c>
      <c r="F221" s="12" t="str">
        <f t="shared" si="3"/>
        <v/>
      </c>
      <c r="G221" s="14">
        <v>44349</v>
      </c>
      <c r="H221" s="12"/>
      <c r="I221" s="12"/>
      <c r="J221" s="12"/>
      <c r="K221" s="12" t="s">
        <v>91</v>
      </c>
      <c r="L221" s="12"/>
      <c r="M221" s="12" t="s">
        <v>92</v>
      </c>
      <c r="N221" s="12" t="s">
        <v>93</v>
      </c>
      <c r="O221" s="12" t="s">
        <v>94</v>
      </c>
      <c r="P221" s="12" t="s">
        <v>95</v>
      </c>
      <c r="Q221" s="12" t="s">
        <v>848</v>
      </c>
      <c r="R221" s="12" t="s">
        <v>848</v>
      </c>
      <c r="S221" s="12" t="str">
        <f t="shared" si="1"/>
        <v/>
      </c>
      <c r="T221" s="12"/>
      <c r="U221" s="12" t="str">
        <f t="shared" si="2"/>
        <v/>
      </c>
      <c r="V221" s="12"/>
      <c r="W221" s="15" t="s">
        <v>97</v>
      </c>
      <c r="X221" s="12" t="s">
        <v>98</v>
      </c>
      <c r="Y221" s="12" t="s">
        <v>99</v>
      </c>
      <c r="Z221" s="12" t="s">
        <v>853</v>
      </c>
      <c r="AA221" s="12" t="s">
        <v>122</v>
      </c>
      <c r="AB221" s="12"/>
      <c r="AC221" s="12">
        <v>1</v>
      </c>
      <c r="AD221" s="12"/>
      <c r="AE221" s="12" t="s">
        <v>102</v>
      </c>
      <c r="AF221" s="16">
        <v>345000</v>
      </c>
      <c r="AG221" s="16">
        <v>69000</v>
      </c>
      <c r="AH221" s="16">
        <v>20</v>
      </c>
      <c r="AI221" s="16">
        <v>276000</v>
      </c>
      <c r="AJ221" s="12">
        <v>0</v>
      </c>
      <c r="AK221" s="12">
        <v>0</v>
      </c>
      <c r="AL221" s="12">
        <v>0</v>
      </c>
      <c r="AM221" s="12">
        <v>0</v>
      </c>
      <c r="AN221" s="12">
        <v>276000</v>
      </c>
      <c r="AO221" s="12">
        <v>276000</v>
      </c>
      <c r="AP221" s="12" t="s">
        <v>854</v>
      </c>
      <c r="AQ221" s="12"/>
      <c r="AR221" s="12"/>
      <c r="AS221" s="12"/>
      <c r="AT221" s="12" t="s">
        <v>855</v>
      </c>
      <c r="AU221" s="12"/>
      <c r="AV221" s="14">
        <v>44349</v>
      </c>
      <c r="AW221" s="12" t="s">
        <v>106</v>
      </c>
      <c r="AX221" s="14">
        <v>44349</v>
      </c>
      <c r="AY221" s="12" t="s">
        <v>106</v>
      </c>
      <c r="AZ221" s="12" t="s">
        <v>853</v>
      </c>
      <c r="BA221" s="12" t="s">
        <v>122</v>
      </c>
      <c r="BB221" s="12">
        <v>1</v>
      </c>
      <c r="BC221" s="12"/>
      <c r="BD221" s="16">
        <v>345000</v>
      </c>
      <c r="BE221" s="16">
        <v>0</v>
      </c>
      <c r="BF221" s="16">
        <v>0</v>
      </c>
      <c r="BG221" s="16">
        <v>0</v>
      </c>
      <c r="BH221" s="16">
        <v>0</v>
      </c>
      <c r="BI221" s="16">
        <v>345000</v>
      </c>
      <c r="BJ221" s="16"/>
      <c r="BK221" s="12"/>
      <c r="BL221" s="12" t="s">
        <v>104</v>
      </c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7">
        <v>44349.804537037038</v>
      </c>
      <c r="BZ221" s="12" t="s">
        <v>856</v>
      </c>
      <c r="CA221" s="12" t="s">
        <v>106</v>
      </c>
      <c r="CB221" s="12">
        <v>276000</v>
      </c>
      <c r="CC221" s="12" t="s">
        <v>258</v>
      </c>
      <c r="CD221" s="12" t="s">
        <v>258</v>
      </c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1:102" ht="17.25" customHeight="1" x14ac:dyDescent="0.15">
      <c r="A222" s="12">
        <v>93</v>
      </c>
      <c r="B222" s="12" t="s">
        <v>857</v>
      </c>
      <c r="C222" s="13">
        <v>44349</v>
      </c>
      <c r="D222" s="12" t="s">
        <v>89</v>
      </c>
      <c r="E222" s="12" t="s">
        <v>90</v>
      </c>
      <c r="F222" s="12" t="str">
        <f t="shared" si="3"/>
        <v/>
      </c>
      <c r="G222" s="14">
        <v>44349</v>
      </c>
      <c r="H222" s="12"/>
      <c r="I222" s="12"/>
      <c r="J222" s="12"/>
      <c r="K222" s="12" t="s">
        <v>91</v>
      </c>
      <c r="L222" s="12"/>
      <c r="M222" s="12" t="s">
        <v>92</v>
      </c>
      <c r="N222" s="12" t="s">
        <v>93</v>
      </c>
      <c r="O222" s="12" t="s">
        <v>94</v>
      </c>
      <c r="P222" s="12" t="s">
        <v>95</v>
      </c>
      <c r="Q222" s="12" t="s">
        <v>858</v>
      </c>
      <c r="R222" s="12" t="s">
        <v>858</v>
      </c>
      <c r="S222" s="12" t="str">
        <f t="shared" si="1"/>
        <v/>
      </c>
      <c r="T222" s="12"/>
      <c r="U222" s="12" t="str">
        <f t="shared" si="2"/>
        <v/>
      </c>
      <c r="V222" s="12"/>
      <c r="W222" s="15" t="s">
        <v>97</v>
      </c>
      <c r="X222" s="12" t="s">
        <v>98</v>
      </c>
      <c r="Y222" s="12" t="s">
        <v>99</v>
      </c>
      <c r="Z222" s="12" t="s">
        <v>859</v>
      </c>
      <c r="AA222" s="12" t="s">
        <v>122</v>
      </c>
      <c r="AB222" s="12"/>
      <c r="AC222" s="12">
        <v>1</v>
      </c>
      <c r="AD222" s="12"/>
      <c r="AE222" s="12" t="s">
        <v>102</v>
      </c>
      <c r="AF222" s="16">
        <v>495000</v>
      </c>
      <c r="AG222" s="16">
        <v>99000</v>
      </c>
      <c r="AH222" s="16">
        <v>20</v>
      </c>
      <c r="AI222" s="16">
        <v>396000</v>
      </c>
      <c r="AJ222" s="12">
        <v>0</v>
      </c>
      <c r="AK222" s="12">
        <v>0</v>
      </c>
      <c r="AL222" s="12">
        <v>0</v>
      </c>
      <c r="AM222" s="12">
        <v>0</v>
      </c>
      <c r="AN222" s="12">
        <v>396000</v>
      </c>
      <c r="AO222" s="12">
        <v>396000</v>
      </c>
      <c r="AP222" s="12" t="s">
        <v>793</v>
      </c>
      <c r="AQ222" s="12"/>
      <c r="AR222" s="12"/>
      <c r="AS222" s="12"/>
      <c r="AT222" s="12" t="s">
        <v>860</v>
      </c>
      <c r="AU222" s="12"/>
      <c r="AV222" s="14">
        <v>44349</v>
      </c>
      <c r="AW222" s="12" t="s">
        <v>106</v>
      </c>
      <c r="AX222" s="14">
        <v>44349</v>
      </c>
      <c r="AY222" s="12" t="s">
        <v>106</v>
      </c>
      <c r="AZ222" s="12" t="s">
        <v>859</v>
      </c>
      <c r="BA222" s="12" t="s">
        <v>122</v>
      </c>
      <c r="BB222" s="12">
        <v>1</v>
      </c>
      <c r="BC222" s="12"/>
      <c r="BD222" s="16">
        <v>495000</v>
      </c>
      <c r="BE222" s="16">
        <v>0</v>
      </c>
      <c r="BF222" s="16">
        <v>0</v>
      </c>
      <c r="BG222" s="16">
        <v>0</v>
      </c>
      <c r="BH222" s="16">
        <v>0</v>
      </c>
      <c r="BI222" s="16">
        <v>495000</v>
      </c>
      <c r="BJ222" s="16"/>
      <c r="BK222" s="12"/>
      <c r="BL222" s="12" t="s">
        <v>104</v>
      </c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7">
        <v>44349.808564814812</v>
      </c>
      <c r="BZ222" s="12" t="s">
        <v>861</v>
      </c>
      <c r="CA222" s="12" t="s">
        <v>106</v>
      </c>
      <c r="CB222" s="12">
        <v>396000</v>
      </c>
      <c r="CC222" s="12" t="s">
        <v>258</v>
      </c>
      <c r="CD222" s="12" t="s">
        <v>258</v>
      </c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1:102" ht="17.25" customHeight="1" x14ac:dyDescent="0.15">
      <c r="A223" s="12">
        <v>92</v>
      </c>
      <c r="B223" s="12" t="s">
        <v>862</v>
      </c>
      <c r="C223" s="13">
        <v>44349</v>
      </c>
      <c r="D223" s="12" t="s">
        <v>89</v>
      </c>
      <c r="E223" s="12" t="s">
        <v>90</v>
      </c>
      <c r="F223" s="12" t="str">
        <f t="shared" si="3"/>
        <v/>
      </c>
      <c r="G223" s="14">
        <v>44349</v>
      </c>
      <c r="H223" s="12"/>
      <c r="I223" s="12"/>
      <c r="J223" s="12"/>
      <c r="K223" s="12" t="s">
        <v>91</v>
      </c>
      <c r="L223" s="12"/>
      <c r="M223" s="12" t="s">
        <v>92</v>
      </c>
      <c r="N223" s="12" t="s">
        <v>93</v>
      </c>
      <c r="O223" s="12" t="s">
        <v>94</v>
      </c>
      <c r="P223" s="12" t="s">
        <v>95</v>
      </c>
      <c r="Q223" s="12" t="s">
        <v>863</v>
      </c>
      <c r="R223" s="12" t="s">
        <v>863</v>
      </c>
      <c r="S223" s="12" t="str">
        <f t="shared" si="1"/>
        <v/>
      </c>
      <c r="T223" s="12"/>
      <c r="U223" s="12" t="str">
        <f t="shared" si="2"/>
        <v/>
      </c>
      <c r="V223" s="12"/>
      <c r="W223" s="15" t="s">
        <v>97</v>
      </c>
      <c r="X223" s="12" t="s">
        <v>98</v>
      </c>
      <c r="Y223" s="12" t="s">
        <v>99</v>
      </c>
      <c r="Z223" s="12" t="s">
        <v>864</v>
      </c>
      <c r="AA223" s="12" t="s">
        <v>865</v>
      </c>
      <c r="AB223" s="12"/>
      <c r="AC223" s="12">
        <v>1</v>
      </c>
      <c r="AD223" s="12"/>
      <c r="AE223" s="12" t="s">
        <v>102</v>
      </c>
      <c r="AF223" s="16">
        <v>660000</v>
      </c>
      <c r="AG223" s="16">
        <v>561000</v>
      </c>
      <c r="AH223" s="16">
        <v>85</v>
      </c>
      <c r="AI223" s="16">
        <v>99000</v>
      </c>
      <c r="AJ223" s="12">
        <v>0</v>
      </c>
      <c r="AK223" s="12">
        <v>0</v>
      </c>
      <c r="AL223" s="12">
        <v>0</v>
      </c>
      <c r="AM223" s="12">
        <v>0</v>
      </c>
      <c r="AN223" s="12">
        <v>99000</v>
      </c>
      <c r="AO223" s="12">
        <v>99000</v>
      </c>
      <c r="AP223" s="12" t="s">
        <v>866</v>
      </c>
      <c r="AQ223" s="12"/>
      <c r="AR223" s="12"/>
      <c r="AS223" s="12"/>
      <c r="AT223" s="12" t="s">
        <v>867</v>
      </c>
      <c r="AU223" s="12"/>
      <c r="AV223" s="14">
        <v>44349</v>
      </c>
      <c r="AW223" s="12" t="s">
        <v>106</v>
      </c>
      <c r="AX223" s="14">
        <v>44349</v>
      </c>
      <c r="AY223" s="12" t="s">
        <v>106</v>
      </c>
      <c r="AZ223" s="12" t="s">
        <v>864</v>
      </c>
      <c r="BA223" s="12" t="s">
        <v>865</v>
      </c>
      <c r="BB223" s="12">
        <v>1</v>
      </c>
      <c r="BC223" s="12"/>
      <c r="BD223" s="16">
        <v>660000</v>
      </c>
      <c r="BE223" s="16">
        <v>0</v>
      </c>
      <c r="BF223" s="16">
        <v>0</v>
      </c>
      <c r="BG223" s="16">
        <v>0</v>
      </c>
      <c r="BH223" s="16">
        <v>0</v>
      </c>
      <c r="BI223" s="16">
        <v>660000</v>
      </c>
      <c r="BJ223" s="16"/>
      <c r="BK223" s="12"/>
      <c r="BL223" s="12" t="s">
        <v>104</v>
      </c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7">
        <v>44349.813356481478</v>
      </c>
      <c r="BZ223" s="12" t="s">
        <v>868</v>
      </c>
      <c r="CA223" s="12" t="s">
        <v>106</v>
      </c>
      <c r="CB223" s="12">
        <v>99000</v>
      </c>
      <c r="CC223" s="12" t="s">
        <v>258</v>
      </c>
      <c r="CD223" s="12" t="s">
        <v>258</v>
      </c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1:102" ht="17.25" customHeight="1" x14ac:dyDescent="0.15">
      <c r="A224" s="12">
        <v>91</v>
      </c>
      <c r="B224" s="12" t="s">
        <v>869</v>
      </c>
      <c r="C224" s="13">
        <v>44349</v>
      </c>
      <c r="D224" s="12" t="s">
        <v>89</v>
      </c>
      <c r="E224" s="12" t="s">
        <v>90</v>
      </c>
      <c r="F224" s="12" t="str">
        <f t="shared" si="3"/>
        <v/>
      </c>
      <c r="G224" s="14">
        <v>44349</v>
      </c>
      <c r="H224" s="12"/>
      <c r="I224" s="12"/>
      <c r="J224" s="12"/>
      <c r="K224" s="12" t="s">
        <v>91</v>
      </c>
      <c r="L224" s="12"/>
      <c r="M224" s="12" t="s">
        <v>92</v>
      </c>
      <c r="N224" s="12" t="s">
        <v>93</v>
      </c>
      <c r="O224" s="12" t="s">
        <v>94</v>
      </c>
      <c r="P224" s="12" t="s">
        <v>95</v>
      </c>
      <c r="Q224" s="12" t="s">
        <v>870</v>
      </c>
      <c r="R224" s="12" t="s">
        <v>870</v>
      </c>
      <c r="S224" s="12" t="str">
        <f t="shared" si="1"/>
        <v/>
      </c>
      <c r="T224" s="12"/>
      <c r="U224" s="12" t="str">
        <f t="shared" si="2"/>
        <v/>
      </c>
      <c r="V224" s="12"/>
      <c r="W224" s="15" t="s">
        <v>97</v>
      </c>
      <c r="X224" s="12" t="s">
        <v>98</v>
      </c>
      <c r="Y224" s="12" t="s">
        <v>99</v>
      </c>
      <c r="Z224" s="12" t="s">
        <v>871</v>
      </c>
      <c r="AA224" s="12" t="s">
        <v>865</v>
      </c>
      <c r="AB224" s="12"/>
      <c r="AC224" s="12">
        <v>1</v>
      </c>
      <c r="AD224" s="12"/>
      <c r="AE224" s="12" t="s">
        <v>102</v>
      </c>
      <c r="AF224" s="16">
        <v>1500000</v>
      </c>
      <c r="AG224" s="16">
        <v>1251000</v>
      </c>
      <c r="AH224" s="16">
        <v>83.4</v>
      </c>
      <c r="AI224" s="16">
        <v>249000</v>
      </c>
      <c r="AJ224" s="12">
        <v>0</v>
      </c>
      <c r="AK224" s="12">
        <v>0</v>
      </c>
      <c r="AL224" s="12">
        <v>0</v>
      </c>
      <c r="AM224" s="12">
        <v>0</v>
      </c>
      <c r="AN224" s="12">
        <v>249000</v>
      </c>
      <c r="AO224" s="12">
        <v>249000</v>
      </c>
      <c r="AP224" s="12" t="s">
        <v>866</v>
      </c>
      <c r="AQ224" s="12"/>
      <c r="AR224" s="12"/>
      <c r="AS224" s="12"/>
      <c r="AT224" s="12" t="s">
        <v>872</v>
      </c>
      <c r="AU224" s="12"/>
      <c r="AV224" s="14">
        <v>44349</v>
      </c>
      <c r="AW224" s="12" t="s">
        <v>106</v>
      </c>
      <c r="AX224" s="14">
        <v>44349</v>
      </c>
      <c r="AY224" s="12" t="s">
        <v>106</v>
      </c>
      <c r="AZ224" s="12" t="s">
        <v>871</v>
      </c>
      <c r="BA224" s="12" t="s">
        <v>865</v>
      </c>
      <c r="BB224" s="12">
        <v>1</v>
      </c>
      <c r="BC224" s="12"/>
      <c r="BD224" s="16">
        <v>1500000</v>
      </c>
      <c r="BE224" s="16">
        <v>0</v>
      </c>
      <c r="BF224" s="16">
        <v>0</v>
      </c>
      <c r="BG224" s="16">
        <v>0</v>
      </c>
      <c r="BH224" s="16">
        <v>0</v>
      </c>
      <c r="BI224" s="16">
        <v>1500000</v>
      </c>
      <c r="BJ224" s="16"/>
      <c r="BK224" s="12"/>
      <c r="BL224" s="12" t="s">
        <v>104</v>
      </c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7">
        <v>44349.817407407405</v>
      </c>
      <c r="BZ224" s="12" t="s">
        <v>873</v>
      </c>
      <c r="CA224" s="12" t="s">
        <v>106</v>
      </c>
      <c r="CB224" s="12">
        <v>249000</v>
      </c>
      <c r="CC224" s="12" t="s">
        <v>258</v>
      </c>
      <c r="CD224" s="12" t="s">
        <v>258</v>
      </c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1:102" ht="17.25" customHeight="1" x14ac:dyDescent="0.15">
      <c r="A225" s="12">
        <v>90</v>
      </c>
      <c r="B225" s="12" t="s">
        <v>874</v>
      </c>
      <c r="C225" s="13">
        <v>44349</v>
      </c>
      <c r="D225" s="12" t="s">
        <v>89</v>
      </c>
      <c r="E225" s="12" t="s">
        <v>90</v>
      </c>
      <c r="F225" s="12" t="str">
        <f t="shared" si="3"/>
        <v/>
      </c>
      <c r="G225" s="14">
        <v>44349</v>
      </c>
      <c r="H225" s="12"/>
      <c r="I225" s="12"/>
      <c r="J225" s="12"/>
      <c r="K225" s="12" t="s">
        <v>91</v>
      </c>
      <c r="L225" s="12"/>
      <c r="M225" s="12" t="s">
        <v>92</v>
      </c>
      <c r="N225" s="12" t="s">
        <v>93</v>
      </c>
      <c r="O225" s="12" t="s">
        <v>94</v>
      </c>
      <c r="P225" s="12" t="s">
        <v>95</v>
      </c>
      <c r="Q225" s="12" t="s">
        <v>120</v>
      </c>
      <c r="R225" s="12" t="s">
        <v>120</v>
      </c>
      <c r="S225" s="12" t="str">
        <f t="shared" si="1"/>
        <v/>
      </c>
      <c r="T225" s="12"/>
      <c r="U225" s="12" t="str">
        <f t="shared" si="2"/>
        <v/>
      </c>
      <c r="V225" s="12"/>
      <c r="W225" s="15" t="s">
        <v>97</v>
      </c>
      <c r="X225" s="12" t="s">
        <v>98</v>
      </c>
      <c r="Y225" s="12" t="s">
        <v>99</v>
      </c>
      <c r="Z225" s="12" t="s">
        <v>875</v>
      </c>
      <c r="AA225" s="12" t="s">
        <v>122</v>
      </c>
      <c r="AB225" s="12"/>
      <c r="AC225" s="12">
        <v>1</v>
      </c>
      <c r="AD225" s="12"/>
      <c r="AE225" s="12" t="s">
        <v>102</v>
      </c>
      <c r="AF225" s="16">
        <v>265000</v>
      </c>
      <c r="AG225" s="16">
        <v>53000</v>
      </c>
      <c r="AH225" s="16">
        <v>20</v>
      </c>
      <c r="AI225" s="16">
        <v>212000</v>
      </c>
      <c r="AJ225" s="12">
        <v>0</v>
      </c>
      <c r="AK225" s="12">
        <v>0</v>
      </c>
      <c r="AL225" s="12">
        <v>0</v>
      </c>
      <c r="AM225" s="12">
        <v>0</v>
      </c>
      <c r="AN225" s="12">
        <v>212000</v>
      </c>
      <c r="AO225" s="12">
        <v>212000</v>
      </c>
      <c r="AP225" s="12" t="s">
        <v>854</v>
      </c>
      <c r="AQ225" s="12"/>
      <c r="AR225" s="12"/>
      <c r="AS225" s="12"/>
      <c r="AT225" s="12" t="s">
        <v>876</v>
      </c>
      <c r="AU225" s="12"/>
      <c r="AV225" s="14">
        <v>44349</v>
      </c>
      <c r="AW225" s="12" t="s">
        <v>106</v>
      </c>
      <c r="AX225" s="14">
        <v>44349</v>
      </c>
      <c r="AY225" s="12" t="s">
        <v>106</v>
      </c>
      <c r="AZ225" s="12" t="s">
        <v>875</v>
      </c>
      <c r="BA225" s="12" t="s">
        <v>122</v>
      </c>
      <c r="BB225" s="12">
        <v>1</v>
      </c>
      <c r="BC225" s="12"/>
      <c r="BD225" s="16">
        <v>265000</v>
      </c>
      <c r="BE225" s="16">
        <v>0</v>
      </c>
      <c r="BF225" s="16">
        <v>0</v>
      </c>
      <c r="BG225" s="16">
        <v>0</v>
      </c>
      <c r="BH225" s="16">
        <v>0</v>
      </c>
      <c r="BI225" s="16">
        <v>265000</v>
      </c>
      <c r="BJ225" s="16"/>
      <c r="BK225" s="12"/>
      <c r="BL225" s="12" t="s">
        <v>104</v>
      </c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7">
        <v>44349.830138888887</v>
      </c>
      <c r="BZ225" s="12" t="s">
        <v>877</v>
      </c>
      <c r="CA225" s="12" t="s">
        <v>106</v>
      </c>
      <c r="CB225" s="12">
        <v>212000</v>
      </c>
      <c r="CC225" s="12" t="s">
        <v>258</v>
      </c>
      <c r="CD225" s="12" t="s">
        <v>258</v>
      </c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1:102" ht="17.25" customHeight="1" x14ac:dyDescent="0.15">
      <c r="A226" s="12">
        <v>89</v>
      </c>
      <c r="B226" s="12" t="s">
        <v>878</v>
      </c>
      <c r="C226" s="13">
        <v>44379</v>
      </c>
      <c r="D226" s="12" t="s">
        <v>89</v>
      </c>
      <c r="E226" s="12" t="s">
        <v>90</v>
      </c>
      <c r="F226" s="12" t="str">
        <f t="shared" si="3"/>
        <v/>
      </c>
      <c r="G226" s="14">
        <v>44379</v>
      </c>
      <c r="H226" s="12"/>
      <c r="I226" s="12"/>
      <c r="J226" s="12"/>
      <c r="K226" s="12" t="s">
        <v>91</v>
      </c>
      <c r="L226" s="12"/>
      <c r="M226" s="12" t="s">
        <v>92</v>
      </c>
      <c r="N226" s="12" t="s">
        <v>93</v>
      </c>
      <c r="O226" s="12" t="s">
        <v>94</v>
      </c>
      <c r="P226" s="12" t="s">
        <v>95</v>
      </c>
      <c r="Q226" s="12" t="s">
        <v>879</v>
      </c>
      <c r="R226" s="12" t="s">
        <v>879</v>
      </c>
      <c r="S226" s="12" t="str">
        <f t="shared" si="1"/>
        <v/>
      </c>
      <c r="T226" s="12"/>
      <c r="U226" s="12" t="str">
        <f t="shared" si="2"/>
        <v/>
      </c>
      <c r="V226" s="12"/>
      <c r="W226" s="15" t="s">
        <v>97</v>
      </c>
      <c r="X226" s="12" t="s">
        <v>98</v>
      </c>
      <c r="Y226" s="12" t="s">
        <v>99</v>
      </c>
      <c r="Z226" s="12" t="s">
        <v>880</v>
      </c>
      <c r="AA226" s="12" t="s">
        <v>122</v>
      </c>
      <c r="AB226" s="12" t="s">
        <v>793</v>
      </c>
      <c r="AC226" s="12">
        <v>1</v>
      </c>
      <c r="AD226" s="12"/>
      <c r="AE226" s="12" t="s">
        <v>102</v>
      </c>
      <c r="AF226" s="16">
        <v>700000</v>
      </c>
      <c r="AG226" s="16">
        <v>140000</v>
      </c>
      <c r="AH226" s="16">
        <v>20</v>
      </c>
      <c r="AI226" s="16">
        <v>560000</v>
      </c>
      <c r="AJ226" s="12">
        <v>0</v>
      </c>
      <c r="AK226" s="12">
        <v>0</v>
      </c>
      <c r="AL226" s="12">
        <v>0</v>
      </c>
      <c r="AM226" s="12">
        <v>0</v>
      </c>
      <c r="AN226" s="12">
        <v>990000</v>
      </c>
      <c r="AO226" s="12">
        <v>990000</v>
      </c>
      <c r="AP226" s="12"/>
      <c r="AQ226" s="12"/>
      <c r="AR226" s="12"/>
      <c r="AS226" s="12"/>
      <c r="AT226" s="12" t="s">
        <v>881</v>
      </c>
      <c r="AU226" s="12"/>
      <c r="AV226" s="14">
        <v>44379</v>
      </c>
      <c r="AW226" s="12" t="s">
        <v>106</v>
      </c>
      <c r="AX226" s="14">
        <v>44379</v>
      </c>
      <c r="AY226" s="12" t="s">
        <v>106</v>
      </c>
      <c r="AZ226" s="12" t="s">
        <v>880</v>
      </c>
      <c r="BA226" s="12" t="s">
        <v>122</v>
      </c>
      <c r="BB226" s="12">
        <v>1</v>
      </c>
      <c r="BC226" s="12"/>
      <c r="BD226" s="16">
        <v>700000</v>
      </c>
      <c r="BE226" s="16">
        <v>0</v>
      </c>
      <c r="BF226" s="16">
        <v>0</v>
      </c>
      <c r="BG226" s="16">
        <v>140000</v>
      </c>
      <c r="BH226" s="16">
        <v>0</v>
      </c>
      <c r="BI226" s="16">
        <v>560000</v>
      </c>
      <c r="BJ226" s="16"/>
      <c r="BK226" s="12"/>
      <c r="BL226" s="12" t="s">
        <v>104</v>
      </c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7">
        <v>44379.458761574075</v>
      </c>
      <c r="BZ226" s="12" t="s">
        <v>882</v>
      </c>
      <c r="CA226" s="12" t="s">
        <v>106</v>
      </c>
      <c r="CB226" s="12">
        <v>990000</v>
      </c>
      <c r="CC226" s="12" t="s">
        <v>90</v>
      </c>
      <c r="CD226" s="12" t="s">
        <v>107</v>
      </c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1:102" ht="17.25" customHeight="1" x14ac:dyDescent="0.15">
      <c r="A227" s="12"/>
      <c r="B227" s="12" t="s">
        <v>878</v>
      </c>
      <c r="C227" s="13">
        <v>44379</v>
      </c>
      <c r="D227" s="12" t="s">
        <v>89</v>
      </c>
      <c r="E227" s="12" t="s">
        <v>90</v>
      </c>
      <c r="F227" s="12" t="str">
        <f t="shared" si="3"/>
        <v/>
      </c>
      <c r="G227" s="14">
        <v>44379</v>
      </c>
      <c r="H227" s="12"/>
      <c r="I227" s="12"/>
      <c r="J227" s="12"/>
      <c r="K227" s="12" t="s">
        <v>91</v>
      </c>
      <c r="L227" s="12"/>
      <c r="M227" s="12" t="s">
        <v>92</v>
      </c>
      <c r="N227" s="12" t="s">
        <v>93</v>
      </c>
      <c r="O227" s="12" t="s">
        <v>94</v>
      </c>
      <c r="P227" s="12" t="s">
        <v>95</v>
      </c>
      <c r="Q227" s="12" t="s">
        <v>879</v>
      </c>
      <c r="R227" s="12" t="s">
        <v>879</v>
      </c>
      <c r="S227" s="12" t="str">
        <f t="shared" si="1"/>
        <v/>
      </c>
      <c r="T227" s="12"/>
      <c r="U227" s="12" t="str">
        <f t="shared" si="2"/>
        <v/>
      </c>
      <c r="V227" s="12"/>
      <c r="W227" s="15" t="s">
        <v>97</v>
      </c>
      <c r="X227" s="12" t="s">
        <v>98</v>
      </c>
      <c r="Y227" s="12" t="s">
        <v>99</v>
      </c>
      <c r="Z227" s="12" t="s">
        <v>883</v>
      </c>
      <c r="AA227" s="12" t="s">
        <v>122</v>
      </c>
      <c r="AB227" s="12"/>
      <c r="AC227" s="12">
        <v>1</v>
      </c>
      <c r="AD227" s="12"/>
      <c r="AE227" s="12" t="s">
        <v>102</v>
      </c>
      <c r="AF227" s="16">
        <v>430000</v>
      </c>
      <c r="AG227" s="16">
        <v>0</v>
      </c>
      <c r="AH227" s="16">
        <v>0</v>
      </c>
      <c r="AI227" s="16">
        <v>430000</v>
      </c>
      <c r="AJ227" s="12">
        <v>0</v>
      </c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7"/>
      <c r="AW227" s="12"/>
      <c r="AX227" s="17"/>
      <c r="AY227" s="12"/>
      <c r="AZ227" s="12" t="s">
        <v>883</v>
      </c>
      <c r="BA227" s="12" t="s">
        <v>122</v>
      </c>
      <c r="BB227" s="12">
        <v>1</v>
      </c>
      <c r="BC227" s="12"/>
      <c r="BD227" s="16">
        <v>430000</v>
      </c>
      <c r="BE227" s="16">
        <v>0</v>
      </c>
      <c r="BF227" s="16">
        <v>0</v>
      </c>
      <c r="BG227" s="16">
        <v>0</v>
      </c>
      <c r="BH227" s="16">
        <v>0</v>
      </c>
      <c r="BI227" s="16">
        <v>430000</v>
      </c>
      <c r="BJ227" s="16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1:102" ht="17.25" customHeight="1" x14ac:dyDescent="0.15">
      <c r="A228" s="12">
        <v>88</v>
      </c>
      <c r="B228" s="12" t="s">
        <v>884</v>
      </c>
      <c r="C228" s="13">
        <v>44379</v>
      </c>
      <c r="D228" s="12" t="s">
        <v>89</v>
      </c>
      <c r="E228" s="12" t="s">
        <v>90</v>
      </c>
      <c r="F228" s="12" t="str">
        <f t="shared" si="3"/>
        <v/>
      </c>
      <c r="G228" s="14">
        <v>44379</v>
      </c>
      <c r="H228" s="12"/>
      <c r="I228" s="12"/>
      <c r="J228" s="12"/>
      <c r="K228" s="12" t="s">
        <v>91</v>
      </c>
      <c r="L228" s="12"/>
      <c r="M228" s="12" t="s">
        <v>92</v>
      </c>
      <c r="N228" s="12" t="s">
        <v>93</v>
      </c>
      <c r="O228" s="12" t="s">
        <v>94</v>
      </c>
      <c r="P228" s="12" t="s">
        <v>95</v>
      </c>
      <c r="Q228" s="12" t="s">
        <v>885</v>
      </c>
      <c r="R228" s="12" t="s">
        <v>885</v>
      </c>
      <c r="S228" s="12" t="str">
        <f t="shared" si="1"/>
        <v/>
      </c>
      <c r="T228" s="12"/>
      <c r="U228" s="12" t="str">
        <f t="shared" si="2"/>
        <v/>
      </c>
      <c r="V228" s="12"/>
      <c r="W228" s="15" t="s">
        <v>97</v>
      </c>
      <c r="X228" s="12" t="s">
        <v>98</v>
      </c>
      <c r="Y228" s="12" t="s">
        <v>99</v>
      </c>
      <c r="Z228" s="12" t="s">
        <v>871</v>
      </c>
      <c r="AA228" s="12" t="s">
        <v>865</v>
      </c>
      <c r="AB228" s="12" t="s">
        <v>866</v>
      </c>
      <c r="AC228" s="12">
        <v>1</v>
      </c>
      <c r="AD228" s="12"/>
      <c r="AE228" s="12" t="s">
        <v>102</v>
      </c>
      <c r="AF228" s="16">
        <v>1500000</v>
      </c>
      <c r="AG228" s="16">
        <v>1251000</v>
      </c>
      <c r="AH228" s="16">
        <v>83.4</v>
      </c>
      <c r="AI228" s="16">
        <v>249000</v>
      </c>
      <c r="AJ228" s="12">
        <v>0</v>
      </c>
      <c r="AK228" s="12">
        <v>0</v>
      </c>
      <c r="AL228" s="12">
        <v>0</v>
      </c>
      <c r="AM228" s="12">
        <v>0</v>
      </c>
      <c r="AN228" s="12">
        <v>249000</v>
      </c>
      <c r="AO228" s="12">
        <v>249000</v>
      </c>
      <c r="AP228" s="12" t="s">
        <v>886</v>
      </c>
      <c r="AQ228" s="12"/>
      <c r="AR228" s="12"/>
      <c r="AS228" s="12"/>
      <c r="AT228" s="12" t="s">
        <v>887</v>
      </c>
      <c r="AU228" s="12"/>
      <c r="AV228" s="14">
        <v>44379</v>
      </c>
      <c r="AW228" s="12" t="s">
        <v>106</v>
      </c>
      <c r="AX228" s="14">
        <v>44379</v>
      </c>
      <c r="AY228" s="12" t="s">
        <v>106</v>
      </c>
      <c r="AZ228" s="12" t="s">
        <v>871</v>
      </c>
      <c r="BA228" s="12" t="s">
        <v>865</v>
      </c>
      <c r="BB228" s="12">
        <v>1</v>
      </c>
      <c r="BC228" s="12"/>
      <c r="BD228" s="16">
        <v>1500000</v>
      </c>
      <c r="BE228" s="16">
        <v>0</v>
      </c>
      <c r="BF228" s="16">
        <v>0</v>
      </c>
      <c r="BG228" s="16">
        <v>1251000</v>
      </c>
      <c r="BH228" s="16">
        <v>0</v>
      </c>
      <c r="BI228" s="16">
        <v>249000</v>
      </c>
      <c r="BJ228" s="16"/>
      <c r="BK228" s="12"/>
      <c r="BL228" s="12" t="s">
        <v>104</v>
      </c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7">
        <v>44379.499050925922</v>
      </c>
      <c r="BZ228" s="12" t="s">
        <v>888</v>
      </c>
      <c r="CA228" s="12" t="s">
        <v>106</v>
      </c>
      <c r="CB228" s="12">
        <v>249000</v>
      </c>
      <c r="CC228" s="12" t="s">
        <v>258</v>
      </c>
      <c r="CD228" s="12" t="s">
        <v>258</v>
      </c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1:102" ht="17.25" customHeight="1" x14ac:dyDescent="0.15">
      <c r="A229" s="12">
        <v>87</v>
      </c>
      <c r="B229" s="12" t="s">
        <v>889</v>
      </c>
      <c r="C229" s="13">
        <v>44379</v>
      </c>
      <c r="D229" s="12" t="s">
        <v>89</v>
      </c>
      <c r="E229" s="12" t="s">
        <v>90</v>
      </c>
      <c r="F229" s="12" t="str">
        <f t="shared" si="3"/>
        <v/>
      </c>
      <c r="G229" s="14">
        <v>44379</v>
      </c>
      <c r="H229" s="12"/>
      <c r="I229" s="12"/>
      <c r="J229" s="12"/>
      <c r="K229" s="12" t="s">
        <v>91</v>
      </c>
      <c r="L229" s="12"/>
      <c r="M229" s="12" t="s">
        <v>92</v>
      </c>
      <c r="N229" s="12" t="s">
        <v>93</v>
      </c>
      <c r="O229" s="12" t="s">
        <v>94</v>
      </c>
      <c r="P229" s="12" t="s">
        <v>95</v>
      </c>
      <c r="Q229" s="12" t="s">
        <v>890</v>
      </c>
      <c r="R229" s="12" t="s">
        <v>890</v>
      </c>
      <c r="S229" s="12" t="str">
        <f t="shared" si="1"/>
        <v/>
      </c>
      <c r="T229" s="12"/>
      <c r="U229" s="12" t="str">
        <f t="shared" si="2"/>
        <v/>
      </c>
      <c r="V229" s="12"/>
      <c r="W229" s="15" t="s">
        <v>97</v>
      </c>
      <c r="X229" s="12" t="s">
        <v>98</v>
      </c>
      <c r="Y229" s="12" t="s">
        <v>99</v>
      </c>
      <c r="Z229" s="12" t="s">
        <v>891</v>
      </c>
      <c r="AA229" s="12" t="s">
        <v>122</v>
      </c>
      <c r="AB229" s="12"/>
      <c r="AC229" s="12">
        <v>1</v>
      </c>
      <c r="AD229" s="12"/>
      <c r="AE229" s="12" t="s">
        <v>102</v>
      </c>
      <c r="AF229" s="16">
        <v>430000</v>
      </c>
      <c r="AG229" s="16">
        <v>0</v>
      </c>
      <c r="AH229" s="16">
        <v>0</v>
      </c>
      <c r="AI229" s="16">
        <v>430000</v>
      </c>
      <c r="AJ229" s="12">
        <v>0</v>
      </c>
      <c r="AK229" s="12">
        <v>0</v>
      </c>
      <c r="AL229" s="12">
        <v>0</v>
      </c>
      <c r="AM229" s="12">
        <v>0</v>
      </c>
      <c r="AN229" s="12">
        <v>430000</v>
      </c>
      <c r="AO229" s="12">
        <v>430000</v>
      </c>
      <c r="AP229" s="12"/>
      <c r="AQ229" s="12"/>
      <c r="AR229" s="12"/>
      <c r="AS229" s="12"/>
      <c r="AT229" s="12" t="s">
        <v>892</v>
      </c>
      <c r="AU229" s="12"/>
      <c r="AV229" s="14">
        <v>44379</v>
      </c>
      <c r="AW229" s="12" t="s">
        <v>106</v>
      </c>
      <c r="AX229" s="14">
        <v>44379</v>
      </c>
      <c r="AY229" s="12" t="s">
        <v>106</v>
      </c>
      <c r="AZ229" s="12" t="s">
        <v>891</v>
      </c>
      <c r="BA229" s="12" t="s">
        <v>122</v>
      </c>
      <c r="BB229" s="12">
        <v>1</v>
      </c>
      <c r="BC229" s="12"/>
      <c r="BD229" s="16">
        <v>430000</v>
      </c>
      <c r="BE229" s="16">
        <v>0</v>
      </c>
      <c r="BF229" s="16">
        <v>0</v>
      </c>
      <c r="BG229" s="16">
        <v>0</v>
      </c>
      <c r="BH229" s="16">
        <v>0</v>
      </c>
      <c r="BI229" s="16">
        <v>430000</v>
      </c>
      <c r="BJ229" s="16"/>
      <c r="BK229" s="12"/>
      <c r="BL229" s="12" t="s">
        <v>104</v>
      </c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7">
        <v>44379.515462962961</v>
      </c>
      <c r="BZ229" s="12" t="s">
        <v>893</v>
      </c>
      <c r="CA229" s="12" t="s">
        <v>97</v>
      </c>
      <c r="CB229" s="12">
        <v>430000</v>
      </c>
      <c r="CC229" s="12" t="s">
        <v>90</v>
      </c>
      <c r="CD229" s="12" t="s">
        <v>107</v>
      </c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1:102" ht="17.25" customHeight="1" x14ac:dyDescent="0.15">
      <c r="A230" s="12">
        <v>86</v>
      </c>
      <c r="B230" s="12" t="s">
        <v>894</v>
      </c>
      <c r="C230" s="13">
        <v>44379</v>
      </c>
      <c r="D230" s="12" t="s">
        <v>89</v>
      </c>
      <c r="E230" s="12" t="s">
        <v>90</v>
      </c>
      <c r="F230" s="12" t="str">
        <f t="shared" si="3"/>
        <v/>
      </c>
      <c r="G230" s="14">
        <v>44379</v>
      </c>
      <c r="H230" s="12"/>
      <c r="I230" s="12"/>
      <c r="J230" s="12"/>
      <c r="K230" s="12" t="s">
        <v>91</v>
      </c>
      <c r="L230" s="12"/>
      <c r="M230" s="12" t="s">
        <v>92</v>
      </c>
      <c r="N230" s="12" t="s">
        <v>93</v>
      </c>
      <c r="O230" s="12" t="s">
        <v>94</v>
      </c>
      <c r="P230" s="12" t="s">
        <v>95</v>
      </c>
      <c r="Q230" s="12" t="s">
        <v>890</v>
      </c>
      <c r="R230" s="12" t="s">
        <v>890</v>
      </c>
      <c r="S230" s="12" t="str">
        <f t="shared" si="1"/>
        <v/>
      </c>
      <c r="T230" s="12"/>
      <c r="U230" s="12" t="str">
        <f t="shared" si="2"/>
        <v/>
      </c>
      <c r="V230" s="12"/>
      <c r="W230" s="15" t="s">
        <v>97</v>
      </c>
      <c r="X230" s="12" t="s">
        <v>98</v>
      </c>
      <c r="Y230" s="12" t="s">
        <v>99</v>
      </c>
      <c r="Z230" s="12" t="s">
        <v>895</v>
      </c>
      <c r="AA230" s="12" t="s">
        <v>122</v>
      </c>
      <c r="AB230" s="12" t="s">
        <v>793</v>
      </c>
      <c r="AC230" s="12">
        <v>1</v>
      </c>
      <c r="AD230" s="12"/>
      <c r="AE230" s="12" t="s">
        <v>102</v>
      </c>
      <c r="AF230" s="16">
        <v>315000</v>
      </c>
      <c r="AG230" s="16">
        <v>63000</v>
      </c>
      <c r="AH230" s="16">
        <v>20</v>
      </c>
      <c r="AI230" s="16">
        <v>252000</v>
      </c>
      <c r="AJ230" s="12">
        <v>0</v>
      </c>
      <c r="AK230" s="12">
        <v>0</v>
      </c>
      <c r="AL230" s="12">
        <v>0</v>
      </c>
      <c r="AM230" s="12">
        <v>0</v>
      </c>
      <c r="AN230" s="12">
        <v>560000</v>
      </c>
      <c r="AO230" s="12">
        <v>560000</v>
      </c>
      <c r="AP230" s="12" t="s">
        <v>896</v>
      </c>
      <c r="AQ230" s="12"/>
      <c r="AR230" s="12"/>
      <c r="AS230" s="12"/>
      <c r="AT230" s="12" t="s">
        <v>897</v>
      </c>
      <c r="AU230" s="12"/>
      <c r="AV230" s="14">
        <v>44379</v>
      </c>
      <c r="AW230" s="12" t="s">
        <v>106</v>
      </c>
      <c r="AX230" s="14">
        <v>44379</v>
      </c>
      <c r="AY230" s="12" t="s">
        <v>106</v>
      </c>
      <c r="AZ230" s="12" t="s">
        <v>895</v>
      </c>
      <c r="BA230" s="12" t="s">
        <v>122</v>
      </c>
      <c r="BB230" s="12">
        <v>1</v>
      </c>
      <c r="BC230" s="12"/>
      <c r="BD230" s="16">
        <v>315000</v>
      </c>
      <c r="BE230" s="16">
        <v>0</v>
      </c>
      <c r="BF230" s="16">
        <v>0</v>
      </c>
      <c r="BG230" s="16">
        <v>63000</v>
      </c>
      <c r="BH230" s="16">
        <v>0</v>
      </c>
      <c r="BI230" s="16">
        <v>252000</v>
      </c>
      <c r="BJ230" s="16"/>
      <c r="BK230" s="12"/>
      <c r="BL230" s="12" t="s">
        <v>104</v>
      </c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7">
        <v>44379.507754629631</v>
      </c>
      <c r="BZ230" s="12" t="s">
        <v>898</v>
      </c>
      <c r="CA230" s="12" t="s">
        <v>106</v>
      </c>
      <c r="CB230" s="12">
        <v>560000</v>
      </c>
      <c r="CC230" s="12" t="s">
        <v>258</v>
      </c>
      <c r="CD230" s="12" t="s">
        <v>258</v>
      </c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1:102" ht="17.25" customHeight="1" x14ac:dyDescent="0.15">
      <c r="A231" s="12"/>
      <c r="B231" s="12" t="s">
        <v>894</v>
      </c>
      <c r="C231" s="13">
        <v>44379</v>
      </c>
      <c r="D231" s="12" t="s">
        <v>89</v>
      </c>
      <c r="E231" s="12" t="s">
        <v>90</v>
      </c>
      <c r="F231" s="12" t="str">
        <f t="shared" si="3"/>
        <v/>
      </c>
      <c r="G231" s="14">
        <v>44379</v>
      </c>
      <c r="H231" s="12"/>
      <c r="I231" s="12"/>
      <c r="J231" s="12"/>
      <c r="K231" s="12" t="s">
        <v>91</v>
      </c>
      <c r="L231" s="12"/>
      <c r="M231" s="12" t="s">
        <v>92</v>
      </c>
      <c r="N231" s="12" t="s">
        <v>93</v>
      </c>
      <c r="O231" s="12" t="s">
        <v>94</v>
      </c>
      <c r="P231" s="12" t="s">
        <v>95</v>
      </c>
      <c r="Q231" s="12" t="s">
        <v>890</v>
      </c>
      <c r="R231" s="12" t="s">
        <v>890</v>
      </c>
      <c r="S231" s="12" t="str">
        <f t="shared" si="1"/>
        <v/>
      </c>
      <c r="T231" s="12"/>
      <c r="U231" s="12" t="str">
        <f t="shared" si="2"/>
        <v/>
      </c>
      <c r="V231" s="12"/>
      <c r="W231" s="15" t="s">
        <v>97</v>
      </c>
      <c r="X231" s="12" t="s">
        <v>98</v>
      </c>
      <c r="Y231" s="12" t="s">
        <v>99</v>
      </c>
      <c r="Z231" s="12" t="s">
        <v>899</v>
      </c>
      <c r="AA231" s="12" t="s">
        <v>122</v>
      </c>
      <c r="AB231" s="12" t="s">
        <v>793</v>
      </c>
      <c r="AC231" s="12">
        <v>1</v>
      </c>
      <c r="AD231" s="12"/>
      <c r="AE231" s="12" t="s">
        <v>102</v>
      </c>
      <c r="AF231" s="16">
        <v>385000</v>
      </c>
      <c r="AG231" s="16">
        <v>77000</v>
      </c>
      <c r="AH231" s="16">
        <v>20</v>
      </c>
      <c r="AI231" s="16">
        <v>308000</v>
      </c>
      <c r="AJ231" s="12">
        <v>0</v>
      </c>
      <c r="AK231" s="12"/>
      <c r="AL231" s="12"/>
      <c r="AM231" s="12"/>
      <c r="AN231" s="12"/>
      <c r="AO231" s="12"/>
      <c r="AP231" s="12" t="s">
        <v>896</v>
      </c>
      <c r="AQ231" s="12"/>
      <c r="AR231" s="12"/>
      <c r="AS231" s="12"/>
      <c r="AT231" s="12"/>
      <c r="AU231" s="12"/>
      <c r="AV231" s="17"/>
      <c r="AW231" s="12"/>
      <c r="AX231" s="17"/>
      <c r="AY231" s="12"/>
      <c r="AZ231" s="12" t="s">
        <v>899</v>
      </c>
      <c r="BA231" s="12" t="s">
        <v>122</v>
      </c>
      <c r="BB231" s="12">
        <v>1</v>
      </c>
      <c r="BC231" s="12"/>
      <c r="BD231" s="16">
        <v>385000</v>
      </c>
      <c r="BE231" s="16">
        <v>0</v>
      </c>
      <c r="BF231" s="16">
        <v>0</v>
      </c>
      <c r="BG231" s="16">
        <v>77000</v>
      </c>
      <c r="BH231" s="16">
        <v>0</v>
      </c>
      <c r="BI231" s="16">
        <v>308000</v>
      </c>
      <c r="BJ231" s="16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1:102" ht="17.25" customHeight="1" x14ac:dyDescent="0.15">
      <c r="A232" s="12">
        <v>85</v>
      </c>
      <c r="B232" s="12" t="s">
        <v>900</v>
      </c>
      <c r="C232" s="13">
        <v>44379</v>
      </c>
      <c r="D232" s="12" t="s">
        <v>89</v>
      </c>
      <c r="E232" s="12" t="s">
        <v>90</v>
      </c>
      <c r="F232" s="12" t="str">
        <f t="shared" si="3"/>
        <v/>
      </c>
      <c r="G232" s="14">
        <v>44379</v>
      </c>
      <c r="H232" s="12"/>
      <c r="I232" s="12"/>
      <c r="J232" s="12"/>
      <c r="K232" s="12" t="s">
        <v>91</v>
      </c>
      <c r="L232" s="12"/>
      <c r="M232" s="12" t="s">
        <v>92</v>
      </c>
      <c r="N232" s="12" t="s">
        <v>93</v>
      </c>
      <c r="O232" s="12" t="s">
        <v>94</v>
      </c>
      <c r="P232" s="12" t="s">
        <v>95</v>
      </c>
      <c r="Q232" s="12" t="s">
        <v>901</v>
      </c>
      <c r="R232" s="12" t="s">
        <v>901</v>
      </c>
      <c r="S232" s="12" t="str">
        <f t="shared" si="1"/>
        <v/>
      </c>
      <c r="T232" s="12"/>
      <c r="U232" s="12" t="str">
        <f t="shared" si="2"/>
        <v/>
      </c>
      <c r="V232" s="12"/>
      <c r="W232" s="15" t="s">
        <v>97</v>
      </c>
      <c r="X232" s="12" t="s">
        <v>98</v>
      </c>
      <c r="Y232" s="12" t="s">
        <v>99</v>
      </c>
      <c r="Z232" s="12" t="s">
        <v>902</v>
      </c>
      <c r="AA232" s="12" t="s">
        <v>584</v>
      </c>
      <c r="AB232" s="12" t="s">
        <v>903</v>
      </c>
      <c r="AC232" s="12">
        <v>1</v>
      </c>
      <c r="AD232" s="12"/>
      <c r="AE232" s="12" t="s">
        <v>102</v>
      </c>
      <c r="AF232" s="16">
        <v>140000</v>
      </c>
      <c r="AG232" s="16">
        <v>40000</v>
      </c>
      <c r="AH232" s="16">
        <v>28.57</v>
      </c>
      <c r="AI232" s="16">
        <v>100000</v>
      </c>
      <c r="AJ232" s="12">
        <v>0</v>
      </c>
      <c r="AK232" s="12">
        <v>0</v>
      </c>
      <c r="AL232" s="12">
        <v>0</v>
      </c>
      <c r="AM232" s="12">
        <v>0</v>
      </c>
      <c r="AN232" s="12">
        <v>349000</v>
      </c>
      <c r="AO232" s="12">
        <v>349000</v>
      </c>
      <c r="AP232" s="12" t="s">
        <v>904</v>
      </c>
      <c r="AQ232" s="12"/>
      <c r="AR232" s="12"/>
      <c r="AS232" s="12"/>
      <c r="AT232" s="12" t="s">
        <v>905</v>
      </c>
      <c r="AU232" s="12"/>
      <c r="AV232" s="14">
        <v>44379</v>
      </c>
      <c r="AW232" s="12" t="s">
        <v>106</v>
      </c>
      <c r="AX232" s="14">
        <v>44379</v>
      </c>
      <c r="AY232" s="12" t="s">
        <v>106</v>
      </c>
      <c r="AZ232" s="12" t="s">
        <v>902</v>
      </c>
      <c r="BA232" s="12" t="s">
        <v>584</v>
      </c>
      <c r="BB232" s="12">
        <v>1</v>
      </c>
      <c r="BC232" s="12"/>
      <c r="BD232" s="16">
        <v>140000</v>
      </c>
      <c r="BE232" s="16">
        <v>0</v>
      </c>
      <c r="BF232" s="16">
        <v>0</v>
      </c>
      <c r="BG232" s="16">
        <v>40000</v>
      </c>
      <c r="BH232" s="16">
        <v>0</v>
      </c>
      <c r="BI232" s="16">
        <v>100000</v>
      </c>
      <c r="BJ232" s="16"/>
      <c r="BK232" s="12"/>
      <c r="BL232" s="12" t="s">
        <v>104</v>
      </c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7">
        <v>44379.536921296298</v>
      </c>
      <c r="BZ232" s="12" t="s">
        <v>906</v>
      </c>
      <c r="CA232" s="12" t="s">
        <v>106</v>
      </c>
      <c r="CB232" s="12">
        <v>349000</v>
      </c>
      <c r="CC232" s="12" t="s">
        <v>258</v>
      </c>
      <c r="CD232" s="12" t="s">
        <v>258</v>
      </c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1:102" ht="17.25" customHeight="1" x14ac:dyDescent="0.15">
      <c r="A233" s="12"/>
      <c r="B233" s="12" t="s">
        <v>900</v>
      </c>
      <c r="C233" s="13">
        <v>44379</v>
      </c>
      <c r="D233" s="12" t="s">
        <v>89</v>
      </c>
      <c r="E233" s="12" t="s">
        <v>90</v>
      </c>
      <c r="F233" s="12" t="str">
        <f t="shared" si="3"/>
        <v/>
      </c>
      <c r="G233" s="14">
        <v>44379</v>
      </c>
      <c r="H233" s="12"/>
      <c r="I233" s="12"/>
      <c r="J233" s="12"/>
      <c r="K233" s="12" t="s">
        <v>91</v>
      </c>
      <c r="L233" s="12"/>
      <c r="M233" s="12" t="s">
        <v>92</v>
      </c>
      <c r="N233" s="12" t="s">
        <v>93</v>
      </c>
      <c r="O233" s="12" t="s">
        <v>94</v>
      </c>
      <c r="P233" s="12" t="s">
        <v>95</v>
      </c>
      <c r="Q233" s="12" t="s">
        <v>901</v>
      </c>
      <c r="R233" s="12" t="s">
        <v>901</v>
      </c>
      <c r="S233" s="12" t="str">
        <f t="shared" si="1"/>
        <v/>
      </c>
      <c r="T233" s="12"/>
      <c r="U233" s="12" t="str">
        <f t="shared" si="2"/>
        <v/>
      </c>
      <c r="V233" s="12"/>
      <c r="W233" s="15" t="s">
        <v>97</v>
      </c>
      <c r="X233" s="12" t="s">
        <v>98</v>
      </c>
      <c r="Y233" s="12" t="s">
        <v>99</v>
      </c>
      <c r="Z233" s="12" t="s">
        <v>871</v>
      </c>
      <c r="AA233" s="12" t="s">
        <v>865</v>
      </c>
      <c r="AB233" s="12" t="s">
        <v>866</v>
      </c>
      <c r="AC233" s="12">
        <v>1</v>
      </c>
      <c r="AD233" s="12"/>
      <c r="AE233" s="12" t="s">
        <v>102</v>
      </c>
      <c r="AF233" s="16">
        <v>1500000</v>
      </c>
      <c r="AG233" s="16">
        <v>1251000</v>
      </c>
      <c r="AH233" s="16">
        <v>83.4</v>
      </c>
      <c r="AI233" s="16">
        <v>249000</v>
      </c>
      <c r="AJ233" s="12">
        <v>0</v>
      </c>
      <c r="AK233" s="12"/>
      <c r="AL233" s="12"/>
      <c r="AM233" s="12"/>
      <c r="AN233" s="12"/>
      <c r="AO233" s="12"/>
      <c r="AP233" s="12" t="s">
        <v>904</v>
      </c>
      <c r="AQ233" s="12"/>
      <c r="AR233" s="12"/>
      <c r="AS233" s="12"/>
      <c r="AT233" s="12"/>
      <c r="AU233" s="12"/>
      <c r="AV233" s="17"/>
      <c r="AW233" s="12"/>
      <c r="AX233" s="17"/>
      <c r="AY233" s="12"/>
      <c r="AZ233" s="12" t="s">
        <v>871</v>
      </c>
      <c r="BA233" s="12" t="s">
        <v>865</v>
      </c>
      <c r="BB233" s="12">
        <v>1</v>
      </c>
      <c r="BC233" s="12"/>
      <c r="BD233" s="16">
        <v>1500000</v>
      </c>
      <c r="BE233" s="16">
        <v>0</v>
      </c>
      <c r="BF233" s="16">
        <v>0</v>
      </c>
      <c r="BG233" s="16">
        <v>1251000</v>
      </c>
      <c r="BH233" s="16">
        <v>0</v>
      </c>
      <c r="BI233" s="16">
        <v>249000</v>
      </c>
      <c r="BJ233" s="16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1:102" ht="17.25" customHeight="1" x14ac:dyDescent="0.15">
      <c r="A234" s="12">
        <v>84</v>
      </c>
      <c r="B234" s="12" t="s">
        <v>907</v>
      </c>
      <c r="C234" s="13">
        <v>44379</v>
      </c>
      <c r="D234" s="12" t="s">
        <v>89</v>
      </c>
      <c r="E234" s="12" t="s">
        <v>90</v>
      </c>
      <c r="F234" s="12" t="str">
        <f t="shared" si="3"/>
        <v/>
      </c>
      <c r="G234" s="14">
        <v>44379</v>
      </c>
      <c r="H234" s="12"/>
      <c r="I234" s="12"/>
      <c r="J234" s="12"/>
      <c r="K234" s="12" t="s">
        <v>91</v>
      </c>
      <c r="L234" s="12"/>
      <c r="M234" s="12" t="s">
        <v>92</v>
      </c>
      <c r="N234" s="12" t="s">
        <v>93</v>
      </c>
      <c r="O234" s="12" t="s">
        <v>94</v>
      </c>
      <c r="P234" s="12" t="s">
        <v>95</v>
      </c>
      <c r="Q234" s="12" t="s">
        <v>908</v>
      </c>
      <c r="R234" s="12" t="s">
        <v>908</v>
      </c>
      <c r="S234" s="12" t="str">
        <f t="shared" si="1"/>
        <v/>
      </c>
      <c r="T234" s="12"/>
      <c r="U234" s="12" t="str">
        <f t="shared" si="2"/>
        <v/>
      </c>
      <c r="V234" s="12"/>
      <c r="W234" s="15" t="s">
        <v>97</v>
      </c>
      <c r="X234" s="12" t="s">
        <v>98</v>
      </c>
      <c r="Y234" s="12" t="s">
        <v>99</v>
      </c>
      <c r="Z234" s="12" t="s">
        <v>745</v>
      </c>
      <c r="AA234" s="12" t="s">
        <v>122</v>
      </c>
      <c r="AB234" s="12" t="s">
        <v>793</v>
      </c>
      <c r="AC234" s="12">
        <v>1</v>
      </c>
      <c r="AD234" s="12"/>
      <c r="AE234" s="12"/>
      <c r="AF234" s="16">
        <v>275000</v>
      </c>
      <c r="AG234" s="16">
        <v>55000</v>
      </c>
      <c r="AH234" s="16">
        <v>20</v>
      </c>
      <c r="AI234" s="16">
        <v>220000</v>
      </c>
      <c r="AJ234" s="12">
        <v>0</v>
      </c>
      <c r="AK234" s="12">
        <v>0</v>
      </c>
      <c r="AL234" s="12">
        <v>0</v>
      </c>
      <c r="AM234" s="12">
        <v>0</v>
      </c>
      <c r="AN234" s="12">
        <v>220000</v>
      </c>
      <c r="AO234" s="12">
        <v>220000</v>
      </c>
      <c r="AP234" s="12" t="s">
        <v>909</v>
      </c>
      <c r="AQ234" s="12"/>
      <c r="AR234" s="12"/>
      <c r="AS234" s="12"/>
      <c r="AT234" s="12" t="s">
        <v>910</v>
      </c>
      <c r="AU234" s="12"/>
      <c r="AV234" s="14">
        <v>44379</v>
      </c>
      <c r="AW234" s="12" t="s">
        <v>106</v>
      </c>
      <c r="AX234" s="14">
        <v>44379</v>
      </c>
      <c r="AY234" s="12" t="s">
        <v>106</v>
      </c>
      <c r="AZ234" s="12" t="s">
        <v>745</v>
      </c>
      <c r="BA234" s="12" t="s">
        <v>122</v>
      </c>
      <c r="BB234" s="12">
        <v>1</v>
      </c>
      <c r="BC234" s="12"/>
      <c r="BD234" s="16">
        <v>275000</v>
      </c>
      <c r="BE234" s="16">
        <v>0</v>
      </c>
      <c r="BF234" s="16">
        <v>0</v>
      </c>
      <c r="BG234" s="16">
        <v>55000</v>
      </c>
      <c r="BH234" s="16">
        <v>0</v>
      </c>
      <c r="BI234" s="16">
        <v>220000</v>
      </c>
      <c r="BJ234" s="16"/>
      <c r="BK234" s="12"/>
      <c r="BL234" s="12" t="s">
        <v>104</v>
      </c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7">
        <v>44379.555995370371</v>
      </c>
      <c r="BZ234" s="12" t="s">
        <v>911</v>
      </c>
      <c r="CA234" s="12" t="s">
        <v>106</v>
      </c>
      <c r="CB234" s="12">
        <v>220000</v>
      </c>
      <c r="CC234" s="12" t="s">
        <v>258</v>
      </c>
      <c r="CD234" s="12" t="s">
        <v>258</v>
      </c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1:102" ht="17.25" customHeight="1" x14ac:dyDescent="0.15">
      <c r="A235" s="12">
        <v>83</v>
      </c>
      <c r="B235" s="12" t="s">
        <v>912</v>
      </c>
      <c r="C235" s="13">
        <v>44379</v>
      </c>
      <c r="D235" s="12" t="s">
        <v>89</v>
      </c>
      <c r="E235" s="12" t="s">
        <v>90</v>
      </c>
      <c r="F235" s="12" t="str">
        <f t="shared" si="3"/>
        <v/>
      </c>
      <c r="G235" s="14">
        <v>44379</v>
      </c>
      <c r="H235" s="12"/>
      <c r="I235" s="12"/>
      <c r="J235" s="12"/>
      <c r="K235" s="12" t="s">
        <v>91</v>
      </c>
      <c r="L235" s="12"/>
      <c r="M235" s="12" t="s">
        <v>92</v>
      </c>
      <c r="N235" s="12" t="s">
        <v>93</v>
      </c>
      <c r="O235" s="12" t="s">
        <v>94</v>
      </c>
      <c r="P235" s="12" t="s">
        <v>95</v>
      </c>
      <c r="Q235" s="12" t="s">
        <v>913</v>
      </c>
      <c r="R235" s="12" t="s">
        <v>913</v>
      </c>
      <c r="S235" s="12" t="str">
        <f t="shared" si="1"/>
        <v/>
      </c>
      <c r="T235" s="12"/>
      <c r="U235" s="12" t="str">
        <f t="shared" si="2"/>
        <v/>
      </c>
      <c r="V235" s="12"/>
      <c r="W235" s="15" t="s">
        <v>277</v>
      </c>
      <c r="X235" s="12" t="s">
        <v>98</v>
      </c>
      <c r="Y235" s="12" t="s">
        <v>99</v>
      </c>
      <c r="Z235" s="12" t="s">
        <v>914</v>
      </c>
      <c r="AA235" s="12" t="s">
        <v>152</v>
      </c>
      <c r="AB235" s="12" t="s">
        <v>915</v>
      </c>
      <c r="AC235" s="12">
        <v>1</v>
      </c>
      <c r="AD235" s="12"/>
      <c r="AE235" s="12" t="s">
        <v>102</v>
      </c>
      <c r="AF235" s="16">
        <v>4960000</v>
      </c>
      <c r="AG235" s="16">
        <v>1984000</v>
      </c>
      <c r="AH235" s="16">
        <v>40</v>
      </c>
      <c r="AI235" s="16">
        <v>2976000</v>
      </c>
      <c r="AJ235" s="12">
        <v>0</v>
      </c>
      <c r="AK235" s="12">
        <v>0</v>
      </c>
      <c r="AL235" s="12">
        <v>0</v>
      </c>
      <c r="AM235" s="12">
        <v>0</v>
      </c>
      <c r="AN235" s="12">
        <v>2976000</v>
      </c>
      <c r="AO235" s="12">
        <v>2976000</v>
      </c>
      <c r="AP235" s="12" t="s">
        <v>916</v>
      </c>
      <c r="AQ235" s="12"/>
      <c r="AR235" s="12"/>
      <c r="AS235" s="12"/>
      <c r="AT235" s="12" t="s">
        <v>917</v>
      </c>
      <c r="AU235" s="12"/>
      <c r="AV235" s="14">
        <v>44379</v>
      </c>
      <c r="AW235" s="12" t="s">
        <v>106</v>
      </c>
      <c r="AX235" s="14">
        <v>44379</v>
      </c>
      <c r="AY235" s="12" t="s">
        <v>106</v>
      </c>
      <c r="AZ235" s="12" t="s">
        <v>914</v>
      </c>
      <c r="BA235" s="12" t="s">
        <v>152</v>
      </c>
      <c r="BB235" s="12">
        <v>1</v>
      </c>
      <c r="BC235" s="12"/>
      <c r="BD235" s="16">
        <v>4960000</v>
      </c>
      <c r="BE235" s="16">
        <v>0</v>
      </c>
      <c r="BF235" s="16">
        <v>0</v>
      </c>
      <c r="BG235" s="16">
        <v>1984000</v>
      </c>
      <c r="BH235" s="16">
        <v>0</v>
      </c>
      <c r="BI235" s="16">
        <v>2976000</v>
      </c>
      <c r="BJ235" s="16"/>
      <c r="BK235" s="12"/>
      <c r="BL235" s="12" t="s">
        <v>104</v>
      </c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7">
        <v>44379.617175925923</v>
      </c>
      <c r="BZ235" s="12" t="s">
        <v>918</v>
      </c>
      <c r="CA235" s="12" t="s">
        <v>106</v>
      </c>
      <c r="CB235" s="12">
        <v>2976000</v>
      </c>
      <c r="CC235" s="12" t="s">
        <v>90</v>
      </c>
      <c r="CD235" s="12" t="s">
        <v>107</v>
      </c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1:102" ht="17.25" customHeight="1" x14ac:dyDescent="0.15">
      <c r="A236" s="12">
        <v>82</v>
      </c>
      <c r="B236" s="12" t="s">
        <v>919</v>
      </c>
      <c r="C236" s="13">
        <v>44379</v>
      </c>
      <c r="D236" s="12" t="s">
        <v>89</v>
      </c>
      <c r="E236" s="12" t="s">
        <v>90</v>
      </c>
      <c r="F236" s="12" t="str">
        <f t="shared" si="3"/>
        <v/>
      </c>
      <c r="G236" s="14">
        <v>44379</v>
      </c>
      <c r="H236" s="12"/>
      <c r="I236" s="12"/>
      <c r="J236" s="12"/>
      <c r="K236" s="12" t="s">
        <v>91</v>
      </c>
      <c r="L236" s="12"/>
      <c r="M236" s="12" t="s">
        <v>92</v>
      </c>
      <c r="N236" s="12" t="s">
        <v>93</v>
      </c>
      <c r="O236" s="12" t="s">
        <v>94</v>
      </c>
      <c r="P236" s="12" t="s">
        <v>95</v>
      </c>
      <c r="Q236" s="12" t="s">
        <v>920</v>
      </c>
      <c r="R236" s="12" t="s">
        <v>920</v>
      </c>
      <c r="S236" s="12" t="str">
        <f t="shared" si="1"/>
        <v/>
      </c>
      <c r="T236" s="12"/>
      <c r="U236" s="12" t="str">
        <f t="shared" si="2"/>
        <v/>
      </c>
      <c r="V236" s="12"/>
      <c r="W236" s="15" t="s">
        <v>277</v>
      </c>
      <c r="X236" s="12" t="s">
        <v>98</v>
      </c>
      <c r="Y236" s="12" t="s">
        <v>99</v>
      </c>
      <c r="Z236" s="12" t="s">
        <v>921</v>
      </c>
      <c r="AA236" s="12" t="s">
        <v>310</v>
      </c>
      <c r="AB236" s="12" t="s">
        <v>805</v>
      </c>
      <c r="AC236" s="12">
        <v>1</v>
      </c>
      <c r="AD236" s="12"/>
      <c r="AE236" s="12" t="s">
        <v>102</v>
      </c>
      <c r="AF236" s="16">
        <v>3190000</v>
      </c>
      <c r="AG236" s="16">
        <v>638000</v>
      </c>
      <c r="AH236" s="16">
        <v>20</v>
      </c>
      <c r="AI236" s="16">
        <v>2552000</v>
      </c>
      <c r="AJ236" s="12">
        <v>0</v>
      </c>
      <c r="AK236" s="12">
        <v>0</v>
      </c>
      <c r="AL236" s="12">
        <v>0</v>
      </c>
      <c r="AM236" s="12">
        <v>0</v>
      </c>
      <c r="AN236" s="12">
        <v>2552000</v>
      </c>
      <c r="AO236" s="12">
        <v>2552000</v>
      </c>
      <c r="AP236" s="12"/>
      <c r="AQ236" s="12"/>
      <c r="AR236" s="12"/>
      <c r="AS236" s="12"/>
      <c r="AT236" s="12" t="s">
        <v>922</v>
      </c>
      <c r="AU236" s="12"/>
      <c r="AV236" s="14">
        <v>44379</v>
      </c>
      <c r="AW236" s="12" t="s">
        <v>106</v>
      </c>
      <c r="AX236" s="14">
        <v>44379</v>
      </c>
      <c r="AY236" s="12" t="s">
        <v>106</v>
      </c>
      <c r="AZ236" s="12" t="s">
        <v>921</v>
      </c>
      <c r="BA236" s="12" t="s">
        <v>310</v>
      </c>
      <c r="BB236" s="12">
        <v>1</v>
      </c>
      <c r="BC236" s="12"/>
      <c r="BD236" s="16">
        <v>3190000</v>
      </c>
      <c r="BE236" s="16">
        <v>0</v>
      </c>
      <c r="BF236" s="16">
        <v>0</v>
      </c>
      <c r="BG236" s="16">
        <v>638000</v>
      </c>
      <c r="BH236" s="16">
        <v>0</v>
      </c>
      <c r="BI236" s="16">
        <v>2552000</v>
      </c>
      <c r="BJ236" s="16"/>
      <c r="BK236" s="12"/>
      <c r="BL236" s="12" t="s">
        <v>104</v>
      </c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 t="s">
        <v>923</v>
      </c>
      <c r="BZ236" s="12" t="s">
        <v>924</v>
      </c>
      <c r="CA236" s="12" t="s">
        <v>277</v>
      </c>
      <c r="CB236" s="12">
        <v>2552000</v>
      </c>
      <c r="CC236" s="12" t="s">
        <v>258</v>
      </c>
      <c r="CD236" s="12" t="s">
        <v>258</v>
      </c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1:102" ht="17.25" customHeight="1" x14ac:dyDescent="0.15">
      <c r="A237" s="12">
        <v>81</v>
      </c>
      <c r="B237" s="12" t="s">
        <v>925</v>
      </c>
      <c r="C237" s="13">
        <v>44379</v>
      </c>
      <c r="D237" s="12" t="s">
        <v>140</v>
      </c>
      <c r="E237" s="12" t="s">
        <v>90</v>
      </c>
      <c r="F237" s="12" t="str">
        <f t="shared" si="3"/>
        <v/>
      </c>
      <c r="G237" s="14">
        <v>44379</v>
      </c>
      <c r="H237" s="12"/>
      <c r="I237" s="12"/>
      <c r="J237" s="12"/>
      <c r="K237" s="12" t="s">
        <v>91</v>
      </c>
      <c r="L237" s="12"/>
      <c r="M237" s="12" t="s">
        <v>92</v>
      </c>
      <c r="N237" s="12" t="s">
        <v>93</v>
      </c>
      <c r="O237" s="12" t="s">
        <v>94</v>
      </c>
      <c r="P237" s="12" t="s">
        <v>95</v>
      </c>
      <c r="Q237" s="12" t="s">
        <v>926</v>
      </c>
      <c r="R237" s="12" t="s">
        <v>926</v>
      </c>
      <c r="S237" s="12" t="str">
        <f t="shared" si="1"/>
        <v/>
      </c>
      <c r="T237" s="12"/>
      <c r="U237" s="12" t="str">
        <f t="shared" si="2"/>
        <v/>
      </c>
      <c r="V237" s="12"/>
      <c r="W237" s="15" t="s">
        <v>927</v>
      </c>
      <c r="X237" s="12" t="s">
        <v>98</v>
      </c>
      <c r="Y237" s="12" t="s">
        <v>99</v>
      </c>
      <c r="Z237" s="12" t="s">
        <v>928</v>
      </c>
      <c r="AA237" s="12" t="s">
        <v>112</v>
      </c>
      <c r="AB237" s="12"/>
      <c r="AC237" s="12">
        <v>6</v>
      </c>
      <c r="AD237" s="12"/>
      <c r="AE237" s="12" t="s">
        <v>102</v>
      </c>
      <c r="AF237" s="16">
        <v>1485000</v>
      </c>
      <c r="AG237" s="16">
        <v>4455000</v>
      </c>
      <c r="AH237" s="16">
        <v>50</v>
      </c>
      <c r="AI237" s="16">
        <v>4455000</v>
      </c>
      <c r="AJ237" s="12">
        <v>0</v>
      </c>
      <c r="AK237" s="12">
        <v>0</v>
      </c>
      <c r="AL237" s="12">
        <v>0</v>
      </c>
      <c r="AM237" s="12">
        <v>0</v>
      </c>
      <c r="AN237" s="12">
        <v>7365000</v>
      </c>
      <c r="AO237" s="12">
        <v>7365000</v>
      </c>
      <c r="AP237" s="12" t="s">
        <v>929</v>
      </c>
      <c r="AQ237" s="12"/>
      <c r="AR237" s="12"/>
      <c r="AS237" s="12"/>
      <c r="AT237" s="12" t="s">
        <v>930</v>
      </c>
      <c r="AU237" s="12"/>
      <c r="AV237" s="14">
        <v>44379</v>
      </c>
      <c r="AW237" s="12" t="s">
        <v>106</v>
      </c>
      <c r="AX237" s="14">
        <v>44379</v>
      </c>
      <c r="AY237" s="12" t="s">
        <v>106</v>
      </c>
      <c r="AZ237" s="12" t="s">
        <v>928</v>
      </c>
      <c r="BA237" s="12" t="s">
        <v>112</v>
      </c>
      <c r="BB237" s="12">
        <v>6</v>
      </c>
      <c r="BC237" s="12"/>
      <c r="BD237" s="16">
        <v>1485000</v>
      </c>
      <c r="BE237" s="16">
        <v>0</v>
      </c>
      <c r="BF237" s="16">
        <v>0</v>
      </c>
      <c r="BG237" s="16">
        <v>0</v>
      </c>
      <c r="BH237" s="16">
        <v>0</v>
      </c>
      <c r="BI237" s="16">
        <v>8910000</v>
      </c>
      <c r="BJ237" s="16"/>
      <c r="BK237" s="12"/>
      <c r="BL237" s="12" t="s">
        <v>104</v>
      </c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 t="s">
        <v>931</v>
      </c>
      <c r="BZ237" s="12" t="s">
        <v>932</v>
      </c>
      <c r="CA237" s="12" t="s">
        <v>97</v>
      </c>
      <c r="CB237" s="12">
        <v>7365000</v>
      </c>
      <c r="CC237" s="12" t="s">
        <v>258</v>
      </c>
      <c r="CD237" s="12" t="s">
        <v>258</v>
      </c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1:102" ht="17.25" customHeight="1" x14ac:dyDescent="0.15">
      <c r="A238" s="12"/>
      <c r="B238" s="12" t="s">
        <v>925</v>
      </c>
      <c r="C238" s="13">
        <v>44379</v>
      </c>
      <c r="D238" s="12" t="s">
        <v>140</v>
      </c>
      <c r="E238" s="12" t="s">
        <v>90</v>
      </c>
      <c r="F238" s="12" t="str">
        <f t="shared" si="3"/>
        <v/>
      </c>
      <c r="G238" s="14">
        <v>44379</v>
      </c>
      <c r="H238" s="12"/>
      <c r="I238" s="12"/>
      <c r="J238" s="12"/>
      <c r="K238" s="12" t="s">
        <v>91</v>
      </c>
      <c r="L238" s="12"/>
      <c r="M238" s="12" t="s">
        <v>92</v>
      </c>
      <c r="N238" s="12" t="s">
        <v>93</v>
      </c>
      <c r="O238" s="12" t="s">
        <v>94</v>
      </c>
      <c r="P238" s="12" t="s">
        <v>95</v>
      </c>
      <c r="Q238" s="12" t="s">
        <v>926</v>
      </c>
      <c r="R238" s="12" t="s">
        <v>926</v>
      </c>
      <c r="S238" s="12" t="str">
        <f t="shared" si="1"/>
        <v/>
      </c>
      <c r="T238" s="12"/>
      <c r="U238" s="12" t="str">
        <f t="shared" si="2"/>
        <v/>
      </c>
      <c r="V238" s="12"/>
      <c r="W238" s="15" t="s">
        <v>927</v>
      </c>
      <c r="X238" s="12" t="s">
        <v>98</v>
      </c>
      <c r="Y238" s="12" t="s">
        <v>99</v>
      </c>
      <c r="Z238" s="12" t="s">
        <v>933</v>
      </c>
      <c r="AA238" s="12" t="s">
        <v>132</v>
      </c>
      <c r="AB238" s="12"/>
      <c r="AC238" s="12">
        <v>1</v>
      </c>
      <c r="AD238" s="12"/>
      <c r="AE238" s="12" t="s">
        <v>102</v>
      </c>
      <c r="AF238" s="16">
        <v>5820000</v>
      </c>
      <c r="AG238" s="16">
        <v>2910000</v>
      </c>
      <c r="AH238" s="16">
        <v>50</v>
      </c>
      <c r="AI238" s="16">
        <v>2910000</v>
      </c>
      <c r="AJ238" s="12">
        <v>0</v>
      </c>
      <c r="AK238" s="12"/>
      <c r="AL238" s="12"/>
      <c r="AM238" s="12"/>
      <c r="AN238" s="12"/>
      <c r="AO238" s="12"/>
      <c r="AP238" s="12" t="s">
        <v>929</v>
      </c>
      <c r="AQ238" s="12"/>
      <c r="AR238" s="12"/>
      <c r="AS238" s="12"/>
      <c r="AT238" s="12"/>
      <c r="AU238" s="12"/>
      <c r="AV238" s="17"/>
      <c r="AW238" s="12"/>
      <c r="AX238" s="17"/>
      <c r="AY238" s="12"/>
      <c r="AZ238" s="12" t="s">
        <v>933</v>
      </c>
      <c r="BA238" s="12" t="s">
        <v>132</v>
      </c>
      <c r="BB238" s="12">
        <v>1</v>
      </c>
      <c r="BC238" s="12"/>
      <c r="BD238" s="16">
        <v>5820000</v>
      </c>
      <c r="BE238" s="16">
        <v>0</v>
      </c>
      <c r="BF238" s="16">
        <v>0</v>
      </c>
      <c r="BG238" s="16">
        <v>0</v>
      </c>
      <c r="BH238" s="16">
        <v>0</v>
      </c>
      <c r="BI238" s="16">
        <v>5820000</v>
      </c>
      <c r="BJ238" s="16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1:102" ht="17.25" customHeight="1" x14ac:dyDescent="0.15">
      <c r="A239" s="12">
        <v>80</v>
      </c>
      <c r="B239" s="12" t="s">
        <v>934</v>
      </c>
      <c r="C239" s="13">
        <v>44379</v>
      </c>
      <c r="D239" s="12" t="s">
        <v>140</v>
      </c>
      <c r="E239" s="12" t="s">
        <v>90</v>
      </c>
      <c r="F239" s="12" t="str">
        <f t="shared" si="3"/>
        <v/>
      </c>
      <c r="G239" s="14">
        <v>44379</v>
      </c>
      <c r="H239" s="12"/>
      <c r="I239" s="12"/>
      <c r="J239" s="12"/>
      <c r="K239" s="12" t="s">
        <v>91</v>
      </c>
      <c r="L239" s="12"/>
      <c r="M239" s="12" t="s">
        <v>92</v>
      </c>
      <c r="N239" s="12" t="s">
        <v>93</v>
      </c>
      <c r="O239" s="12" t="s">
        <v>94</v>
      </c>
      <c r="P239" s="12" t="s">
        <v>95</v>
      </c>
      <c r="Q239" s="12" t="s">
        <v>935</v>
      </c>
      <c r="R239" s="12" t="s">
        <v>935</v>
      </c>
      <c r="S239" s="12" t="str">
        <f t="shared" si="1"/>
        <v/>
      </c>
      <c r="T239" s="12"/>
      <c r="U239" s="12" t="str">
        <f t="shared" si="2"/>
        <v/>
      </c>
      <c r="V239" s="12"/>
      <c r="W239" s="15" t="s">
        <v>927</v>
      </c>
      <c r="X239" s="12" t="s">
        <v>98</v>
      </c>
      <c r="Y239" s="12" t="s">
        <v>99</v>
      </c>
      <c r="Z239" s="12" t="s">
        <v>936</v>
      </c>
      <c r="AA239" s="12" t="s">
        <v>112</v>
      </c>
      <c r="AB239" s="12"/>
      <c r="AC239" s="12">
        <v>1</v>
      </c>
      <c r="AD239" s="12"/>
      <c r="AE239" s="12" t="s">
        <v>102</v>
      </c>
      <c r="AF239" s="16">
        <v>1650000</v>
      </c>
      <c r="AG239" s="16">
        <v>825000</v>
      </c>
      <c r="AH239" s="16">
        <v>50</v>
      </c>
      <c r="AI239" s="16">
        <v>825000</v>
      </c>
      <c r="AJ239" s="12">
        <v>0</v>
      </c>
      <c r="AK239" s="12">
        <v>0</v>
      </c>
      <c r="AL239" s="12">
        <v>0</v>
      </c>
      <c r="AM239" s="12">
        <v>0</v>
      </c>
      <c r="AN239" s="12">
        <v>2175000</v>
      </c>
      <c r="AO239" s="12">
        <v>2175000</v>
      </c>
      <c r="AP239" s="12" t="s">
        <v>937</v>
      </c>
      <c r="AQ239" s="12"/>
      <c r="AR239" s="12"/>
      <c r="AS239" s="12"/>
      <c r="AT239" s="12" t="s">
        <v>938</v>
      </c>
      <c r="AU239" s="12"/>
      <c r="AV239" s="14">
        <v>44379</v>
      </c>
      <c r="AW239" s="12" t="s">
        <v>106</v>
      </c>
      <c r="AX239" s="14">
        <v>44379</v>
      </c>
      <c r="AY239" s="12" t="s">
        <v>106</v>
      </c>
      <c r="AZ239" s="12" t="s">
        <v>936</v>
      </c>
      <c r="BA239" s="12" t="s">
        <v>112</v>
      </c>
      <c r="BB239" s="12">
        <v>1</v>
      </c>
      <c r="BC239" s="12"/>
      <c r="BD239" s="16">
        <v>1650000</v>
      </c>
      <c r="BE239" s="16">
        <v>0</v>
      </c>
      <c r="BF239" s="16">
        <v>0</v>
      </c>
      <c r="BG239" s="16">
        <v>0</v>
      </c>
      <c r="BH239" s="16">
        <v>0</v>
      </c>
      <c r="BI239" s="16">
        <v>1650000</v>
      </c>
      <c r="BJ239" s="16"/>
      <c r="BK239" s="12"/>
      <c r="BL239" s="12" t="s">
        <v>104</v>
      </c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7">
        <v>44379.744143518517</v>
      </c>
      <c r="BZ239" s="12" t="s">
        <v>939</v>
      </c>
      <c r="CA239" s="12" t="s">
        <v>106</v>
      </c>
      <c r="CB239" s="12">
        <v>2175000</v>
      </c>
      <c r="CC239" s="12" t="s">
        <v>258</v>
      </c>
      <c r="CD239" s="12" t="s">
        <v>258</v>
      </c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1:102" ht="17.25" customHeight="1" x14ac:dyDescent="0.15">
      <c r="A240" s="12"/>
      <c r="B240" s="12" t="s">
        <v>934</v>
      </c>
      <c r="C240" s="13">
        <v>44379</v>
      </c>
      <c r="D240" s="12" t="s">
        <v>140</v>
      </c>
      <c r="E240" s="12" t="s">
        <v>90</v>
      </c>
      <c r="F240" s="12" t="str">
        <f t="shared" si="3"/>
        <v/>
      </c>
      <c r="G240" s="14">
        <v>44379</v>
      </c>
      <c r="H240" s="12"/>
      <c r="I240" s="12"/>
      <c r="J240" s="12"/>
      <c r="K240" s="12" t="s">
        <v>91</v>
      </c>
      <c r="L240" s="12"/>
      <c r="M240" s="12" t="s">
        <v>92</v>
      </c>
      <c r="N240" s="12" t="s">
        <v>93</v>
      </c>
      <c r="O240" s="12" t="s">
        <v>94</v>
      </c>
      <c r="P240" s="12" t="s">
        <v>95</v>
      </c>
      <c r="Q240" s="12" t="s">
        <v>935</v>
      </c>
      <c r="R240" s="12" t="s">
        <v>935</v>
      </c>
      <c r="S240" s="12" t="str">
        <f t="shared" si="1"/>
        <v/>
      </c>
      <c r="T240" s="12"/>
      <c r="U240" s="12" t="str">
        <f t="shared" si="2"/>
        <v/>
      </c>
      <c r="V240" s="12"/>
      <c r="W240" s="15" t="s">
        <v>927</v>
      </c>
      <c r="X240" s="12" t="s">
        <v>98</v>
      </c>
      <c r="Y240" s="12" t="s">
        <v>99</v>
      </c>
      <c r="Z240" s="12" t="s">
        <v>940</v>
      </c>
      <c r="AA240" s="12" t="s">
        <v>112</v>
      </c>
      <c r="AB240" s="12"/>
      <c r="AC240" s="12">
        <v>1</v>
      </c>
      <c r="AD240" s="12"/>
      <c r="AE240" s="12" t="s">
        <v>102</v>
      </c>
      <c r="AF240" s="16">
        <v>1350000</v>
      </c>
      <c r="AG240" s="16">
        <v>675000</v>
      </c>
      <c r="AH240" s="16">
        <v>50</v>
      </c>
      <c r="AI240" s="16">
        <v>675000</v>
      </c>
      <c r="AJ240" s="12">
        <v>0</v>
      </c>
      <c r="AK240" s="12"/>
      <c r="AL240" s="12"/>
      <c r="AM240" s="12"/>
      <c r="AN240" s="12"/>
      <c r="AO240" s="12"/>
      <c r="AP240" s="12" t="s">
        <v>937</v>
      </c>
      <c r="AQ240" s="12"/>
      <c r="AR240" s="12"/>
      <c r="AS240" s="12"/>
      <c r="AT240" s="12"/>
      <c r="AU240" s="12"/>
      <c r="AV240" s="17"/>
      <c r="AW240" s="12"/>
      <c r="AX240" s="17"/>
      <c r="AY240" s="12"/>
      <c r="AZ240" s="12" t="s">
        <v>940</v>
      </c>
      <c r="BA240" s="12" t="s">
        <v>112</v>
      </c>
      <c r="BB240" s="12">
        <v>1</v>
      </c>
      <c r="BC240" s="12"/>
      <c r="BD240" s="16">
        <v>1350000</v>
      </c>
      <c r="BE240" s="16">
        <v>0</v>
      </c>
      <c r="BF240" s="16">
        <v>0</v>
      </c>
      <c r="BG240" s="16">
        <v>0</v>
      </c>
      <c r="BH240" s="16">
        <v>0</v>
      </c>
      <c r="BI240" s="16">
        <v>1350000</v>
      </c>
      <c r="BJ240" s="16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1:102" ht="17.25" customHeight="1" x14ac:dyDescent="0.15">
      <c r="A241" s="12"/>
      <c r="B241" s="12" t="s">
        <v>934</v>
      </c>
      <c r="C241" s="13">
        <v>44379</v>
      </c>
      <c r="D241" s="12" t="s">
        <v>140</v>
      </c>
      <c r="E241" s="12" t="s">
        <v>90</v>
      </c>
      <c r="F241" s="12" t="str">
        <f t="shared" si="3"/>
        <v/>
      </c>
      <c r="G241" s="14">
        <v>44379</v>
      </c>
      <c r="H241" s="12"/>
      <c r="I241" s="12"/>
      <c r="J241" s="12"/>
      <c r="K241" s="12" t="s">
        <v>91</v>
      </c>
      <c r="L241" s="12"/>
      <c r="M241" s="12" t="s">
        <v>92</v>
      </c>
      <c r="N241" s="12" t="s">
        <v>93</v>
      </c>
      <c r="O241" s="12" t="s">
        <v>94</v>
      </c>
      <c r="P241" s="12" t="s">
        <v>95</v>
      </c>
      <c r="Q241" s="12" t="s">
        <v>935</v>
      </c>
      <c r="R241" s="12" t="s">
        <v>935</v>
      </c>
      <c r="S241" s="12" t="str">
        <f t="shared" si="1"/>
        <v/>
      </c>
      <c r="T241" s="12"/>
      <c r="U241" s="12" t="str">
        <f t="shared" si="2"/>
        <v/>
      </c>
      <c r="V241" s="12"/>
      <c r="W241" s="15" t="s">
        <v>927</v>
      </c>
      <c r="X241" s="12" t="s">
        <v>98</v>
      </c>
      <c r="Y241" s="12" t="s">
        <v>99</v>
      </c>
      <c r="Z241" s="12" t="s">
        <v>941</v>
      </c>
      <c r="AA241" s="12" t="s">
        <v>112</v>
      </c>
      <c r="AB241" s="12"/>
      <c r="AC241" s="12">
        <v>1</v>
      </c>
      <c r="AD241" s="12"/>
      <c r="AE241" s="12" t="s">
        <v>102</v>
      </c>
      <c r="AF241" s="16">
        <v>1350000</v>
      </c>
      <c r="AG241" s="16">
        <v>675000</v>
      </c>
      <c r="AH241" s="16">
        <v>50</v>
      </c>
      <c r="AI241" s="16">
        <v>675000</v>
      </c>
      <c r="AJ241" s="12">
        <v>0</v>
      </c>
      <c r="AK241" s="12"/>
      <c r="AL241" s="12"/>
      <c r="AM241" s="12"/>
      <c r="AN241" s="12"/>
      <c r="AO241" s="12"/>
      <c r="AP241" s="12" t="s">
        <v>937</v>
      </c>
      <c r="AQ241" s="12"/>
      <c r="AR241" s="12"/>
      <c r="AS241" s="12"/>
      <c r="AT241" s="12"/>
      <c r="AU241" s="12"/>
      <c r="AV241" s="17"/>
      <c r="AW241" s="12"/>
      <c r="AX241" s="17"/>
      <c r="AY241" s="12"/>
      <c r="AZ241" s="12" t="s">
        <v>941</v>
      </c>
      <c r="BA241" s="12" t="s">
        <v>112</v>
      </c>
      <c r="BB241" s="12">
        <v>1</v>
      </c>
      <c r="BC241" s="12"/>
      <c r="BD241" s="16">
        <v>1350000</v>
      </c>
      <c r="BE241" s="16">
        <v>0</v>
      </c>
      <c r="BF241" s="16">
        <v>0</v>
      </c>
      <c r="BG241" s="16">
        <v>0</v>
      </c>
      <c r="BH241" s="16">
        <v>0</v>
      </c>
      <c r="BI241" s="16">
        <v>1350000</v>
      </c>
      <c r="BJ241" s="16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1:102" ht="17.25" customHeight="1" x14ac:dyDescent="0.15">
      <c r="A242" s="12">
        <v>79</v>
      </c>
      <c r="B242" s="12" t="s">
        <v>942</v>
      </c>
      <c r="C242" s="13">
        <v>44379</v>
      </c>
      <c r="D242" s="12" t="s">
        <v>140</v>
      </c>
      <c r="E242" s="12" t="s">
        <v>90</v>
      </c>
      <c r="F242" s="12" t="str">
        <f t="shared" si="3"/>
        <v/>
      </c>
      <c r="G242" s="14">
        <v>44379</v>
      </c>
      <c r="H242" s="12"/>
      <c r="I242" s="12"/>
      <c r="J242" s="12"/>
      <c r="K242" s="12" t="s">
        <v>91</v>
      </c>
      <c r="L242" s="12"/>
      <c r="M242" s="12" t="s">
        <v>92</v>
      </c>
      <c r="N242" s="12" t="s">
        <v>93</v>
      </c>
      <c r="O242" s="12" t="s">
        <v>94</v>
      </c>
      <c r="P242" s="12" t="s">
        <v>95</v>
      </c>
      <c r="Q242" s="12" t="s">
        <v>943</v>
      </c>
      <c r="R242" s="12" t="s">
        <v>943</v>
      </c>
      <c r="S242" s="12" t="str">
        <f t="shared" si="1"/>
        <v/>
      </c>
      <c r="T242" s="12"/>
      <c r="U242" s="12" t="str">
        <f t="shared" si="2"/>
        <v/>
      </c>
      <c r="V242" s="12"/>
      <c r="W242" s="15" t="s">
        <v>277</v>
      </c>
      <c r="X242" s="12" t="s">
        <v>98</v>
      </c>
      <c r="Y242" s="12" t="s">
        <v>99</v>
      </c>
      <c r="Z242" s="12" t="s">
        <v>944</v>
      </c>
      <c r="AA242" s="12" t="s">
        <v>483</v>
      </c>
      <c r="AB242" s="12" t="s">
        <v>945</v>
      </c>
      <c r="AC242" s="12">
        <v>1</v>
      </c>
      <c r="AD242" s="12"/>
      <c r="AE242" s="12" t="s">
        <v>102</v>
      </c>
      <c r="AF242" s="16">
        <v>11165000</v>
      </c>
      <c r="AG242" s="16">
        <v>4466000</v>
      </c>
      <c r="AH242" s="16">
        <v>40</v>
      </c>
      <c r="AI242" s="16">
        <v>6699000</v>
      </c>
      <c r="AJ242" s="12">
        <v>0</v>
      </c>
      <c r="AK242" s="12">
        <v>0</v>
      </c>
      <c r="AL242" s="12">
        <v>0</v>
      </c>
      <c r="AM242" s="12">
        <v>0</v>
      </c>
      <c r="AN242" s="12">
        <v>11451000</v>
      </c>
      <c r="AO242" s="12">
        <v>11451000</v>
      </c>
      <c r="AP242" s="12" t="s">
        <v>916</v>
      </c>
      <c r="AQ242" s="12"/>
      <c r="AR242" s="12"/>
      <c r="AS242" s="12"/>
      <c r="AT242" s="12" t="s">
        <v>946</v>
      </c>
      <c r="AU242" s="12"/>
      <c r="AV242" s="14">
        <v>44379</v>
      </c>
      <c r="AW242" s="12" t="s">
        <v>106</v>
      </c>
      <c r="AX242" s="14">
        <v>44379</v>
      </c>
      <c r="AY242" s="12" t="s">
        <v>106</v>
      </c>
      <c r="AZ242" s="12" t="s">
        <v>944</v>
      </c>
      <c r="BA242" s="12" t="s">
        <v>483</v>
      </c>
      <c r="BB242" s="12">
        <v>1</v>
      </c>
      <c r="BC242" s="12"/>
      <c r="BD242" s="16">
        <v>11165000</v>
      </c>
      <c r="BE242" s="16">
        <v>0</v>
      </c>
      <c r="BF242" s="16">
        <v>0</v>
      </c>
      <c r="BG242" s="16">
        <v>4466000</v>
      </c>
      <c r="BH242" s="16">
        <v>0</v>
      </c>
      <c r="BI242" s="16">
        <v>6699000</v>
      </c>
      <c r="BJ242" s="16"/>
      <c r="BK242" s="12"/>
      <c r="BL242" s="12" t="s">
        <v>104</v>
      </c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7">
        <v>44379.760613425926</v>
      </c>
      <c r="BZ242" s="12" t="s">
        <v>947</v>
      </c>
      <c r="CA242" s="12" t="s">
        <v>106</v>
      </c>
      <c r="CB242" s="12">
        <v>11451000</v>
      </c>
      <c r="CC242" s="12" t="s">
        <v>90</v>
      </c>
      <c r="CD242" s="12" t="s">
        <v>107</v>
      </c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1:102" ht="17.25" customHeight="1" x14ac:dyDescent="0.15">
      <c r="A243" s="12"/>
      <c r="B243" s="12" t="s">
        <v>942</v>
      </c>
      <c r="C243" s="13">
        <v>44379</v>
      </c>
      <c r="D243" s="12" t="s">
        <v>140</v>
      </c>
      <c r="E243" s="12" t="s">
        <v>90</v>
      </c>
      <c r="F243" s="12" t="str">
        <f t="shared" si="3"/>
        <v/>
      </c>
      <c r="G243" s="14">
        <v>44379</v>
      </c>
      <c r="H243" s="12"/>
      <c r="I243" s="12"/>
      <c r="J243" s="12"/>
      <c r="K243" s="12" t="s">
        <v>91</v>
      </c>
      <c r="L243" s="12"/>
      <c r="M243" s="12" t="s">
        <v>92</v>
      </c>
      <c r="N243" s="12" t="s">
        <v>93</v>
      </c>
      <c r="O243" s="12" t="s">
        <v>94</v>
      </c>
      <c r="P243" s="12" t="s">
        <v>95</v>
      </c>
      <c r="Q243" s="12" t="s">
        <v>943</v>
      </c>
      <c r="R243" s="12" t="s">
        <v>943</v>
      </c>
      <c r="S243" s="12" t="str">
        <f t="shared" si="1"/>
        <v/>
      </c>
      <c r="T243" s="12"/>
      <c r="U243" s="12" t="str">
        <f t="shared" si="2"/>
        <v/>
      </c>
      <c r="V243" s="12"/>
      <c r="W243" s="15" t="s">
        <v>277</v>
      </c>
      <c r="X243" s="12" t="s">
        <v>98</v>
      </c>
      <c r="Y243" s="12" t="s">
        <v>99</v>
      </c>
      <c r="Z243" s="12" t="s">
        <v>948</v>
      </c>
      <c r="AA243" s="12" t="s">
        <v>117</v>
      </c>
      <c r="AB243" s="12" t="s">
        <v>949</v>
      </c>
      <c r="AC243" s="12">
        <v>2</v>
      </c>
      <c r="AD243" s="12"/>
      <c r="AE243" s="12" t="s">
        <v>102</v>
      </c>
      <c r="AF243" s="16">
        <v>3960000</v>
      </c>
      <c r="AG243" s="16">
        <v>3168000</v>
      </c>
      <c r="AH243" s="16">
        <v>40</v>
      </c>
      <c r="AI243" s="16">
        <v>4752000</v>
      </c>
      <c r="AJ243" s="12">
        <v>0</v>
      </c>
      <c r="AK243" s="12"/>
      <c r="AL243" s="12"/>
      <c r="AM243" s="12"/>
      <c r="AN243" s="12"/>
      <c r="AO243" s="12"/>
      <c r="AP243" s="12" t="s">
        <v>916</v>
      </c>
      <c r="AQ243" s="12"/>
      <c r="AR243" s="12"/>
      <c r="AS243" s="12"/>
      <c r="AT243" s="12"/>
      <c r="AU243" s="12"/>
      <c r="AV243" s="17"/>
      <c r="AW243" s="12"/>
      <c r="AX243" s="17"/>
      <c r="AY243" s="12"/>
      <c r="AZ243" s="12" t="s">
        <v>948</v>
      </c>
      <c r="BA243" s="12" t="s">
        <v>117</v>
      </c>
      <c r="BB243" s="12">
        <v>2</v>
      </c>
      <c r="BC243" s="12"/>
      <c r="BD243" s="16">
        <v>3960000</v>
      </c>
      <c r="BE243" s="16">
        <v>0</v>
      </c>
      <c r="BF243" s="16">
        <v>0</v>
      </c>
      <c r="BG243" s="16">
        <v>3168000</v>
      </c>
      <c r="BH243" s="16">
        <v>0</v>
      </c>
      <c r="BI243" s="16">
        <v>4752000</v>
      </c>
      <c r="BJ243" s="16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1:102" ht="17.25" customHeight="1" x14ac:dyDescent="0.15">
      <c r="A244" s="12">
        <v>78</v>
      </c>
      <c r="B244" s="12" t="s">
        <v>950</v>
      </c>
      <c r="C244" s="13">
        <v>44379</v>
      </c>
      <c r="D244" s="12" t="s">
        <v>89</v>
      </c>
      <c r="E244" s="12" t="s">
        <v>90</v>
      </c>
      <c r="F244" s="12" t="str">
        <f t="shared" si="3"/>
        <v/>
      </c>
      <c r="G244" s="14">
        <v>44379</v>
      </c>
      <c r="H244" s="12"/>
      <c r="I244" s="12"/>
      <c r="J244" s="12"/>
      <c r="K244" s="12" t="s">
        <v>91</v>
      </c>
      <c r="L244" s="12"/>
      <c r="M244" s="12" t="s">
        <v>92</v>
      </c>
      <c r="N244" s="12" t="s">
        <v>93</v>
      </c>
      <c r="O244" s="12" t="s">
        <v>94</v>
      </c>
      <c r="P244" s="12" t="s">
        <v>951</v>
      </c>
      <c r="Q244" s="12" t="s">
        <v>952</v>
      </c>
      <c r="R244" s="12" t="s">
        <v>952</v>
      </c>
      <c r="S244" s="12" t="str">
        <f t="shared" si="1"/>
        <v/>
      </c>
      <c r="T244" s="12"/>
      <c r="U244" s="12" t="str">
        <f t="shared" si="2"/>
        <v/>
      </c>
      <c r="V244" s="12"/>
      <c r="W244" s="15" t="s">
        <v>97</v>
      </c>
      <c r="X244" s="12" t="s">
        <v>98</v>
      </c>
      <c r="Y244" s="12" t="s">
        <v>99</v>
      </c>
      <c r="Z244" s="12" t="s">
        <v>953</v>
      </c>
      <c r="AA244" s="12" t="s">
        <v>310</v>
      </c>
      <c r="AB244" s="12" t="s">
        <v>793</v>
      </c>
      <c r="AC244" s="12">
        <v>1</v>
      </c>
      <c r="AD244" s="12"/>
      <c r="AE244" s="12"/>
      <c r="AF244" s="16">
        <v>4380000</v>
      </c>
      <c r="AG244" s="16">
        <v>876000</v>
      </c>
      <c r="AH244" s="16">
        <v>20</v>
      </c>
      <c r="AI244" s="16">
        <v>3504000</v>
      </c>
      <c r="AJ244" s="12">
        <v>0</v>
      </c>
      <c r="AK244" s="12">
        <v>0</v>
      </c>
      <c r="AL244" s="12">
        <v>0</v>
      </c>
      <c r="AM244" s="12">
        <v>0</v>
      </c>
      <c r="AN244" s="12">
        <v>10168000</v>
      </c>
      <c r="AO244" s="12">
        <v>10168000</v>
      </c>
      <c r="AP244" s="12" t="s">
        <v>909</v>
      </c>
      <c r="AQ244" s="12"/>
      <c r="AR244" s="12"/>
      <c r="AS244" s="12"/>
      <c r="AT244" s="12" t="s">
        <v>954</v>
      </c>
      <c r="AU244" s="12"/>
      <c r="AV244" s="14">
        <v>44379</v>
      </c>
      <c r="AW244" s="12" t="s">
        <v>106</v>
      </c>
      <c r="AX244" s="14">
        <v>44379</v>
      </c>
      <c r="AY244" s="12" t="s">
        <v>106</v>
      </c>
      <c r="AZ244" s="12" t="s">
        <v>953</v>
      </c>
      <c r="BA244" s="12" t="s">
        <v>310</v>
      </c>
      <c r="BB244" s="12">
        <v>1</v>
      </c>
      <c r="BC244" s="12"/>
      <c r="BD244" s="16">
        <v>4380000</v>
      </c>
      <c r="BE244" s="16">
        <v>0</v>
      </c>
      <c r="BF244" s="16">
        <v>0</v>
      </c>
      <c r="BG244" s="16">
        <v>876000</v>
      </c>
      <c r="BH244" s="16">
        <v>0</v>
      </c>
      <c r="BI244" s="16">
        <v>3504000</v>
      </c>
      <c r="BJ244" s="16"/>
      <c r="BK244" s="12"/>
      <c r="BL244" s="12" t="s">
        <v>104</v>
      </c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7">
        <v>44379.812939814816</v>
      </c>
      <c r="BZ244" s="12" t="s">
        <v>955</v>
      </c>
      <c r="CA244" s="12" t="s">
        <v>106</v>
      </c>
      <c r="CB244" s="12">
        <v>10168000</v>
      </c>
      <c r="CC244" s="12" t="s">
        <v>90</v>
      </c>
      <c r="CD244" s="12" t="s">
        <v>107</v>
      </c>
      <c r="CE244" s="12"/>
      <c r="CF244" s="17">
        <v>44410.532824074071</v>
      </c>
      <c r="CG244" s="12" t="s">
        <v>97</v>
      </c>
      <c r="CH244" s="12" t="s">
        <v>956</v>
      </c>
      <c r="CI244" s="12" t="s">
        <v>245</v>
      </c>
      <c r="CJ244" s="12" t="s">
        <v>246</v>
      </c>
      <c r="CK244" s="12" t="s">
        <v>247</v>
      </c>
      <c r="CL244" s="12" t="s">
        <v>957</v>
      </c>
      <c r="CM244" s="12" t="s">
        <v>958</v>
      </c>
      <c r="CN244" s="12">
        <v>4</v>
      </c>
      <c r="CO244" s="12"/>
      <c r="CP244" s="12">
        <v>1188000</v>
      </c>
      <c r="CQ244" s="12">
        <v>4752000</v>
      </c>
      <c r="CR244" s="12" t="s">
        <v>959</v>
      </c>
      <c r="CS244" s="12"/>
      <c r="CT244" s="12"/>
      <c r="CU244" s="12"/>
      <c r="CV244" s="12"/>
      <c r="CW244" s="12"/>
      <c r="CX244" s="12"/>
    </row>
    <row r="245" spans="1:102" ht="17.25" customHeight="1" x14ac:dyDescent="0.15">
      <c r="A245" s="12"/>
      <c r="B245" s="12" t="s">
        <v>950</v>
      </c>
      <c r="C245" s="13">
        <v>44379</v>
      </c>
      <c r="D245" s="12" t="s">
        <v>89</v>
      </c>
      <c r="E245" s="12" t="s">
        <v>90</v>
      </c>
      <c r="F245" s="12" t="str">
        <f t="shared" si="3"/>
        <v/>
      </c>
      <c r="G245" s="14">
        <v>44379</v>
      </c>
      <c r="H245" s="12"/>
      <c r="I245" s="12"/>
      <c r="J245" s="12"/>
      <c r="K245" s="12" t="s">
        <v>91</v>
      </c>
      <c r="L245" s="12"/>
      <c r="M245" s="12" t="s">
        <v>92</v>
      </c>
      <c r="N245" s="12" t="s">
        <v>93</v>
      </c>
      <c r="O245" s="12" t="s">
        <v>94</v>
      </c>
      <c r="P245" s="12" t="s">
        <v>951</v>
      </c>
      <c r="Q245" s="12" t="s">
        <v>952</v>
      </c>
      <c r="R245" s="12" t="s">
        <v>952</v>
      </c>
      <c r="S245" s="12" t="str">
        <f t="shared" si="1"/>
        <v/>
      </c>
      <c r="T245" s="12"/>
      <c r="U245" s="12" t="str">
        <f t="shared" si="2"/>
        <v/>
      </c>
      <c r="V245" s="12"/>
      <c r="W245" s="15" t="s">
        <v>97</v>
      </c>
      <c r="X245" s="12" t="s">
        <v>98</v>
      </c>
      <c r="Y245" s="12" t="s">
        <v>99</v>
      </c>
      <c r="Z245" s="12" t="s">
        <v>728</v>
      </c>
      <c r="AA245" s="12" t="s">
        <v>152</v>
      </c>
      <c r="AB245" s="12" t="s">
        <v>793</v>
      </c>
      <c r="AC245" s="12">
        <v>1</v>
      </c>
      <c r="AD245" s="12"/>
      <c r="AE245" s="12" t="s">
        <v>102</v>
      </c>
      <c r="AF245" s="16">
        <v>1815000</v>
      </c>
      <c r="AG245" s="16">
        <v>363000</v>
      </c>
      <c r="AH245" s="16">
        <v>20</v>
      </c>
      <c r="AI245" s="16">
        <v>1452000</v>
      </c>
      <c r="AJ245" s="12">
        <v>0</v>
      </c>
      <c r="AK245" s="12"/>
      <c r="AL245" s="12"/>
      <c r="AM245" s="12"/>
      <c r="AN245" s="12"/>
      <c r="AO245" s="12"/>
      <c r="AP245" s="12" t="s">
        <v>909</v>
      </c>
      <c r="AQ245" s="12"/>
      <c r="AR245" s="12"/>
      <c r="AS245" s="12"/>
      <c r="AT245" s="12"/>
      <c r="AU245" s="12"/>
      <c r="AV245" s="17"/>
      <c r="AW245" s="12"/>
      <c r="AX245" s="17"/>
      <c r="AY245" s="12"/>
      <c r="AZ245" s="12" t="s">
        <v>728</v>
      </c>
      <c r="BA245" s="12" t="s">
        <v>152</v>
      </c>
      <c r="BB245" s="12">
        <v>1</v>
      </c>
      <c r="BC245" s="12"/>
      <c r="BD245" s="16">
        <v>1815000</v>
      </c>
      <c r="BE245" s="16">
        <v>0</v>
      </c>
      <c r="BF245" s="16">
        <v>0</v>
      </c>
      <c r="BG245" s="16">
        <v>363000</v>
      </c>
      <c r="BH245" s="16">
        <v>0</v>
      </c>
      <c r="BI245" s="16">
        <v>1452000</v>
      </c>
      <c r="BJ245" s="16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1:102" ht="17.25" customHeight="1" x14ac:dyDescent="0.15">
      <c r="A246" s="12"/>
      <c r="B246" s="12" t="s">
        <v>950</v>
      </c>
      <c r="C246" s="13">
        <v>44379</v>
      </c>
      <c r="D246" s="12" t="s">
        <v>89</v>
      </c>
      <c r="E246" s="12" t="s">
        <v>90</v>
      </c>
      <c r="F246" s="12" t="str">
        <f t="shared" si="3"/>
        <v/>
      </c>
      <c r="G246" s="14">
        <v>44379</v>
      </c>
      <c r="H246" s="12"/>
      <c r="I246" s="12"/>
      <c r="J246" s="12"/>
      <c r="K246" s="12" t="s">
        <v>91</v>
      </c>
      <c r="L246" s="12"/>
      <c r="M246" s="12" t="s">
        <v>92</v>
      </c>
      <c r="N246" s="12" t="s">
        <v>93</v>
      </c>
      <c r="O246" s="12" t="s">
        <v>94</v>
      </c>
      <c r="P246" s="12" t="s">
        <v>951</v>
      </c>
      <c r="Q246" s="12" t="s">
        <v>952</v>
      </c>
      <c r="R246" s="12" t="s">
        <v>952</v>
      </c>
      <c r="S246" s="12" t="str">
        <f t="shared" si="1"/>
        <v/>
      </c>
      <c r="T246" s="12"/>
      <c r="U246" s="12" t="str">
        <f t="shared" si="2"/>
        <v/>
      </c>
      <c r="V246" s="12"/>
      <c r="W246" s="15" t="s">
        <v>97</v>
      </c>
      <c r="X246" s="12" t="s">
        <v>98</v>
      </c>
      <c r="Y246" s="12" t="s">
        <v>99</v>
      </c>
      <c r="Z246" s="12" t="s">
        <v>960</v>
      </c>
      <c r="AA246" s="12" t="s">
        <v>163</v>
      </c>
      <c r="AB246" s="12" t="s">
        <v>915</v>
      </c>
      <c r="AC246" s="12">
        <v>1</v>
      </c>
      <c r="AD246" s="12"/>
      <c r="AE246" s="12" t="s">
        <v>102</v>
      </c>
      <c r="AF246" s="16">
        <v>1150000</v>
      </c>
      <c r="AG246" s="16">
        <v>690000</v>
      </c>
      <c r="AH246" s="16">
        <v>60</v>
      </c>
      <c r="AI246" s="16">
        <v>460000</v>
      </c>
      <c r="AJ246" s="12">
        <v>0</v>
      </c>
      <c r="AK246" s="12"/>
      <c r="AL246" s="12"/>
      <c r="AM246" s="12"/>
      <c r="AN246" s="12"/>
      <c r="AO246" s="12"/>
      <c r="AP246" s="12" t="s">
        <v>909</v>
      </c>
      <c r="AQ246" s="12"/>
      <c r="AR246" s="12"/>
      <c r="AS246" s="12"/>
      <c r="AT246" s="12"/>
      <c r="AU246" s="12"/>
      <c r="AV246" s="17"/>
      <c r="AW246" s="12"/>
      <c r="AX246" s="17"/>
      <c r="AY246" s="12"/>
      <c r="AZ246" s="12" t="s">
        <v>960</v>
      </c>
      <c r="BA246" s="12" t="s">
        <v>163</v>
      </c>
      <c r="BB246" s="12">
        <v>1</v>
      </c>
      <c r="BC246" s="12"/>
      <c r="BD246" s="16">
        <v>1150000</v>
      </c>
      <c r="BE246" s="16">
        <v>0</v>
      </c>
      <c r="BF246" s="16">
        <v>0</v>
      </c>
      <c r="BG246" s="16">
        <v>690000</v>
      </c>
      <c r="BH246" s="16">
        <v>0</v>
      </c>
      <c r="BI246" s="16">
        <v>460000</v>
      </c>
      <c r="BJ246" s="16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1:102" ht="17.25" customHeight="1" x14ac:dyDescent="0.15">
      <c r="A247" s="12"/>
      <c r="B247" s="12" t="s">
        <v>950</v>
      </c>
      <c r="C247" s="13">
        <v>44379</v>
      </c>
      <c r="D247" s="12" t="s">
        <v>89</v>
      </c>
      <c r="E247" s="12" t="s">
        <v>90</v>
      </c>
      <c r="F247" s="12" t="str">
        <f t="shared" si="3"/>
        <v/>
      </c>
      <c r="G247" s="14">
        <v>44379</v>
      </c>
      <c r="H247" s="12"/>
      <c r="I247" s="12"/>
      <c r="J247" s="12"/>
      <c r="K247" s="12" t="s">
        <v>91</v>
      </c>
      <c r="L247" s="12"/>
      <c r="M247" s="12" t="s">
        <v>92</v>
      </c>
      <c r="N247" s="12" t="s">
        <v>93</v>
      </c>
      <c r="O247" s="12" t="s">
        <v>94</v>
      </c>
      <c r="P247" s="12" t="s">
        <v>951</v>
      </c>
      <c r="Q247" s="12" t="s">
        <v>952</v>
      </c>
      <c r="R247" s="12" t="s">
        <v>952</v>
      </c>
      <c r="S247" s="12" t="str">
        <f t="shared" si="1"/>
        <v/>
      </c>
      <c r="T247" s="12"/>
      <c r="U247" s="12" t="str">
        <f t="shared" si="2"/>
        <v/>
      </c>
      <c r="V247" s="12"/>
      <c r="W247" s="15" t="s">
        <v>97</v>
      </c>
      <c r="X247" s="12" t="s">
        <v>98</v>
      </c>
      <c r="Y247" s="12" t="s">
        <v>99</v>
      </c>
      <c r="Z247" s="12" t="s">
        <v>961</v>
      </c>
      <c r="AA247" s="12" t="s">
        <v>112</v>
      </c>
      <c r="AB247" s="12" t="s">
        <v>793</v>
      </c>
      <c r="AC247" s="12">
        <v>4</v>
      </c>
      <c r="AD247" s="12"/>
      <c r="AE247" s="12" t="s">
        <v>102</v>
      </c>
      <c r="AF247" s="16">
        <v>1485000</v>
      </c>
      <c r="AG247" s="16">
        <v>1188000</v>
      </c>
      <c r="AH247" s="16">
        <v>20</v>
      </c>
      <c r="AI247" s="16">
        <v>4752000</v>
      </c>
      <c r="AJ247" s="12">
        <v>0</v>
      </c>
      <c r="AK247" s="12"/>
      <c r="AL247" s="12"/>
      <c r="AM247" s="12"/>
      <c r="AN247" s="12"/>
      <c r="AO247" s="12"/>
      <c r="AP247" s="12" t="s">
        <v>909</v>
      </c>
      <c r="AQ247" s="12"/>
      <c r="AR247" s="12"/>
      <c r="AS247" s="12"/>
      <c r="AT247" s="12"/>
      <c r="AU247" s="12"/>
      <c r="AV247" s="17"/>
      <c r="AW247" s="12"/>
      <c r="AX247" s="17"/>
      <c r="AY247" s="12"/>
      <c r="AZ247" s="12" t="s">
        <v>961</v>
      </c>
      <c r="BA247" s="12" t="s">
        <v>112</v>
      </c>
      <c r="BB247" s="12">
        <v>4</v>
      </c>
      <c r="BC247" s="12"/>
      <c r="BD247" s="16">
        <v>1485000</v>
      </c>
      <c r="BE247" s="16">
        <v>0</v>
      </c>
      <c r="BF247" s="16">
        <v>0</v>
      </c>
      <c r="BG247" s="16">
        <v>1188000</v>
      </c>
      <c r="BH247" s="16">
        <v>0</v>
      </c>
      <c r="BI247" s="16">
        <v>4752000</v>
      </c>
      <c r="BJ247" s="16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1:102" ht="17.25" customHeight="1" x14ac:dyDescent="0.15">
      <c r="A248" s="12">
        <v>77</v>
      </c>
      <c r="B248" s="12" t="s">
        <v>962</v>
      </c>
      <c r="C248" s="13">
        <v>44410</v>
      </c>
      <c r="D248" s="12" t="s">
        <v>89</v>
      </c>
      <c r="E248" s="12" t="s">
        <v>90</v>
      </c>
      <c r="F248" s="12" t="str">
        <f t="shared" si="3"/>
        <v/>
      </c>
      <c r="G248" s="14">
        <v>44410</v>
      </c>
      <c r="H248" s="12"/>
      <c r="I248" s="12"/>
      <c r="J248" s="12"/>
      <c r="K248" s="12" t="s">
        <v>91</v>
      </c>
      <c r="L248" s="12"/>
      <c r="M248" s="12" t="s">
        <v>92</v>
      </c>
      <c r="N248" s="12" t="s">
        <v>93</v>
      </c>
      <c r="O248" s="12" t="s">
        <v>94</v>
      </c>
      <c r="P248" s="12" t="s">
        <v>95</v>
      </c>
      <c r="Q248" s="12" t="s">
        <v>952</v>
      </c>
      <c r="R248" s="12" t="s">
        <v>952</v>
      </c>
      <c r="S248" s="12" t="str">
        <f t="shared" si="1"/>
        <v/>
      </c>
      <c r="T248" s="12"/>
      <c r="U248" s="12" t="str">
        <f t="shared" si="2"/>
        <v/>
      </c>
      <c r="V248" s="12"/>
      <c r="W248" s="15" t="s">
        <v>799</v>
      </c>
      <c r="X248" s="12" t="s">
        <v>98</v>
      </c>
      <c r="Y248" s="12" t="s">
        <v>99</v>
      </c>
      <c r="Z248" s="12" t="s">
        <v>963</v>
      </c>
      <c r="AA248" s="12" t="s">
        <v>310</v>
      </c>
      <c r="AB248" s="12" t="s">
        <v>964</v>
      </c>
      <c r="AC248" s="12">
        <v>1</v>
      </c>
      <c r="AD248" s="12"/>
      <c r="AE248" s="12" t="s">
        <v>102</v>
      </c>
      <c r="AF248" s="16">
        <v>3575000</v>
      </c>
      <c r="AG248" s="16">
        <v>715000</v>
      </c>
      <c r="AH248" s="16">
        <v>20</v>
      </c>
      <c r="AI248" s="16">
        <v>2860000</v>
      </c>
      <c r="AJ248" s="12">
        <v>0</v>
      </c>
      <c r="AK248" s="12">
        <v>0</v>
      </c>
      <c r="AL248" s="12">
        <v>0</v>
      </c>
      <c r="AM248" s="12">
        <v>0</v>
      </c>
      <c r="AN248" s="12">
        <v>2860000</v>
      </c>
      <c r="AO248" s="12">
        <v>2860000</v>
      </c>
      <c r="AP248" s="12"/>
      <c r="AQ248" s="12"/>
      <c r="AR248" s="12"/>
      <c r="AS248" s="12"/>
      <c r="AT248" s="12" t="s">
        <v>965</v>
      </c>
      <c r="AU248" s="12"/>
      <c r="AV248" s="14">
        <v>44410</v>
      </c>
      <c r="AW248" s="12" t="s">
        <v>799</v>
      </c>
      <c r="AX248" s="14">
        <v>44410</v>
      </c>
      <c r="AY248" s="12" t="s">
        <v>799</v>
      </c>
      <c r="AZ248" s="12" t="s">
        <v>963</v>
      </c>
      <c r="BA248" s="12" t="s">
        <v>310</v>
      </c>
      <c r="BB248" s="12">
        <v>1</v>
      </c>
      <c r="BC248" s="12"/>
      <c r="BD248" s="16">
        <v>3575000</v>
      </c>
      <c r="BE248" s="16">
        <v>0</v>
      </c>
      <c r="BF248" s="16">
        <v>0</v>
      </c>
      <c r="BG248" s="16">
        <v>715000</v>
      </c>
      <c r="BH248" s="16">
        <v>0</v>
      </c>
      <c r="BI248" s="16">
        <v>2860000</v>
      </c>
      <c r="BJ248" s="16"/>
      <c r="BK248" s="12"/>
      <c r="BL248" s="12" t="s">
        <v>104</v>
      </c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7">
        <v>44410.520740740743</v>
      </c>
      <c r="BZ248" s="12" t="s">
        <v>966</v>
      </c>
      <c r="CA248" s="12" t="s">
        <v>799</v>
      </c>
      <c r="CB248" s="12">
        <v>2860000</v>
      </c>
      <c r="CC248" s="12" t="s">
        <v>90</v>
      </c>
      <c r="CD248" s="12" t="s">
        <v>107</v>
      </c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1:102" ht="17.25" customHeight="1" x14ac:dyDescent="0.15">
      <c r="A249" s="12">
        <v>76</v>
      </c>
      <c r="B249" s="12" t="s">
        <v>967</v>
      </c>
      <c r="C249" s="13">
        <v>44410</v>
      </c>
      <c r="D249" s="12" t="s">
        <v>89</v>
      </c>
      <c r="E249" s="12" t="s">
        <v>90</v>
      </c>
      <c r="F249" s="12" t="str">
        <f t="shared" si="3"/>
        <v/>
      </c>
      <c r="G249" s="14">
        <v>44410</v>
      </c>
      <c r="H249" s="12"/>
      <c r="I249" s="12" t="s">
        <v>258</v>
      </c>
      <c r="J249" s="12"/>
      <c r="K249" s="12" t="s">
        <v>91</v>
      </c>
      <c r="L249" s="12"/>
      <c r="M249" s="12" t="s">
        <v>92</v>
      </c>
      <c r="N249" s="12" t="s">
        <v>93</v>
      </c>
      <c r="O249" s="12" t="s">
        <v>94</v>
      </c>
      <c r="P249" s="12" t="s">
        <v>95</v>
      </c>
      <c r="Q249" s="12" t="s">
        <v>952</v>
      </c>
      <c r="R249" s="12" t="s">
        <v>952</v>
      </c>
      <c r="S249" s="12" t="str">
        <f t="shared" si="1"/>
        <v/>
      </c>
      <c r="T249" s="12"/>
      <c r="U249" s="12" t="str">
        <f t="shared" si="2"/>
        <v/>
      </c>
      <c r="V249" s="12"/>
      <c r="W249" s="15" t="s">
        <v>97</v>
      </c>
      <c r="X249" s="12" t="s">
        <v>98</v>
      </c>
      <c r="Y249" s="12" t="s">
        <v>158</v>
      </c>
      <c r="Z249" s="12" t="s">
        <v>968</v>
      </c>
      <c r="AA249" s="12" t="s">
        <v>112</v>
      </c>
      <c r="AB249" s="12"/>
      <c r="AC249" s="12">
        <v>4</v>
      </c>
      <c r="AD249" s="12"/>
      <c r="AE249" s="12" t="s">
        <v>102</v>
      </c>
      <c r="AF249" s="16">
        <v>1485000</v>
      </c>
      <c r="AG249" s="16">
        <v>1188000</v>
      </c>
      <c r="AH249" s="16">
        <v>20</v>
      </c>
      <c r="AI249" s="16">
        <v>4752000</v>
      </c>
      <c r="AJ249" s="12">
        <v>0</v>
      </c>
      <c r="AK249" s="12">
        <v>0</v>
      </c>
      <c r="AL249" s="12">
        <v>0</v>
      </c>
      <c r="AM249" s="12">
        <v>0</v>
      </c>
      <c r="AN249" s="12">
        <v>4752000</v>
      </c>
      <c r="AO249" s="12">
        <v>0</v>
      </c>
      <c r="AP249" s="12" t="s">
        <v>969</v>
      </c>
      <c r="AQ249" s="12"/>
      <c r="AR249" s="12"/>
      <c r="AS249" s="12"/>
      <c r="AT249" s="12" t="s">
        <v>970</v>
      </c>
      <c r="AU249" s="12"/>
      <c r="AV249" s="14">
        <v>44410</v>
      </c>
      <c r="AW249" s="12" t="s">
        <v>97</v>
      </c>
      <c r="AX249" s="14">
        <v>44410</v>
      </c>
      <c r="AY249" s="12" t="s">
        <v>97</v>
      </c>
      <c r="AZ249" s="12" t="s">
        <v>968</v>
      </c>
      <c r="BA249" s="12" t="s">
        <v>112</v>
      </c>
      <c r="BB249" s="12">
        <v>4</v>
      </c>
      <c r="BC249" s="12"/>
      <c r="BD249" s="16">
        <v>1485000</v>
      </c>
      <c r="BE249" s="16">
        <v>0</v>
      </c>
      <c r="BF249" s="16">
        <v>0</v>
      </c>
      <c r="BG249" s="16">
        <v>1188000</v>
      </c>
      <c r="BH249" s="16">
        <v>0</v>
      </c>
      <c r="BI249" s="16">
        <v>4752000</v>
      </c>
      <c r="BJ249" s="16"/>
      <c r="BK249" s="12"/>
      <c r="BL249" s="12" t="s">
        <v>104</v>
      </c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1:102" ht="17.25" customHeight="1" x14ac:dyDescent="0.15">
      <c r="A250" s="12">
        <v>75</v>
      </c>
      <c r="B250" s="12" t="s">
        <v>971</v>
      </c>
      <c r="C250" s="13">
        <v>44410</v>
      </c>
      <c r="D250" s="12" t="s">
        <v>89</v>
      </c>
      <c r="E250" s="12" t="s">
        <v>90</v>
      </c>
      <c r="F250" s="12" t="str">
        <f t="shared" si="3"/>
        <v/>
      </c>
      <c r="G250" s="14">
        <v>44410</v>
      </c>
      <c r="H250" s="12"/>
      <c r="I250" s="12"/>
      <c r="J250" s="12"/>
      <c r="K250" s="12" t="s">
        <v>91</v>
      </c>
      <c r="L250" s="12"/>
      <c r="M250" s="12" t="s">
        <v>92</v>
      </c>
      <c r="N250" s="12" t="s">
        <v>93</v>
      </c>
      <c r="O250" s="12" t="s">
        <v>94</v>
      </c>
      <c r="P250" s="12" t="s">
        <v>95</v>
      </c>
      <c r="Q250" s="12" t="s">
        <v>972</v>
      </c>
      <c r="R250" s="12" t="s">
        <v>972</v>
      </c>
      <c r="S250" s="12" t="str">
        <f t="shared" si="1"/>
        <v/>
      </c>
      <c r="T250" s="12"/>
      <c r="U250" s="12" t="str">
        <f t="shared" si="2"/>
        <v/>
      </c>
      <c r="V250" s="12"/>
      <c r="W250" s="15" t="s">
        <v>277</v>
      </c>
      <c r="X250" s="12" t="s">
        <v>98</v>
      </c>
      <c r="Y250" s="12" t="s">
        <v>99</v>
      </c>
      <c r="Z250" s="12" t="s">
        <v>973</v>
      </c>
      <c r="AA250" s="12" t="s">
        <v>166</v>
      </c>
      <c r="AB250" s="12" t="s">
        <v>916</v>
      </c>
      <c r="AC250" s="12">
        <v>1</v>
      </c>
      <c r="AD250" s="12"/>
      <c r="AE250" s="12" t="s">
        <v>102</v>
      </c>
      <c r="AF250" s="16">
        <v>3150000</v>
      </c>
      <c r="AG250" s="16">
        <v>945000</v>
      </c>
      <c r="AH250" s="16">
        <v>30</v>
      </c>
      <c r="AI250" s="16">
        <v>2205000</v>
      </c>
      <c r="AJ250" s="12">
        <v>0</v>
      </c>
      <c r="AK250" s="12">
        <v>0</v>
      </c>
      <c r="AL250" s="12">
        <v>0</v>
      </c>
      <c r="AM250" s="12">
        <v>0</v>
      </c>
      <c r="AN250" s="12">
        <v>2205000</v>
      </c>
      <c r="AO250" s="12">
        <v>2205000</v>
      </c>
      <c r="AP250" s="12"/>
      <c r="AQ250" s="12"/>
      <c r="AR250" s="12"/>
      <c r="AS250" s="12"/>
      <c r="AT250" s="12" t="s">
        <v>974</v>
      </c>
      <c r="AU250" s="12"/>
      <c r="AV250" s="14">
        <v>44410</v>
      </c>
      <c r="AW250" s="12" t="s">
        <v>799</v>
      </c>
      <c r="AX250" s="14">
        <v>44410</v>
      </c>
      <c r="AY250" s="12" t="s">
        <v>799</v>
      </c>
      <c r="AZ250" s="12" t="s">
        <v>973</v>
      </c>
      <c r="BA250" s="12" t="s">
        <v>166</v>
      </c>
      <c r="BB250" s="12">
        <v>1</v>
      </c>
      <c r="BC250" s="12"/>
      <c r="BD250" s="16">
        <v>3150000</v>
      </c>
      <c r="BE250" s="16">
        <v>0</v>
      </c>
      <c r="BF250" s="16">
        <v>0</v>
      </c>
      <c r="BG250" s="16">
        <v>945000</v>
      </c>
      <c r="BH250" s="16">
        <v>0</v>
      </c>
      <c r="BI250" s="16">
        <v>2205000</v>
      </c>
      <c r="BJ250" s="16"/>
      <c r="BK250" s="12"/>
      <c r="BL250" s="12" t="s">
        <v>104</v>
      </c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7">
        <v>44410.750150462962</v>
      </c>
      <c r="BZ250" s="12" t="s">
        <v>975</v>
      </c>
      <c r="CA250" s="12" t="s">
        <v>799</v>
      </c>
      <c r="CB250" s="12">
        <v>2205000</v>
      </c>
      <c r="CC250" s="12" t="s">
        <v>258</v>
      </c>
      <c r="CD250" s="12" t="s">
        <v>258</v>
      </c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1:102" ht="17.25" customHeight="1" x14ac:dyDescent="0.15">
      <c r="A251" s="12">
        <v>74</v>
      </c>
      <c r="B251" s="12" t="s">
        <v>976</v>
      </c>
      <c r="C251" s="13">
        <v>44410</v>
      </c>
      <c r="D251" s="12" t="s">
        <v>89</v>
      </c>
      <c r="E251" s="12" t="s">
        <v>90</v>
      </c>
      <c r="F251" s="12" t="str">
        <f t="shared" si="3"/>
        <v/>
      </c>
      <c r="G251" s="14">
        <v>44410</v>
      </c>
      <c r="H251" s="12"/>
      <c r="I251" s="12"/>
      <c r="J251" s="12"/>
      <c r="K251" s="12" t="s">
        <v>91</v>
      </c>
      <c r="L251" s="12"/>
      <c r="M251" s="12" t="s">
        <v>92</v>
      </c>
      <c r="N251" s="12" t="s">
        <v>93</v>
      </c>
      <c r="O251" s="12" t="s">
        <v>94</v>
      </c>
      <c r="P251" s="12" t="s">
        <v>95</v>
      </c>
      <c r="Q251" s="12" t="s">
        <v>977</v>
      </c>
      <c r="R251" s="12" t="s">
        <v>977</v>
      </c>
      <c r="S251" s="12" t="str">
        <f t="shared" si="1"/>
        <v/>
      </c>
      <c r="T251" s="12"/>
      <c r="U251" s="12" t="str">
        <f t="shared" si="2"/>
        <v/>
      </c>
      <c r="V251" s="12"/>
      <c r="W251" s="15" t="s">
        <v>277</v>
      </c>
      <c r="X251" s="12" t="s">
        <v>98</v>
      </c>
      <c r="Y251" s="12" t="s">
        <v>99</v>
      </c>
      <c r="Z251" s="12" t="s">
        <v>978</v>
      </c>
      <c r="AA251" s="12" t="s">
        <v>979</v>
      </c>
      <c r="AB251" s="12"/>
      <c r="AC251" s="12">
        <v>1</v>
      </c>
      <c r="AD251" s="12"/>
      <c r="AE251" s="12" t="s">
        <v>102</v>
      </c>
      <c r="AF251" s="16">
        <v>2750000</v>
      </c>
      <c r="AG251" s="16">
        <v>1100000</v>
      </c>
      <c r="AH251" s="16">
        <v>40</v>
      </c>
      <c r="AI251" s="16">
        <v>1650000</v>
      </c>
      <c r="AJ251" s="12">
        <v>0</v>
      </c>
      <c r="AK251" s="12">
        <v>0</v>
      </c>
      <c r="AL251" s="12">
        <v>0</v>
      </c>
      <c r="AM251" s="12">
        <v>0</v>
      </c>
      <c r="AN251" s="12">
        <v>1650000</v>
      </c>
      <c r="AO251" s="12">
        <v>1650000</v>
      </c>
      <c r="AP251" s="12" t="s">
        <v>980</v>
      </c>
      <c r="AQ251" s="12"/>
      <c r="AR251" s="12"/>
      <c r="AS251" s="12"/>
      <c r="AT251" s="12" t="s">
        <v>981</v>
      </c>
      <c r="AU251" s="12"/>
      <c r="AV251" s="14">
        <v>44410</v>
      </c>
      <c r="AW251" s="12" t="s">
        <v>799</v>
      </c>
      <c r="AX251" s="14">
        <v>44410</v>
      </c>
      <c r="AY251" s="12" t="s">
        <v>799</v>
      </c>
      <c r="AZ251" s="12" t="s">
        <v>978</v>
      </c>
      <c r="BA251" s="12" t="s">
        <v>979</v>
      </c>
      <c r="BB251" s="12">
        <v>1</v>
      </c>
      <c r="BC251" s="12"/>
      <c r="BD251" s="16">
        <v>2750000</v>
      </c>
      <c r="BE251" s="16">
        <v>0</v>
      </c>
      <c r="BF251" s="16">
        <v>0</v>
      </c>
      <c r="BG251" s="16">
        <v>1100000</v>
      </c>
      <c r="BH251" s="16">
        <v>0</v>
      </c>
      <c r="BI251" s="16">
        <v>1650000</v>
      </c>
      <c r="BJ251" s="16"/>
      <c r="BK251" s="12"/>
      <c r="BL251" s="12" t="s">
        <v>104</v>
      </c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7">
        <v>44410.777615740742</v>
      </c>
      <c r="BZ251" s="12" t="s">
        <v>982</v>
      </c>
      <c r="CA251" s="12" t="s">
        <v>799</v>
      </c>
      <c r="CB251" s="12">
        <v>1650000</v>
      </c>
      <c r="CC251" s="12" t="s">
        <v>258</v>
      </c>
      <c r="CD251" s="12" t="s">
        <v>258</v>
      </c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1:102" ht="17.25" customHeight="1" x14ac:dyDescent="0.15">
      <c r="A252" s="12">
        <v>73</v>
      </c>
      <c r="B252" s="12" t="s">
        <v>983</v>
      </c>
      <c r="C252" s="13">
        <v>44471</v>
      </c>
      <c r="D252" s="12" t="s">
        <v>89</v>
      </c>
      <c r="E252" s="12" t="s">
        <v>90</v>
      </c>
      <c r="F252" s="12" t="str">
        <f t="shared" si="3"/>
        <v/>
      </c>
      <c r="G252" s="14">
        <v>44471</v>
      </c>
      <c r="H252" s="12"/>
      <c r="I252" s="12"/>
      <c r="J252" s="12"/>
      <c r="K252" s="12" t="s">
        <v>91</v>
      </c>
      <c r="L252" s="12"/>
      <c r="M252" s="12" t="s">
        <v>92</v>
      </c>
      <c r="N252" s="12" t="s">
        <v>93</v>
      </c>
      <c r="O252" s="12" t="s">
        <v>94</v>
      </c>
      <c r="P252" s="12" t="s">
        <v>95</v>
      </c>
      <c r="Q252" s="12" t="s">
        <v>984</v>
      </c>
      <c r="R252" s="12" t="s">
        <v>984</v>
      </c>
      <c r="S252" s="12" t="str">
        <f t="shared" si="1"/>
        <v/>
      </c>
      <c r="T252" s="12"/>
      <c r="U252" s="12" t="str">
        <f t="shared" si="2"/>
        <v/>
      </c>
      <c r="V252" s="12"/>
      <c r="W252" s="15" t="s">
        <v>799</v>
      </c>
      <c r="X252" s="12" t="s">
        <v>98</v>
      </c>
      <c r="Y252" s="12" t="s">
        <v>99</v>
      </c>
      <c r="Z252" s="12" t="s">
        <v>985</v>
      </c>
      <c r="AA252" s="12" t="s">
        <v>122</v>
      </c>
      <c r="AB252" s="12"/>
      <c r="AC252" s="12">
        <v>1</v>
      </c>
      <c r="AD252" s="12"/>
      <c r="AE252" s="12" t="s">
        <v>182</v>
      </c>
      <c r="AF252" s="16">
        <v>650000</v>
      </c>
      <c r="AG252" s="16">
        <v>0</v>
      </c>
      <c r="AH252" s="16">
        <v>0</v>
      </c>
      <c r="AI252" s="16">
        <v>650000</v>
      </c>
      <c r="AJ252" s="12">
        <v>0</v>
      </c>
      <c r="AK252" s="12">
        <v>0</v>
      </c>
      <c r="AL252" s="12">
        <v>0</v>
      </c>
      <c r="AM252" s="12">
        <v>0</v>
      </c>
      <c r="AN252" s="12">
        <v>650000</v>
      </c>
      <c r="AO252" s="12">
        <v>650000</v>
      </c>
      <c r="AP252" s="12"/>
      <c r="AQ252" s="12"/>
      <c r="AR252" s="12"/>
      <c r="AS252" s="12"/>
      <c r="AT252" s="12" t="s">
        <v>986</v>
      </c>
      <c r="AU252" s="12"/>
      <c r="AV252" s="14">
        <v>44471</v>
      </c>
      <c r="AW252" s="12" t="s">
        <v>106</v>
      </c>
      <c r="AX252" s="14">
        <v>44471</v>
      </c>
      <c r="AY252" s="12" t="s">
        <v>106</v>
      </c>
      <c r="AZ252" s="12" t="s">
        <v>985</v>
      </c>
      <c r="BA252" s="12" t="s">
        <v>122</v>
      </c>
      <c r="BB252" s="12">
        <v>1</v>
      </c>
      <c r="BC252" s="12"/>
      <c r="BD252" s="16">
        <v>650000</v>
      </c>
      <c r="BE252" s="16">
        <v>325000</v>
      </c>
      <c r="BF252" s="16">
        <v>325000</v>
      </c>
      <c r="BG252" s="16">
        <v>0</v>
      </c>
      <c r="BH252" s="16">
        <v>0</v>
      </c>
      <c r="BI252" s="16">
        <v>650000</v>
      </c>
      <c r="BJ252" s="16"/>
      <c r="BK252" s="12"/>
      <c r="BL252" s="12" t="s">
        <v>104</v>
      </c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7">
        <v>44471.418993055559</v>
      </c>
      <c r="BZ252" s="12" t="s">
        <v>987</v>
      </c>
      <c r="CA252" s="12" t="s">
        <v>106</v>
      </c>
      <c r="CB252" s="12">
        <v>650000</v>
      </c>
      <c r="CC252" s="12" t="s">
        <v>90</v>
      </c>
      <c r="CD252" s="12" t="s">
        <v>107</v>
      </c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1:102" ht="17.25" customHeight="1" x14ac:dyDescent="0.15">
      <c r="A253" s="12">
        <v>72</v>
      </c>
      <c r="B253" s="12" t="s">
        <v>988</v>
      </c>
      <c r="C253" s="13">
        <v>44471</v>
      </c>
      <c r="D253" s="12" t="s">
        <v>89</v>
      </c>
      <c r="E253" s="12" t="s">
        <v>90</v>
      </c>
      <c r="F253" s="12" t="str">
        <f t="shared" si="3"/>
        <v/>
      </c>
      <c r="G253" s="14">
        <v>44471</v>
      </c>
      <c r="H253" s="12"/>
      <c r="I253" s="12"/>
      <c r="J253" s="12"/>
      <c r="K253" s="12" t="s">
        <v>91</v>
      </c>
      <c r="L253" s="12"/>
      <c r="M253" s="12" t="s">
        <v>92</v>
      </c>
      <c r="N253" s="12" t="s">
        <v>93</v>
      </c>
      <c r="O253" s="12" t="s">
        <v>94</v>
      </c>
      <c r="P253" s="12" t="s">
        <v>95</v>
      </c>
      <c r="Q253" s="12" t="s">
        <v>989</v>
      </c>
      <c r="R253" s="12" t="s">
        <v>989</v>
      </c>
      <c r="S253" s="12" t="str">
        <f t="shared" si="1"/>
        <v/>
      </c>
      <c r="T253" s="12"/>
      <c r="U253" s="12" t="str">
        <f t="shared" si="2"/>
        <v/>
      </c>
      <c r="V253" s="12"/>
      <c r="W253" s="15" t="s">
        <v>97</v>
      </c>
      <c r="X253" s="12" t="s">
        <v>98</v>
      </c>
      <c r="Y253" s="12" t="s">
        <v>99</v>
      </c>
      <c r="Z253" s="12" t="s">
        <v>146</v>
      </c>
      <c r="AA253" s="12" t="s">
        <v>101</v>
      </c>
      <c r="AB253" s="12"/>
      <c r="AC253" s="12">
        <v>1</v>
      </c>
      <c r="AD253" s="12"/>
      <c r="AE253" s="12" t="s">
        <v>102</v>
      </c>
      <c r="AF253" s="16">
        <v>155000</v>
      </c>
      <c r="AG253" s="16">
        <v>0</v>
      </c>
      <c r="AH253" s="16">
        <v>0</v>
      </c>
      <c r="AI253" s="16">
        <v>155000</v>
      </c>
      <c r="AJ253" s="12">
        <v>0</v>
      </c>
      <c r="AK253" s="12">
        <v>0</v>
      </c>
      <c r="AL253" s="12">
        <v>0</v>
      </c>
      <c r="AM253" s="12">
        <v>0</v>
      </c>
      <c r="AN253" s="12">
        <v>2135000</v>
      </c>
      <c r="AO253" s="12">
        <v>2135000</v>
      </c>
      <c r="AP253" s="12" t="s">
        <v>990</v>
      </c>
      <c r="AQ253" s="12"/>
      <c r="AR253" s="12"/>
      <c r="AS253" s="12"/>
      <c r="AT253" s="12" t="s">
        <v>991</v>
      </c>
      <c r="AU253" s="12"/>
      <c r="AV253" s="14">
        <v>44471</v>
      </c>
      <c r="AW253" s="12" t="s">
        <v>106</v>
      </c>
      <c r="AX253" s="14">
        <v>44471</v>
      </c>
      <c r="AY253" s="12" t="s">
        <v>106</v>
      </c>
      <c r="AZ253" s="12" t="s">
        <v>146</v>
      </c>
      <c r="BA253" s="12" t="s">
        <v>101</v>
      </c>
      <c r="BB253" s="12">
        <v>1</v>
      </c>
      <c r="BC253" s="12"/>
      <c r="BD253" s="16">
        <v>155000</v>
      </c>
      <c r="BE253" s="16">
        <v>0</v>
      </c>
      <c r="BF253" s="16">
        <v>0</v>
      </c>
      <c r="BG253" s="16">
        <v>0</v>
      </c>
      <c r="BH253" s="16">
        <v>0</v>
      </c>
      <c r="BI253" s="16">
        <v>155000</v>
      </c>
      <c r="BJ253" s="16"/>
      <c r="BK253" s="12"/>
      <c r="BL253" s="12" t="s">
        <v>104</v>
      </c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7">
        <v>44471.424687500003</v>
      </c>
      <c r="BZ253" s="12" t="s">
        <v>992</v>
      </c>
      <c r="CA253" s="12" t="s">
        <v>106</v>
      </c>
      <c r="CB253" s="12">
        <v>2135000</v>
      </c>
      <c r="CC253" s="12" t="s">
        <v>90</v>
      </c>
      <c r="CD253" s="12" t="s">
        <v>107</v>
      </c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1:102" ht="17.25" customHeight="1" x14ac:dyDescent="0.15">
      <c r="A254" s="12"/>
      <c r="B254" s="12" t="s">
        <v>988</v>
      </c>
      <c r="C254" s="13">
        <v>44471</v>
      </c>
      <c r="D254" s="12" t="s">
        <v>89</v>
      </c>
      <c r="E254" s="12" t="s">
        <v>90</v>
      </c>
      <c r="F254" s="12" t="str">
        <f t="shared" si="3"/>
        <v/>
      </c>
      <c r="G254" s="14">
        <v>44471</v>
      </c>
      <c r="H254" s="12"/>
      <c r="I254" s="12"/>
      <c r="J254" s="12"/>
      <c r="K254" s="12" t="s">
        <v>91</v>
      </c>
      <c r="L254" s="12"/>
      <c r="M254" s="12" t="s">
        <v>92</v>
      </c>
      <c r="N254" s="12" t="s">
        <v>93</v>
      </c>
      <c r="O254" s="12" t="s">
        <v>94</v>
      </c>
      <c r="P254" s="12" t="s">
        <v>95</v>
      </c>
      <c r="Q254" s="12" t="s">
        <v>989</v>
      </c>
      <c r="R254" s="12" t="s">
        <v>989</v>
      </c>
      <c r="S254" s="12" t="str">
        <f t="shared" si="1"/>
        <v/>
      </c>
      <c r="T254" s="12"/>
      <c r="U254" s="12" t="str">
        <f t="shared" si="2"/>
        <v/>
      </c>
      <c r="V254" s="12"/>
      <c r="W254" s="15" t="s">
        <v>97</v>
      </c>
      <c r="X254" s="12" t="s">
        <v>98</v>
      </c>
      <c r="Y254" s="12" t="s">
        <v>99</v>
      </c>
      <c r="Z254" s="12" t="s">
        <v>164</v>
      </c>
      <c r="AA254" s="12" t="s">
        <v>112</v>
      </c>
      <c r="AB254" s="12"/>
      <c r="AC254" s="12">
        <v>1</v>
      </c>
      <c r="AD254" s="12"/>
      <c r="AE254" s="12" t="s">
        <v>102</v>
      </c>
      <c r="AF254" s="16">
        <v>385000</v>
      </c>
      <c r="AG254" s="16">
        <v>77000</v>
      </c>
      <c r="AH254" s="16">
        <v>20</v>
      </c>
      <c r="AI254" s="16">
        <v>308000</v>
      </c>
      <c r="AJ254" s="12">
        <v>0</v>
      </c>
      <c r="AK254" s="12"/>
      <c r="AL254" s="12"/>
      <c r="AM254" s="12"/>
      <c r="AN254" s="12"/>
      <c r="AO254" s="12"/>
      <c r="AP254" s="12" t="s">
        <v>990</v>
      </c>
      <c r="AQ254" s="12"/>
      <c r="AR254" s="12"/>
      <c r="AS254" s="12"/>
      <c r="AT254" s="12"/>
      <c r="AU254" s="12"/>
      <c r="AV254" s="17"/>
      <c r="AW254" s="12"/>
      <c r="AX254" s="17"/>
      <c r="AY254" s="12"/>
      <c r="AZ254" s="12" t="s">
        <v>164</v>
      </c>
      <c r="BA254" s="12" t="s">
        <v>112</v>
      </c>
      <c r="BB254" s="12">
        <v>1</v>
      </c>
      <c r="BC254" s="12"/>
      <c r="BD254" s="16">
        <v>385000</v>
      </c>
      <c r="BE254" s="16">
        <v>0</v>
      </c>
      <c r="BF254" s="16">
        <v>0</v>
      </c>
      <c r="BG254" s="16">
        <v>77000</v>
      </c>
      <c r="BH254" s="16">
        <v>0</v>
      </c>
      <c r="BI254" s="16">
        <v>308000</v>
      </c>
      <c r="BJ254" s="16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1:102" ht="17.25" customHeight="1" x14ac:dyDescent="0.15">
      <c r="A255" s="12"/>
      <c r="B255" s="12" t="s">
        <v>988</v>
      </c>
      <c r="C255" s="13">
        <v>44471</v>
      </c>
      <c r="D255" s="12" t="s">
        <v>89</v>
      </c>
      <c r="E255" s="12" t="s">
        <v>90</v>
      </c>
      <c r="F255" s="12" t="str">
        <f t="shared" si="3"/>
        <v/>
      </c>
      <c r="G255" s="14">
        <v>44471</v>
      </c>
      <c r="H255" s="12"/>
      <c r="I255" s="12"/>
      <c r="J255" s="12"/>
      <c r="K255" s="12" t="s">
        <v>91</v>
      </c>
      <c r="L255" s="12"/>
      <c r="M255" s="12" t="s">
        <v>92</v>
      </c>
      <c r="N255" s="12" t="s">
        <v>93</v>
      </c>
      <c r="O255" s="12" t="s">
        <v>94</v>
      </c>
      <c r="P255" s="12" t="s">
        <v>95</v>
      </c>
      <c r="Q255" s="12" t="s">
        <v>989</v>
      </c>
      <c r="R255" s="12" t="s">
        <v>989</v>
      </c>
      <c r="S255" s="12" t="str">
        <f t="shared" si="1"/>
        <v/>
      </c>
      <c r="T255" s="12"/>
      <c r="U255" s="12" t="str">
        <f t="shared" si="2"/>
        <v/>
      </c>
      <c r="V255" s="12"/>
      <c r="W255" s="15" t="s">
        <v>97</v>
      </c>
      <c r="X255" s="12" t="s">
        <v>98</v>
      </c>
      <c r="Y255" s="12" t="s">
        <v>99</v>
      </c>
      <c r="Z255" s="12" t="s">
        <v>794</v>
      </c>
      <c r="AA255" s="12" t="s">
        <v>112</v>
      </c>
      <c r="AB255" s="12"/>
      <c r="AC255" s="12">
        <v>2</v>
      </c>
      <c r="AD255" s="12"/>
      <c r="AE255" s="12" t="s">
        <v>102</v>
      </c>
      <c r="AF255" s="16">
        <v>385000</v>
      </c>
      <c r="AG255" s="16">
        <v>154000</v>
      </c>
      <c r="AH255" s="16">
        <v>20</v>
      </c>
      <c r="AI255" s="16">
        <v>616000</v>
      </c>
      <c r="AJ255" s="12">
        <v>0</v>
      </c>
      <c r="AK255" s="12"/>
      <c r="AL255" s="12"/>
      <c r="AM255" s="12"/>
      <c r="AN255" s="12"/>
      <c r="AO255" s="12"/>
      <c r="AP255" s="12" t="s">
        <v>990</v>
      </c>
      <c r="AQ255" s="12"/>
      <c r="AR255" s="12"/>
      <c r="AS255" s="12"/>
      <c r="AT255" s="12"/>
      <c r="AU255" s="12"/>
      <c r="AV255" s="17"/>
      <c r="AW255" s="12"/>
      <c r="AX255" s="17"/>
      <c r="AY255" s="12"/>
      <c r="AZ255" s="12" t="s">
        <v>794</v>
      </c>
      <c r="BA255" s="12" t="s">
        <v>112</v>
      </c>
      <c r="BB255" s="12">
        <v>2</v>
      </c>
      <c r="BC255" s="12"/>
      <c r="BD255" s="16">
        <v>385000</v>
      </c>
      <c r="BE255" s="16">
        <v>0</v>
      </c>
      <c r="BF255" s="16">
        <v>0</v>
      </c>
      <c r="BG255" s="16">
        <v>154000</v>
      </c>
      <c r="BH255" s="16">
        <v>0</v>
      </c>
      <c r="BI255" s="16">
        <v>616000</v>
      </c>
      <c r="BJ255" s="16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1:102" ht="17.25" customHeight="1" x14ac:dyDescent="0.15">
      <c r="A256" s="12"/>
      <c r="B256" s="12" t="s">
        <v>988</v>
      </c>
      <c r="C256" s="13">
        <v>44471</v>
      </c>
      <c r="D256" s="12" t="s">
        <v>89</v>
      </c>
      <c r="E256" s="12" t="s">
        <v>90</v>
      </c>
      <c r="F256" s="12" t="str">
        <f t="shared" si="3"/>
        <v/>
      </c>
      <c r="G256" s="14">
        <v>44471</v>
      </c>
      <c r="H256" s="12"/>
      <c r="I256" s="12"/>
      <c r="J256" s="12"/>
      <c r="K256" s="12" t="s">
        <v>91</v>
      </c>
      <c r="L256" s="12"/>
      <c r="M256" s="12" t="s">
        <v>92</v>
      </c>
      <c r="N256" s="12" t="s">
        <v>93</v>
      </c>
      <c r="O256" s="12" t="s">
        <v>94</v>
      </c>
      <c r="P256" s="12" t="s">
        <v>95</v>
      </c>
      <c r="Q256" s="12" t="s">
        <v>989</v>
      </c>
      <c r="R256" s="12" t="s">
        <v>989</v>
      </c>
      <c r="S256" s="12" t="str">
        <f t="shared" si="1"/>
        <v/>
      </c>
      <c r="T256" s="12"/>
      <c r="U256" s="12" t="str">
        <f t="shared" si="2"/>
        <v/>
      </c>
      <c r="V256" s="12"/>
      <c r="W256" s="15" t="s">
        <v>97</v>
      </c>
      <c r="X256" s="12" t="s">
        <v>98</v>
      </c>
      <c r="Y256" s="12" t="s">
        <v>99</v>
      </c>
      <c r="Z256" s="12" t="s">
        <v>993</v>
      </c>
      <c r="AA256" s="12" t="s">
        <v>132</v>
      </c>
      <c r="AB256" s="12"/>
      <c r="AC256" s="12">
        <v>1</v>
      </c>
      <c r="AD256" s="12"/>
      <c r="AE256" s="12" t="s">
        <v>102</v>
      </c>
      <c r="AF256" s="16">
        <v>1320000</v>
      </c>
      <c r="AG256" s="16">
        <v>264000</v>
      </c>
      <c r="AH256" s="16">
        <v>20</v>
      </c>
      <c r="AI256" s="16">
        <v>1056000</v>
      </c>
      <c r="AJ256" s="12">
        <v>0</v>
      </c>
      <c r="AK256" s="12"/>
      <c r="AL256" s="12"/>
      <c r="AM256" s="12"/>
      <c r="AN256" s="12"/>
      <c r="AO256" s="12"/>
      <c r="AP256" s="12" t="s">
        <v>990</v>
      </c>
      <c r="AQ256" s="12"/>
      <c r="AR256" s="12"/>
      <c r="AS256" s="12"/>
      <c r="AT256" s="12"/>
      <c r="AU256" s="12"/>
      <c r="AV256" s="17"/>
      <c r="AW256" s="12"/>
      <c r="AX256" s="17"/>
      <c r="AY256" s="12"/>
      <c r="AZ256" s="12" t="s">
        <v>993</v>
      </c>
      <c r="BA256" s="12" t="s">
        <v>132</v>
      </c>
      <c r="BB256" s="12">
        <v>1</v>
      </c>
      <c r="BC256" s="12"/>
      <c r="BD256" s="16">
        <v>1320000</v>
      </c>
      <c r="BE256" s="16">
        <v>0</v>
      </c>
      <c r="BF256" s="16">
        <v>0</v>
      </c>
      <c r="BG256" s="16">
        <v>264000</v>
      </c>
      <c r="BH256" s="16">
        <v>0</v>
      </c>
      <c r="BI256" s="16">
        <v>1056000</v>
      </c>
      <c r="BJ256" s="16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1:102" ht="17.25" customHeight="1" x14ac:dyDescent="0.15">
      <c r="A257" s="12">
        <v>71</v>
      </c>
      <c r="B257" s="12" t="s">
        <v>994</v>
      </c>
      <c r="C257" s="13">
        <v>44471</v>
      </c>
      <c r="D257" s="12" t="s">
        <v>89</v>
      </c>
      <c r="E257" s="12" t="s">
        <v>90</v>
      </c>
      <c r="F257" s="12" t="str">
        <f t="shared" si="3"/>
        <v/>
      </c>
      <c r="G257" s="14">
        <v>44471</v>
      </c>
      <c r="H257" s="12"/>
      <c r="I257" s="12"/>
      <c r="J257" s="12"/>
      <c r="K257" s="12" t="s">
        <v>91</v>
      </c>
      <c r="L257" s="12"/>
      <c r="M257" s="12" t="s">
        <v>92</v>
      </c>
      <c r="N257" s="12" t="s">
        <v>93</v>
      </c>
      <c r="O257" s="12" t="s">
        <v>94</v>
      </c>
      <c r="P257" s="12" t="s">
        <v>95</v>
      </c>
      <c r="Q257" s="12" t="s">
        <v>157</v>
      </c>
      <c r="R257" s="12" t="s">
        <v>157</v>
      </c>
      <c r="S257" s="12" t="str">
        <f t="shared" si="1"/>
        <v/>
      </c>
      <c r="T257" s="12"/>
      <c r="U257" s="12" t="str">
        <f t="shared" si="2"/>
        <v/>
      </c>
      <c r="V257" s="12"/>
      <c r="W257" s="15" t="s">
        <v>97</v>
      </c>
      <c r="X257" s="12" t="s">
        <v>98</v>
      </c>
      <c r="Y257" s="12" t="s">
        <v>99</v>
      </c>
      <c r="Z257" s="12" t="s">
        <v>204</v>
      </c>
      <c r="AA257" s="12" t="s">
        <v>127</v>
      </c>
      <c r="AB257" s="12"/>
      <c r="AC257" s="12">
        <v>1</v>
      </c>
      <c r="AD257" s="12"/>
      <c r="AE257" s="12" t="s">
        <v>102</v>
      </c>
      <c r="AF257" s="16">
        <v>550000</v>
      </c>
      <c r="AG257" s="16">
        <v>495200</v>
      </c>
      <c r="AH257" s="16">
        <v>90.05</v>
      </c>
      <c r="AI257" s="16">
        <f>550000-AG257</f>
        <v>54800</v>
      </c>
      <c r="AJ257" s="12">
        <v>0</v>
      </c>
      <c r="AK257" s="12">
        <v>0</v>
      </c>
      <c r="AL257" s="12">
        <v>0</v>
      </c>
      <c r="AM257" s="12">
        <v>0</v>
      </c>
      <c r="AN257" s="12">
        <v>174000</v>
      </c>
      <c r="AO257" s="12">
        <v>174000</v>
      </c>
      <c r="AP257" s="12" t="s">
        <v>995</v>
      </c>
      <c r="AQ257" s="12"/>
      <c r="AR257" s="12" t="s">
        <v>996</v>
      </c>
      <c r="AS257" s="12"/>
      <c r="AT257" s="12" t="s">
        <v>997</v>
      </c>
      <c r="AU257" s="12"/>
      <c r="AV257" s="14">
        <v>44471</v>
      </c>
      <c r="AW257" s="12" t="s">
        <v>106</v>
      </c>
      <c r="AX257" s="14">
        <v>44471</v>
      </c>
      <c r="AY257" s="12" t="s">
        <v>106</v>
      </c>
      <c r="AZ257" s="12" t="s">
        <v>204</v>
      </c>
      <c r="BA257" s="12" t="s">
        <v>127</v>
      </c>
      <c r="BB257" s="12">
        <v>1</v>
      </c>
      <c r="BC257" s="12"/>
      <c r="BD257" s="16">
        <v>550000</v>
      </c>
      <c r="BE257" s="16">
        <v>0</v>
      </c>
      <c r="BF257" s="16">
        <v>0</v>
      </c>
      <c r="BG257" s="16">
        <v>0</v>
      </c>
      <c r="BH257" s="16">
        <v>0</v>
      </c>
      <c r="BI257" s="16">
        <v>550000</v>
      </c>
      <c r="BJ257" s="16"/>
      <c r="BK257" s="12"/>
      <c r="BL257" s="12" t="s">
        <v>104</v>
      </c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7">
        <v>44471.523182870369</v>
      </c>
      <c r="BZ257" s="12" t="s">
        <v>998</v>
      </c>
      <c r="CA257" s="12" t="s">
        <v>106</v>
      </c>
      <c r="CB257" s="12">
        <v>174000</v>
      </c>
      <c r="CC257" s="12" t="s">
        <v>258</v>
      </c>
      <c r="CD257" s="12" t="s">
        <v>258</v>
      </c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1:102" ht="17.25" customHeight="1" x14ac:dyDescent="0.15">
      <c r="A258" s="12"/>
      <c r="B258" s="12" t="s">
        <v>994</v>
      </c>
      <c r="C258" s="13">
        <v>44471</v>
      </c>
      <c r="D258" s="12" t="s">
        <v>89</v>
      </c>
      <c r="E258" s="12" t="s">
        <v>90</v>
      </c>
      <c r="F258" s="12" t="str">
        <f t="shared" si="3"/>
        <v/>
      </c>
      <c r="G258" s="14">
        <v>44471</v>
      </c>
      <c r="H258" s="12"/>
      <c r="I258" s="12"/>
      <c r="J258" s="12"/>
      <c r="K258" s="12" t="s">
        <v>91</v>
      </c>
      <c r="L258" s="12"/>
      <c r="M258" s="12" t="s">
        <v>92</v>
      </c>
      <c r="N258" s="12" t="s">
        <v>93</v>
      </c>
      <c r="O258" s="12" t="s">
        <v>94</v>
      </c>
      <c r="P258" s="12" t="s">
        <v>95</v>
      </c>
      <c r="Q258" s="12" t="s">
        <v>157</v>
      </c>
      <c r="R258" s="12" t="s">
        <v>157</v>
      </c>
      <c r="S258" s="12" t="str">
        <f t="shared" si="1"/>
        <v/>
      </c>
      <c r="T258" s="12"/>
      <c r="U258" s="12" t="str">
        <f t="shared" si="2"/>
        <v/>
      </c>
      <c r="V258" s="12"/>
      <c r="W258" s="15" t="s">
        <v>97</v>
      </c>
      <c r="X258" s="12" t="s">
        <v>98</v>
      </c>
      <c r="Y258" s="12" t="s">
        <v>99</v>
      </c>
      <c r="Z258" s="12" t="s">
        <v>999</v>
      </c>
      <c r="AA258" s="12" t="s">
        <v>169</v>
      </c>
      <c r="AB258" s="12"/>
      <c r="AC258" s="12">
        <v>2</v>
      </c>
      <c r="AD258" s="12"/>
      <c r="AE258" s="12" t="s">
        <v>102</v>
      </c>
      <c r="AF258" s="16">
        <v>599000</v>
      </c>
      <c r="AG258" s="16">
        <v>1078800</v>
      </c>
      <c r="AH258" s="16">
        <v>90.05</v>
      </c>
      <c r="AI258" s="16">
        <f>1198000-AG258</f>
        <v>119200</v>
      </c>
      <c r="AJ258" s="12">
        <v>0</v>
      </c>
      <c r="AK258" s="12"/>
      <c r="AL258" s="12"/>
      <c r="AM258" s="12"/>
      <c r="AN258" s="12"/>
      <c r="AO258" s="12"/>
      <c r="AP258" s="12" t="s">
        <v>995</v>
      </c>
      <c r="AQ258" s="12"/>
      <c r="AR258" s="12" t="s">
        <v>996</v>
      </c>
      <c r="AS258" s="12"/>
      <c r="AT258" s="12"/>
      <c r="AU258" s="12"/>
      <c r="AV258" s="17"/>
      <c r="AW258" s="12"/>
      <c r="AX258" s="17"/>
      <c r="AY258" s="12"/>
      <c r="AZ258" s="12" t="s">
        <v>999</v>
      </c>
      <c r="BA258" s="12" t="s">
        <v>169</v>
      </c>
      <c r="BB258" s="12">
        <v>2</v>
      </c>
      <c r="BC258" s="12"/>
      <c r="BD258" s="16">
        <v>599000</v>
      </c>
      <c r="BE258" s="16">
        <v>0</v>
      </c>
      <c r="BF258" s="16">
        <v>0</v>
      </c>
      <c r="BG258" s="16">
        <v>0</v>
      </c>
      <c r="BH258" s="16">
        <v>0</v>
      </c>
      <c r="BI258" s="16">
        <v>1198000</v>
      </c>
      <c r="BJ258" s="16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1:102" ht="17.25" customHeight="1" x14ac:dyDescent="0.15">
      <c r="A259" s="12">
        <v>70</v>
      </c>
      <c r="B259" s="12" t="s">
        <v>1000</v>
      </c>
      <c r="C259" s="13">
        <v>44471</v>
      </c>
      <c r="D259" s="12" t="s">
        <v>140</v>
      </c>
      <c r="E259" s="12" t="s">
        <v>90</v>
      </c>
      <c r="F259" s="12" t="str">
        <f t="shared" si="3"/>
        <v/>
      </c>
      <c r="G259" s="14">
        <v>44471</v>
      </c>
      <c r="H259" s="12"/>
      <c r="I259" s="12"/>
      <c r="J259" s="12"/>
      <c r="K259" s="12" t="s">
        <v>91</v>
      </c>
      <c r="L259" s="12"/>
      <c r="M259" s="12" t="s">
        <v>92</v>
      </c>
      <c r="N259" s="12" t="s">
        <v>93</v>
      </c>
      <c r="O259" s="12" t="s">
        <v>94</v>
      </c>
      <c r="P259" s="12" t="s">
        <v>95</v>
      </c>
      <c r="Q259" s="12" t="s">
        <v>1001</v>
      </c>
      <c r="R259" s="12" t="s">
        <v>1001</v>
      </c>
      <c r="S259" s="12" t="str">
        <f t="shared" si="1"/>
        <v/>
      </c>
      <c r="T259" s="12"/>
      <c r="U259" s="12" t="str">
        <f t="shared" si="2"/>
        <v/>
      </c>
      <c r="V259" s="12"/>
      <c r="W259" s="15" t="s">
        <v>277</v>
      </c>
      <c r="X259" s="12" t="s">
        <v>98</v>
      </c>
      <c r="Y259" s="12" t="s">
        <v>99</v>
      </c>
      <c r="Z259" s="12" t="s">
        <v>151</v>
      </c>
      <c r="AA259" s="12" t="s">
        <v>152</v>
      </c>
      <c r="AB259" s="12" t="s">
        <v>775</v>
      </c>
      <c r="AC259" s="12">
        <v>1</v>
      </c>
      <c r="AD259" s="12"/>
      <c r="AE259" s="12" t="s">
        <v>102</v>
      </c>
      <c r="AF259" s="16">
        <v>11000000</v>
      </c>
      <c r="AG259" s="16">
        <v>4400000</v>
      </c>
      <c r="AH259" s="16">
        <v>40</v>
      </c>
      <c r="AI259" s="16">
        <v>6600000</v>
      </c>
      <c r="AJ259" s="12">
        <v>0</v>
      </c>
      <c r="AK259" s="12">
        <v>0</v>
      </c>
      <c r="AL259" s="12">
        <v>0</v>
      </c>
      <c r="AM259" s="12">
        <v>0</v>
      </c>
      <c r="AN259" s="12">
        <v>6600000</v>
      </c>
      <c r="AO259" s="12">
        <v>6600000</v>
      </c>
      <c r="AP259" s="12"/>
      <c r="AQ259" s="12"/>
      <c r="AR259" s="12"/>
      <c r="AS259" s="12"/>
      <c r="AT259" s="12" t="s">
        <v>1002</v>
      </c>
      <c r="AU259" s="12"/>
      <c r="AV259" s="14">
        <v>44471</v>
      </c>
      <c r="AW259" s="12" t="s">
        <v>106</v>
      </c>
      <c r="AX259" s="14">
        <v>44471</v>
      </c>
      <c r="AY259" s="12" t="s">
        <v>106</v>
      </c>
      <c r="AZ259" s="12" t="s">
        <v>151</v>
      </c>
      <c r="BA259" s="12" t="s">
        <v>152</v>
      </c>
      <c r="BB259" s="12">
        <v>1</v>
      </c>
      <c r="BC259" s="12"/>
      <c r="BD259" s="16">
        <v>11000000</v>
      </c>
      <c r="BE259" s="16">
        <v>0</v>
      </c>
      <c r="BF259" s="16">
        <v>0</v>
      </c>
      <c r="BG259" s="16">
        <v>4400000</v>
      </c>
      <c r="BH259" s="16">
        <v>0</v>
      </c>
      <c r="BI259" s="16">
        <v>6600000</v>
      </c>
      <c r="BJ259" s="16"/>
      <c r="BK259" s="12"/>
      <c r="BL259" s="12" t="s">
        <v>104</v>
      </c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7">
        <v>44471.603888888887</v>
      </c>
      <c r="BZ259" s="12" t="s">
        <v>1003</v>
      </c>
      <c r="CA259" s="12" t="s">
        <v>106</v>
      </c>
      <c r="CB259" s="12">
        <v>6600000</v>
      </c>
      <c r="CC259" s="12" t="s">
        <v>135</v>
      </c>
      <c r="CD259" s="12" t="s">
        <v>136</v>
      </c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1:102" ht="17.25" customHeight="1" x14ac:dyDescent="0.15">
      <c r="A260" s="12">
        <v>69</v>
      </c>
      <c r="B260" s="12" t="s">
        <v>1004</v>
      </c>
      <c r="C260" s="13">
        <v>44471</v>
      </c>
      <c r="D260" s="12" t="s">
        <v>89</v>
      </c>
      <c r="E260" s="12" t="s">
        <v>90</v>
      </c>
      <c r="F260" s="12" t="str">
        <f t="shared" si="3"/>
        <v/>
      </c>
      <c r="G260" s="14">
        <v>44471</v>
      </c>
      <c r="H260" s="12"/>
      <c r="I260" s="12"/>
      <c r="J260" s="12"/>
      <c r="K260" s="12" t="s">
        <v>91</v>
      </c>
      <c r="L260" s="12"/>
      <c r="M260" s="12" t="s">
        <v>92</v>
      </c>
      <c r="N260" s="12" t="s">
        <v>93</v>
      </c>
      <c r="O260" s="12" t="s">
        <v>94</v>
      </c>
      <c r="P260" s="12" t="s">
        <v>95</v>
      </c>
      <c r="Q260" s="12" t="s">
        <v>1005</v>
      </c>
      <c r="R260" s="12" t="s">
        <v>1005</v>
      </c>
      <c r="S260" s="12" t="str">
        <f t="shared" si="1"/>
        <v/>
      </c>
      <c r="T260" s="12"/>
      <c r="U260" s="12" t="str">
        <f t="shared" si="2"/>
        <v/>
      </c>
      <c r="V260" s="12"/>
      <c r="W260" s="15" t="s">
        <v>97</v>
      </c>
      <c r="X260" s="12" t="s">
        <v>98</v>
      </c>
      <c r="Y260" s="12" t="s">
        <v>99</v>
      </c>
      <c r="Z260" s="12" t="s">
        <v>1006</v>
      </c>
      <c r="AA260" s="12" t="s">
        <v>132</v>
      </c>
      <c r="AB260" s="12"/>
      <c r="AC260" s="12">
        <v>1</v>
      </c>
      <c r="AD260" s="12"/>
      <c r="AE260" s="12" t="s">
        <v>102</v>
      </c>
      <c r="AF260" s="16">
        <v>3520000</v>
      </c>
      <c r="AG260" s="16">
        <v>2760000</v>
      </c>
      <c r="AH260" s="16">
        <v>78.41</v>
      </c>
      <c r="AI260" s="16">
        <v>760000</v>
      </c>
      <c r="AJ260" s="12">
        <v>0</v>
      </c>
      <c r="AK260" s="12">
        <v>0</v>
      </c>
      <c r="AL260" s="12">
        <v>0</v>
      </c>
      <c r="AM260" s="12">
        <v>0</v>
      </c>
      <c r="AN260" s="12">
        <v>760000</v>
      </c>
      <c r="AO260" s="12">
        <v>760000</v>
      </c>
      <c r="AP260" s="12" t="s">
        <v>1007</v>
      </c>
      <c r="AQ260" s="12"/>
      <c r="AR260" s="12" t="s">
        <v>1008</v>
      </c>
      <c r="AS260" s="12"/>
      <c r="AT260" s="12" t="s">
        <v>1009</v>
      </c>
      <c r="AU260" s="12"/>
      <c r="AV260" s="14">
        <v>44471</v>
      </c>
      <c r="AW260" s="12" t="s">
        <v>106</v>
      </c>
      <c r="AX260" s="14">
        <v>44471</v>
      </c>
      <c r="AY260" s="12" t="s">
        <v>106</v>
      </c>
      <c r="AZ260" s="12" t="s">
        <v>1006</v>
      </c>
      <c r="BA260" s="12" t="s">
        <v>132</v>
      </c>
      <c r="BB260" s="12">
        <v>1</v>
      </c>
      <c r="BC260" s="12"/>
      <c r="BD260" s="16">
        <v>3520000</v>
      </c>
      <c r="BE260" s="16">
        <v>0</v>
      </c>
      <c r="BF260" s="16">
        <v>0</v>
      </c>
      <c r="BG260" s="16">
        <v>0</v>
      </c>
      <c r="BH260" s="16">
        <v>0</v>
      </c>
      <c r="BI260" s="16">
        <v>3520000</v>
      </c>
      <c r="BJ260" s="16"/>
      <c r="BK260" s="12"/>
      <c r="BL260" s="12" t="s">
        <v>104</v>
      </c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7">
        <v>44471.611712962964</v>
      </c>
      <c r="BZ260" s="12" t="s">
        <v>1010</v>
      </c>
      <c r="CA260" s="12" t="s">
        <v>106</v>
      </c>
      <c r="CB260" s="12">
        <v>760000</v>
      </c>
      <c r="CC260" s="12" t="s">
        <v>258</v>
      </c>
      <c r="CD260" s="12" t="s">
        <v>258</v>
      </c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1:102" ht="17.25" customHeight="1" x14ac:dyDescent="0.15">
      <c r="A261" s="12">
        <v>68</v>
      </c>
      <c r="B261" s="12" t="s">
        <v>1011</v>
      </c>
      <c r="C261" s="13">
        <v>44471</v>
      </c>
      <c r="D261" s="12" t="s">
        <v>89</v>
      </c>
      <c r="E261" s="12" t="s">
        <v>90</v>
      </c>
      <c r="F261" s="12" t="str">
        <f t="shared" si="3"/>
        <v/>
      </c>
      <c r="G261" s="14">
        <v>44471</v>
      </c>
      <c r="H261" s="12"/>
      <c r="I261" s="12"/>
      <c r="J261" s="12"/>
      <c r="K261" s="12" t="s">
        <v>91</v>
      </c>
      <c r="L261" s="12"/>
      <c r="M261" s="12" t="s">
        <v>92</v>
      </c>
      <c r="N261" s="12" t="s">
        <v>93</v>
      </c>
      <c r="O261" s="12" t="s">
        <v>94</v>
      </c>
      <c r="P261" s="12" t="s">
        <v>95</v>
      </c>
      <c r="Q261" s="12" t="s">
        <v>1012</v>
      </c>
      <c r="R261" s="12" t="s">
        <v>1012</v>
      </c>
      <c r="S261" s="12" t="str">
        <f t="shared" si="1"/>
        <v/>
      </c>
      <c r="T261" s="12"/>
      <c r="U261" s="12" t="str">
        <f t="shared" si="2"/>
        <v/>
      </c>
      <c r="V261" s="12"/>
      <c r="W261" s="15" t="s">
        <v>97</v>
      </c>
      <c r="X261" s="12" t="s">
        <v>98</v>
      </c>
      <c r="Y261" s="12" t="s">
        <v>158</v>
      </c>
      <c r="Z261" s="12" t="s">
        <v>1013</v>
      </c>
      <c r="AA261" s="12" t="s">
        <v>127</v>
      </c>
      <c r="AB261" s="12"/>
      <c r="AC261" s="12">
        <v>1</v>
      </c>
      <c r="AD261" s="12"/>
      <c r="AE261" s="12" t="s">
        <v>102</v>
      </c>
      <c r="AF261" s="16">
        <v>495000</v>
      </c>
      <c r="AG261" s="16">
        <v>495000</v>
      </c>
      <c r="AH261" s="16">
        <v>100</v>
      </c>
      <c r="AI261" s="16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 t="s">
        <v>1014</v>
      </c>
      <c r="AQ261" s="12"/>
      <c r="AR261" s="12" t="s">
        <v>1015</v>
      </c>
      <c r="AS261" s="12"/>
      <c r="AT261" s="12" t="s">
        <v>1016</v>
      </c>
      <c r="AU261" s="12"/>
      <c r="AV261" s="14">
        <v>44471</v>
      </c>
      <c r="AW261" s="12" t="s">
        <v>97</v>
      </c>
      <c r="AX261" s="14">
        <v>44471</v>
      </c>
      <c r="AY261" s="12" t="s">
        <v>97</v>
      </c>
      <c r="AZ261" s="12" t="s">
        <v>1013</v>
      </c>
      <c r="BA261" s="12" t="s">
        <v>127</v>
      </c>
      <c r="BB261" s="12">
        <v>1</v>
      </c>
      <c r="BC261" s="12"/>
      <c r="BD261" s="16">
        <v>495000</v>
      </c>
      <c r="BE261" s="16">
        <v>0</v>
      </c>
      <c r="BF261" s="16">
        <v>0</v>
      </c>
      <c r="BG261" s="16">
        <v>0</v>
      </c>
      <c r="BH261" s="16">
        <v>0</v>
      </c>
      <c r="BI261" s="16">
        <v>495000</v>
      </c>
      <c r="BJ261" s="16"/>
      <c r="BK261" s="12"/>
      <c r="BL261" s="12" t="s">
        <v>104</v>
      </c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1:102" ht="17.25" customHeight="1" x14ac:dyDescent="0.15">
      <c r="A262" s="12"/>
      <c r="B262" s="12" t="s">
        <v>1011</v>
      </c>
      <c r="C262" s="13">
        <v>44471</v>
      </c>
      <c r="D262" s="12" t="s">
        <v>89</v>
      </c>
      <c r="E262" s="12" t="s">
        <v>90</v>
      </c>
      <c r="F262" s="12" t="str">
        <f t="shared" si="3"/>
        <v/>
      </c>
      <c r="G262" s="14">
        <v>44471</v>
      </c>
      <c r="H262" s="12"/>
      <c r="I262" s="12"/>
      <c r="J262" s="12"/>
      <c r="K262" s="12" t="s">
        <v>91</v>
      </c>
      <c r="L262" s="12"/>
      <c r="M262" s="12" t="s">
        <v>92</v>
      </c>
      <c r="N262" s="12" t="s">
        <v>93</v>
      </c>
      <c r="O262" s="12" t="s">
        <v>94</v>
      </c>
      <c r="P262" s="12" t="s">
        <v>95</v>
      </c>
      <c r="Q262" s="12" t="s">
        <v>1012</v>
      </c>
      <c r="R262" s="12" t="s">
        <v>1012</v>
      </c>
      <c r="S262" s="12" t="str">
        <f t="shared" si="1"/>
        <v/>
      </c>
      <c r="T262" s="12"/>
      <c r="U262" s="12" t="str">
        <f t="shared" si="2"/>
        <v/>
      </c>
      <c r="V262" s="12"/>
      <c r="W262" s="15" t="s">
        <v>97</v>
      </c>
      <c r="X262" s="12" t="s">
        <v>98</v>
      </c>
      <c r="Y262" s="12" t="s">
        <v>158</v>
      </c>
      <c r="Z262" s="12" t="s">
        <v>1017</v>
      </c>
      <c r="AA262" s="12" t="s">
        <v>127</v>
      </c>
      <c r="AB262" s="12"/>
      <c r="AC262" s="12">
        <v>1</v>
      </c>
      <c r="AD262" s="12"/>
      <c r="AE262" s="12" t="s">
        <v>102</v>
      </c>
      <c r="AF262" s="16">
        <v>495000</v>
      </c>
      <c r="AG262" s="16">
        <v>495000</v>
      </c>
      <c r="AH262" s="16">
        <v>100</v>
      </c>
      <c r="AI262" s="16">
        <v>0</v>
      </c>
      <c r="AJ262" s="12">
        <v>0</v>
      </c>
      <c r="AK262" s="12"/>
      <c r="AL262" s="12"/>
      <c r="AM262" s="12"/>
      <c r="AN262" s="12"/>
      <c r="AO262" s="12"/>
      <c r="AP262" s="12" t="s">
        <v>1014</v>
      </c>
      <c r="AQ262" s="12"/>
      <c r="AR262" s="12" t="s">
        <v>1015</v>
      </c>
      <c r="AS262" s="12"/>
      <c r="AT262" s="12"/>
      <c r="AU262" s="12"/>
      <c r="AV262" s="17"/>
      <c r="AW262" s="12"/>
      <c r="AX262" s="17"/>
      <c r="AY262" s="12"/>
      <c r="AZ262" s="12" t="s">
        <v>1017</v>
      </c>
      <c r="BA262" s="12" t="s">
        <v>127</v>
      </c>
      <c r="BB262" s="12">
        <v>1</v>
      </c>
      <c r="BC262" s="12"/>
      <c r="BD262" s="16">
        <v>495000</v>
      </c>
      <c r="BE262" s="16">
        <v>0</v>
      </c>
      <c r="BF262" s="16">
        <v>0</v>
      </c>
      <c r="BG262" s="16">
        <v>0</v>
      </c>
      <c r="BH262" s="16">
        <v>0</v>
      </c>
      <c r="BI262" s="16">
        <v>495000</v>
      </c>
      <c r="BJ262" s="16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1:102" ht="17.25" customHeight="1" x14ac:dyDescent="0.15">
      <c r="A263" s="12">
        <v>67</v>
      </c>
      <c r="B263" s="12" t="s">
        <v>1018</v>
      </c>
      <c r="C263" s="13">
        <v>44471</v>
      </c>
      <c r="D263" s="12" t="s">
        <v>89</v>
      </c>
      <c r="E263" s="12" t="s">
        <v>90</v>
      </c>
      <c r="F263" s="12" t="str">
        <f t="shared" si="3"/>
        <v/>
      </c>
      <c r="G263" s="14">
        <v>44471</v>
      </c>
      <c r="H263" s="12"/>
      <c r="I263" s="12"/>
      <c r="J263" s="12"/>
      <c r="K263" s="12" t="s">
        <v>91</v>
      </c>
      <c r="L263" s="12"/>
      <c r="M263" s="12" t="s">
        <v>92</v>
      </c>
      <c r="N263" s="12" t="s">
        <v>93</v>
      </c>
      <c r="O263" s="12" t="s">
        <v>94</v>
      </c>
      <c r="P263" s="12" t="s">
        <v>95</v>
      </c>
      <c r="Q263" s="12" t="s">
        <v>1019</v>
      </c>
      <c r="R263" s="12" t="s">
        <v>1019</v>
      </c>
      <c r="S263" s="12" t="str">
        <f t="shared" si="1"/>
        <v/>
      </c>
      <c r="T263" s="12"/>
      <c r="U263" s="12" t="str">
        <f t="shared" si="2"/>
        <v/>
      </c>
      <c r="V263" s="12"/>
      <c r="W263" s="15" t="s">
        <v>97</v>
      </c>
      <c r="X263" s="12" t="s">
        <v>98</v>
      </c>
      <c r="Y263" s="12" t="s">
        <v>99</v>
      </c>
      <c r="Z263" s="12" t="s">
        <v>1020</v>
      </c>
      <c r="AA263" s="12" t="s">
        <v>865</v>
      </c>
      <c r="AB263" s="12"/>
      <c r="AC263" s="12">
        <v>3</v>
      </c>
      <c r="AD263" s="12"/>
      <c r="AE263" s="12" t="s">
        <v>102</v>
      </c>
      <c r="AF263" s="16">
        <v>249000</v>
      </c>
      <c r="AG263" s="16">
        <v>747000</v>
      </c>
      <c r="AH263" s="16">
        <v>100</v>
      </c>
      <c r="AI263" s="16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 t="s">
        <v>1021</v>
      </c>
      <c r="AQ263" s="12"/>
      <c r="AR263" s="12" t="s">
        <v>1022</v>
      </c>
      <c r="AS263" s="12"/>
      <c r="AT263" s="12" t="s">
        <v>1023</v>
      </c>
      <c r="AU263" s="12"/>
      <c r="AV263" s="14">
        <v>44471</v>
      </c>
      <c r="AW263" s="12" t="s">
        <v>106</v>
      </c>
      <c r="AX263" s="14">
        <v>44471</v>
      </c>
      <c r="AY263" s="12" t="s">
        <v>106</v>
      </c>
      <c r="AZ263" s="12" t="s">
        <v>1020</v>
      </c>
      <c r="BA263" s="12" t="s">
        <v>865</v>
      </c>
      <c r="BB263" s="12">
        <v>3</v>
      </c>
      <c r="BC263" s="12"/>
      <c r="BD263" s="16">
        <v>249000</v>
      </c>
      <c r="BE263" s="16">
        <v>0</v>
      </c>
      <c r="BF263" s="16">
        <v>0</v>
      </c>
      <c r="BG263" s="16">
        <v>0</v>
      </c>
      <c r="BH263" s="16">
        <v>0</v>
      </c>
      <c r="BI263" s="16">
        <v>747000</v>
      </c>
      <c r="BJ263" s="16"/>
      <c r="BK263" s="12"/>
      <c r="BL263" s="12" t="s">
        <v>104</v>
      </c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1:102" ht="17.25" customHeight="1" x14ac:dyDescent="0.15">
      <c r="A264" s="12">
        <v>66</v>
      </c>
      <c r="B264" s="12" t="s">
        <v>1024</v>
      </c>
      <c r="C264" s="13">
        <v>44471</v>
      </c>
      <c r="D264" s="12" t="s">
        <v>89</v>
      </c>
      <c r="E264" s="12" t="s">
        <v>90</v>
      </c>
      <c r="F264" s="12" t="str">
        <f t="shared" si="3"/>
        <v/>
      </c>
      <c r="G264" s="14">
        <v>44471</v>
      </c>
      <c r="H264" s="12"/>
      <c r="I264" s="12"/>
      <c r="J264" s="12"/>
      <c r="K264" s="12" t="s">
        <v>91</v>
      </c>
      <c r="L264" s="12"/>
      <c r="M264" s="12" t="s">
        <v>92</v>
      </c>
      <c r="N264" s="12" t="s">
        <v>93</v>
      </c>
      <c r="O264" s="12" t="s">
        <v>94</v>
      </c>
      <c r="P264" s="12" t="s">
        <v>95</v>
      </c>
      <c r="Q264" s="12" t="s">
        <v>1025</v>
      </c>
      <c r="R264" s="12" t="s">
        <v>1025</v>
      </c>
      <c r="S264" s="12" t="str">
        <f t="shared" si="1"/>
        <v/>
      </c>
      <c r="T264" s="12"/>
      <c r="U264" s="12" t="str">
        <f t="shared" si="2"/>
        <v/>
      </c>
      <c r="V264" s="12"/>
      <c r="W264" s="15" t="s">
        <v>277</v>
      </c>
      <c r="X264" s="12" t="s">
        <v>98</v>
      </c>
      <c r="Y264" s="12" t="s">
        <v>99</v>
      </c>
      <c r="Z264" s="12" t="s">
        <v>197</v>
      </c>
      <c r="AA264" s="12" t="s">
        <v>122</v>
      </c>
      <c r="AB264" s="12"/>
      <c r="AC264" s="12">
        <v>1</v>
      </c>
      <c r="AD264" s="12"/>
      <c r="AE264" s="12" t="s">
        <v>102</v>
      </c>
      <c r="AF264" s="16">
        <v>250000</v>
      </c>
      <c r="AG264" s="16">
        <v>0</v>
      </c>
      <c r="AH264" s="16">
        <v>0</v>
      </c>
      <c r="AI264" s="16">
        <v>250000</v>
      </c>
      <c r="AJ264" s="12">
        <v>0</v>
      </c>
      <c r="AK264" s="12">
        <v>0</v>
      </c>
      <c r="AL264" s="12">
        <v>0</v>
      </c>
      <c r="AM264" s="12">
        <v>0</v>
      </c>
      <c r="AN264" s="12">
        <v>495000</v>
      </c>
      <c r="AO264" s="12">
        <v>495000</v>
      </c>
      <c r="AP264" s="12"/>
      <c r="AQ264" s="12"/>
      <c r="AR264" s="12"/>
      <c r="AS264" s="12"/>
      <c r="AT264" s="12" t="s">
        <v>1026</v>
      </c>
      <c r="AU264" s="12"/>
      <c r="AV264" s="14">
        <v>44471</v>
      </c>
      <c r="AW264" s="12" t="s">
        <v>106</v>
      </c>
      <c r="AX264" s="14">
        <v>44471</v>
      </c>
      <c r="AY264" s="12" t="s">
        <v>106</v>
      </c>
      <c r="AZ264" s="12" t="s">
        <v>197</v>
      </c>
      <c r="BA264" s="12" t="s">
        <v>122</v>
      </c>
      <c r="BB264" s="12">
        <v>1</v>
      </c>
      <c r="BC264" s="12"/>
      <c r="BD264" s="16">
        <v>250000</v>
      </c>
      <c r="BE264" s="16">
        <v>0</v>
      </c>
      <c r="BF264" s="16">
        <v>0</v>
      </c>
      <c r="BG264" s="16">
        <v>0</v>
      </c>
      <c r="BH264" s="16">
        <v>0</v>
      </c>
      <c r="BI264" s="16">
        <v>250000</v>
      </c>
      <c r="BJ264" s="16"/>
      <c r="BK264" s="12"/>
      <c r="BL264" s="12" t="s">
        <v>104</v>
      </c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7">
        <v>44471.757662037038</v>
      </c>
      <c r="BZ264" s="12" t="s">
        <v>1027</v>
      </c>
      <c r="CA264" s="12" t="s">
        <v>799</v>
      </c>
      <c r="CB264" s="12">
        <v>495000</v>
      </c>
      <c r="CC264" s="12" t="s">
        <v>258</v>
      </c>
      <c r="CD264" s="12" t="s">
        <v>258</v>
      </c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1:102" ht="17.25" customHeight="1" x14ac:dyDescent="0.15">
      <c r="A265" s="12"/>
      <c r="B265" s="12" t="s">
        <v>1024</v>
      </c>
      <c r="C265" s="13">
        <v>44471</v>
      </c>
      <c r="D265" s="12" t="s">
        <v>89</v>
      </c>
      <c r="E265" s="12" t="s">
        <v>90</v>
      </c>
      <c r="F265" s="12" t="str">
        <f t="shared" si="3"/>
        <v/>
      </c>
      <c r="G265" s="14">
        <v>44471</v>
      </c>
      <c r="H265" s="12"/>
      <c r="I265" s="12"/>
      <c r="J265" s="12"/>
      <c r="K265" s="12" t="s">
        <v>91</v>
      </c>
      <c r="L265" s="12"/>
      <c r="M265" s="12" t="s">
        <v>92</v>
      </c>
      <c r="N265" s="12" t="s">
        <v>93</v>
      </c>
      <c r="O265" s="12" t="s">
        <v>94</v>
      </c>
      <c r="P265" s="12" t="s">
        <v>95</v>
      </c>
      <c r="Q265" s="12" t="s">
        <v>1025</v>
      </c>
      <c r="R265" s="12" t="s">
        <v>1025</v>
      </c>
      <c r="S265" s="12" t="str">
        <f t="shared" si="1"/>
        <v/>
      </c>
      <c r="T265" s="12"/>
      <c r="U265" s="12" t="str">
        <f t="shared" si="2"/>
        <v/>
      </c>
      <c r="V265" s="12"/>
      <c r="W265" s="15" t="s">
        <v>277</v>
      </c>
      <c r="X265" s="12" t="s">
        <v>98</v>
      </c>
      <c r="Y265" s="12" t="s">
        <v>99</v>
      </c>
      <c r="Z265" s="12" t="s">
        <v>1028</v>
      </c>
      <c r="AA265" s="12" t="s">
        <v>122</v>
      </c>
      <c r="AB265" s="12"/>
      <c r="AC265" s="12">
        <v>1</v>
      </c>
      <c r="AD265" s="12"/>
      <c r="AE265" s="12" t="s">
        <v>182</v>
      </c>
      <c r="AF265" s="16">
        <v>245000</v>
      </c>
      <c r="AG265" s="16">
        <v>0</v>
      </c>
      <c r="AH265" s="16">
        <v>0</v>
      </c>
      <c r="AI265" s="16">
        <v>245000</v>
      </c>
      <c r="AJ265" s="12">
        <v>0</v>
      </c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7"/>
      <c r="AW265" s="12"/>
      <c r="AX265" s="17"/>
      <c r="AY265" s="12"/>
      <c r="AZ265" s="12" t="s">
        <v>1028</v>
      </c>
      <c r="BA265" s="12" t="s">
        <v>122</v>
      </c>
      <c r="BB265" s="12">
        <v>1</v>
      </c>
      <c r="BC265" s="12"/>
      <c r="BD265" s="16">
        <v>245000</v>
      </c>
      <c r="BE265" s="16">
        <v>122500</v>
      </c>
      <c r="BF265" s="16">
        <v>122500</v>
      </c>
      <c r="BG265" s="16">
        <v>0</v>
      </c>
      <c r="BH265" s="16">
        <v>0</v>
      </c>
      <c r="BI265" s="16">
        <v>245000</v>
      </c>
      <c r="BJ265" s="16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1:102" ht="17.25" customHeight="1" x14ac:dyDescent="0.15">
      <c r="A266" s="12">
        <v>65</v>
      </c>
      <c r="B266" s="12" t="s">
        <v>1029</v>
      </c>
      <c r="C266" s="13">
        <v>44471</v>
      </c>
      <c r="D266" s="12" t="s">
        <v>89</v>
      </c>
      <c r="E266" s="12" t="s">
        <v>90</v>
      </c>
      <c r="F266" s="12" t="str">
        <f t="shared" si="3"/>
        <v/>
      </c>
      <c r="G266" s="14">
        <v>44471</v>
      </c>
      <c r="H266" s="12"/>
      <c r="I266" s="12"/>
      <c r="J266" s="12"/>
      <c r="K266" s="12" t="s">
        <v>91</v>
      </c>
      <c r="L266" s="12"/>
      <c r="M266" s="12" t="s">
        <v>92</v>
      </c>
      <c r="N266" s="12" t="s">
        <v>93</v>
      </c>
      <c r="O266" s="12" t="s">
        <v>94</v>
      </c>
      <c r="P266" s="12" t="s">
        <v>95</v>
      </c>
      <c r="Q266" s="12" t="s">
        <v>120</v>
      </c>
      <c r="R266" s="12" t="s">
        <v>120</v>
      </c>
      <c r="S266" s="12" t="str">
        <f t="shared" si="1"/>
        <v/>
      </c>
      <c r="T266" s="12"/>
      <c r="U266" s="12" t="str">
        <f t="shared" si="2"/>
        <v/>
      </c>
      <c r="V266" s="12"/>
      <c r="W266" s="15" t="s">
        <v>277</v>
      </c>
      <c r="X266" s="12" t="s">
        <v>98</v>
      </c>
      <c r="Y266" s="12" t="s">
        <v>99</v>
      </c>
      <c r="Z266" s="12" t="s">
        <v>1030</v>
      </c>
      <c r="AA266" s="12" t="s">
        <v>127</v>
      </c>
      <c r="AB266" s="12"/>
      <c r="AC266" s="12">
        <v>2</v>
      </c>
      <c r="AD266" s="12"/>
      <c r="AE266" s="12" t="s">
        <v>102</v>
      </c>
      <c r="AF266" s="16">
        <v>0</v>
      </c>
      <c r="AG266" s="16">
        <v>0</v>
      </c>
      <c r="AH266" s="16"/>
      <c r="AI266" s="16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990000</v>
      </c>
      <c r="AO266" s="12">
        <v>990000</v>
      </c>
      <c r="AP266" s="12"/>
      <c r="AQ266" s="12"/>
      <c r="AR266" s="12"/>
      <c r="AS266" s="12"/>
      <c r="AT266" s="12" t="s">
        <v>1031</v>
      </c>
      <c r="AU266" s="12"/>
      <c r="AV266" s="14">
        <v>44471</v>
      </c>
      <c r="AW266" s="12" t="s">
        <v>106</v>
      </c>
      <c r="AX266" s="14">
        <v>44471</v>
      </c>
      <c r="AY266" s="12" t="s">
        <v>106</v>
      </c>
      <c r="AZ266" s="12" t="s">
        <v>1030</v>
      </c>
      <c r="BA266" s="12" t="s">
        <v>127</v>
      </c>
      <c r="BB266" s="12">
        <v>2</v>
      </c>
      <c r="BC266" s="12"/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/>
      <c r="BK266" s="12"/>
      <c r="BL266" s="12" t="s">
        <v>104</v>
      </c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7">
        <v>44471.795439814814</v>
      </c>
      <c r="BZ266" s="12" t="s">
        <v>1032</v>
      </c>
      <c r="CA266" s="12" t="s">
        <v>106</v>
      </c>
      <c r="CB266" s="12">
        <v>990000</v>
      </c>
      <c r="CC266" s="12" t="s">
        <v>258</v>
      </c>
      <c r="CD266" s="12" t="s">
        <v>258</v>
      </c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1:102" ht="17.25" customHeight="1" x14ac:dyDescent="0.15">
      <c r="A267" s="12"/>
      <c r="B267" s="12" t="s">
        <v>1029</v>
      </c>
      <c r="C267" s="13">
        <v>44471</v>
      </c>
      <c r="D267" s="12" t="s">
        <v>89</v>
      </c>
      <c r="E267" s="12" t="s">
        <v>90</v>
      </c>
      <c r="F267" s="12" t="str">
        <f t="shared" si="3"/>
        <v/>
      </c>
      <c r="G267" s="14">
        <v>44471</v>
      </c>
      <c r="H267" s="12"/>
      <c r="I267" s="12"/>
      <c r="J267" s="12"/>
      <c r="K267" s="12" t="s">
        <v>91</v>
      </c>
      <c r="L267" s="12"/>
      <c r="M267" s="12" t="s">
        <v>92</v>
      </c>
      <c r="N267" s="12" t="s">
        <v>93</v>
      </c>
      <c r="O267" s="12" t="s">
        <v>94</v>
      </c>
      <c r="P267" s="12" t="s">
        <v>95</v>
      </c>
      <c r="Q267" s="12" t="s">
        <v>120</v>
      </c>
      <c r="R267" s="12" t="s">
        <v>120</v>
      </c>
      <c r="S267" s="12" t="str">
        <f t="shared" si="1"/>
        <v/>
      </c>
      <c r="T267" s="12"/>
      <c r="U267" s="12" t="str">
        <f t="shared" si="2"/>
        <v/>
      </c>
      <c r="V267" s="12"/>
      <c r="W267" s="15" t="s">
        <v>277</v>
      </c>
      <c r="X267" s="12" t="s">
        <v>98</v>
      </c>
      <c r="Y267" s="12" t="s">
        <v>99</v>
      </c>
      <c r="Z267" s="12" t="s">
        <v>1033</v>
      </c>
      <c r="AA267" s="12" t="s">
        <v>127</v>
      </c>
      <c r="AB267" s="12"/>
      <c r="AC267" s="12">
        <v>2</v>
      </c>
      <c r="AD267" s="12"/>
      <c r="AE267" s="12" t="s">
        <v>102</v>
      </c>
      <c r="AF267" s="16">
        <v>495000</v>
      </c>
      <c r="AG267" s="16">
        <v>0</v>
      </c>
      <c r="AH267" s="16">
        <v>0</v>
      </c>
      <c r="AI267" s="16">
        <v>990000</v>
      </c>
      <c r="AJ267" s="12">
        <v>0</v>
      </c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7"/>
      <c r="AW267" s="12"/>
      <c r="AX267" s="17"/>
      <c r="AY267" s="12"/>
      <c r="AZ267" s="12" t="s">
        <v>1033</v>
      </c>
      <c r="BA267" s="12" t="s">
        <v>127</v>
      </c>
      <c r="BB267" s="12">
        <v>2</v>
      </c>
      <c r="BC267" s="12"/>
      <c r="BD267" s="16">
        <v>495000</v>
      </c>
      <c r="BE267" s="16">
        <v>0</v>
      </c>
      <c r="BF267" s="16">
        <v>0</v>
      </c>
      <c r="BG267" s="16">
        <v>0</v>
      </c>
      <c r="BH267" s="16">
        <v>0</v>
      </c>
      <c r="BI267" s="16">
        <v>990000</v>
      </c>
      <c r="BJ267" s="16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1:102" ht="17.25" customHeight="1" x14ac:dyDescent="0.15">
      <c r="A268" s="12">
        <v>64</v>
      </c>
      <c r="B268" s="12" t="s">
        <v>1034</v>
      </c>
      <c r="C268" s="19" t="s">
        <v>1035</v>
      </c>
      <c r="D268" s="12" t="s">
        <v>89</v>
      </c>
      <c r="E268" s="12" t="s">
        <v>90</v>
      </c>
      <c r="F268" s="12" t="str">
        <f t="shared" si="3"/>
        <v/>
      </c>
      <c r="G268" s="12" t="s">
        <v>1035</v>
      </c>
      <c r="H268" s="12"/>
      <c r="I268" s="12"/>
      <c r="J268" s="12"/>
      <c r="K268" s="12" t="s">
        <v>91</v>
      </c>
      <c r="L268" s="12"/>
      <c r="M268" s="12" t="s">
        <v>92</v>
      </c>
      <c r="N268" s="12" t="s">
        <v>93</v>
      </c>
      <c r="O268" s="12" t="s">
        <v>94</v>
      </c>
      <c r="P268" s="12" t="s">
        <v>95</v>
      </c>
      <c r="Q268" s="12" t="s">
        <v>1036</v>
      </c>
      <c r="R268" s="12" t="s">
        <v>1036</v>
      </c>
      <c r="S268" s="12" t="str">
        <f t="shared" si="1"/>
        <v/>
      </c>
      <c r="T268" s="12"/>
      <c r="U268" s="12" t="str">
        <f t="shared" si="2"/>
        <v/>
      </c>
      <c r="V268" s="12"/>
      <c r="W268" s="15" t="s">
        <v>277</v>
      </c>
      <c r="X268" s="12" t="s">
        <v>98</v>
      </c>
      <c r="Y268" s="12" t="s">
        <v>99</v>
      </c>
      <c r="Z268" s="12" t="s">
        <v>1037</v>
      </c>
      <c r="AA268" s="12" t="s">
        <v>127</v>
      </c>
      <c r="AB268" s="12" t="s">
        <v>1038</v>
      </c>
      <c r="AC268" s="12">
        <v>1</v>
      </c>
      <c r="AD268" s="12"/>
      <c r="AE268" s="12"/>
      <c r="AF268" s="16">
        <v>495000</v>
      </c>
      <c r="AG268" s="16">
        <v>49500</v>
      </c>
      <c r="AH268" s="16">
        <v>10</v>
      </c>
      <c r="AI268" s="16">
        <v>445500</v>
      </c>
      <c r="AJ268" s="12">
        <v>0</v>
      </c>
      <c r="AK268" s="12">
        <v>0</v>
      </c>
      <c r="AL268" s="12">
        <v>0</v>
      </c>
      <c r="AM268" s="12">
        <v>0</v>
      </c>
      <c r="AN268" s="12">
        <v>1386000</v>
      </c>
      <c r="AO268" s="12">
        <v>1386000</v>
      </c>
      <c r="AP268" s="12" t="s">
        <v>1039</v>
      </c>
      <c r="AQ268" s="12"/>
      <c r="AR268" s="12"/>
      <c r="AS268" s="12"/>
      <c r="AT268" s="12" t="s">
        <v>1040</v>
      </c>
      <c r="AU268" s="12"/>
      <c r="AV268" s="12" t="s">
        <v>1035</v>
      </c>
      <c r="AW268" s="12" t="s">
        <v>277</v>
      </c>
      <c r="AX268" s="12" t="s">
        <v>1035</v>
      </c>
      <c r="AY268" s="12" t="s">
        <v>277</v>
      </c>
      <c r="AZ268" s="12" t="s">
        <v>1037</v>
      </c>
      <c r="BA268" s="12" t="s">
        <v>127</v>
      </c>
      <c r="BB268" s="12">
        <v>1</v>
      </c>
      <c r="BC268" s="12"/>
      <c r="BD268" s="16">
        <v>495000</v>
      </c>
      <c r="BE268" s="16">
        <v>0</v>
      </c>
      <c r="BF268" s="16">
        <v>0</v>
      </c>
      <c r="BG268" s="16">
        <v>49500</v>
      </c>
      <c r="BH268" s="16">
        <v>0</v>
      </c>
      <c r="BI268" s="16">
        <v>445500</v>
      </c>
      <c r="BJ268" s="16"/>
      <c r="BK268" s="12"/>
      <c r="BL268" s="12" t="s">
        <v>104</v>
      </c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 t="s">
        <v>1041</v>
      </c>
      <c r="BZ268" s="12" t="s">
        <v>1042</v>
      </c>
      <c r="CA268" s="12" t="s">
        <v>277</v>
      </c>
      <c r="CB268" s="12">
        <v>92</v>
      </c>
      <c r="CC268" s="12" t="s">
        <v>258</v>
      </c>
      <c r="CD268" s="12" t="s">
        <v>258</v>
      </c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1:102" ht="17.25" customHeight="1" x14ac:dyDescent="0.15">
      <c r="A269" s="12"/>
      <c r="B269" s="12" t="s">
        <v>1034</v>
      </c>
      <c r="C269" s="19" t="s">
        <v>1035</v>
      </c>
      <c r="D269" s="12" t="s">
        <v>89</v>
      </c>
      <c r="E269" s="12" t="s">
        <v>90</v>
      </c>
      <c r="F269" s="12" t="str">
        <f t="shared" si="3"/>
        <v/>
      </c>
      <c r="G269" s="12" t="s">
        <v>1035</v>
      </c>
      <c r="H269" s="12"/>
      <c r="I269" s="12"/>
      <c r="J269" s="12"/>
      <c r="K269" s="12" t="s">
        <v>91</v>
      </c>
      <c r="L269" s="12"/>
      <c r="M269" s="12" t="s">
        <v>92</v>
      </c>
      <c r="N269" s="12" t="s">
        <v>93</v>
      </c>
      <c r="O269" s="12" t="s">
        <v>94</v>
      </c>
      <c r="P269" s="12" t="s">
        <v>95</v>
      </c>
      <c r="Q269" s="12" t="s">
        <v>1036</v>
      </c>
      <c r="R269" s="12" t="s">
        <v>1036</v>
      </c>
      <c r="S269" s="12" t="str">
        <f t="shared" si="1"/>
        <v/>
      </c>
      <c r="T269" s="12"/>
      <c r="U269" s="12" t="str">
        <f t="shared" si="2"/>
        <v/>
      </c>
      <c r="V269" s="12"/>
      <c r="W269" s="15" t="s">
        <v>277</v>
      </c>
      <c r="X269" s="12" t="s">
        <v>98</v>
      </c>
      <c r="Y269" s="12" t="s">
        <v>99</v>
      </c>
      <c r="Z269" s="12" t="s">
        <v>252</v>
      </c>
      <c r="AA269" s="12" t="s">
        <v>127</v>
      </c>
      <c r="AB269" s="12" t="s">
        <v>1038</v>
      </c>
      <c r="AC269" s="12">
        <v>1</v>
      </c>
      <c r="AD269" s="12"/>
      <c r="AE269" s="12" t="s">
        <v>102</v>
      </c>
      <c r="AF269" s="16">
        <v>495000</v>
      </c>
      <c r="AG269" s="16">
        <v>49500</v>
      </c>
      <c r="AH269" s="16">
        <v>10</v>
      </c>
      <c r="AI269" s="16">
        <v>445500</v>
      </c>
      <c r="AJ269" s="12">
        <v>0</v>
      </c>
      <c r="AK269" s="12"/>
      <c r="AL269" s="12"/>
      <c r="AM269" s="12"/>
      <c r="AN269" s="12"/>
      <c r="AO269" s="12"/>
      <c r="AP269" s="12" t="s">
        <v>1039</v>
      </c>
      <c r="AQ269" s="12"/>
      <c r="AR269" s="12"/>
      <c r="AS269" s="12"/>
      <c r="AT269" s="12"/>
      <c r="AU269" s="12"/>
      <c r="AV269" s="17"/>
      <c r="AW269" s="12"/>
      <c r="AX269" s="17"/>
      <c r="AY269" s="12"/>
      <c r="AZ269" s="12" t="s">
        <v>252</v>
      </c>
      <c r="BA269" s="12" t="s">
        <v>127</v>
      </c>
      <c r="BB269" s="12">
        <v>1</v>
      </c>
      <c r="BC269" s="12"/>
      <c r="BD269" s="16">
        <v>495000</v>
      </c>
      <c r="BE269" s="16">
        <v>1</v>
      </c>
      <c r="BF269" s="16">
        <v>1</v>
      </c>
      <c r="BG269" s="16">
        <v>49500</v>
      </c>
      <c r="BH269" s="16">
        <v>0</v>
      </c>
      <c r="BI269" s="16">
        <v>445500</v>
      </c>
      <c r="BJ269" s="16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 t="s">
        <v>1043</v>
      </c>
      <c r="BZ269" s="12" t="s">
        <v>1044</v>
      </c>
      <c r="CA269" s="12" t="s">
        <v>277</v>
      </c>
      <c r="CB269" s="12">
        <v>1385908</v>
      </c>
      <c r="CC269" s="12" t="s">
        <v>135</v>
      </c>
      <c r="CD269" s="12" t="s">
        <v>136</v>
      </c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1:102" ht="17.25" customHeight="1" x14ac:dyDescent="0.15">
      <c r="A270" s="12"/>
      <c r="B270" s="12" t="s">
        <v>1034</v>
      </c>
      <c r="C270" s="19" t="s">
        <v>1035</v>
      </c>
      <c r="D270" s="12" t="s">
        <v>89</v>
      </c>
      <c r="E270" s="12" t="s">
        <v>90</v>
      </c>
      <c r="F270" s="12" t="str">
        <f t="shared" si="3"/>
        <v/>
      </c>
      <c r="G270" s="12" t="s">
        <v>1035</v>
      </c>
      <c r="H270" s="12"/>
      <c r="I270" s="12"/>
      <c r="J270" s="12"/>
      <c r="K270" s="12" t="s">
        <v>91</v>
      </c>
      <c r="L270" s="12"/>
      <c r="M270" s="12" t="s">
        <v>92</v>
      </c>
      <c r="N270" s="12" t="s">
        <v>93</v>
      </c>
      <c r="O270" s="12" t="s">
        <v>94</v>
      </c>
      <c r="P270" s="12" t="s">
        <v>95</v>
      </c>
      <c r="Q270" s="12" t="s">
        <v>1036</v>
      </c>
      <c r="R270" s="12" t="s">
        <v>1036</v>
      </c>
      <c r="S270" s="12" t="str">
        <f t="shared" si="1"/>
        <v/>
      </c>
      <c r="T270" s="12"/>
      <c r="U270" s="12" t="str">
        <f t="shared" si="2"/>
        <v/>
      </c>
      <c r="V270" s="12"/>
      <c r="W270" s="15" t="s">
        <v>277</v>
      </c>
      <c r="X270" s="12" t="s">
        <v>98</v>
      </c>
      <c r="Y270" s="12" t="s">
        <v>99</v>
      </c>
      <c r="Z270" s="12" t="s">
        <v>1045</v>
      </c>
      <c r="AA270" s="12" t="s">
        <v>127</v>
      </c>
      <c r="AB270" s="12" t="s">
        <v>1046</v>
      </c>
      <c r="AC270" s="12">
        <v>1</v>
      </c>
      <c r="AD270" s="12"/>
      <c r="AE270" s="12" t="s">
        <v>102</v>
      </c>
      <c r="AF270" s="16">
        <v>550000</v>
      </c>
      <c r="AG270" s="16">
        <v>55000</v>
      </c>
      <c r="AH270" s="16">
        <v>10</v>
      </c>
      <c r="AI270" s="16">
        <v>495000</v>
      </c>
      <c r="AJ270" s="12">
        <v>0</v>
      </c>
      <c r="AK270" s="12"/>
      <c r="AL270" s="12"/>
      <c r="AM270" s="12"/>
      <c r="AN270" s="12"/>
      <c r="AO270" s="12"/>
      <c r="AP270" s="12" t="s">
        <v>1039</v>
      </c>
      <c r="AQ270" s="12"/>
      <c r="AR270" s="12"/>
      <c r="AS270" s="12"/>
      <c r="AT270" s="12"/>
      <c r="AU270" s="12"/>
      <c r="AV270" s="17"/>
      <c r="AW270" s="12"/>
      <c r="AX270" s="17"/>
      <c r="AY270" s="12"/>
      <c r="AZ270" s="12" t="s">
        <v>1045</v>
      </c>
      <c r="BA270" s="12" t="s">
        <v>127</v>
      </c>
      <c r="BB270" s="12">
        <v>1</v>
      </c>
      <c r="BC270" s="12"/>
      <c r="BD270" s="16">
        <v>550000</v>
      </c>
      <c r="BE270" s="16">
        <v>0</v>
      </c>
      <c r="BF270" s="16">
        <v>0</v>
      </c>
      <c r="BG270" s="16">
        <v>55000</v>
      </c>
      <c r="BH270" s="16">
        <v>0</v>
      </c>
      <c r="BI270" s="16">
        <v>495000</v>
      </c>
      <c r="BJ270" s="16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1:102" ht="17.25" customHeight="1" x14ac:dyDescent="0.15">
      <c r="A271" s="12">
        <v>63</v>
      </c>
      <c r="B271" s="12" t="s">
        <v>1047</v>
      </c>
      <c r="C271" s="19" t="s">
        <v>1048</v>
      </c>
      <c r="D271" s="12" t="s">
        <v>89</v>
      </c>
      <c r="E271" s="12" t="s">
        <v>90</v>
      </c>
      <c r="F271" s="12" t="str">
        <f t="shared" si="3"/>
        <v/>
      </c>
      <c r="G271" s="12" t="s">
        <v>1048</v>
      </c>
      <c r="H271" s="12"/>
      <c r="I271" s="12"/>
      <c r="J271" s="12"/>
      <c r="K271" s="12" t="s">
        <v>91</v>
      </c>
      <c r="L271" s="12"/>
      <c r="M271" s="12" t="s">
        <v>92</v>
      </c>
      <c r="N271" s="12" t="s">
        <v>93</v>
      </c>
      <c r="O271" s="12" t="s">
        <v>94</v>
      </c>
      <c r="P271" s="12" t="s">
        <v>95</v>
      </c>
      <c r="Q271" s="12" t="s">
        <v>1049</v>
      </c>
      <c r="R271" s="12" t="s">
        <v>1049</v>
      </c>
      <c r="S271" s="12" t="str">
        <f t="shared" si="1"/>
        <v/>
      </c>
      <c r="T271" s="12"/>
      <c r="U271" s="12" t="str">
        <f t="shared" si="2"/>
        <v/>
      </c>
      <c r="V271" s="12"/>
      <c r="W271" s="15" t="s">
        <v>799</v>
      </c>
      <c r="X271" s="12" t="s">
        <v>98</v>
      </c>
      <c r="Y271" s="12" t="s">
        <v>99</v>
      </c>
      <c r="Z271" s="12" t="s">
        <v>1050</v>
      </c>
      <c r="AA271" s="12" t="s">
        <v>166</v>
      </c>
      <c r="AB271" s="12"/>
      <c r="AC271" s="12">
        <v>1</v>
      </c>
      <c r="AD271" s="12"/>
      <c r="AE271" s="12" t="s">
        <v>102</v>
      </c>
      <c r="AF271" s="16">
        <v>4999000</v>
      </c>
      <c r="AG271" s="16">
        <v>0</v>
      </c>
      <c r="AH271" s="16">
        <v>0</v>
      </c>
      <c r="AI271" s="16">
        <v>4999000</v>
      </c>
      <c r="AJ271" s="12">
        <v>0</v>
      </c>
      <c r="AK271" s="12">
        <v>0</v>
      </c>
      <c r="AL271" s="12">
        <v>0</v>
      </c>
      <c r="AM271" s="12">
        <v>0</v>
      </c>
      <c r="AN271" s="12">
        <v>4999000</v>
      </c>
      <c r="AO271" s="12">
        <v>4999000</v>
      </c>
      <c r="AP271" s="12"/>
      <c r="AQ271" s="12"/>
      <c r="AR271" s="12"/>
      <c r="AS271" s="12"/>
      <c r="AT271" s="12" t="s">
        <v>1051</v>
      </c>
      <c r="AU271" s="12"/>
      <c r="AV271" s="12" t="s">
        <v>1048</v>
      </c>
      <c r="AW271" s="12" t="s">
        <v>106</v>
      </c>
      <c r="AX271" s="12" t="s">
        <v>1048</v>
      </c>
      <c r="AY271" s="12" t="s">
        <v>106</v>
      </c>
      <c r="AZ271" s="12" t="s">
        <v>1050</v>
      </c>
      <c r="BA271" s="12" t="s">
        <v>166</v>
      </c>
      <c r="BB271" s="12">
        <v>1</v>
      </c>
      <c r="BC271" s="12"/>
      <c r="BD271" s="16">
        <v>4999000</v>
      </c>
      <c r="BE271" s="16">
        <v>0</v>
      </c>
      <c r="BF271" s="16">
        <v>0</v>
      </c>
      <c r="BG271" s="16">
        <v>0</v>
      </c>
      <c r="BH271" s="16">
        <v>0</v>
      </c>
      <c r="BI271" s="16">
        <v>4999000</v>
      </c>
      <c r="BJ271" s="16"/>
      <c r="BK271" s="12"/>
      <c r="BL271" s="12" t="s">
        <v>104</v>
      </c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 t="s">
        <v>1052</v>
      </c>
      <c r="BZ271" s="12" t="s">
        <v>1053</v>
      </c>
      <c r="CA271" s="12" t="s">
        <v>106</v>
      </c>
      <c r="CB271" s="12">
        <v>4999000</v>
      </c>
      <c r="CC271" s="12" t="s">
        <v>258</v>
      </c>
      <c r="CD271" s="12" t="s">
        <v>258</v>
      </c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1:102" ht="17.25" customHeight="1" x14ac:dyDescent="0.15">
      <c r="A272" s="12">
        <v>62</v>
      </c>
      <c r="B272" s="12" t="s">
        <v>1054</v>
      </c>
      <c r="C272" s="19" t="s">
        <v>1048</v>
      </c>
      <c r="D272" s="12" t="s">
        <v>89</v>
      </c>
      <c r="E272" s="12" t="s">
        <v>90</v>
      </c>
      <c r="F272" s="12" t="str">
        <f t="shared" si="3"/>
        <v/>
      </c>
      <c r="G272" s="12" t="s">
        <v>1048</v>
      </c>
      <c r="H272" s="12"/>
      <c r="I272" s="12"/>
      <c r="J272" s="12"/>
      <c r="K272" s="12" t="s">
        <v>91</v>
      </c>
      <c r="L272" s="12"/>
      <c r="M272" s="12" t="s">
        <v>92</v>
      </c>
      <c r="N272" s="12" t="s">
        <v>93</v>
      </c>
      <c r="O272" s="12" t="s">
        <v>94</v>
      </c>
      <c r="P272" s="12" t="s">
        <v>95</v>
      </c>
      <c r="Q272" s="12" t="s">
        <v>1036</v>
      </c>
      <c r="R272" s="12" t="s">
        <v>1036</v>
      </c>
      <c r="S272" s="12" t="str">
        <f t="shared" si="1"/>
        <v/>
      </c>
      <c r="T272" s="12"/>
      <c r="U272" s="12" t="str">
        <f t="shared" si="2"/>
        <v/>
      </c>
      <c r="V272" s="12"/>
      <c r="W272" s="15" t="s">
        <v>277</v>
      </c>
      <c r="X272" s="12" t="s">
        <v>98</v>
      </c>
      <c r="Y272" s="12" t="s">
        <v>158</v>
      </c>
      <c r="Z272" s="12" t="s">
        <v>1055</v>
      </c>
      <c r="AA272" s="12" t="s">
        <v>1056</v>
      </c>
      <c r="AB272" s="12" t="s">
        <v>1057</v>
      </c>
      <c r="AC272" s="12">
        <v>1</v>
      </c>
      <c r="AD272" s="12"/>
      <c r="AE272" s="12" t="s">
        <v>102</v>
      </c>
      <c r="AF272" s="16">
        <v>6350000</v>
      </c>
      <c r="AG272" s="16">
        <v>0</v>
      </c>
      <c r="AH272" s="16">
        <v>0</v>
      </c>
      <c r="AI272" s="16">
        <v>6350000</v>
      </c>
      <c r="AJ272" s="12">
        <v>0</v>
      </c>
      <c r="AK272" s="12">
        <v>0</v>
      </c>
      <c r="AL272" s="12">
        <v>0</v>
      </c>
      <c r="AM272" s="12">
        <v>0</v>
      </c>
      <c r="AN272" s="12">
        <v>6350000</v>
      </c>
      <c r="AO272" s="12">
        <v>6350000</v>
      </c>
      <c r="AP272" s="12" t="s">
        <v>1058</v>
      </c>
      <c r="AQ272" s="12"/>
      <c r="AR272" s="12"/>
      <c r="AS272" s="12"/>
      <c r="AT272" s="12" t="s">
        <v>1059</v>
      </c>
      <c r="AU272" s="12"/>
      <c r="AV272" s="12" t="s">
        <v>1048</v>
      </c>
      <c r="AW272" s="12" t="s">
        <v>277</v>
      </c>
      <c r="AX272" s="12" t="s">
        <v>1048</v>
      </c>
      <c r="AY272" s="12" t="s">
        <v>277</v>
      </c>
      <c r="AZ272" s="12" t="s">
        <v>1055</v>
      </c>
      <c r="BA272" s="12" t="s">
        <v>1056</v>
      </c>
      <c r="BB272" s="12">
        <v>1</v>
      </c>
      <c r="BC272" s="12"/>
      <c r="BD272" s="16">
        <v>6350000</v>
      </c>
      <c r="BE272" s="16">
        <v>12705000</v>
      </c>
      <c r="BF272" s="16">
        <v>12705000</v>
      </c>
      <c r="BG272" s="16">
        <v>0</v>
      </c>
      <c r="BH272" s="16">
        <v>0</v>
      </c>
      <c r="BI272" s="16">
        <v>6350000</v>
      </c>
      <c r="BJ272" s="16"/>
      <c r="BK272" s="12"/>
      <c r="BL272" s="12" t="s">
        <v>104</v>
      </c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 t="s">
        <v>1060</v>
      </c>
      <c r="BZ272" s="12" t="s">
        <v>1061</v>
      </c>
      <c r="CA272" s="12" t="s">
        <v>277</v>
      </c>
      <c r="CB272" s="12">
        <v>6350000</v>
      </c>
      <c r="CC272" s="12" t="s">
        <v>135</v>
      </c>
      <c r="CD272" s="12" t="s">
        <v>136</v>
      </c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1:102" ht="17.25" customHeight="1" x14ac:dyDescent="0.15">
      <c r="A273" s="12">
        <v>61</v>
      </c>
      <c r="B273" s="12" t="s">
        <v>1062</v>
      </c>
      <c r="C273" s="19" t="s">
        <v>1048</v>
      </c>
      <c r="D273" s="12" t="s">
        <v>89</v>
      </c>
      <c r="E273" s="12" t="s">
        <v>90</v>
      </c>
      <c r="F273" s="12" t="str">
        <f t="shared" si="3"/>
        <v/>
      </c>
      <c r="G273" s="12" t="s">
        <v>1048</v>
      </c>
      <c r="H273" s="12"/>
      <c r="I273" s="12"/>
      <c r="J273" s="12"/>
      <c r="K273" s="12" t="s">
        <v>91</v>
      </c>
      <c r="L273" s="12"/>
      <c r="M273" s="12" t="s">
        <v>92</v>
      </c>
      <c r="N273" s="12" t="s">
        <v>93</v>
      </c>
      <c r="O273" s="12" t="s">
        <v>94</v>
      </c>
      <c r="P273" s="12" t="s">
        <v>95</v>
      </c>
      <c r="Q273" s="12" t="s">
        <v>120</v>
      </c>
      <c r="R273" s="12" t="s">
        <v>120</v>
      </c>
      <c r="S273" s="12" t="str">
        <f t="shared" si="1"/>
        <v/>
      </c>
      <c r="T273" s="12"/>
      <c r="U273" s="12" t="str">
        <f t="shared" si="2"/>
        <v/>
      </c>
      <c r="V273" s="12"/>
      <c r="W273" s="15" t="s">
        <v>97</v>
      </c>
      <c r="X273" s="12" t="s">
        <v>98</v>
      </c>
      <c r="Y273" s="12" t="s">
        <v>99</v>
      </c>
      <c r="Z273" s="12" t="s">
        <v>1063</v>
      </c>
      <c r="AA273" s="12" t="s">
        <v>1064</v>
      </c>
      <c r="AB273" s="12"/>
      <c r="AC273" s="12">
        <v>1</v>
      </c>
      <c r="AD273" s="12"/>
      <c r="AE273" s="12" t="s">
        <v>102</v>
      </c>
      <c r="AF273" s="16">
        <v>125000</v>
      </c>
      <c r="AG273" s="16">
        <v>0</v>
      </c>
      <c r="AH273" s="16">
        <v>0</v>
      </c>
      <c r="AI273" s="16">
        <v>125000</v>
      </c>
      <c r="AJ273" s="12">
        <v>0</v>
      </c>
      <c r="AK273" s="12">
        <v>0</v>
      </c>
      <c r="AL273" s="12">
        <v>0</v>
      </c>
      <c r="AM273" s="12">
        <v>0</v>
      </c>
      <c r="AN273" s="12">
        <v>125000</v>
      </c>
      <c r="AO273" s="12">
        <v>125000</v>
      </c>
      <c r="AP273" s="12"/>
      <c r="AQ273" s="12"/>
      <c r="AR273" s="12"/>
      <c r="AS273" s="12"/>
      <c r="AT273" s="12" t="s">
        <v>1065</v>
      </c>
      <c r="AU273" s="12"/>
      <c r="AV273" s="12" t="s">
        <v>1048</v>
      </c>
      <c r="AW273" s="12" t="s">
        <v>106</v>
      </c>
      <c r="AX273" s="12" t="s">
        <v>1048</v>
      </c>
      <c r="AY273" s="12" t="s">
        <v>106</v>
      </c>
      <c r="AZ273" s="12" t="s">
        <v>1063</v>
      </c>
      <c r="BA273" s="12" t="s">
        <v>1064</v>
      </c>
      <c r="BB273" s="12">
        <v>1</v>
      </c>
      <c r="BC273" s="12"/>
      <c r="BD273" s="16">
        <v>125000</v>
      </c>
      <c r="BE273" s="16">
        <v>0</v>
      </c>
      <c r="BF273" s="16">
        <v>0</v>
      </c>
      <c r="BG273" s="16">
        <v>0</v>
      </c>
      <c r="BH273" s="16">
        <v>0</v>
      </c>
      <c r="BI273" s="16">
        <v>125000</v>
      </c>
      <c r="BJ273" s="16"/>
      <c r="BK273" s="12"/>
      <c r="BL273" s="12" t="s">
        <v>104</v>
      </c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 t="s">
        <v>1066</v>
      </c>
      <c r="BZ273" s="12" t="s">
        <v>1067</v>
      </c>
      <c r="CA273" s="12" t="s">
        <v>106</v>
      </c>
      <c r="CB273" s="12">
        <v>125000</v>
      </c>
      <c r="CC273" s="12" t="s">
        <v>258</v>
      </c>
      <c r="CD273" s="12" t="s">
        <v>258</v>
      </c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1:102" ht="17.25" customHeight="1" x14ac:dyDescent="0.15">
      <c r="A274" s="12">
        <v>60</v>
      </c>
      <c r="B274" s="12" t="s">
        <v>1068</v>
      </c>
      <c r="C274" s="19" t="s">
        <v>1069</v>
      </c>
      <c r="D274" s="12" t="s">
        <v>89</v>
      </c>
      <c r="E274" s="12" t="s">
        <v>90</v>
      </c>
      <c r="F274" s="12" t="str">
        <f t="shared" si="3"/>
        <v/>
      </c>
      <c r="G274" s="12" t="s">
        <v>1069</v>
      </c>
      <c r="H274" s="12"/>
      <c r="I274" s="12"/>
      <c r="J274" s="12"/>
      <c r="K274" s="12" t="s">
        <v>91</v>
      </c>
      <c r="L274" s="12"/>
      <c r="M274" s="12" t="s">
        <v>92</v>
      </c>
      <c r="N274" s="12" t="s">
        <v>93</v>
      </c>
      <c r="O274" s="12" t="s">
        <v>94</v>
      </c>
      <c r="P274" s="12" t="s">
        <v>95</v>
      </c>
      <c r="Q274" s="12" t="s">
        <v>1070</v>
      </c>
      <c r="R274" s="12" t="s">
        <v>1070</v>
      </c>
      <c r="S274" s="12" t="str">
        <f t="shared" si="1"/>
        <v/>
      </c>
      <c r="T274" s="12"/>
      <c r="U274" s="12" t="str">
        <f t="shared" si="2"/>
        <v/>
      </c>
      <c r="V274" s="12"/>
      <c r="W274" s="15" t="s">
        <v>97</v>
      </c>
      <c r="X274" s="12" t="s">
        <v>98</v>
      </c>
      <c r="Y274" s="12" t="s">
        <v>99</v>
      </c>
      <c r="Z274" s="12" t="s">
        <v>1071</v>
      </c>
      <c r="AA274" s="12" t="s">
        <v>122</v>
      </c>
      <c r="AB274" s="12"/>
      <c r="AC274" s="12">
        <v>1</v>
      </c>
      <c r="AD274" s="12"/>
      <c r="AE274" s="12" t="s">
        <v>182</v>
      </c>
      <c r="AF274" s="16">
        <v>245000</v>
      </c>
      <c r="AG274" s="16">
        <v>0</v>
      </c>
      <c r="AH274" s="16">
        <v>0</v>
      </c>
      <c r="AI274" s="16">
        <v>245000</v>
      </c>
      <c r="AJ274" s="12">
        <v>0</v>
      </c>
      <c r="AK274" s="12">
        <v>0</v>
      </c>
      <c r="AL274" s="12">
        <v>0</v>
      </c>
      <c r="AM274" s="12">
        <v>0</v>
      </c>
      <c r="AN274" s="12">
        <v>245000</v>
      </c>
      <c r="AO274" s="12">
        <v>245000</v>
      </c>
      <c r="AP274" s="12"/>
      <c r="AQ274" s="12"/>
      <c r="AR274" s="12"/>
      <c r="AS274" s="12"/>
      <c r="AT274" s="12" t="s">
        <v>1072</v>
      </c>
      <c r="AU274" s="12"/>
      <c r="AV274" s="12" t="s">
        <v>1069</v>
      </c>
      <c r="AW274" s="12" t="s">
        <v>106</v>
      </c>
      <c r="AX274" s="12" t="s">
        <v>1069</v>
      </c>
      <c r="AY274" s="12" t="s">
        <v>106</v>
      </c>
      <c r="AZ274" s="12" t="s">
        <v>1071</v>
      </c>
      <c r="BA274" s="12" t="s">
        <v>122</v>
      </c>
      <c r="BB274" s="12">
        <v>1</v>
      </c>
      <c r="BC274" s="12"/>
      <c r="BD274" s="16">
        <v>245000</v>
      </c>
      <c r="BE274" s="16">
        <v>122500</v>
      </c>
      <c r="BF274" s="16">
        <v>122500</v>
      </c>
      <c r="BG274" s="16">
        <v>0</v>
      </c>
      <c r="BH274" s="16">
        <v>0</v>
      </c>
      <c r="BI274" s="16">
        <v>245000</v>
      </c>
      <c r="BJ274" s="16"/>
      <c r="BK274" s="12"/>
      <c r="BL274" s="12" t="s">
        <v>104</v>
      </c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 t="s">
        <v>1073</v>
      </c>
      <c r="BZ274" s="12" t="s">
        <v>1074</v>
      </c>
      <c r="CA274" s="12" t="s">
        <v>106</v>
      </c>
      <c r="CB274" s="12">
        <v>245000</v>
      </c>
      <c r="CC274" s="12" t="s">
        <v>258</v>
      </c>
      <c r="CD274" s="12" t="s">
        <v>258</v>
      </c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1:102" ht="17.25" customHeight="1" x14ac:dyDescent="0.15">
      <c r="A275" s="12">
        <v>59</v>
      </c>
      <c r="B275" s="12" t="s">
        <v>1075</v>
      </c>
      <c r="C275" s="19" t="s">
        <v>1076</v>
      </c>
      <c r="D275" s="12" t="s">
        <v>89</v>
      </c>
      <c r="E275" s="12" t="s">
        <v>90</v>
      </c>
      <c r="F275" s="12" t="str">
        <f t="shared" si="3"/>
        <v/>
      </c>
      <c r="G275" s="12" t="s">
        <v>1076</v>
      </c>
      <c r="H275" s="12"/>
      <c r="I275" s="12"/>
      <c r="J275" s="12"/>
      <c r="K275" s="12" t="s">
        <v>91</v>
      </c>
      <c r="L275" s="12"/>
      <c r="M275" s="12" t="s">
        <v>92</v>
      </c>
      <c r="N275" s="12" t="s">
        <v>93</v>
      </c>
      <c r="O275" s="12" t="s">
        <v>94</v>
      </c>
      <c r="P275" s="12" t="s">
        <v>95</v>
      </c>
      <c r="Q275" s="12" t="s">
        <v>96</v>
      </c>
      <c r="R275" s="12" t="s">
        <v>96</v>
      </c>
      <c r="S275" s="12" t="str">
        <f t="shared" si="1"/>
        <v/>
      </c>
      <c r="T275" s="12"/>
      <c r="U275" s="12" t="str">
        <f t="shared" si="2"/>
        <v/>
      </c>
      <c r="V275" s="12"/>
      <c r="W275" s="15" t="s">
        <v>97</v>
      </c>
      <c r="X275" s="12" t="s">
        <v>98</v>
      </c>
      <c r="Y275" s="12" t="s">
        <v>99</v>
      </c>
      <c r="Z275" s="12" t="s">
        <v>1077</v>
      </c>
      <c r="AA275" s="12" t="s">
        <v>122</v>
      </c>
      <c r="AB275" s="12"/>
      <c r="AC275" s="12">
        <v>1</v>
      </c>
      <c r="AD275" s="12"/>
      <c r="AE275" s="12" t="s">
        <v>102</v>
      </c>
      <c r="AF275" s="16">
        <v>495000</v>
      </c>
      <c r="AG275" s="16">
        <v>0</v>
      </c>
      <c r="AH275" s="16">
        <v>0</v>
      </c>
      <c r="AI275" s="16">
        <v>495000</v>
      </c>
      <c r="AJ275" s="12">
        <v>0</v>
      </c>
      <c r="AK275" s="12">
        <v>0</v>
      </c>
      <c r="AL275" s="12">
        <v>0</v>
      </c>
      <c r="AM275" s="12">
        <v>0</v>
      </c>
      <c r="AN275" s="12">
        <v>495000</v>
      </c>
      <c r="AO275" s="12">
        <v>495000</v>
      </c>
      <c r="AP275" s="12"/>
      <c r="AQ275" s="12"/>
      <c r="AR275" s="12"/>
      <c r="AS275" s="12"/>
      <c r="AT275" s="12" t="s">
        <v>1078</v>
      </c>
      <c r="AU275" s="12"/>
      <c r="AV275" s="12" t="s">
        <v>1076</v>
      </c>
      <c r="AW275" s="12" t="s">
        <v>106</v>
      </c>
      <c r="AX275" s="12" t="s">
        <v>1076</v>
      </c>
      <c r="AY275" s="12" t="s">
        <v>106</v>
      </c>
      <c r="AZ275" s="12" t="s">
        <v>1077</v>
      </c>
      <c r="BA275" s="12" t="s">
        <v>122</v>
      </c>
      <c r="BB275" s="12">
        <v>1</v>
      </c>
      <c r="BC275" s="12"/>
      <c r="BD275" s="16">
        <v>495000</v>
      </c>
      <c r="BE275" s="16">
        <v>0</v>
      </c>
      <c r="BF275" s="16">
        <v>0</v>
      </c>
      <c r="BG275" s="16">
        <v>0</v>
      </c>
      <c r="BH275" s="16">
        <v>0</v>
      </c>
      <c r="BI275" s="16">
        <v>495000</v>
      </c>
      <c r="BJ275" s="16"/>
      <c r="BK275" s="12"/>
      <c r="BL275" s="12" t="s">
        <v>104</v>
      </c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 t="s">
        <v>1079</v>
      </c>
      <c r="BZ275" s="12" t="s">
        <v>1080</v>
      </c>
      <c r="CA275" s="12" t="s">
        <v>106</v>
      </c>
      <c r="CB275" s="12">
        <v>495000</v>
      </c>
      <c r="CC275" s="12" t="s">
        <v>90</v>
      </c>
      <c r="CD275" s="12" t="s">
        <v>107</v>
      </c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1:102" ht="17.25" customHeight="1" x14ac:dyDescent="0.15">
      <c r="A276" s="12">
        <v>58</v>
      </c>
      <c r="B276" s="12" t="s">
        <v>1081</v>
      </c>
      <c r="C276" s="19" t="s">
        <v>1076</v>
      </c>
      <c r="D276" s="12" t="s">
        <v>89</v>
      </c>
      <c r="E276" s="12" t="s">
        <v>90</v>
      </c>
      <c r="F276" s="12" t="str">
        <f t="shared" si="3"/>
        <v/>
      </c>
      <c r="G276" s="12" t="s">
        <v>1076</v>
      </c>
      <c r="H276" s="12"/>
      <c r="I276" s="12"/>
      <c r="J276" s="12"/>
      <c r="K276" s="12" t="s">
        <v>91</v>
      </c>
      <c r="L276" s="12"/>
      <c r="M276" s="12" t="s">
        <v>92</v>
      </c>
      <c r="N276" s="12" t="s">
        <v>93</v>
      </c>
      <c r="O276" s="12" t="s">
        <v>94</v>
      </c>
      <c r="P276" s="12" t="s">
        <v>95</v>
      </c>
      <c r="Q276" s="12" t="s">
        <v>1082</v>
      </c>
      <c r="R276" s="12" t="s">
        <v>1082</v>
      </c>
      <c r="S276" s="12" t="str">
        <f t="shared" si="1"/>
        <v/>
      </c>
      <c r="T276" s="12"/>
      <c r="U276" s="12" t="str">
        <f t="shared" si="2"/>
        <v/>
      </c>
      <c r="V276" s="12"/>
      <c r="W276" s="15" t="s">
        <v>799</v>
      </c>
      <c r="X276" s="12" t="s">
        <v>98</v>
      </c>
      <c r="Y276" s="12" t="s">
        <v>99</v>
      </c>
      <c r="Z276" s="12" t="s">
        <v>1083</v>
      </c>
      <c r="AA276" s="12" t="s">
        <v>865</v>
      </c>
      <c r="AB276" s="12"/>
      <c r="AC276" s="12">
        <v>1</v>
      </c>
      <c r="AD276" s="12"/>
      <c r="AE276" s="12" t="s">
        <v>102</v>
      </c>
      <c r="AF276" s="16">
        <v>149000</v>
      </c>
      <c r="AG276" s="16">
        <v>0</v>
      </c>
      <c r="AH276" s="16">
        <v>0</v>
      </c>
      <c r="AI276" s="16">
        <v>149000</v>
      </c>
      <c r="AJ276" s="12">
        <v>0</v>
      </c>
      <c r="AK276" s="12">
        <v>0</v>
      </c>
      <c r="AL276" s="12">
        <v>0</v>
      </c>
      <c r="AM276" s="12">
        <v>0</v>
      </c>
      <c r="AN276" s="12">
        <v>149000</v>
      </c>
      <c r="AO276" s="12">
        <v>149000</v>
      </c>
      <c r="AP276" s="12"/>
      <c r="AQ276" s="12"/>
      <c r="AR276" s="12"/>
      <c r="AS276" s="12"/>
      <c r="AT276" s="12" t="s">
        <v>1084</v>
      </c>
      <c r="AU276" s="12"/>
      <c r="AV276" s="12" t="s">
        <v>1076</v>
      </c>
      <c r="AW276" s="12" t="s">
        <v>106</v>
      </c>
      <c r="AX276" s="12" t="s">
        <v>1076</v>
      </c>
      <c r="AY276" s="12" t="s">
        <v>106</v>
      </c>
      <c r="AZ276" s="12" t="s">
        <v>1083</v>
      </c>
      <c r="BA276" s="12" t="s">
        <v>865</v>
      </c>
      <c r="BB276" s="12">
        <v>1</v>
      </c>
      <c r="BC276" s="12"/>
      <c r="BD276" s="16">
        <v>149000</v>
      </c>
      <c r="BE276" s="16">
        <v>0</v>
      </c>
      <c r="BF276" s="16">
        <v>0</v>
      </c>
      <c r="BG276" s="16">
        <v>0</v>
      </c>
      <c r="BH276" s="16">
        <v>0</v>
      </c>
      <c r="BI276" s="16">
        <v>149000</v>
      </c>
      <c r="BJ276" s="16"/>
      <c r="BK276" s="12"/>
      <c r="BL276" s="12" t="s">
        <v>104</v>
      </c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 t="s">
        <v>1085</v>
      </c>
      <c r="BZ276" s="12" t="s">
        <v>1086</v>
      </c>
      <c r="CA276" s="12" t="s">
        <v>106</v>
      </c>
      <c r="CB276" s="12">
        <v>149000</v>
      </c>
      <c r="CC276" s="12" t="s">
        <v>258</v>
      </c>
      <c r="CD276" s="12" t="s">
        <v>258</v>
      </c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1:102" ht="17.25" customHeight="1" x14ac:dyDescent="0.15">
      <c r="A277" s="12">
        <v>57</v>
      </c>
      <c r="B277" s="12" t="s">
        <v>1087</v>
      </c>
      <c r="C277" s="19" t="s">
        <v>339</v>
      </c>
      <c r="D277" s="12" t="s">
        <v>89</v>
      </c>
      <c r="E277" s="12" t="s">
        <v>90</v>
      </c>
      <c r="F277" s="12" t="str">
        <f t="shared" si="3"/>
        <v/>
      </c>
      <c r="G277" s="12" t="s">
        <v>339</v>
      </c>
      <c r="H277" s="12"/>
      <c r="I277" s="12"/>
      <c r="J277" s="12"/>
      <c r="K277" s="12" t="s">
        <v>91</v>
      </c>
      <c r="L277" s="12"/>
      <c r="M277" s="12" t="s">
        <v>92</v>
      </c>
      <c r="N277" s="12" t="s">
        <v>93</v>
      </c>
      <c r="O277" s="12" t="s">
        <v>94</v>
      </c>
      <c r="P277" s="12" t="s">
        <v>95</v>
      </c>
      <c r="Q277" s="12" t="s">
        <v>1088</v>
      </c>
      <c r="R277" s="12" t="s">
        <v>1088</v>
      </c>
      <c r="S277" s="12" t="str">
        <f t="shared" si="1"/>
        <v/>
      </c>
      <c r="T277" s="12"/>
      <c r="U277" s="12" t="str">
        <f t="shared" si="2"/>
        <v/>
      </c>
      <c r="V277" s="12"/>
      <c r="W277" s="15" t="s">
        <v>97</v>
      </c>
      <c r="X277" s="12" t="s">
        <v>98</v>
      </c>
      <c r="Y277" s="12" t="s">
        <v>99</v>
      </c>
      <c r="Z277" s="12" t="s">
        <v>1089</v>
      </c>
      <c r="AA277" s="12" t="s">
        <v>112</v>
      </c>
      <c r="AB277" s="12" t="s">
        <v>1090</v>
      </c>
      <c r="AC277" s="12">
        <v>1</v>
      </c>
      <c r="AD277" s="12"/>
      <c r="AE277" s="12" t="s">
        <v>102</v>
      </c>
      <c r="AF277" s="16">
        <v>1485000</v>
      </c>
      <c r="AG277" s="16">
        <v>594000</v>
      </c>
      <c r="AH277" s="16">
        <v>40</v>
      </c>
      <c r="AI277" s="16">
        <v>891000</v>
      </c>
      <c r="AJ277" s="12">
        <v>0</v>
      </c>
      <c r="AK277" s="12">
        <v>0</v>
      </c>
      <c r="AL277" s="12">
        <v>0</v>
      </c>
      <c r="AM277" s="12">
        <v>0</v>
      </c>
      <c r="AN277" s="12">
        <v>5709000</v>
      </c>
      <c r="AO277" s="12">
        <v>5709000</v>
      </c>
      <c r="AP277" s="12"/>
      <c r="AQ277" s="12"/>
      <c r="AR277" s="12"/>
      <c r="AS277" s="12"/>
      <c r="AT277" s="12" t="s">
        <v>1091</v>
      </c>
      <c r="AU277" s="12"/>
      <c r="AV277" s="12" t="s">
        <v>339</v>
      </c>
      <c r="AW277" s="12" t="s">
        <v>106</v>
      </c>
      <c r="AX277" s="12" t="s">
        <v>339</v>
      </c>
      <c r="AY277" s="12" t="s">
        <v>106</v>
      </c>
      <c r="AZ277" s="12" t="s">
        <v>1089</v>
      </c>
      <c r="BA277" s="12" t="s">
        <v>112</v>
      </c>
      <c r="BB277" s="12">
        <v>1</v>
      </c>
      <c r="BC277" s="12"/>
      <c r="BD277" s="16">
        <v>1485000</v>
      </c>
      <c r="BE277" s="16">
        <v>0</v>
      </c>
      <c r="BF277" s="16">
        <v>0</v>
      </c>
      <c r="BG277" s="16">
        <v>594000</v>
      </c>
      <c r="BH277" s="16">
        <v>0</v>
      </c>
      <c r="BI277" s="16">
        <v>891000</v>
      </c>
      <c r="BJ277" s="16"/>
      <c r="BK277" s="12"/>
      <c r="BL277" s="12" t="s">
        <v>104</v>
      </c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 t="s">
        <v>1092</v>
      </c>
      <c r="BZ277" s="12" t="s">
        <v>1093</v>
      </c>
      <c r="CA277" s="12" t="s">
        <v>106</v>
      </c>
      <c r="CB277" s="12">
        <v>5709000</v>
      </c>
      <c r="CC277" s="12" t="s">
        <v>258</v>
      </c>
      <c r="CD277" s="12" t="s">
        <v>258</v>
      </c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1:102" ht="17.25" customHeight="1" x14ac:dyDescent="0.15">
      <c r="A278" s="12"/>
      <c r="B278" s="12" t="s">
        <v>1087</v>
      </c>
      <c r="C278" s="19" t="s">
        <v>339</v>
      </c>
      <c r="D278" s="12" t="s">
        <v>89</v>
      </c>
      <c r="E278" s="12" t="s">
        <v>90</v>
      </c>
      <c r="F278" s="12" t="str">
        <f t="shared" si="3"/>
        <v/>
      </c>
      <c r="G278" s="12" t="s">
        <v>339</v>
      </c>
      <c r="H278" s="12"/>
      <c r="I278" s="12"/>
      <c r="J278" s="12"/>
      <c r="K278" s="12" t="s">
        <v>91</v>
      </c>
      <c r="L278" s="12"/>
      <c r="M278" s="12" t="s">
        <v>92</v>
      </c>
      <c r="N278" s="12" t="s">
        <v>93</v>
      </c>
      <c r="O278" s="12" t="s">
        <v>94</v>
      </c>
      <c r="P278" s="12" t="s">
        <v>95</v>
      </c>
      <c r="Q278" s="12" t="s">
        <v>1088</v>
      </c>
      <c r="R278" s="12" t="s">
        <v>1088</v>
      </c>
      <c r="S278" s="12" t="str">
        <f t="shared" si="1"/>
        <v/>
      </c>
      <c r="T278" s="12"/>
      <c r="U278" s="12" t="str">
        <f t="shared" si="2"/>
        <v/>
      </c>
      <c r="V278" s="12"/>
      <c r="W278" s="15" t="s">
        <v>97</v>
      </c>
      <c r="X278" s="12" t="s">
        <v>98</v>
      </c>
      <c r="Y278" s="12" t="s">
        <v>99</v>
      </c>
      <c r="Z278" s="12" t="s">
        <v>1094</v>
      </c>
      <c r="AA278" s="12" t="s">
        <v>112</v>
      </c>
      <c r="AB278" s="12"/>
      <c r="AC278" s="12">
        <v>1</v>
      </c>
      <c r="AD278" s="12"/>
      <c r="AE278" s="12" t="s">
        <v>102</v>
      </c>
      <c r="AF278" s="16">
        <v>1155000</v>
      </c>
      <c r="AG278" s="16">
        <v>0</v>
      </c>
      <c r="AH278" s="16">
        <v>0</v>
      </c>
      <c r="AI278" s="16">
        <v>1155000</v>
      </c>
      <c r="AJ278" s="12">
        <v>0</v>
      </c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7"/>
      <c r="AW278" s="12"/>
      <c r="AX278" s="17"/>
      <c r="AY278" s="12"/>
      <c r="AZ278" s="12" t="s">
        <v>1094</v>
      </c>
      <c r="BA278" s="12" t="s">
        <v>112</v>
      </c>
      <c r="BB278" s="12">
        <v>1</v>
      </c>
      <c r="BC278" s="12"/>
      <c r="BD278" s="16">
        <v>1485000</v>
      </c>
      <c r="BE278" s="16">
        <v>0</v>
      </c>
      <c r="BF278" s="16">
        <v>0</v>
      </c>
      <c r="BG278" s="16">
        <v>594000</v>
      </c>
      <c r="BH278" s="16">
        <v>0</v>
      </c>
      <c r="BI278" s="16">
        <v>891000</v>
      </c>
      <c r="BJ278" s="16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1:102" ht="17.25" customHeight="1" x14ac:dyDescent="0.15">
      <c r="A279" s="12"/>
      <c r="B279" s="12" t="s">
        <v>1087</v>
      </c>
      <c r="C279" s="19" t="s">
        <v>339</v>
      </c>
      <c r="D279" s="12" t="s">
        <v>89</v>
      </c>
      <c r="E279" s="12" t="s">
        <v>90</v>
      </c>
      <c r="F279" s="12" t="str">
        <f t="shared" si="3"/>
        <v/>
      </c>
      <c r="G279" s="12" t="s">
        <v>339</v>
      </c>
      <c r="H279" s="12"/>
      <c r="I279" s="12"/>
      <c r="J279" s="12"/>
      <c r="K279" s="12" t="s">
        <v>91</v>
      </c>
      <c r="L279" s="12"/>
      <c r="M279" s="12" t="s">
        <v>92</v>
      </c>
      <c r="N279" s="12" t="s">
        <v>93</v>
      </c>
      <c r="O279" s="12" t="s">
        <v>94</v>
      </c>
      <c r="P279" s="12" t="s">
        <v>95</v>
      </c>
      <c r="Q279" s="12" t="s">
        <v>1088</v>
      </c>
      <c r="R279" s="12" t="s">
        <v>1088</v>
      </c>
      <c r="S279" s="12" t="str">
        <f t="shared" si="1"/>
        <v/>
      </c>
      <c r="T279" s="12"/>
      <c r="U279" s="12" t="str">
        <f t="shared" si="2"/>
        <v/>
      </c>
      <c r="V279" s="12"/>
      <c r="W279" s="15" t="s">
        <v>97</v>
      </c>
      <c r="X279" s="12" t="s">
        <v>98</v>
      </c>
      <c r="Y279" s="12" t="s">
        <v>99</v>
      </c>
      <c r="Z279" s="12" t="s">
        <v>1095</v>
      </c>
      <c r="AA279" s="12" t="s">
        <v>112</v>
      </c>
      <c r="AB279" s="12" t="s">
        <v>1096</v>
      </c>
      <c r="AC279" s="12">
        <v>1</v>
      </c>
      <c r="AD279" s="12"/>
      <c r="AE279" s="12" t="s">
        <v>102</v>
      </c>
      <c r="AF279" s="16">
        <v>1485000</v>
      </c>
      <c r="AG279" s="16">
        <v>594000</v>
      </c>
      <c r="AH279" s="16">
        <v>40</v>
      </c>
      <c r="AI279" s="16">
        <v>891000</v>
      </c>
      <c r="AJ279" s="12">
        <v>0</v>
      </c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7"/>
      <c r="AW279" s="12"/>
      <c r="AX279" s="17"/>
      <c r="AY279" s="12"/>
      <c r="AZ279" s="12" t="s">
        <v>1095</v>
      </c>
      <c r="BA279" s="12" t="s">
        <v>112</v>
      </c>
      <c r="BB279" s="12">
        <v>1</v>
      </c>
      <c r="BC279" s="12"/>
      <c r="BD279" s="16">
        <v>1650000</v>
      </c>
      <c r="BE279" s="16">
        <v>0</v>
      </c>
      <c r="BF279" s="16">
        <v>0</v>
      </c>
      <c r="BG279" s="16">
        <v>660000</v>
      </c>
      <c r="BH279" s="16">
        <v>0</v>
      </c>
      <c r="BI279" s="16">
        <v>990000</v>
      </c>
      <c r="BJ279" s="16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1:102" ht="17.25" customHeight="1" x14ac:dyDescent="0.15">
      <c r="A280" s="12"/>
      <c r="B280" s="12" t="s">
        <v>1087</v>
      </c>
      <c r="C280" s="19" t="s">
        <v>339</v>
      </c>
      <c r="D280" s="12" t="s">
        <v>89</v>
      </c>
      <c r="E280" s="12" t="s">
        <v>90</v>
      </c>
      <c r="F280" s="12" t="str">
        <f t="shared" si="3"/>
        <v/>
      </c>
      <c r="G280" s="12" t="s">
        <v>339</v>
      </c>
      <c r="H280" s="12"/>
      <c r="I280" s="12"/>
      <c r="J280" s="12"/>
      <c r="K280" s="12" t="s">
        <v>91</v>
      </c>
      <c r="L280" s="12"/>
      <c r="M280" s="12" t="s">
        <v>92</v>
      </c>
      <c r="N280" s="12" t="s">
        <v>93</v>
      </c>
      <c r="O280" s="12" t="s">
        <v>94</v>
      </c>
      <c r="P280" s="12" t="s">
        <v>95</v>
      </c>
      <c r="Q280" s="12" t="s">
        <v>1088</v>
      </c>
      <c r="R280" s="12" t="s">
        <v>1088</v>
      </c>
      <c r="S280" s="12" t="str">
        <f t="shared" si="1"/>
        <v/>
      </c>
      <c r="T280" s="12"/>
      <c r="U280" s="12" t="str">
        <f t="shared" si="2"/>
        <v/>
      </c>
      <c r="V280" s="12"/>
      <c r="W280" s="15" t="s">
        <v>97</v>
      </c>
      <c r="X280" s="12" t="s">
        <v>98</v>
      </c>
      <c r="Y280" s="12" t="s">
        <v>99</v>
      </c>
      <c r="Z280" s="12" t="s">
        <v>1097</v>
      </c>
      <c r="AA280" s="12" t="s">
        <v>112</v>
      </c>
      <c r="AB280" s="12" t="s">
        <v>1096</v>
      </c>
      <c r="AC280" s="12">
        <v>1</v>
      </c>
      <c r="AD280" s="12"/>
      <c r="AE280" s="12" t="s">
        <v>102</v>
      </c>
      <c r="AF280" s="16">
        <v>1650000</v>
      </c>
      <c r="AG280" s="16">
        <v>660000</v>
      </c>
      <c r="AH280" s="16">
        <v>40</v>
      </c>
      <c r="AI280" s="16">
        <v>990000</v>
      </c>
      <c r="AJ280" s="12">
        <v>0</v>
      </c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7"/>
      <c r="AW280" s="12"/>
      <c r="AX280" s="17"/>
      <c r="AY280" s="12"/>
      <c r="AZ280" s="12" t="s">
        <v>1097</v>
      </c>
      <c r="BA280" s="12" t="s">
        <v>112</v>
      </c>
      <c r="BB280" s="12">
        <v>1</v>
      </c>
      <c r="BC280" s="12"/>
      <c r="BD280" s="16">
        <v>1485000</v>
      </c>
      <c r="BE280" s="16">
        <v>0</v>
      </c>
      <c r="BF280" s="16">
        <v>0</v>
      </c>
      <c r="BG280" s="16">
        <v>594000</v>
      </c>
      <c r="BH280" s="16">
        <v>0</v>
      </c>
      <c r="BI280" s="16">
        <v>891000</v>
      </c>
      <c r="BJ280" s="16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1:102" ht="17.25" customHeight="1" x14ac:dyDescent="0.15">
      <c r="A281" s="12"/>
      <c r="B281" s="12" t="s">
        <v>1087</v>
      </c>
      <c r="C281" s="19" t="s">
        <v>339</v>
      </c>
      <c r="D281" s="12" t="s">
        <v>89</v>
      </c>
      <c r="E281" s="12" t="s">
        <v>90</v>
      </c>
      <c r="F281" s="12" t="str">
        <f t="shared" si="3"/>
        <v/>
      </c>
      <c r="G281" s="12" t="s">
        <v>339</v>
      </c>
      <c r="H281" s="12"/>
      <c r="I281" s="12"/>
      <c r="J281" s="12"/>
      <c r="K281" s="12" t="s">
        <v>91</v>
      </c>
      <c r="L281" s="12"/>
      <c r="M281" s="12" t="s">
        <v>92</v>
      </c>
      <c r="N281" s="12" t="s">
        <v>93</v>
      </c>
      <c r="O281" s="12" t="s">
        <v>94</v>
      </c>
      <c r="P281" s="12" t="s">
        <v>95</v>
      </c>
      <c r="Q281" s="12" t="s">
        <v>1088</v>
      </c>
      <c r="R281" s="12" t="s">
        <v>1088</v>
      </c>
      <c r="S281" s="12" t="str">
        <f t="shared" si="1"/>
        <v/>
      </c>
      <c r="T281" s="12"/>
      <c r="U281" s="12" t="str">
        <f t="shared" si="2"/>
        <v/>
      </c>
      <c r="V281" s="12"/>
      <c r="W281" s="15" t="s">
        <v>97</v>
      </c>
      <c r="X281" s="12" t="s">
        <v>98</v>
      </c>
      <c r="Y281" s="12" t="s">
        <v>99</v>
      </c>
      <c r="Z281" s="12" t="s">
        <v>1098</v>
      </c>
      <c r="AA281" s="12" t="s">
        <v>112</v>
      </c>
      <c r="AB281" s="12" t="s">
        <v>1096</v>
      </c>
      <c r="AC281" s="12">
        <v>1</v>
      </c>
      <c r="AD281" s="12"/>
      <c r="AE281" s="12" t="s">
        <v>102</v>
      </c>
      <c r="AF281" s="16">
        <v>1485000</v>
      </c>
      <c r="AG281" s="16">
        <v>594000</v>
      </c>
      <c r="AH281" s="16">
        <v>40</v>
      </c>
      <c r="AI281" s="16">
        <v>891000</v>
      </c>
      <c r="AJ281" s="12">
        <v>0</v>
      </c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7"/>
      <c r="AW281" s="12"/>
      <c r="AX281" s="17"/>
      <c r="AY281" s="12"/>
      <c r="AZ281" s="12" t="s">
        <v>1098</v>
      </c>
      <c r="BA281" s="12" t="s">
        <v>112</v>
      </c>
      <c r="BB281" s="12">
        <v>1</v>
      </c>
      <c r="BC281" s="12"/>
      <c r="BD281" s="16">
        <v>1155000</v>
      </c>
      <c r="BE281" s="16">
        <v>0</v>
      </c>
      <c r="BF281" s="16">
        <v>0</v>
      </c>
      <c r="BG281" s="16">
        <v>0</v>
      </c>
      <c r="BH281" s="16">
        <v>0</v>
      </c>
      <c r="BI281" s="16">
        <v>1155000</v>
      </c>
      <c r="BJ281" s="16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1:102" ht="17.25" customHeight="1" x14ac:dyDescent="0.15">
      <c r="A282" s="12"/>
      <c r="B282" s="12" t="s">
        <v>1087</v>
      </c>
      <c r="C282" s="19" t="s">
        <v>339</v>
      </c>
      <c r="D282" s="12" t="s">
        <v>89</v>
      </c>
      <c r="E282" s="12" t="s">
        <v>90</v>
      </c>
      <c r="F282" s="12" t="str">
        <f t="shared" si="3"/>
        <v/>
      </c>
      <c r="G282" s="12" t="s">
        <v>339</v>
      </c>
      <c r="H282" s="12"/>
      <c r="I282" s="12"/>
      <c r="J282" s="12"/>
      <c r="K282" s="12" t="s">
        <v>91</v>
      </c>
      <c r="L282" s="12"/>
      <c r="M282" s="12" t="s">
        <v>92</v>
      </c>
      <c r="N282" s="12" t="s">
        <v>93</v>
      </c>
      <c r="O282" s="12" t="s">
        <v>94</v>
      </c>
      <c r="P282" s="12" t="s">
        <v>95</v>
      </c>
      <c r="Q282" s="12" t="s">
        <v>1088</v>
      </c>
      <c r="R282" s="12" t="s">
        <v>1088</v>
      </c>
      <c r="S282" s="12" t="str">
        <f t="shared" si="1"/>
        <v/>
      </c>
      <c r="T282" s="12"/>
      <c r="U282" s="12" t="str">
        <f t="shared" si="2"/>
        <v/>
      </c>
      <c r="V282" s="12"/>
      <c r="W282" s="15" t="s">
        <v>97</v>
      </c>
      <c r="X282" s="12" t="s">
        <v>98</v>
      </c>
      <c r="Y282" s="12" t="s">
        <v>99</v>
      </c>
      <c r="Z282" s="12" t="s">
        <v>1099</v>
      </c>
      <c r="AA282" s="12" t="s">
        <v>112</v>
      </c>
      <c r="AB282" s="12" t="s">
        <v>1096</v>
      </c>
      <c r="AC282" s="12">
        <v>1</v>
      </c>
      <c r="AD282" s="12"/>
      <c r="AE282" s="12" t="s">
        <v>102</v>
      </c>
      <c r="AF282" s="16">
        <v>1485000</v>
      </c>
      <c r="AG282" s="16">
        <v>594000</v>
      </c>
      <c r="AH282" s="16">
        <v>40</v>
      </c>
      <c r="AI282" s="16">
        <v>891000</v>
      </c>
      <c r="AJ282" s="12">
        <v>0</v>
      </c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7"/>
      <c r="AW282" s="12"/>
      <c r="AX282" s="17"/>
      <c r="AY282" s="12"/>
      <c r="AZ282" s="12" t="s">
        <v>1099</v>
      </c>
      <c r="BA282" s="12" t="s">
        <v>112</v>
      </c>
      <c r="BB282" s="12">
        <v>1</v>
      </c>
      <c r="BC282" s="12"/>
      <c r="BD282" s="16">
        <v>1485000</v>
      </c>
      <c r="BE282" s="16">
        <v>0</v>
      </c>
      <c r="BF282" s="16">
        <v>0</v>
      </c>
      <c r="BG282" s="16">
        <v>594000</v>
      </c>
      <c r="BH282" s="16">
        <v>0</v>
      </c>
      <c r="BI282" s="16">
        <v>891000</v>
      </c>
      <c r="BJ282" s="16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1:102" ht="17.25" customHeight="1" x14ac:dyDescent="0.15">
      <c r="A283" s="12">
        <v>56</v>
      </c>
      <c r="B283" s="12" t="s">
        <v>1100</v>
      </c>
      <c r="C283" s="19" t="s">
        <v>339</v>
      </c>
      <c r="D283" s="12" t="s">
        <v>140</v>
      </c>
      <c r="E283" s="12" t="s">
        <v>334</v>
      </c>
      <c r="F283" s="12" t="str">
        <f t="shared" si="3"/>
        <v/>
      </c>
      <c r="G283" s="12" t="s">
        <v>339</v>
      </c>
      <c r="H283" s="12"/>
      <c r="I283" s="12" t="s">
        <v>258</v>
      </c>
      <c r="J283" s="12"/>
      <c r="K283" s="12" t="s">
        <v>91</v>
      </c>
      <c r="L283" s="12"/>
      <c r="M283" s="12" t="s">
        <v>92</v>
      </c>
      <c r="N283" s="12" t="s">
        <v>93</v>
      </c>
      <c r="O283" s="12" t="s">
        <v>94</v>
      </c>
      <c r="P283" s="12" t="s">
        <v>95</v>
      </c>
      <c r="Q283" s="12" t="s">
        <v>451</v>
      </c>
      <c r="R283" s="12" t="s">
        <v>451</v>
      </c>
      <c r="S283" s="12" t="str">
        <f t="shared" si="1"/>
        <v/>
      </c>
      <c r="T283" s="12"/>
      <c r="U283" s="12" t="str">
        <f t="shared" si="2"/>
        <v/>
      </c>
      <c r="V283" s="12"/>
      <c r="W283" s="15" t="s">
        <v>97</v>
      </c>
      <c r="X283" s="12" t="s">
        <v>98</v>
      </c>
      <c r="Y283" s="12" t="s">
        <v>158</v>
      </c>
      <c r="Z283" s="12" t="s">
        <v>1101</v>
      </c>
      <c r="AA283" s="12" t="s">
        <v>604</v>
      </c>
      <c r="AB283" s="12"/>
      <c r="AC283" s="12">
        <v>1</v>
      </c>
      <c r="AD283" s="12"/>
      <c r="AE283" s="12" t="s">
        <v>102</v>
      </c>
      <c r="AF283" s="16">
        <v>3520000</v>
      </c>
      <c r="AG283" s="16">
        <v>704000</v>
      </c>
      <c r="AH283" s="16">
        <v>20</v>
      </c>
      <c r="AI283" s="16">
        <v>2816000</v>
      </c>
      <c r="AJ283" s="12">
        <v>0</v>
      </c>
      <c r="AK283" s="12">
        <v>0</v>
      </c>
      <c r="AL283" s="12">
        <v>0</v>
      </c>
      <c r="AM283" s="12">
        <v>0</v>
      </c>
      <c r="AN283" s="12">
        <v>8624000</v>
      </c>
      <c r="AO283" s="12">
        <v>8624000</v>
      </c>
      <c r="AP283" s="12" t="s">
        <v>1102</v>
      </c>
      <c r="AQ283" s="12"/>
      <c r="AR283" s="12"/>
      <c r="AS283" s="12"/>
      <c r="AT283" s="12" t="s">
        <v>1103</v>
      </c>
      <c r="AU283" s="12"/>
      <c r="AV283" s="14">
        <v>44380</v>
      </c>
      <c r="AW283" s="12" t="s">
        <v>97</v>
      </c>
      <c r="AX283" s="14">
        <v>44380</v>
      </c>
      <c r="AY283" s="12" t="s">
        <v>97</v>
      </c>
      <c r="AZ283" s="12" t="s">
        <v>1101</v>
      </c>
      <c r="BA283" s="12" t="s">
        <v>604</v>
      </c>
      <c r="BB283" s="12">
        <v>1</v>
      </c>
      <c r="BC283" s="12"/>
      <c r="BD283" s="16">
        <v>3520000</v>
      </c>
      <c r="BE283" s="16">
        <v>0</v>
      </c>
      <c r="BF283" s="16">
        <v>0</v>
      </c>
      <c r="BG283" s="16">
        <v>704000</v>
      </c>
      <c r="BH283" s="16">
        <v>0</v>
      </c>
      <c r="BI283" s="16">
        <v>2816000</v>
      </c>
      <c r="BJ283" s="16"/>
      <c r="BK283" s="12"/>
      <c r="BL283" s="12" t="s">
        <v>104</v>
      </c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 t="s">
        <v>1104</v>
      </c>
      <c r="BZ283" s="12" t="s">
        <v>1105</v>
      </c>
      <c r="CA283" s="12" t="s">
        <v>97</v>
      </c>
      <c r="CB283" s="12">
        <v>4500000</v>
      </c>
      <c r="CC283" s="12" t="s">
        <v>258</v>
      </c>
      <c r="CD283" s="12" t="s">
        <v>258</v>
      </c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1:102" ht="17.25" customHeight="1" x14ac:dyDescent="0.15">
      <c r="A284" s="12"/>
      <c r="B284" s="12" t="s">
        <v>1100</v>
      </c>
      <c r="C284" s="19" t="s">
        <v>339</v>
      </c>
      <c r="D284" s="12" t="s">
        <v>140</v>
      </c>
      <c r="E284" s="12" t="s">
        <v>334</v>
      </c>
      <c r="F284" s="12" t="str">
        <f t="shared" si="3"/>
        <v/>
      </c>
      <c r="G284" s="12" t="s">
        <v>339</v>
      </c>
      <c r="H284" s="12"/>
      <c r="I284" s="12" t="s">
        <v>258</v>
      </c>
      <c r="J284" s="12"/>
      <c r="K284" s="12" t="s">
        <v>91</v>
      </c>
      <c r="L284" s="12"/>
      <c r="M284" s="12" t="s">
        <v>92</v>
      </c>
      <c r="N284" s="12" t="s">
        <v>93</v>
      </c>
      <c r="O284" s="12" t="s">
        <v>94</v>
      </c>
      <c r="P284" s="12" t="s">
        <v>95</v>
      </c>
      <c r="Q284" s="12" t="s">
        <v>451</v>
      </c>
      <c r="R284" s="12" t="s">
        <v>451</v>
      </c>
      <c r="S284" s="12" t="str">
        <f t="shared" si="1"/>
        <v/>
      </c>
      <c r="T284" s="12"/>
      <c r="U284" s="12" t="str">
        <f t="shared" si="2"/>
        <v/>
      </c>
      <c r="V284" s="12"/>
      <c r="W284" s="15" t="s">
        <v>97</v>
      </c>
      <c r="X284" s="12" t="s">
        <v>98</v>
      </c>
      <c r="Y284" s="12" t="s">
        <v>158</v>
      </c>
      <c r="Z284" s="12" t="s">
        <v>1106</v>
      </c>
      <c r="AA284" s="12" t="s">
        <v>604</v>
      </c>
      <c r="AB284" s="12"/>
      <c r="AC284" s="12">
        <v>4</v>
      </c>
      <c r="AD284" s="12"/>
      <c r="AE284" s="12" t="s">
        <v>102</v>
      </c>
      <c r="AF284" s="16">
        <v>1815000</v>
      </c>
      <c r="AG284" s="16">
        <v>1452000</v>
      </c>
      <c r="AH284" s="16">
        <v>20</v>
      </c>
      <c r="AI284" s="16">
        <v>5808000</v>
      </c>
      <c r="AJ284" s="12">
        <v>0</v>
      </c>
      <c r="AK284" s="12"/>
      <c r="AL284" s="12"/>
      <c r="AM284" s="12"/>
      <c r="AN284" s="12"/>
      <c r="AO284" s="12"/>
      <c r="AP284" s="12" t="s">
        <v>1102</v>
      </c>
      <c r="AQ284" s="12"/>
      <c r="AR284" s="12"/>
      <c r="AS284" s="12"/>
      <c r="AT284" s="12"/>
      <c r="AU284" s="12"/>
      <c r="AV284" s="17"/>
      <c r="AW284" s="12"/>
      <c r="AX284" s="17"/>
      <c r="AY284" s="12"/>
      <c r="AZ284" s="12" t="s">
        <v>1106</v>
      </c>
      <c r="BA284" s="12" t="s">
        <v>604</v>
      </c>
      <c r="BB284" s="12">
        <v>4</v>
      </c>
      <c r="BC284" s="12"/>
      <c r="BD284" s="16">
        <v>1815000</v>
      </c>
      <c r="BE284" s="16">
        <v>0</v>
      </c>
      <c r="BF284" s="16">
        <v>0</v>
      </c>
      <c r="BG284" s="16">
        <v>1452000</v>
      </c>
      <c r="BH284" s="16">
        <v>0</v>
      </c>
      <c r="BI284" s="16">
        <v>5808000</v>
      </c>
      <c r="BJ284" s="16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7">
        <v>44380.722650462965</v>
      </c>
      <c r="BZ284" s="12" t="s">
        <v>1107</v>
      </c>
      <c r="CA284" s="12" t="s">
        <v>97</v>
      </c>
      <c r="CB284" s="12">
        <v>4124000</v>
      </c>
      <c r="CC284" s="12" t="s">
        <v>258</v>
      </c>
      <c r="CD284" s="12" t="s">
        <v>258</v>
      </c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1:102" ht="17.25" customHeight="1" x14ac:dyDescent="0.15">
      <c r="A285" s="12">
        <v>55</v>
      </c>
      <c r="B285" s="12" t="s">
        <v>1108</v>
      </c>
      <c r="C285" s="13">
        <v>44199</v>
      </c>
      <c r="D285" s="12" t="s">
        <v>140</v>
      </c>
      <c r="E285" s="12" t="s">
        <v>90</v>
      </c>
      <c r="F285" s="12" t="str">
        <f t="shared" si="3"/>
        <v/>
      </c>
      <c r="G285" s="14">
        <v>44199</v>
      </c>
      <c r="H285" s="12"/>
      <c r="I285" s="12"/>
      <c r="J285" s="12"/>
      <c r="K285" s="12" t="s">
        <v>91</v>
      </c>
      <c r="L285" s="12"/>
      <c r="M285" s="12" t="s">
        <v>92</v>
      </c>
      <c r="N285" s="12" t="s">
        <v>93</v>
      </c>
      <c r="O285" s="12" t="s">
        <v>94</v>
      </c>
      <c r="P285" s="12" t="s">
        <v>238</v>
      </c>
      <c r="Q285" s="12" t="s">
        <v>1109</v>
      </c>
      <c r="R285" s="12" t="s">
        <v>1109</v>
      </c>
      <c r="S285" s="12" t="str">
        <f t="shared" si="1"/>
        <v/>
      </c>
      <c r="T285" s="12"/>
      <c r="U285" s="12" t="str">
        <f t="shared" si="2"/>
        <v/>
      </c>
      <c r="V285" s="12"/>
      <c r="W285" s="15" t="s">
        <v>97</v>
      </c>
      <c r="X285" s="12" t="s">
        <v>98</v>
      </c>
      <c r="Y285" s="12" t="s">
        <v>99</v>
      </c>
      <c r="Z285" s="12" t="s">
        <v>944</v>
      </c>
      <c r="AA285" s="12" t="s">
        <v>483</v>
      </c>
      <c r="AB285" s="12" t="s">
        <v>1110</v>
      </c>
      <c r="AC285" s="12">
        <v>1</v>
      </c>
      <c r="AD285" s="12"/>
      <c r="AE285" s="12" t="s">
        <v>102</v>
      </c>
      <c r="AF285" s="16">
        <v>11165000</v>
      </c>
      <c r="AG285" s="16">
        <v>4466000</v>
      </c>
      <c r="AH285" s="16">
        <v>40</v>
      </c>
      <c r="AI285" s="16">
        <v>6699000</v>
      </c>
      <c r="AJ285" s="12">
        <v>0</v>
      </c>
      <c r="AK285" s="12">
        <v>0</v>
      </c>
      <c r="AL285" s="12">
        <v>0</v>
      </c>
      <c r="AM285" s="12">
        <v>0</v>
      </c>
      <c r="AN285" s="12">
        <v>6699000</v>
      </c>
      <c r="AO285" s="12">
        <v>6699000</v>
      </c>
      <c r="AP285" s="12"/>
      <c r="AQ285" s="12"/>
      <c r="AR285" s="12"/>
      <c r="AS285" s="12"/>
      <c r="AT285" s="12" t="s">
        <v>1111</v>
      </c>
      <c r="AU285" s="12"/>
      <c r="AV285" s="14">
        <v>44199</v>
      </c>
      <c r="AW285" s="12" t="s">
        <v>106</v>
      </c>
      <c r="AX285" s="14">
        <v>44199</v>
      </c>
      <c r="AY285" s="12" t="s">
        <v>106</v>
      </c>
      <c r="AZ285" s="12" t="s">
        <v>944</v>
      </c>
      <c r="BA285" s="12" t="s">
        <v>483</v>
      </c>
      <c r="BB285" s="12">
        <v>1</v>
      </c>
      <c r="BC285" s="12"/>
      <c r="BD285" s="16">
        <v>11165000</v>
      </c>
      <c r="BE285" s="16">
        <v>0</v>
      </c>
      <c r="BF285" s="16">
        <v>0</v>
      </c>
      <c r="BG285" s="16">
        <v>4466000</v>
      </c>
      <c r="BH285" s="16">
        <v>0</v>
      </c>
      <c r="BI285" s="16">
        <v>6699000</v>
      </c>
      <c r="BJ285" s="16"/>
      <c r="BK285" s="12"/>
      <c r="BL285" s="12" t="s">
        <v>104</v>
      </c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7">
        <v>44199.70789351852</v>
      </c>
      <c r="BZ285" s="12" t="s">
        <v>1112</v>
      </c>
      <c r="CA285" s="12" t="s">
        <v>106</v>
      </c>
      <c r="CB285" s="12">
        <v>6699000</v>
      </c>
      <c r="CC285" s="12" t="s">
        <v>90</v>
      </c>
      <c r="CD285" s="12" t="s">
        <v>107</v>
      </c>
      <c r="CE285" s="12"/>
      <c r="CF285" s="17">
        <v>44472.457997685182</v>
      </c>
      <c r="CG285" s="12" t="s">
        <v>799</v>
      </c>
      <c r="CH285" s="12" t="s">
        <v>1113</v>
      </c>
      <c r="CI285" s="12" t="s">
        <v>245</v>
      </c>
      <c r="CJ285" s="12" t="s">
        <v>246</v>
      </c>
      <c r="CK285" s="12" t="s">
        <v>247</v>
      </c>
      <c r="CL285" s="12" t="s">
        <v>1114</v>
      </c>
      <c r="CM285" s="12" t="s">
        <v>1115</v>
      </c>
      <c r="CN285" s="12">
        <v>1</v>
      </c>
      <c r="CO285" s="12"/>
      <c r="CP285" s="12">
        <v>6699000</v>
      </c>
      <c r="CQ285" s="12">
        <v>6699000</v>
      </c>
      <c r="CR285" s="12"/>
      <c r="CS285" s="12" t="s">
        <v>1116</v>
      </c>
      <c r="CT285" s="12" t="s">
        <v>799</v>
      </c>
      <c r="CU285" s="12">
        <v>6699000</v>
      </c>
      <c r="CV285" s="12" t="s">
        <v>135</v>
      </c>
      <c r="CW285" s="12" t="s">
        <v>136</v>
      </c>
      <c r="CX285" s="12" t="s">
        <v>1117</v>
      </c>
    </row>
    <row r="286" spans="1:102" ht="17.25" customHeight="1" x14ac:dyDescent="0.15">
      <c r="A286" s="12">
        <v>53</v>
      </c>
      <c r="B286" s="12" t="s">
        <v>1118</v>
      </c>
      <c r="C286" s="13">
        <v>44230</v>
      </c>
      <c r="D286" s="12" t="s">
        <v>89</v>
      </c>
      <c r="E286" s="12" t="s">
        <v>90</v>
      </c>
      <c r="F286" s="12" t="str">
        <f t="shared" si="3"/>
        <v/>
      </c>
      <c r="G286" s="14">
        <v>44230</v>
      </c>
      <c r="H286" s="12"/>
      <c r="I286" s="12" t="s">
        <v>258</v>
      </c>
      <c r="J286" s="12"/>
      <c r="K286" s="12" t="s">
        <v>91</v>
      </c>
      <c r="L286" s="12"/>
      <c r="M286" s="12" t="s">
        <v>92</v>
      </c>
      <c r="N286" s="12" t="s">
        <v>93</v>
      </c>
      <c r="O286" s="12" t="s">
        <v>94</v>
      </c>
      <c r="P286" s="12" t="s">
        <v>95</v>
      </c>
      <c r="Q286" s="12" t="s">
        <v>239</v>
      </c>
      <c r="R286" s="12" t="s">
        <v>239</v>
      </c>
      <c r="S286" s="12" t="str">
        <f t="shared" si="1"/>
        <v/>
      </c>
      <c r="T286" s="12"/>
      <c r="U286" s="12" t="str">
        <f t="shared" si="2"/>
        <v/>
      </c>
      <c r="V286" s="12"/>
      <c r="W286" s="15" t="s">
        <v>97</v>
      </c>
      <c r="X286" s="12" t="s">
        <v>98</v>
      </c>
      <c r="Y286" s="12" t="s">
        <v>158</v>
      </c>
      <c r="Z286" s="12" t="s">
        <v>1119</v>
      </c>
      <c r="AA286" s="12" t="s">
        <v>122</v>
      </c>
      <c r="AB286" s="12"/>
      <c r="AC286" s="12">
        <v>1</v>
      </c>
      <c r="AD286" s="12"/>
      <c r="AE286" s="12" t="s">
        <v>102</v>
      </c>
      <c r="AF286" s="16">
        <v>400000</v>
      </c>
      <c r="AG286" s="16">
        <v>0</v>
      </c>
      <c r="AH286" s="16">
        <v>0</v>
      </c>
      <c r="AI286" s="16">
        <v>400000</v>
      </c>
      <c r="AJ286" s="12">
        <v>0</v>
      </c>
      <c r="AK286" s="12">
        <v>0</v>
      </c>
      <c r="AL286" s="12">
        <v>0</v>
      </c>
      <c r="AM286" s="12">
        <v>0</v>
      </c>
      <c r="AN286" s="12">
        <v>400000</v>
      </c>
      <c r="AO286" s="12">
        <v>204000</v>
      </c>
      <c r="AP286" s="12"/>
      <c r="AQ286" s="12"/>
      <c r="AR286" s="12"/>
      <c r="AS286" s="12"/>
      <c r="AT286" s="12" t="s">
        <v>1120</v>
      </c>
      <c r="AU286" s="12"/>
      <c r="AV286" s="14">
        <v>44230</v>
      </c>
      <c r="AW286" s="12" t="s">
        <v>97</v>
      </c>
      <c r="AX286" s="14">
        <v>44230</v>
      </c>
      <c r="AY286" s="12" t="s">
        <v>97</v>
      </c>
      <c r="AZ286" s="12" t="s">
        <v>1119</v>
      </c>
      <c r="BA286" s="12" t="s">
        <v>122</v>
      </c>
      <c r="BB286" s="12">
        <v>1</v>
      </c>
      <c r="BC286" s="12"/>
      <c r="BD286" s="16">
        <v>400000</v>
      </c>
      <c r="BE286" s="16">
        <v>0</v>
      </c>
      <c r="BF286" s="16">
        <v>0</v>
      </c>
      <c r="BG286" s="16">
        <v>0</v>
      </c>
      <c r="BH286" s="16">
        <v>0</v>
      </c>
      <c r="BI286" s="16">
        <v>400000</v>
      </c>
      <c r="BJ286" s="16"/>
      <c r="BK286" s="12"/>
      <c r="BL286" s="12" t="s">
        <v>104</v>
      </c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7">
        <v>44230.668194444443</v>
      </c>
      <c r="BZ286" s="12" t="s">
        <v>1121</v>
      </c>
      <c r="CA286" s="12" t="s">
        <v>97</v>
      </c>
      <c r="CB286" s="12">
        <v>204000</v>
      </c>
      <c r="CC286" s="12" t="s">
        <v>258</v>
      </c>
      <c r="CD286" s="12" t="s">
        <v>258</v>
      </c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1:102" ht="17.25" customHeight="1" x14ac:dyDescent="0.15">
      <c r="A287" s="12">
        <v>52</v>
      </c>
      <c r="B287" s="12" t="s">
        <v>1122</v>
      </c>
      <c r="C287" s="13">
        <v>44230</v>
      </c>
      <c r="D287" s="12" t="s">
        <v>89</v>
      </c>
      <c r="E287" s="12" t="s">
        <v>90</v>
      </c>
      <c r="F287" s="12" t="str">
        <f t="shared" si="3"/>
        <v/>
      </c>
      <c r="G287" s="14">
        <v>44230</v>
      </c>
      <c r="H287" s="12"/>
      <c r="I287" s="12"/>
      <c r="J287" s="12"/>
      <c r="K287" s="12" t="s">
        <v>91</v>
      </c>
      <c r="L287" s="12"/>
      <c r="M287" s="12" t="s">
        <v>92</v>
      </c>
      <c r="N287" s="12" t="s">
        <v>93</v>
      </c>
      <c r="O287" s="12" t="s">
        <v>94</v>
      </c>
      <c r="P287" s="12" t="s">
        <v>95</v>
      </c>
      <c r="Q287" s="12" t="s">
        <v>1123</v>
      </c>
      <c r="R287" s="12" t="s">
        <v>1123</v>
      </c>
      <c r="S287" s="12" t="str">
        <f t="shared" si="1"/>
        <v/>
      </c>
      <c r="T287" s="12"/>
      <c r="U287" s="12" t="str">
        <f t="shared" si="2"/>
        <v/>
      </c>
      <c r="V287" s="12"/>
      <c r="W287" s="15" t="s">
        <v>799</v>
      </c>
      <c r="X287" s="12" t="s">
        <v>98</v>
      </c>
      <c r="Y287" s="12" t="s">
        <v>99</v>
      </c>
      <c r="Z287" s="12" t="s">
        <v>1124</v>
      </c>
      <c r="AA287" s="12" t="s">
        <v>132</v>
      </c>
      <c r="AB287" s="12"/>
      <c r="AC287" s="12">
        <v>1</v>
      </c>
      <c r="AD287" s="12"/>
      <c r="AE287" s="12" t="s">
        <v>102</v>
      </c>
      <c r="AF287" s="16">
        <v>2320000</v>
      </c>
      <c r="AG287" s="16">
        <v>0</v>
      </c>
      <c r="AH287" s="16">
        <v>0</v>
      </c>
      <c r="AI287" s="16">
        <v>2320000</v>
      </c>
      <c r="AJ287" s="12">
        <v>0</v>
      </c>
      <c r="AK287" s="12">
        <v>0</v>
      </c>
      <c r="AL287" s="12">
        <v>0</v>
      </c>
      <c r="AM287" s="12">
        <v>0</v>
      </c>
      <c r="AN287" s="12">
        <v>2320000</v>
      </c>
      <c r="AO287" s="12">
        <v>2320000</v>
      </c>
      <c r="AP287" s="12"/>
      <c r="AQ287" s="12"/>
      <c r="AR287" s="12"/>
      <c r="AS287" s="12"/>
      <c r="AT287" s="12" t="s">
        <v>1125</v>
      </c>
      <c r="AU287" s="12"/>
      <c r="AV287" s="14">
        <v>44230</v>
      </c>
      <c r="AW287" s="12" t="s">
        <v>106</v>
      </c>
      <c r="AX287" s="14">
        <v>44230</v>
      </c>
      <c r="AY287" s="12" t="s">
        <v>106</v>
      </c>
      <c r="AZ287" s="12" t="s">
        <v>1124</v>
      </c>
      <c r="BA287" s="12" t="s">
        <v>132</v>
      </c>
      <c r="BB287" s="12">
        <v>1</v>
      </c>
      <c r="BC287" s="12"/>
      <c r="BD287" s="16">
        <v>2320000</v>
      </c>
      <c r="BE287" s="16">
        <v>0</v>
      </c>
      <c r="BF287" s="16">
        <v>0</v>
      </c>
      <c r="BG287" s="16">
        <v>0</v>
      </c>
      <c r="BH287" s="16">
        <v>0</v>
      </c>
      <c r="BI287" s="16">
        <v>2320000</v>
      </c>
      <c r="BJ287" s="16"/>
      <c r="BK287" s="12"/>
      <c r="BL287" s="12" t="s">
        <v>104</v>
      </c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7">
        <v>44230.712962962964</v>
      </c>
      <c r="BZ287" s="12" t="s">
        <v>1126</v>
      </c>
      <c r="CA287" s="12" t="s">
        <v>106</v>
      </c>
      <c r="CB287" s="12">
        <v>2320000</v>
      </c>
      <c r="CC287" s="12" t="s">
        <v>258</v>
      </c>
      <c r="CD287" s="12" t="s">
        <v>258</v>
      </c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1:102" ht="17.25" customHeight="1" x14ac:dyDescent="0.15">
      <c r="A288" s="12">
        <v>54</v>
      </c>
      <c r="B288" s="12" t="s">
        <v>1127</v>
      </c>
      <c r="C288" s="13">
        <v>44230</v>
      </c>
      <c r="D288" s="12" t="s">
        <v>89</v>
      </c>
      <c r="E288" s="12" t="s">
        <v>90</v>
      </c>
      <c r="F288" s="12" t="str">
        <f t="shared" si="3"/>
        <v/>
      </c>
      <c r="G288" s="14">
        <v>44230</v>
      </c>
      <c r="H288" s="12"/>
      <c r="I288" s="12"/>
      <c r="J288" s="12"/>
      <c r="K288" s="12" t="s">
        <v>91</v>
      </c>
      <c r="L288" s="12"/>
      <c r="M288" s="12" t="s">
        <v>92</v>
      </c>
      <c r="N288" s="12" t="s">
        <v>93</v>
      </c>
      <c r="O288" s="12" t="s">
        <v>94</v>
      </c>
      <c r="P288" s="12" t="s">
        <v>95</v>
      </c>
      <c r="Q288" s="12" t="s">
        <v>1128</v>
      </c>
      <c r="R288" s="12" t="s">
        <v>1128</v>
      </c>
      <c r="S288" s="12" t="str">
        <f t="shared" si="1"/>
        <v/>
      </c>
      <c r="T288" s="12"/>
      <c r="U288" s="12" t="str">
        <f t="shared" si="2"/>
        <v/>
      </c>
      <c r="V288" s="12"/>
      <c r="W288" s="15" t="s">
        <v>799</v>
      </c>
      <c r="X288" s="12" t="s">
        <v>98</v>
      </c>
      <c r="Y288" s="12" t="s">
        <v>99</v>
      </c>
      <c r="Z288" s="12" t="s">
        <v>1129</v>
      </c>
      <c r="AA288" s="12" t="s">
        <v>112</v>
      </c>
      <c r="AB288" s="12"/>
      <c r="AC288" s="12">
        <v>1</v>
      </c>
      <c r="AD288" s="12"/>
      <c r="AE288" s="12" t="s">
        <v>102</v>
      </c>
      <c r="AF288" s="16">
        <v>1485000</v>
      </c>
      <c r="AG288" s="16">
        <v>0</v>
      </c>
      <c r="AH288" s="16">
        <v>0</v>
      </c>
      <c r="AI288" s="16">
        <v>1485000</v>
      </c>
      <c r="AJ288" s="12">
        <v>0</v>
      </c>
      <c r="AK288" s="12">
        <v>0</v>
      </c>
      <c r="AL288" s="12">
        <v>0</v>
      </c>
      <c r="AM288" s="12">
        <v>0</v>
      </c>
      <c r="AN288" s="12">
        <v>2970000</v>
      </c>
      <c r="AO288" s="12">
        <v>2970000</v>
      </c>
      <c r="AP288" s="12"/>
      <c r="AQ288" s="12"/>
      <c r="AR288" s="12" t="s">
        <v>1130</v>
      </c>
      <c r="AS288" s="12"/>
      <c r="AT288" s="12" t="s">
        <v>1131</v>
      </c>
      <c r="AU288" s="12"/>
      <c r="AV288" s="14">
        <v>44230</v>
      </c>
      <c r="AW288" s="12" t="s">
        <v>106</v>
      </c>
      <c r="AX288" s="14">
        <v>44230</v>
      </c>
      <c r="AY288" s="12" t="s">
        <v>106</v>
      </c>
      <c r="AZ288" s="12" t="s">
        <v>1129</v>
      </c>
      <c r="BA288" s="12" t="s">
        <v>112</v>
      </c>
      <c r="BB288" s="12">
        <v>1</v>
      </c>
      <c r="BC288" s="12"/>
      <c r="BD288" s="16">
        <v>1485000</v>
      </c>
      <c r="BE288" s="16">
        <v>0</v>
      </c>
      <c r="BF288" s="16">
        <v>0</v>
      </c>
      <c r="BG288" s="16">
        <v>0</v>
      </c>
      <c r="BH288" s="16">
        <v>0</v>
      </c>
      <c r="BI288" s="16">
        <v>1485000</v>
      </c>
      <c r="BJ288" s="16"/>
      <c r="BK288" s="12"/>
      <c r="BL288" s="12" t="s">
        <v>104</v>
      </c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7">
        <v>44230.651701388888</v>
      </c>
      <c r="BZ288" s="12" t="s">
        <v>1132</v>
      </c>
      <c r="CA288" s="12" t="s">
        <v>106</v>
      </c>
      <c r="CB288" s="12">
        <v>2970000</v>
      </c>
      <c r="CC288" s="12" t="s">
        <v>90</v>
      </c>
      <c r="CD288" s="12" t="s">
        <v>107</v>
      </c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1:102" ht="17.25" customHeight="1" x14ac:dyDescent="0.15">
      <c r="A289" s="12"/>
      <c r="B289" s="12" t="s">
        <v>1127</v>
      </c>
      <c r="C289" s="13">
        <v>44230</v>
      </c>
      <c r="D289" s="12" t="s">
        <v>89</v>
      </c>
      <c r="E289" s="12" t="s">
        <v>90</v>
      </c>
      <c r="F289" s="12" t="str">
        <f t="shared" si="3"/>
        <v/>
      </c>
      <c r="G289" s="14">
        <v>44230</v>
      </c>
      <c r="H289" s="12"/>
      <c r="I289" s="12"/>
      <c r="J289" s="12"/>
      <c r="K289" s="12" t="s">
        <v>91</v>
      </c>
      <c r="L289" s="12"/>
      <c r="M289" s="12" t="s">
        <v>92</v>
      </c>
      <c r="N289" s="12" t="s">
        <v>93</v>
      </c>
      <c r="O289" s="12" t="s">
        <v>94</v>
      </c>
      <c r="P289" s="12" t="s">
        <v>95</v>
      </c>
      <c r="Q289" s="12" t="s">
        <v>1128</v>
      </c>
      <c r="R289" s="12" t="s">
        <v>1128</v>
      </c>
      <c r="S289" s="12" t="str">
        <f t="shared" si="1"/>
        <v/>
      </c>
      <c r="T289" s="12"/>
      <c r="U289" s="12" t="str">
        <f t="shared" si="2"/>
        <v/>
      </c>
      <c r="V289" s="12"/>
      <c r="W289" s="15" t="s">
        <v>799</v>
      </c>
      <c r="X289" s="12" t="s">
        <v>98</v>
      </c>
      <c r="Y289" s="12" t="s">
        <v>99</v>
      </c>
      <c r="Z289" s="12" t="s">
        <v>1133</v>
      </c>
      <c r="AA289" s="12" t="s">
        <v>112</v>
      </c>
      <c r="AB289" s="12"/>
      <c r="AC289" s="12">
        <v>1</v>
      </c>
      <c r="AD289" s="12"/>
      <c r="AE289" s="12" t="s">
        <v>102</v>
      </c>
      <c r="AF289" s="16">
        <v>1485000</v>
      </c>
      <c r="AG289" s="16">
        <v>0</v>
      </c>
      <c r="AH289" s="16">
        <v>0</v>
      </c>
      <c r="AI289" s="16">
        <v>1485000</v>
      </c>
      <c r="AJ289" s="12">
        <v>0</v>
      </c>
      <c r="AK289" s="12"/>
      <c r="AL289" s="12"/>
      <c r="AM289" s="12"/>
      <c r="AN289" s="12"/>
      <c r="AO289" s="12"/>
      <c r="AP289" s="12"/>
      <c r="AQ289" s="12"/>
      <c r="AR289" s="12" t="s">
        <v>1130</v>
      </c>
      <c r="AS289" s="12"/>
      <c r="AT289" s="12"/>
      <c r="AU289" s="12"/>
      <c r="AV289" s="17"/>
      <c r="AW289" s="12"/>
      <c r="AX289" s="17"/>
      <c r="AY289" s="12"/>
      <c r="AZ289" s="12" t="s">
        <v>1133</v>
      </c>
      <c r="BA289" s="12" t="s">
        <v>112</v>
      </c>
      <c r="BB289" s="12">
        <v>1</v>
      </c>
      <c r="BC289" s="12"/>
      <c r="BD289" s="16">
        <v>1485000</v>
      </c>
      <c r="BE289" s="16">
        <v>0</v>
      </c>
      <c r="BF289" s="16">
        <v>0</v>
      </c>
      <c r="BG289" s="16">
        <v>0</v>
      </c>
      <c r="BH289" s="16">
        <v>0</v>
      </c>
      <c r="BI289" s="16">
        <v>1485000</v>
      </c>
      <c r="BJ289" s="16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1:102" ht="17.25" customHeight="1" x14ac:dyDescent="0.15">
      <c r="A290" s="12">
        <v>51</v>
      </c>
      <c r="B290" s="12" t="s">
        <v>1134</v>
      </c>
      <c r="C290" s="13">
        <v>44258</v>
      </c>
      <c r="D290" s="12" t="s">
        <v>89</v>
      </c>
      <c r="E290" s="12" t="s">
        <v>90</v>
      </c>
      <c r="F290" s="12" t="str">
        <f t="shared" si="3"/>
        <v/>
      </c>
      <c r="G290" s="14">
        <v>44258</v>
      </c>
      <c r="H290" s="12"/>
      <c r="I290" s="12"/>
      <c r="J290" s="12"/>
      <c r="K290" s="12" t="s">
        <v>91</v>
      </c>
      <c r="L290" s="12"/>
      <c r="M290" s="12" t="s">
        <v>92</v>
      </c>
      <c r="N290" s="12" t="s">
        <v>93</v>
      </c>
      <c r="O290" s="12" t="s">
        <v>94</v>
      </c>
      <c r="P290" s="12" t="s">
        <v>95</v>
      </c>
      <c r="Q290" s="12" t="s">
        <v>1135</v>
      </c>
      <c r="R290" s="12" t="s">
        <v>1135</v>
      </c>
      <c r="S290" s="12" t="str">
        <f t="shared" si="1"/>
        <v/>
      </c>
      <c r="T290" s="12"/>
      <c r="U290" s="12" t="str">
        <f t="shared" si="2"/>
        <v/>
      </c>
      <c r="V290" s="12"/>
      <c r="W290" s="18" t="s">
        <v>799</v>
      </c>
      <c r="X290" s="12" t="s">
        <v>98</v>
      </c>
      <c r="Y290" s="12" t="s">
        <v>158</v>
      </c>
      <c r="Z290" s="12" t="s">
        <v>1136</v>
      </c>
      <c r="AA290" s="12" t="s">
        <v>112</v>
      </c>
      <c r="AB290" s="12"/>
      <c r="AC290" s="12">
        <v>2</v>
      </c>
      <c r="AD290" s="12"/>
      <c r="AE290" s="12" t="s">
        <v>102</v>
      </c>
      <c r="AF290" s="16">
        <v>2035000</v>
      </c>
      <c r="AG290" s="16">
        <v>1628000</v>
      </c>
      <c r="AH290" s="16">
        <v>40</v>
      </c>
      <c r="AI290" s="16">
        <v>2442000</v>
      </c>
      <c r="AJ290" s="12">
        <v>0</v>
      </c>
      <c r="AK290" s="12">
        <v>0</v>
      </c>
      <c r="AL290" s="12">
        <v>0</v>
      </c>
      <c r="AM290" s="12">
        <v>0</v>
      </c>
      <c r="AN290" s="16">
        <v>6309000</v>
      </c>
      <c r="AO290" s="16">
        <v>6309000</v>
      </c>
      <c r="AP290" s="12" t="s">
        <v>1137</v>
      </c>
      <c r="AQ290" s="12"/>
      <c r="AR290" s="12"/>
      <c r="AS290" s="12"/>
      <c r="AT290" s="12" t="s">
        <v>1138</v>
      </c>
      <c r="AU290" s="12"/>
      <c r="AV290" s="14">
        <v>44258</v>
      </c>
      <c r="AW290" s="12" t="s">
        <v>97</v>
      </c>
      <c r="AX290" s="14">
        <v>44258</v>
      </c>
      <c r="AY290" s="12" t="s">
        <v>97</v>
      </c>
      <c r="AZ290" s="12" t="s">
        <v>1136</v>
      </c>
      <c r="BA290" s="12" t="s">
        <v>112</v>
      </c>
      <c r="BB290" s="12">
        <v>1</v>
      </c>
      <c r="BC290" s="12"/>
      <c r="BD290" s="16">
        <v>2850000</v>
      </c>
      <c r="BE290" s="16">
        <v>0</v>
      </c>
      <c r="BF290" s="16">
        <v>0</v>
      </c>
      <c r="BG290" s="16">
        <v>1425000</v>
      </c>
      <c r="BH290" s="16">
        <v>0</v>
      </c>
      <c r="BI290" s="16">
        <v>1425000</v>
      </c>
      <c r="BJ290" s="16"/>
      <c r="BK290" s="12"/>
      <c r="BL290" s="12" t="s">
        <v>104</v>
      </c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7">
        <v>44258.574502314812</v>
      </c>
      <c r="BZ290" s="12" t="s">
        <v>1139</v>
      </c>
      <c r="CA290" s="12" t="s">
        <v>97</v>
      </c>
      <c r="CB290" s="12">
        <v>6309000</v>
      </c>
      <c r="CC290" s="12" t="s">
        <v>90</v>
      </c>
      <c r="CD290" s="12" t="s">
        <v>107</v>
      </c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1:102" ht="17.25" customHeight="1" x14ac:dyDescent="0.15">
      <c r="A291" s="12"/>
      <c r="B291" s="12" t="s">
        <v>1134</v>
      </c>
      <c r="C291" s="13">
        <v>44258</v>
      </c>
      <c r="D291" s="12" t="s">
        <v>89</v>
      </c>
      <c r="E291" s="12" t="s">
        <v>90</v>
      </c>
      <c r="F291" s="12" t="str">
        <f t="shared" si="3"/>
        <v/>
      </c>
      <c r="G291" s="14">
        <v>44258</v>
      </c>
      <c r="H291" s="12"/>
      <c r="I291" s="12"/>
      <c r="J291" s="12"/>
      <c r="K291" s="12" t="s">
        <v>91</v>
      </c>
      <c r="L291" s="12"/>
      <c r="M291" s="12" t="s">
        <v>92</v>
      </c>
      <c r="N291" s="12" t="s">
        <v>93</v>
      </c>
      <c r="O291" s="12" t="s">
        <v>94</v>
      </c>
      <c r="P291" s="12" t="s">
        <v>95</v>
      </c>
      <c r="Q291" s="12" t="s">
        <v>1135</v>
      </c>
      <c r="R291" s="12" t="s">
        <v>1135</v>
      </c>
      <c r="S291" s="12" t="str">
        <f t="shared" si="1"/>
        <v/>
      </c>
      <c r="T291" s="12"/>
      <c r="U291" s="12" t="str">
        <f t="shared" si="2"/>
        <v/>
      </c>
      <c r="V291" s="12"/>
      <c r="W291" s="18" t="s">
        <v>799</v>
      </c>
      <c r="X291" s="12" t="s">
        <v>98</v>
      </c>
      <c r="Y291" s="12" t="s">
        <v>158</v>
      </c>
      <c r="Z291" s="12" t="s">
        <v>1140</v>
      </c>
      <c r="AA291" s="12" t="s">
        <v>112</v>
      </c>
      <c r="AB291" s="12"/>
      <c r="AC291" s="12">
        <v>2</v>
      </c>
      <c r="AD291" s="12"/>
      <c r="AE291" s="12" t="s">
        <v>102</v>
      </c>
      <c r="AF291" s="16">
        <v>2035000</v>
      </c>
      <c r="AG291" s="16">
        <v>1628000</v>
      </c>
      <c r="AH291" s="16">
        <v>40</v>
      </c>
      <c r="AI291" s="16">
        <v>2442000</v>
      </c>
      <c r="AJ291" s="12">
        <v>0</v>
      </c>
      <c r="AK291" s="12"/>
      <c r="AL291" s="12"/>
      <c r="AM291" s="12"/>
      <c r="AN291" s="12"/>
      <c r="AO291" s="12"/>
      <c r="AP291" s="12" t="s">
        <v>1137</v>
      </c>
      <c r="AQ291" s="12"/>
      <c r="AR291" s="12"/>
      <c r="AS291" s="12"/>
      <c r="AT291" s="12"/>
      <c r="AU291" s="12"/>
      <c r="AV291" s="17"/>
      <c r="AW291" s="12"/>
      <c r="AX291" s="17"/>
      <c r="AY291" s="12"/>
      <c r="AZ291" s="12" t="s">
        <v>1140</v>
      </c>
      <c r="BA291" s="12" t="s">
        <v>112</v>
      </c>
      <c r="BB291" s="12">
        <v>2</v>
      </c>
      <c r="BC291" s="12"/>
      <c r="BD291" s="16">
        <v>2035000</v>
      </c>
      <c r="BE291" s="16">
        <v>0</v>
      </c>
      <c r="BF291" s="16">
        <v>0</v>
      </c>
      <c r="BG291" s="16">
        <v>1628000</v>
      </c>
      <c r="BH291" s="16">
        <v>0</v>
      </c>
      <c r="BI291" s="16">
        <v>2442000</v>
      </c>
      <c r="BJ291" s="16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7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1:102" ht="17.25" customHeight="1" x14ac:dyDescent="0.15">
      <c r="A292" s="12"/>
      <c r="B292" s="12" t="s">
        <v>1134</v>
      </c>
      <c r="C292" s="13">
        <v>44258</v>
      </c>
      <c r="D292" s="12" t="s">
        <v>89</v>
      </c>
      <c r="E292" s="12" t="s">
        <v>90</v>
      </c>
      <c r="F292" s="12" t="str">
        <f t="shared" si="3"/>
        <v/>
      </c>
      <c r="G292" s="14">
        <v>44258</v>
      </c>
      <c r="H292" s="12"/>
      <c r="I292" s="12"/>
      <c r="J292" s="12"/>
      <c r="K292" s="12" t="s">
        <v>91</v>
      </c>
      <c r="L292" s="12"/>
      <c r="M292" s="12" t="s">
        <v>92</v>
      </c>
      <c r="N292" s="12" t="s">
        <v>93</v>
      </c>
      <c r="O292" s="12" t="s">
        <v>94</v>
      </c>
      <c r="P292" s="12" t="s">
        <v>95</v>
      </c>
      <c r="Q292" s="12" t="s">
        <v>1135</v>
      </c>
      <c r="R292" s="12" t="s">
        <v>1135</v>
      </c>
      <c r="S292" s="12" t="str">
        <f t="shared" si="1"/>
        <v/>
      </c>
      <c r="T292" s="12"/>
      <c r="U292" s="12" t="str">
        <f t="shared" si="2"/>
        <v/>
      </c>
      <c r="V292" s="12"/>
      <c r="W292" s="18" t="s">
        <v>799</v>
      </c>
      <c r="X292" s="12" t="s">
        <v>98</v>
      </c>
      <c r="Y292" s="12" t="s">
        <v>158</v>
      </c>
      <c r="Z292" s="12" t="s">
        <v>459</v>
      </c>
      <c r="AA292" s="12" t="s">
        <v>132</v>
      </c>
      <c r="AB292" s="12"/>
      <c r="AC292" s="12">
        <v>1</v>
      </c>
      <c r="AD292" s="12"/>
      <c r="AE292" s="12" t="s">
        <v>102</v>
      </c>
      <c r="AF292" s="16">
        <v>2850000</v>
      </c>
      <c r="AG292" s="16">
        <v>1425000</v>
      </c>
      <c r="AH292" s="16">
        <v>50</v>
      </c>
      <c r="AI292" s="16">
        <v>1425000</v>
      </c>
      <c r="AJ292" s="12">
        <v>0</v>
      </c>
      <c r="AK292" s="12"/>
      <c r="AL292" s="12"/>
      <c r="AM292" s="12"/>
      <c r="AN292" s="12"/>
      <c r="AO292" s="12"/>
      <c r="AP292" s="12" t="s">
        <v>1137</v>
      </c>
      <c r="AQ292" s="12"/>
      <c r="AR292" s="12"/>
      <c r="AS292" s="12"/>
      <c r="AT292" s="12"/>
      <c r="AU292" s="12"/>
      <c r="AV292" s="17"/>
      <c r="AW292" s="12"/>
      <c r="AX292" s="17"/>
      <c r="AY292" s="12"/>
      <c r="AZ292" s="12" t="s">
        <v>459</v>
      </c>
      <c r="BA292" s="12" t="s">
        <v>132</v>
      </c>
      <c r="BB292" s="12">
        <v>2</v>
      </c>
      <c r="BC292" s="12"/>
      <c r="BD292" s="16">
        <v>2035000</v>
      </c>
      <c r="BE292" s="16">
        <v>0</v>
      </c>
      <c r="BF292" s="16">
        <v>0</v>
      </c>
      <c r="BG292" s="16">
        <v>1628000</v>
      </c>
      <c r="BH292" s="16">
        <v>0</v>
      </c>
      <c r="BI292" s="16">
        <v>2442000</v>
      </c>
      <c r="BJ292" s="16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7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1:102" ht="17.25" customHeight="1" x14ac:dyDescent="0.15">
      <c r="A293" s="12">
        <v>50</v>
      </c>
      <c r="B293" s="12" t="s">
        <v>1141</v>
      </c>
      <c r="C293" s="13">
        <v>44258</v>
      </c>
      <c r="D293" s="12" t="s">
        <v>140</v>
      </c>
      <c r="E293" s="12" t="s">
        <v>90</v>
      </c>
      <c r="F293" s="12" t="str">
        <f t="shared" si="3"/>
        <v/>
      </c>
      <c r="G293" s="14">
        <v>44258</v>
      </c>
      <c r="H293" s="12"/>
      <c r="I293" s="12"/>
      <c r="J293" s="12"/>
      <c r="K293" s="12" t="s">
        <v>91</v>
      </c>
      <c r="L293" s="12"/>
      <c r="M293" s="12" t="s">
        <v>92</v>
      </c>
      <c r="N293" s="12" t="s">
        <v>93</v>
      </c>
      <c r="O293" s="12" t="s">
        <v>94</v>
      </c>
      <c r="P293" s="12" t="s">
        <v>95</v>
      </c>
      <c r="Q293" s="12" t="s">
        <v>1135</v>
      </c>
      <c r="R293" s="12" t="s">
        <v>1135</v>
      </c>
      <c r="S293" s="12" t="str">
        <f t="shared" si="1"/>
        <v/>
      </c>
      <c r="T293" s="12"/>
      <c r="U293" s="12" t="str">
        <f t="shared" si="2"/>
        <v/>
      </c>
      <c r="V293" s="12"/>
      <c r="W293" s="18" t="s">
        <v>799</v>
      </c>
      <c r="X293" s="12" t="s">
        <v>98</v>
      </c>
      <c r="Y293" s="12" t="s">
        <v>99</v>
      </c>
      <c r="Z293" s="12" t="s">
        <v>1136</v>
      </c>
      <c r="AA293" s="12" t="s">
        <v>112</v>
      </c>
      <c r="AB293" s="12"/>
      <c r="AC293" s="12">
        <v>2</v>
      </c>
      <c r="AD293" s="12"/>
      <c r="AE293" s="12" t="s">
        <v>102</v>
      </c>
      <c r="AF293" s="16">
        <v>2035000</v>
      </c>
      <c r="AG293" s="16">
        <v>1628000</v>
      </c>
      <c r="AH293" s="16">
        <v>40</v>
      </c>
      <c r="AI293" s="16">
        <v>2442000</v>
      </c>
      <c r="AJ293" s="12">
        <v>0</v>
      </c>
      <c r="AK293" s="12">
        <v>0</v>
      </c>
      <c r="AL293" s="12">
        <v>0</v>
      </c>
      <c r="AM293" s="12">
        <v>0</v>
      </c>
      <c r="AN293" s="12">
        <v>2442000</v>
      </c>
      <c r="AO293" s="12">
        <v>2442000</v>
      </c>
      <c r="AP293" s="12"/>
      <c r="AQ293" s="12"/>
      <c r="AR293" s="12"/>
      <c r="AS293" s="12"/>
      <c r="AT293" s="12" t="s">
        <v>1142</v>
      </c>
      <c r="AU293" s="12"/>
      <c r="AV293" s="14">
        <v>44258</v>
      </c>
      <c r="AW293" s="12" t="s">
        <v>106</v>
      </c>
      <c r="AX293" s="14">
        <v>44258</v>
      </c>
      <c r="AY293" s="12" t="s">
        <v>106</v>
      </c>
      <c r="AZ293" s="12" t="s">
        <v>1136</v>
      </c>
      <c r="BA293" s="12" t="s">
        <v>112</v>
      </c>
      <c r="BB293" s="12">
        <v>2</v>
      </c>
      <c r="BC293" s="12"/>
      <c r="BD293" s="16">
        <v>2035000</v>
      </c>
      <c r="BE293" s="16">
        <v>0</v>
      </c>
      <c r="BF293" s="16">
        <v>0</v>
      </c>
      <c r="BG293" s="16">
        <v>1628000</v>
      </c>
      <c r="BH293" s="16">
        <v>0</v>
      </c>
      <c r="BI293" s="16">
        <v>2442000</v>
      </c>
      <c r="BJ293" s="16"/>
      <c r="BK293" s="12"/>
      <c r="BL293" s="12" t="s">
        <v>104</v>
      </c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7">
        <v>44258.57471064815</v>
      </c>
      <c r="BZ293" s="12" t="s">
        <v>1143</v>
      </c>
      <c r="CA293" s="12" t="s">
        <v>106</v>
      </c>
      <c r="CB293" s="12">
        <v>2442000</v>
      </c>
      <c r="CC293" s="12" t="s">
        <v>90</v>
      </c>
      <c r="CD293" s="12" t="s">
        <v>107</v>
      </c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1:102" ht="17.25" customHeight="1" x14ac:dyDescent="0.15">
      <c r="A294" s="12">
        <v>49</v>
      </c>
      <c r="B294" s="12" t="s">
        <v>1144</v>
      </c>
      <c r="C294" s="13">
        <v>44258</v>
      </c>
      <c r="D294" s="12" t="s">
        <v>140</v>
      </c>
      <c r="E294" s="12" t="s">
        <v>334</v>
      </c>
      <c r="F294" s="12" t="str">
        <f t="shared" si="3"/>
        <v/>
      </c>
      <c r="G294" s="14">
        <v>44258</v>
      </c>
      <c r="H294" s="12"/>
      <c r="I294" s="12" t="s">
        <v>258</v>
      </c>
      <c r="J294" s="12"/>
      <c r="K294" s="12" t="s">
        <v>91</v>
      </c>
      <c r="L294" s="12"/>
      <c r="M294" s="12" t="s">
        <v>92</v>
      </c>
      <c r="N294" s="12" t="s">
        <v>93</v>
      </c>
      <c r="O294" s="12" t="s">
        <v>94</v>
      </c>
      <c r="P294" s="12" t="s">
        <v>95</v>
      </c>
      <c r="Q294" s="12" t="s">
        <v>1145</v>
      </c>
      <c r="R294" s="12" t="s">
        <v>1145</v>
      </c>
      <c r="S294" s="12" t="str">
        <f t="shared" si="1"/>
        <v/>
      </c>
      <c r="T294" s="12"/>
      <c r="U294" s="12" t="str">
        <f t="shared" si="2"/>
        <v/>
      </c>
      <c r="V294" s="12"/>
      <c r="W294" s="15" t="s">
        <v>799</v>
      </c>
      <c r="X294" s="12" t="s">
        <v>98</v>
      </c>
      <c r="Y294" s="12" t="s">
        <v>158</v>
      </c>
      <c r="Z294" s="12" t="s">
        <v>1146</v>
      </c>
      <c r="AA294" s="12" t="s">
        <v>112</v>
      </c>
      <c r="AB294" s="12"/>
      <c r="AC294" s="12">
        <v>3</v>
      </c>
      <c r="AD294" s="12"/>
      <c r="AE294" s="12" t="s">
        <v>102</v>
      </c>
      <c r="AF294" s="16">
        <v>2035000</v>
      </c>
      <c r="AG294" s="16">
        <v>2442000</v>
      </c>
      <c r="AH294" s="16">
        <v>40</v>
      </c>
      <c r="AI294" s="16">
        <v>3663000</v>
      </c>
      <c r="AJ294" s="12">
        <v>0</v>
      </c>
      <c r="AK294" s="12">
        <v>0</v>
      </c>
      <c r="AL294" s="12">
        <v>0</v>
      </c>
      <c r="AM294" s="12">
        <v>0</v>
      </c>
      <c r="AN294" s="12">
        <v>3663000</v>
      </c>
      <c r="AO294" s="12">
        <v>3663000</v>
      </c>
      <c r="AP294" s="12"/>
      <c r="AQ294" s="12"/>
      <c r="AR294" s="12"/>
      <c r="AS294" s="12"/>
      <c r="AT294" s="12" t="s">
        <v>1147</v>
      </c>
      <c r="AU294" s="12"/>
      <c r="AV294" s="14">
        <v>44319</v>
      </c>
      <c r="AW294" s="12" t="s">
        <v>799</v>
      </c>
      <c r="AX294" s="14">
        <v>44319</v>
      </c>
      <c r="AY294" s="12" t="s">
        <v>799</v>
      </c>
      <c r="AZ294" s="12" t="s">
        <v>1146</v>
      </c>
      <c r="BA294" s="12" t="s">
        <v>112</v>
      </c>
      <c r="BB294" s="12">
        <v>3</v>
      </c>
      <c r="BC294" s="12"/>
      <c r="BD294" s="16">
        <v>2035000</v>
      </c>
      <c r="BE294" s="16">
        <v>0</v>
      </c>
      <c r="BF294" s="16">
        <v>0</v>
      </c>
      <c r="BG294" s="16">
        <v>2442000</v>
      </c>
      <c r="BH294" s="16">
        <v>0</v>
      </c>
      <c r="BI294" s="16">
        <v>3663000</v>
      </c>
      <c r="BJ294" s="16"/>
      <c r="BK294" s="12"/>
      <c r="BL294" s="12" t="s">
        <v>104</v>
      </c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7">
        <v>44258.599583333336</v>
      </c>
      <c r="BZ294" s="12" t="s">
        <v>1148</v>
      </c>
      <c r="CA294" s="12" t="s">
        <v>799</v>
      </c>
      <c r="CB294" s="12">
        <v>3663000</v>
      </c>
      <c r="CC294" s="12" t="s">
        <v>90</v>
      </c>
      <c r="CD294" s="12" t="s">
        <v>107</v>
      </c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1:102" ht="17.25" customHeight="1" x14ac:dyDescent="0.15">
      <c r="A295" s="12">
        <v>48</v>
      </c>
      <c r="B295" s="12" t="s">
        <v>1149</v>
      </c>
      <c r="C295" s="13">
        <v>44258</v>
      </c>
      <c r="D295" s="12" t="s">
        <v>89</v>
      </c>
      <c r="E295" s="12" t="s">
        <v>334</v>
      </c>
      <c r="F295" s="12" t="str">
        <f t="shared" si="3"/>
        <v/>
      </c>
      <c r="G295" s="14">
        <v>44258</v>
      </c>
      <c r="H295" s="12"/>
      <c r="I295" s="12" t="s">
        <v>258</v>
      </c>
      <c r="J295" s="12"/>
      <c r="K295" s="12" t="s">
        <v>91</v>
      </c>
      <c r="L295" s="12"/>
      <c r="M295" s="12" t="s">
        <v>92</v>
      </c>
      <c r="N295" s="12" t="s">
        <v>93</v>
      </c>
      <c r="O295" s="12" t="s">
        <v>94</v>
      </c>
      <c r="P295" s="12" t="s">
        <v>95</v>
      </c>
      <c r="Q295" s="12" t="s">
        <v>1145</v>
      </c>
      <c r="R295" s="12" t="s">
        <v>1145</v>
      </c>
      <c r="S295" s="12" t="str">
        <f t="shared" si="1"/>
        <v/>
      </c>
      <c r="T295" s="12"/>
      <c r="U295" s="12" t="str">
        <f t="shared" si="2"/>
        <v/>
      </c>
      <c r="V295" s="12"/>
      <c r="W295" s="15" t="s">
        <v>799</v>
      </c>
      <c r="X295" s="12" t="s">
        <v>98</v>
      </c>
      <c r="Y295" s="12" t="s">
        <v>158</v>
      </c>
      <c r="Z295" s="12" t="s">
        <v>236</v>
      </c>
      <c r="AA295" s="12" t="s">
        <v>132</v>
      </c>
      <c r="AB295" s="12"/>
      <c r="AC295" s="12">
        <v>1</v>
      </c>
      <c r="AD295" s="12"/>
      <c r="AE295" s="12" t="s">
        <v>102</v>
      </c>
      <c r="AF295" s="16">
        <v>5610000</v>
      </c>
      <c r="AG295" s="16">
        <v>0</v>
      </c>
      <c r="AH295" s="16">
        <v>0</v>
      </c>
      <c r="AI295" s="16">
        <v>5610000</v>
      </c>
      <c r="AJ295" s="12">
        <v>0</v>
      </c>
      <c r="AK295" s="12">
        <v>0</v>
      </c>
      <c r="AL295" s="12">
        <v>0</v>
      </c>
      <c r="AM295" s="12">
        <v>0</v>
      </c>
      <c r="AN295" s="12">
        <v>9273000</v>
      </c>
      <c r="AO295" s="12">
        <v>9273000</v>
      </c>
      <c r="AP295" s="12"/>
      <c r="AQ295" s="12"/>
      <c r="AR295" s="12"/>
      <c r="AS295" s="12"/>
      <c r="AT295" s="12" t="s">
        <v>1150</v>
      </c>
      <c r="AU295" s="12"/>
      <c r="AV295" s="14">
        <v>44319</v>
      </c>
      <c r="AW295" s="12" t="s">
        <v>799</v>
      </c>
      <c r="AX295" s="14">
        <v>44319</v>
      </c>
      <c r="AY295" s="12" t="s">
        <v>799</v>
      </c>
      <c r="AZ295" s="12" t="s">
        <v>236</v>
      </c>
      <c r="BA295" s="12" t="s">
        <v>132</v>
      </c>
      <c r="BB295" s="12">
        <v>1</v>
      </c>
      <c r="BC295" s="12"/>
      <c r="BD295" s="16">
        <v>2035000</v>
      </c>
      <c r="BE295" s="16">
        <v>0</v>
      </c>
      <c r="BF295" s="16">
        <v>0</v>
      </c>
      <c r="BG295" s="16">
        <v>814000</v>
      </c>
      <c r="BH295" s="16">
        <v>0</v>
      </c>
      <c r="BI295" s="16">
        <v>1221000</v>
      </c>
      <c r="BJ295" s="16"/>
      <c r="BK295" s="12"/>
      <c r="BL295" s="12" t="s">
        <v>104</v>
      </c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7">
        <v>44258.600069444445</v>
      </c>
      <c r="BZ295" s="12" t="s">
        <v>1151</v>
      </c>
      <c r="CA295" s="12" t="s">
        <v>799</v>
      </c>
      <c r="CB295" s="12">
        <v>6337000</v>
      </c>
      <c r="CC295" s="12" t="s">
        <v>90</v>
      </c>
      <c r="CD295" s="12" t="s">
        <v>107</v>
      </c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1:102" ht="17.25" customHeight="1" x14ac:dyDescent="0.15">
      <c r="A296" s="12"/>
      <c r="B296" s="12" t="s">
        <v>1149</v>
      </c>
      <c r="C296" s="13">
        <v>44258</v>
      </c>
      <c r="D296" s="12" t="s">
        <v>89</v>
      </c>
      <c r="E296" s="12" t="s">
        <v>334</v>
      </c>
      <c r="F296" s="12" t="str">
        <f t="shared" si="3"/>
        <v/>
      </c>
      <c r="G296" s="14">
        <v>44258</v>
      </c>
      <c r="H296" s="12"/>
      <c r="I296" s="12" t="s">
        <v>258</v>
      </c>
      <c r="J296" s="12"/>
      <c r="K296" s="12" t="s">
        <v>91</v>
      </c>
      <c r="L296" s="12"/>
      <c r="M296" s="12" t="s">
        <v>92</v>
      </c>
      <c r="N296" s="12" t="s">
        <v>93</v>
      </c>
      <c r="O296" s="12" t="s">
        <v>94</v>
      </c>
      <c r="P296" s="12" t="s">
        <v>95</v>
      </c>
      <c r="Q296" s="12" t="s">
        <v>1145</v>
      </c>
      <c r="R296" s="12" t="s">
        <v>1145</v>
      </c>
      <c r="S296" s="12" t="str">
        <f t="shared" si="1"/>
        <v/>
      </c>
      <c r="T296" s="12"/>
      <c r="U296" s="12" t="str">
        <f t="shared" si="2"/>
        <v/>
      </c>
      <c r="V296" s="12"/>
      <c r="W296" s="15" t="s">
        <v>799</v>
      </c>
      <c r="X296" s="12" t="s">
        <v>98</v>
      </c>
      <c r="Y296" s="12" t="s">
        <v>158</v>
      </c>
      <c r="Z296" s="12" t="s">
        <v>1152</v>
      </c>
      <c r="AA296" s="12" t="s">
        <v>112</v>
      </c>
      <c r="AB296" s="12"/>
      <c r="AC296" s="12">
        <v>2</v>
      </c>
      <c r="AD296" s="12"/>
      <c r="AE296" s="12" t="s">
        <v>102</v>
      </c>
      <c r="AF296" s="16">
        <v>2035000</v>
      </c>
      <c r="AG296" s="16">
        <v>1628000</v>
      </c>
      <c r="AH296" s="16">
        <v>40</v>
      </c>
      <c r="AI296" s="16">
        <v>2442000</v>
      </c>
      <c r="AJ296" s="12">
        <v>0</v>
      </c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7"/>
      <c r="AW296" s="12"/>
      <c r="AX296" s="17"/>
      <c r="AY296" s="12"/>
      <c r="AZ296" s="12" t="s">
        <v>1152</v>
      </c>
      <c r="BA296" s="12" t="s">
        <v>112</v>
      </c>
      <c r="BB296" s="12">
        <v>2</v>
      </c>
      <c r="BC296" s="12"/>
      <c r="BD296" s="16">
        <v>2035000</v>
      </c>
      <c r="BE296" s="16">
        <v>0</v>
      </c>
      <c r="BF296" s="16">
        <v>0</v>
      </c>
      <c r="BG296" s="16">
        <v>1628000</v>
      </c>
      <c r="BH296" s="16">
        <v>0</v>
      </c>
      <c r="BI296" s="16">
        <v>2442000</v>
      </c>
      <c r="BJ296" s="16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7">
        <v>44319.723796296297</v>
      </c>
      <c r="BZ296" s="12" t="s">
        <v>1153</v>
      </c>
      <c r="CA296" s="12" t="s">
        <v>799</v>
      </c>
      <c r="CB296" s="12">
        <v>2936000</v>
      </c>
      <c r="CC296" s="12" t="s">
        <v>258</v>
      </c>
      <c r="CD296" s="12" t="s">
        <v>258</v>
      </c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1:102" ht="17.25" customHeight="1" x14ac:dyDescent="0.15">
      <c r="A297" s="12"/>
      <c r="B297" s="12" t="s">
        <v>1149</v>
      </c>
      <c r="C297" s="13">
        <v>44258</v>
      </c>
      <c r="D297" s="12" t="s">
        <v>89</v>
      </c>
      <c r="E297" s="12" t="s">
        <v>334</v>
      </c>
      <c r="F297" s="12" t="str">
        <f t="shared" si="3"/>
        <v/>
      </c>
      <c r="G297" s="14">
        <v>44258</v>
      </c>
      <c r="H297" s="12"/>
      <c r="I297" s="12" t="s">
        <v>258</v>
      </c>
      <c r="J297" s="12"/>
      <c r="K297" s="12" t="s">
        <v>91</v>
      </c>
      <c r="L297" s="12"/>
      <c r="M297" s="12" t="s">
        <v>92</v>
      </c>
      <c r="N297" s="12" t="s">
        <v>93</v>
      </c>
      <c r="O297" s="12" t="s">
        <v>94</v>
      </c>
      <c r="P297" s="12" t="s">
        <v>95</v>
      </c>
      <c r="Q297" s="12" t="s">
        <v>1145</v>
      </c>
      <c r="R297" s="12" t="s">
        <v>1145</v>
      </c>
      <c r="S297" s="12" t="str">
        <f t="shared" si="1"/>
        <v/>
      </c>
      <c r="T297" s="12"/>
      <c r="U297" s="12" t="str">
        <f t="shared" si="2"/>
        <v/>
      </c>
      <c r="V297" s="12"/>
      <c r="W297" s="15" t="s">
        <v>799</v>
      </c>
      <c r="X297" s="12" t="s">
        <v>98</v>
      </c>
      <c r="Y297" s="12" t="s">
        <v>158</v>
      </c>
      <c r="Z297" s="12" t="s">
        <v>1146</v>
      </c>
      <c r="AA297" s="12" t="s">
        <v>112</v>
      </c>
      <c r="AB297" s="12"/>
      <c r="AC297" s="12">
        <v>1</v>
      </c>
      <c r="AD297" s="12"/>
      <c r="AE297" s="12" t="s">
        <v>102</v>
      </c>
      <c r="AF297" s="16">
        <v>2035000</v>
      </c>
      <c r="AG297" s="16">
        <v>814000</v>
      </c>
      <c r="AH297" s="16">
        <v>40</v>
      </c>
      <c r="AI297" s="16">
        <v>1221000</v>
      </c>
      <c r="AJ297" s="12">
        <v>0</v>
      </c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7"/>
      <c r="AW297" s="12"/>
      <c r="AX297" s="17"/>
      <c r="AY297" s="12"/>
      <c r="AZ297" s="12" t="s">
        <v>1146</v>
      </c>
      <c r="BA297" s="12" t="s">
        <v>112</v>
      </c>
      <c r="BB297" s="12">
        <v>1</v>
      </c>
      <c r="BC297" s="12"/>
      <c r="BD297" s="16">
        <v>5610000</v>
      </c>
      <c r="BE297" s="16">
        <v>0</v>
      </c>
      <c r="BF297" s="16">
        <v>0</v>
      </c>
      <c r="BG297" s="16">
        <v>0</v>
      </c>
      <c r="BH297" s="16">
        <v>0</v>
      </c>
      <c r="BI297" s="16">
        <v>5610000</v>
      </c>
      <c r="BJ297" s="16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1:102" ht="17.25" customHeight="1" x14ac:dyDescent="0.15">
      <c r="A298" s="12">
        <v>47</v>
      </c>
      <c r="B298" s="12" t="s">
        <v>1154</v>
      </c>
      <c r="C298" s="13">
        <v>44258</v>
      </c>
      <c r="D298" s="12" t="s">
        <v>89</v>
      </c>
      <c r="E298" s="12" t="s">
        <v>90</v>
      </c>
      <c r="F298" s="12" t="str">
        <f t="shared" si="3"/>
        <v/>
      </c>
      <c r="G298" s="14">
        <v>44258</v>
      </c>
      <c r="H298" s="12"/>
      <c r="I298" s="12"/>
      <c r="J298" s="12"/>
      <c r="K298" s="12" t="s">
        <v>91</v>
      </c>
      <c r="L298" s="12"/>
      <c r="M298" s="12" t="s">
        <v>92</v>
      </c>
      <c r="N298" s="12" t="s">
        <v>93</v>
      </c>
      <c r="O298" s="12" t="s">
        <v>94</v>
      </c>
      <c r="P298" s="12" t="s">
        <v>95</v>
      </c>
      <c r="Q298" s="12" t="s">
        <v>1155</v>
      </c>
      <c r="R298" s="12" t="s">
        <v>1155</v>
      </c>
      <c r="S298" s="12" t="str">
        <f t="shared" si="1"/>
        <v/>
      </c>
      <c r="T298" s="12"/>
      <c r="U298" s="12" t="str">
        <f t="shared" si="2"/>
        <v/>
      </c>
      <c r="V298" s="12"/>
      <c r="W298" s="18" t="s">
        <v>637</v>
      </c>
      <c r="X298" s="12" t="s">
        <v>98</v>
      </c>
      <c r="Y298" s="12" t="s">
        <v>99</v>
      </c>
      <c r="Z298" s="12" t="s">
        <v>226</v>
      </c>
      <c r="AA298" s="12" t="s">
        <v>112</v>
      </c>
      <c r="AB298" s="12"/>
      <c r="AC298" s="12">
        <v>1</v>
      </c>
      <c r="AD298" s="12"/>
      <c r="AE298" s="12"/>
      <c r="AF298" s="16">
        <v>1485000</v>
      </c>
      <c r="AG298" s="16">
        <v>0</v>
      </c>
      <c r="AH298" s="16">
        <v>0</v>
      </c>
      <c r="AI298" s="16">
        <v>1485000</v>
      </c>
      <c r="AJ298" s="12">
        <v>0</v>
      </c>
      <c r="AK298" s="12">
        <v>0</v>
      </c>
      <c r="AL298" s="12">
        <v>0</v>
      </c>
      <c r="AM298" s="12">
        <v>0</v>
      </c>
      <c r="AN298" s="12">
        <v>1485000</v>
      </c>
      <c r="AO298" s="12">
        <v>1485000</v>
      </c>
      <c r="AP298" s="12" t="s">
        <v>1156</v>
      </c>
      <c r="AQ298" s="12"/>
      <c r="AR298" s="12"/>
      <c r="AS298" s="12"/>
      <c r="AT298" s="12" t="s">
        <v>1157</v>
      </c>
      <c r="AU298" s="12"/>
      <c r="AV298" s="14">
        <v>44258</v>
      </c>
      <c r="AW298" s="12" t="s">
        <v>106</v>
      </c>
      <c r="AX298" s="14">
        <v>44258</v>
      </c>
      <c r="AY298" s="12" t="s">
        <v>106</v>
      </c>
      <c r="AZ298" s="12" t="s">
        <v>226</v>
      </c>
      <c r="BA298" s="12" t="s">
        <v>112</v>
      </c>
      <c r="BB298" s="12">
        <v>1</v>
      </c>
      <c r="BC298" s="12"/>
      <c r="BD298" s="16">
        <v>1485000</v>
      </c>
      <c r="BE298" s="16">
        <v>0</v>
      </c>
      <c r="BF298" s="16">
        <v>0</v>
      </c>
      <c r="BG298" s="16">
        <v>0</v>
      </c>
      <c r="BH298" s="16">
        <v>0</v>
      </c>
      <c r="BI298" s="16">
        <v>1485000</v>
      </c>
      <c r="BJ298" s="16"/>
      <c r="BK298" s="12"/>
      <c r="BL298" s="12" t="s">
        <v>104</v>
      </c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7">
        <v>44258.743333333332</v>
      </c>
      <c r="BZ298" s="12" t="s">
        <v>1158</v>
      </c>
      <c r="CA298" s="12" t="s">
        <v>106</v>
      </c>
      <c r="CB298" s="12">
        <v>1485000</v>
      </c>
      <c r="CC298" s="12" t="s">
        <v>258</v>
      </c>
      <c r="CD298" s="12" t="s">
        <v>258</v>
      </c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1:102" ht="17.25" customHeight="1" x14ac:dyDescent="0.15">
      <c r="A299" s="12">
        <v>46</v>
      </c>
      <c r="B299" s="12" t="s">
        <v>1159</v>
      </c>
      <c r="C299" s="13">
        <v>44289</v>
      </c>
      <c r="D299" s="12" t="s">
        <v>89</v>
      </c>
      <c r="E299" s="12" t="s">
        <v>90</v>
      </c>
      <c r="F299" s="12" t="str">
        <f t="shared" si="3"/>
        <v/>
      </c>
      <c r="G299" s="14">
        <v>44289</v>
      </c>
      <c r="H299" s="12"/>
      <c r="I299" s="12"/>
      <c r="J299" s="12"/>
      <c r="K299" s="12" t="s">
        <v>91</v>
      </c>
      <c r="L299" s="12"/>
      <c r="M299" s="12" t="s">
        <v>92</v>
      </c>
      <c r="N299" s="12" t="s">
        <v>93</v>
      </c>
      <c r="O299" s="12" t="s">
        <v>94</v>
      </c>
      <c r="P299" s="12" t="s">
        <v>95</v>
      </c>
      <c r="Q299" s="12" t="s">
        <v>120</v>
      </c>
      <c r="R299" s="12" t="s">
        <v>120</v>
      </c>
      <c r="S299" s="12" t="str">
        <f t="shared" si="1"/>
        <v/>
      </c>
      <c r="T299" s="12"/>
      <c r="U299" s="12" t="str">
        <f t="shared" si="2"/>
        <v/>
      </c>
      <c r="V299" s="12"/>
      <c r="W299" s="15" t="s">
        <v>799</v>
      </c>
      <c r="X299" s="12" t="s">
        <v>98</v>
      </c>
      <c r="Y299" s="12" t="s">
        <v>99</v>
      </c>
      <c r="Z299" s="12" t="s">
        <v>1160</v>
      </c>
      <c r="AA299" s="12" t="s">
        <v>210</v>
      </c>
      <c r="AB299" s="12"/>
      <c r="AC299" s="12">
        <v>1</v>
      </c>
      <c r="AD299" s="12"/>
      <c r="AE299" s="12" t="s">
        <v>102</v>
      </c>
      <c r="AF299" s="16">
        <v>95000</v>
      </c>
      <c r="AG299" s="16">
        <v>0</v>
      </c>
      <c r="AH299" s="16">
        <v>0</v>
      </c>
      <c r="AI299" s="16">
        <v>95000</v>
      </c>
      <c r="AJ299" s="12">
        <v>0</v>
      </c>
      <c r="AK299" s="12">
        <v>0</v>
      </c>
      <c r="AL299" s="12">
        <v>0</v>
      </c>
      <c r="AM299" s="12">
        <v>0</v>
      </c>
      <c r="AN299" s="12">
        <v>95000</v>
      </c>
      <c r="AO299" s="12">
        <v>95000</v>
      </c>
      <c r="AP299" s="12"/>
      <c r="AQ299" s="12"/>
      <c r="AR299" s="12"/>
      <c r="AS299" s="12"/>
      <c r="AT299" s="12" t="s">
        <v>1161</v>
      </c>
      <c r="AU299" s="12"/>
      <c r="AV299" s="14">
        <v>44289</v>
      </c>
      <c r="AW299" s="12" t="s">
        <v>106</v>
      </c>
      <c r="AX299" s="14">
        <v>44289</v>
      </c>
      <c r="AY299" s="12" t="s">
        <v>106</v>
      </c>
      <c r="AZ299" s="12" t="s">
        <v>1160</v>
      </c>
      <c r="BA299" s="12" t="s">
        <v>210</v>
      </c>
      <c r="BB299" s="12">
        <v>1</v>
      </c>
      <c r="BC299" s="12"/>
      <c r="BD299" s="16">
        <v>95000</v>
      </c>
      <c r="BE299" s="16">
        <v>0</v>
      </c>
      <c r="BF299" s="16">
        <v>0</v>
      </c>
      <c r="BG299" s="16">
        <v>0</v>
      </c>
      <c r="BH299" s="16">
        <v>0</v>
      </c>
      <c r="BI299" s="16">
        <v>95000</v>
      </c>
      <c r="BJ299" s="16"/>
      <c r="BK299" s="12"/>
      <c r="BL299" s="12" t="s">
        <v>104</v>
      </c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7">
        <v>44289.458738425928</v>
      </c>
      <c r="BZ299" s="12" t="s">
        <v>1162</v>
      </c>
      <c r="CA299" s="12" t="s">
        <v>106</v>
      </c>
      <c r="CB299" s="12">
        <v>95000</v>
      </c>
      <c r="CC299" s="12" t="s">
        <v>258</v>
      </c>
      <c r="CD299" s="12" t="s">
        <v>258</v>
      </c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1:102" ht="17.25" customHeight="1" x14ac:dyDescent="0.15">
      <c r="A300" s="12">
        <v>45</v>
      </c>
      <c r="B300" s="12" t="s">
        <v>1163</v>
      </c>
      <c r="C300" s="13">
        <v>44289</v>
      </c>
      <c r="D300" s="12" t="s">
        <v>89</v>
      </c>
      <c r="E300" s="12" t="s">
        <v>90</v>
      </c>
      <c r="F300" s="12" t="str">
        <f t="shared" si="3"/>
        <v/>
      </c>
      <c r="G300" s="14">
        <v>44289</v>
      </c>
      <c r="H300" s="12"/>
      <c r="I300" s="12"/>
      <c r="J300" s="12"/>
      <c r="K300" s="12" t="s">
        <v>91</v>
      </c>
      <c r="L300" s="12"/>
      <c r="M300" s="12" t="s">
        <v>92</v>
      </c>
      <c r="N300" s="12" t="s">
        <v>93</v>
      </c>
      <c r="O300" s="12" t="s">
        <v>94</v>
      </c>
      <c r="P300" s="12" t="s">
        <v>95</v>
      </c>
      <c r="Q300" s="12" t="s">
        <v>1164</v>
      </c>
      <c r="R300" s="12" t="s">
        <v>1164</v>
      </c>
      <c r="S300" s="12" t="str">
        <f t="shared" si="1"/>
        <v/>
      </c>
      <c r="T300" s="12"/>
      <c r="U300" s="12" t="str">
        <f t="shared" si="2"/>
        <v/>
      </c>
      <c r="V300" s="12"/>
      <c r="W300" s="15" t="s">
        <v>277</v>
      </c>
      <c r="X300" s="12" t="s">
        <v>98</v>
      </c>
      <c r="Y300" s="12" t="s">
        <v>99</v>
      </c>
      <c r="Z300" s="12" t="s">
        <v>1165</v>
      </c>
      <c r="AA300" s="12" t="s">
        <v>122</v>
      </c>
      <c r="AB300" s="12"/>
      <c r="AC300" s="12">
        <v>1</v>
      </c>
      <c r="AD300" s="12"/>
      <c r="AE300" s="12" t="s">
        <v>102</v>
      </c>
      <c r="AF300" s="16">
        <v>440000</v>
      </c>
      <c r="AG300" s="16">
        <v>0</v>
      </c>
      <c r="AH300" s="16">
        <v>0</v>
      </c>
      <c r="AI300" s="16">
        <v>440000</v>
      </c>
      <c r="AJ300" s="12">
        <v>0</v>
      </c>
      <c r="AK300" s="12">
        <v>0</v>
      </c>
      <c r="AL300" s="12">
        <v>0</v>
      </c>
      <c r="AM300" s="12">
        <v>0</v>
      </c>
      <c r="AN300" s="12">
        <v>1375000</v>
      </c>
      <c r="AO300" s="12">
        <v>1375000</v>
      </c>
      <c r="AP300" s="12"/>
      <c r="AQ300" s="12"/>
      <c r="AR300" s="12"/>
      <c r="AS300" s="12"/>
      <c r="AT300" s="12" t="s">
        <v>1166</v>
      </c>
      <c r="AU300" s="12"/>
      <c r="AV300" s="14">
        <v>44289</v>
      </c>
      <c r="AW300" s="12" t="s">
        <v>106</v>
      </c>
      <c r="AX300" s="14">
        <v>44289</v>
      </c>
      <c r="AY300" s="12" t="s">
        <v>106</v>
      </c>
      <c r="AZ300" s="12" t="s">
        <v>1165</v>
      </c>
      <c r="BA300" s="12" t="s">
        <v>122</v>
      </c>
      <c r="BB300" s="12">
        <v>1</v>
      </c>
      <c r="BC300" s="12"/>
      <c r="BD300" s="16">
        <v>275000</v>
      </c>
      <c r="BE300" s="16">
        <v>137500</v>
      </c>
      <c r="BF300" s="16">
        <v>137500</v>
      </c>
      <c r="BG300" s="16">
        <v>0</v>
      </c>
      <c r="BH300" s="16">
        <v>0</v>
      </c>
      <c r="BI300" s="16">
        <v>275000</v>
      </c>
      <c r="BJ300" s="16"/>
      <c r="BK300" s="12"/>
      <c r="BL300" s="12" t="s">
        <v>104</v>
      </c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7">
        <v>44289.788148148145</v>
      </c>
      <c r="BZ300" s="12" t="s">
        <v>1167</v>
      </c>
      <c r="CA300" s="12" t="s">
        <v>106</v>
      </c>
      <c r="CB300" s="12">
        <v>1375000</v>
      </c>
      <c r="CC300" s="12" t="s">
        <v>90</v>
      </c>
      <c r="CD300" s="12" t="s">
        <v>107</v>
      </c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1:102" ht="17.25" customHeight="1" x14ac:dyDescent="0.15">
      <c r="A301" s="12"/>
      <c r="B301" s="12" t="s">
        <v>1163</v>
      </c>
      <c r="C301" s="13">
        <v>44289</v>
      </c>
      <c r="D301" s="12" t="s">
        <v>89</v>
      </c>
      <c r="E301" s="12" t="s">
        <v>90</v>
      </c>
      <c r="F301" s="12" t="str">
        <f t="shared" si="3"/>
        <v/>
      </c>
      <c r="G301" s="14">
        <v>44289</v>
      </c>
      <c r="H301" s="12"/>
      <c r="I301" s="12"/>
      <c r="J301" s="12"/>
      <c r="K301" s="12" t="s">
        <v>91</v>
      </c>
      <c r="L301" s="12"/>
      <c r="M301" s="12" t="s">
        <v>92</v>
      </c>
      <c r="N301" s="12" t="s">
        <v>93</v>
      </c>
      <c r="O301" s="12" t="s">
        <v>94</v>
      </c>
      <c r="P301" s="12" t="s">
        <v>95</v>
      </c>
      <c r="Q301" s="12" t="s">
        <v>1164</v>
      </c>
      <c r="R301" s="12" t="s">
        <v>1164</v>
      </c>
      <c r="S301" s="12" t="str">
        <f t="shared" si="1"/>
        <v/>
      </c>
      <c r="T301" s="12"/>
      <c r="U301" s="12" t="str">
        <f t="shared" si="2"/>
        <v/>
      </c>
      <c r="V301" s="12"/>
      <c r="W301" s="15" t="s">
        <v>277</v>
      </c>
      <c r="X301" s="12" t="s">
        <v>98</v>
      </c>
      <c r="Y301" s="12" t="s">
        <v>99</v>
      </c>
      <c r="Z301" s="12" t="s">
        <v>1168</v>
      </c>
      <c r="AA301" s="12" t="s">
        <v>122</v>
      </c>
      <c r="AB301" s="12"/>
      <c r="AC301" s="12">
        <v>1</v>
      </c>
      <c r="AD301" s="12"/>
      <c r="AE301" s="12" t="s">
        <v>102</v>
      </c>
      <c r="AF301" s="16">
        <v>385000</v>
      </c>
      <c r="AG301" s="16">
        <v>0</v>
      </c>
      <c r="AH301" s="16">
        <v>0</v>
      </c>
      <c r="AI301" s="16">
        <v>385000</v>
      </c>
      <c r="AJ301" s="12">
        <v>0</v>
      </c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7"/>
      <c r="AW301" s="12"/>
      <c r="AX301" s="17"/>
      <c r="AY301" s="12"/>
      <c r="AZ301" s="12" t="s">
        <v>1168</v>
      </c>
      <c r="BA301" s="12" t="s">
        <v>122</v>
      </c>
      <c r="BB301" s="12">
        <v>1</v>
      </c>
      <c r="BC301" s="12"/>
      <c r="BD301" s="16">
        <v>275000</v>
      </c>
      <c r="BE301" s="16">
        <v>0</v>
      </c>
      <c r="BF301" s="16">
        <v>0</v>
      </c>
      <c r="BG301" s="16">
        <v>0</v>
      </c>
      <c r="BH301" s="16">
        <v>0</v>
      </c>
      <c r="BI301" s="16">
        <v>275000</v>
      </c>
      <c r="BJ301" s="16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1:102" ht="17.25" customHeight="1" x14ac:dyDescent="0.15">
      <c r="A302" s="12"/>
      <c r="B302" s="12" t="s">
        <v>1163</v>
      </c>
      <c r="C302" s="13">
        <v>44289</v>
      </c>
      <c r="D302" s="12" t="s">
        <v>89</v>
      </c>
      <c r="E302" s="12" t="s">
        <v>90</v>
      </c>
      <c r="F302" s="12" t="str">
        <f t="shared" si="3"/>
        <v/>
      </c>
      <c r="G302" s="14">
        <v>44289</v>
      </c>
      <c r="H302" s="12"/>
      <c r="I302" s="12"/>
      <c r="J302" s="12"/>
      <c r="K302" s="12" t="s">
        <v>91</v>
      </c>
      <c r="L302" s="12"/>
      <c r="M302" s="12" t="s">
        <v>92</v>
      </c>
      <c r="N302" s="12" t="s">
        <v>93</v>
      </c>
      <c r="O302" s="12" t="s">
        <v>94</v>
      </c>
      <c r="P302" s="12" t="s">
        <v>95</v>
      </c>
      <c r="Q302" s="12" t="s">
        <v>1164</v>
      </c>
      <c r="R302" s="12" t="s">
        <v>1164</v>
      </c>
      <c r="S302" s="12" t="str">
        <f t="shared" si="1"/>
        <v/>
      </c>
      <c r="T302" s="12"/>
      <c r="U302" s="12" t="str">
        <f t="shared" si="2"/>
        <v/>
      </c>
      <c r="V302" s="12"/>
      <c r="W302" s="15" t="s">
        <v>277</v>
      </c>
      <c r="X302" s="12" t="s">
        <v>98</v>
      </c>
      <c r="Y302" s="12" t="s">
        <v>99</v>
      </c>
      <c r="Z302" s="12" t="s">
        <v>1169</v>
      </c>
      <c r="AA302" s="12" t="s">
        <v>122</v>
      </c>
      <c r="AB302" s="12"/>
      <c r="AC302" s="12">
        <v>1</v>
      </c>
      <c r="AD302" s="12"/>
      <c r="AE302" s="12" t="s">
        <v>102</v>
      </c>
      <c r="AF302" s="16">
        <v>275000</v>
      </c>
      <c r="AG302" s="16">
        <v>0</v>
      </c>
      <c r="AH302" s="16">
        <v>0</v>
      </c>
      <c r="AI302" s="16">
        <v>275000</v>
      </c>
      <c r="AJ302" s="12">
        <v>0</v>
      </c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7"/>
      <c r="AW302" s="12"/>
      <c r="AX302" s="17"/>
      <c r="AY302" s="12"/>
      <c r="AZ302" s="12" t="s">
        <v>1169</v>
      </c>
      <c r="BA302" s="12" t="s">
        <v>122</v>
      </c>
      <c r="BB302" s="12">
        <v>1</v>
      </c>
      <c r="BC302" s="12"/>
      <c r="BD302" s="16">
        <v>385000</v>
      </c>
      <c r="BE302" s="16">
        <v>0</v>
      </c>
      <c r="BF302" s="16">
        <v>0</v>
      </c>
      <c r="BG302" s="16">
        <v>0</v>
      </c>
      <c r="BH302" s="16">
        <v>0</v>
      </c>
      <c r="BI302" s="16">
        <v>385000</v>
      </c>
      <c r="BJ302" s="16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1:102" ht="17.25" customHeight="1" x14ac:dyDescent="0.15">
      <c r="A303" s="12"/>
      <c r="B303" s="12" t="s">
        <v>1163</v>
      </c>
      <c r="C303" s="13">
        <v>44289</v>
      </c>
      <c r="D303" s="12" t="s">
        <v>89</v>
      </c>
      <c r="E303" s="12" t="s">
        <v>90</v>
      </c>
      <c r="F303" s="12" t="str">
        <f t="shared" si="3"/>
        <v/>
      </c>
      <c r="G303" s="14">
        <v>44289</v>
      </c>
      <c r="H303" s="12"/>
      <c r="I303" s="12"/>
      <c r="J303" s="12"/>
      <c r="K303" s="12" t="s">
        <v>91</v>
      </c>
      <c r="L303" s="12"/>
      <c r="M303" s="12" t="s">
        <v>92</v>
      </c>
      <c r="N303" s="12" t="s">
        <v>93</v>
      </c>
      <c r="O303" s="12" t="s">
        <v>94</v>
      </c>
      <c r="P303" s="12" t="s">
        <v>95</v>
      </c>
      <c r="Q303" s="12" t="s">
        <v>1164</v>
      </c>
      <c r="R303" s="12" t="s">
        <v>1164</v>
      </c>
      <c r="S303" s="12" t="str">
        <f t="shared" si="1"/>
        <v/>
      </c>
      <c r="T303" s="12"/>
      <c r="U303" s="12" t="str">
        <f t="shared" si="2"/>
        <v/>
      </c>
      <c r="V303" s="12"/>
      <c r="W303" s="15" t="s">
        <v>277</v>
      </c>
      <c r="X303" s="12" t="s">
        <v>98</v>
      </c>
      <c r="Y303" s="12" t="s">
        <v>99</v>
      </c>
      <c r="Z303" s="12" t="s">
        <v>1170</v>
      </c>
      <c r="AA303" s="12" t="s">
        <v>122</v>
      </c>
      <c r="AB303" s="12"/>
      <c r="AC303" s="12">
        <v>1</v>
      </c>
      <c r="AD303" s="12"/>
      <c r="AE303" s="12" t="s">
        <v>182</v>
      </c>
      <c r="AF303" s="16">
        <v>275000</v>
      </c>
      <c r="AG303" s="16">
        <v>0</v>
      </c>
      <c r="AH303" s="16">
        <v>0</v>
      </c>
      <c r="AI303" s="16">
        <v>275000</v>
      </c>
      <c r="AJ303" s="12">
        <v>0</v>
      </c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7"/>
      <c r="AW303" s="12"/>
      <c r="AX303" s="17"/>
      <c r="AY303" s="12"/>
      <c r="AZ303" s="12" t="s">
        <v>1170</v>
      </c>
      <c r="BA303" s="12" t="s">
        <v>122</v>
      </c>
      <c r="BB303" s="12">
        <v>1</v>
      </c>
      <c r="BC303" s="12"/>
      <c r="BD303" s="16">
        <v>440000</v>
      </c>
      <c r="BE303" s="16">
        <v>0</v>
      </c>
      <c r="BF303" s="16">
        <v>0</v>
      </c>
      <c r="BG303" s="16">
        <v>0</v>
      </c>
      <c r="BH303" s="16">
        <v>0</v>
      </c>
      <c r="BI303" s="16">
        <v>440000</v>
      </c>
      <c r="BJ303" s="16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1:102" ht="17.25" customHeight="1" x14ac:dyDescent="0.15">
      <c r="A304" s="12">
        <v>9</v>
      </c>
      <c r="B304" s="12" t="s">
        <v>1171</v>
      </c>
      <c r="C304" s="13">
        <v>44289</v>
      </c>
      <c r="D304" s="12" t="s">
        <v>1172</v>
      </c>
      <c r="E304" s="12" t="s">
        <v>334</v>
      </c>
      <c r="F304" s="12" t="str">
        <f t="shared" si="3"/>
        <v/>
      </c>
      <c r="G304" s="14">
        <v>44289</v>
      </c>
      <c r="H304" s="12"/>
      <c r="I304" s="12" t="s">
        <v>641</v>
      </c>
      <c r="J304" s="12"/>
      <c r="K304" s="12" t="s">
        <v>91</v>
      </c>
      <c r="L304" s="12"/>
      <c r="M304" s="12" t="s">
        <v>92</v>
      </c>
      <c r="N304" s="12" t="s">
        <v>93</v>
      </c>
      <c r="O304" s="12" t="s">
        <v>94</v>
      </c>
      <c r="P304" s="12" t="s">
        <v>95</v>
      </c>
      <c r="Q304" s="12" t="s">
        <v>1173</v>
      </c>
      <c r="R304" s="12" t="s">
        <v>1173</v>
      </c>
      <c r="S304" s="12" t="str">
        <f t="shared" si="1"/>
        <v/>
      </c>
      <c r="T304" s="12"/>
      <c r="U304" s="12" t="str">
        <f t="shared" si="2"/>
        <v/>
      </c>
      <c r="V304" s="12"/>
      <c r="W304" s="15" t="s">
        <v>637</v>
      </c>
      <c r="X304" s="12" t="s">
        <v>98</v>
      </c>
      <c r="Y304" s="12" t="s">
        <v>99</v>
      </c>
      <c r="Z304" s="12" t="s">
        <v>1174</v>
      </c>
      <c r="AA304" s="12" t="s">
        <v>132</v>
      </c>
      <c r="AB304" s="12"/>
      <c r="AC304" s="12">
        <v>1</v>
      </c>
      <c r="AD304" s="12"/>
      <c r="AE304" s="12" t="s">
        <v>102</v>
      </c>
      <c r="AF304" s="16">
        <v>33843000</v>
      </c>
      <c r="AG304" s="16">
        <v>0</v>
      </c>
      <c r="AH304" s="16">
        <v>0</v>
      </c>
      <c r="AI304" s="16">
        <v>33843000</v>
      </c>
      <c r="AJ304" s="12">
        <v>0</v>
      </c>
      <c r="AK304" s="12">
        <v>0</v>
      </c>
      <c r="AL304" s="12">
        <v>0</v>
      </c>
      <c r="AM304" s="12">
        <v>0</v>
      </c>
      <c r="AN304" s="12">
        <v>33843000</v>
      </c>
      <c r="AO304" s="12">
        <v>33843000</v>
      </c>
      <c r="AP304" s="12"/>
      <c r="AQ304" s="12"/>
      <c r="AR304" s="12"/>
      <c r="AS304" s="12"/>
      <c r="AT304" s="12" t="s">
        <v>1175</v>
      </c>
      <c r="AU304" s="12"/>
      <c r="AV304" s="14">
        <v>44200</v>
      </c>
      <c r="AW304" s="12" t="s">
        <v>637</v>
      </c>
      <c r="AX304" s="14">
        <v>44200</v>
      </c>
      <c r="AY304" s="12" t="s">
        <v>637</v>
      </c>
      <c r="AZ304" s="12" t="s">
        <v>1174</v>
      </c>
      <c r="BA304" s="12" t="s">
        <v>132</v>
      </c>
      <c r="BB304" s="12">
        <v>1</v>
      </c>
      <c r="BC304" s="12"/>
      <c r="BD304" s="16">
        <v>33843000</v>
      </c>
      <c r="BE304" s="16">
        <v>0</v>
      </c>
      <c r="BF304" s="16">
        <v>0</v>
      </c>
      <c r="BG304" s="16">
        <v>0</v>
      </c>
      <c r="BH304" s="16">
        <v>0</v>
      </c>
      <c r="BI304" s="16">
        <v>33843000</v>
      </c>
      <c r="BJ304" s="16"/>
      <c r="BK304" s="12"/>
      <c r="BL304" s="12" t="s">
        <v>104</v>
      </c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7">
        <v>44289.720069444447</v>
      </c>
      <c r="BZ304" s="12" t="s">
        <v>1176</v>
      </c>
      <c r="CA304" s="12" t="s">
        <v>637</v>
      </c>
      <c r="CB304" s="12">
        <v>33843000</v>
      </c>
      <c r="CC304" s="12" t="s">
        <v>641</v>
      </c>
      <c r="CD304" s="12" t="s">
        <v>136</v>
      </c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1:102" ht="17.25" customHeight="1" x14ac:dyDescent="0.15">
      <c r="A305" s="12">
        <v>44</v>
      </c>
      <c r="B305" s="12" t="s">
        <v>1177</v>
      </c>
      <c r="C305" s="13">
        <v>44319</v>
      </c>
      <c r="D305" s="12" t="s">
        <v>89</v>
      </c>
      <c r="E305" s="12" t="s">
        <v>90</v>
      </c>
      <c r="F305" s="12" t="str">
        <f t="shared" si="3"/>
        <v/>
      </c>
      <c r="G305" s="14">
        <v>44319</v>
      </c>
      <c r="H305" s="12"/>
      <c r="I305" s="12"/>
      <c r="J305" s="12"/>
      <c r="K305" s="12" t="s">
        <v>91</v>
      </c>
      <c r="L305" s="12"/>
      <c r="M305" s="12" t="s">
        <v>92</v>
      </c>
      <c r="N305" s="12" t="s">
        <v>93</v>
      </c>
      <c r="O305" s="12" t="s">
        <v>94</v>
      </c>
      <c r="P305" s="12" t="s">
        <v>95</v>
      </c>
      <c r="Q305" s="12" t="s">
        <v>1178</v>
      </c>
      <c r="R305" s="12" t="s">
        <v>1178</v>
      </c>
      <c r="S305" s="12" t="str">
        <f t="shared" si="1"/>
        <v/>
      </c>
      <c r="T305" s="12"/>
      <c r="U305" s="12" t="str">
        <f t="shared" si="2"/>
        <v/>
      </c>
      <c r="V305" s="12"/>
      <c r="W305" s="15" t="s">
        <v>799</v>
      </c>
      <c r="X305" s="12" t="s">
        <v>98</v>
      </c>
      <c r="Y305" s="12" t="s">
        <v>99</v>
      </c>
      <c r="Z305" s="12" t="s">
        <v>1179</v>
      </c>
      <c r="AA305" s="12" t="s">
        <v>112</v>
      </c>
      <c r="AB305" s="12"/>
      <c r="AC305" s="12">
        <v>1</v>
      </c>
      <c r="AD305" s="12"/>
      <c r="AE305" s="12"/>
      <c r="AF305" s="16">
        <v>1705000</v>
      </c>
      <c r="AG305" s="16">
        <v>0</v>
      </c>
      <c r="AH305" s="16">
        <v>0</v>
      </c>
      <c r="AI305" s="16">
        <v>1705000</v>
      </c>
      <c r="AJ305" s="12">
        <v>0</v>
      </c>
      <c r="AK305" s="12">
        <v>0</v>
      </c>
      <c r="AL305" s="12">
        <v>0</v>
      </c>
      <c r="AM305" s="12">
        <v>0</v>
      </c>
      <c r="AN305" s="12">
        <v>3410000</v>
      </c>
      <c r="AO305" s="12">
        <v>3410000</v>
      </c>
      <c r="AP305" s="12"/>
      <c r="AQ305" s="12"/>
      <c r="AR305" s="12"/>
      <c r="AS305" s="12"/>
      <c r="AT305" s="12" t="s">
        <v>1180</v>
      </c>
      <c r="AU305" s="12"/>
      <c r="AV305" s="14">
        <v>44319</v>
      </c>
      <c r="AW305" s="12" t="s">
        <v>106</v>
      </c>
      <c r="AX305" s="14">
        <v>44319</v>
      </c>
      <c r="AY305" s="12" t="s">
        <v>106</v>
      </c>
      <c r="AZ305" s="12" t="s">
        <v>1179</v>
      </c>
      <c r="BA305" s="12" t="s">
        <v>112</v>
      </c>
      <c r="BB305" s="12">
        <v>1</v>
      </c>
      <c r="BC305" s="12"/>
      <c r="BD305" s="16">
        <v>1705000</v>
      </c>
      <c r="BE305" s="16">
        <v>0</v>
      </c>
      <c r="BF305" s="16">
        <v>0</v>
      </c>
      <c r="BG305" s="16">
        <v>0</v>
      </c>
      <c r="BH305" s="16">
        <v>0</v>
      </c>
      <c r="BI305" s="16">
        <v>1705000</v>
      </c>
      <c r="BJ305" s="16"/>
      <c r="BK305" s="12"/>
      <c r="BL305" s="12" t="s">
        <v>104</v>
      </c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7">
        <v>44319.607986111114</v>
      </c>
      <c r="BZ305" s="12" t="s">
        <v>1181</v>
      </c>
      <c r="CA305" s="12" t="s">
        <v>106</v>
      </c>
      <c r="CB305" s="12">
        <v>3410000</v>
      </c>
      <c r="CC305" s="12" t="s">
        <v>135</v>
      </c>
      <c r="CD305" s="12" t="s">
        <v>136</v>
      </c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1:102" ht="17.25" customHeight="1" x14ac:dyDescent="0.15">
      <c r="A306" s="12"/>
      <c r="B306" s="12" t="s">
        <v>1177</v>
      </c>
      <c r="C306" s="13">
        <v>44319</v>
      </c>
      <c r="D306" s="12" t="s">
        <v>89</v>
      </c>
      <c r="E306" s="12" t="s">
        <v>90</v>
      </c>
      <c r="F306" s="12" t="str">
        <f t="shared" si="3"/>
        <v/>
      </c>
      <c r="G306" s="14">
        <v>44319</v>
      </c>
      <c r="H306" s="12"/>
      <c r="I306" s="12"/>
      <c r="J306" s="12"/>
      <c r="K306" s="12" t="s">
        <v>91</v>
      </c>
      <c r="L306" s="12"/>
      <c r="M306" s="12" t="s">
        <v>92</v>
      </c>
      <c r="N306" s="12" t="s">
        <v>93</v>
      </c>
      <c r="O306" s="12" t="s">
        <v>94</v>
      </c>
      <c r="P306" s="12" t="s">
        <v>95</v>
      </c>
      <c r="Q306" s="12" t="s">
        <v>1178</v>
      </c>
      <c r="R306" s="12" t="s">
        <v>1178</v>
      </c>
      <c r="S306" s="12" t="str">
        <f t="shared" si="1"/>
        <v/>
      </c>
      <c r="T306" s="12"/>
      <c r="U306" s="12" t="str">
        <f t="shared" si="2"/>
        <v/>
      </c>
      <c r="V306" s="12"/>
      <c r="W306" s="15" t="s">
        <v>799</v>
      </c>
      <c r="X306" s="12" t="s">
        <v>98</v>
      </c>
      <c r="Y306" s="12" t="s">
        <v>99</v>
      </c>
      <c r="Z306" s="12" t="s">
        <v>1182</v>
      </c>
      <c r="AA306" s="12" t="s">
        <v>112</v>
      </c>
      <c r="AB306" s="12"/>
      <c r="AC306" s="12">
        <v>1</v>
      </c>
      <c r="AD306" s="12"/>
      <c r="AE306" s="12" t="s">
        <v>102</v>
      </c>
      <c r="AF306" s="16">
        <v>1705000</v>
      </c>
      <c r="AG306" s="16">
        <v>0</v>
      </c>
      <c r="AH306" s="16">
        <v>0</v>
      </c>
      <c r="AI306" s="16">
        <v>1705000</v>
      </c>
      <c r="AJ306" s="12">
        <v>0</v>
      </c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7"/>
      <c r="AW306" s="12"/>
      <c r="AX306" s="17"/>
      <c r="AY306" s="12"/>
      <c r="AZ306" s="12" t="s">
        <v>1182</v>
      </c>
      <c r="BA306" s="12" t="s">
        <v>112</v>
      </c>
      <c r="BB306" s="12">
        <v>1</v>
      </c>
      <c r="BC306" s="12"/>
      <c r="BD306" s="16">
        <v>1705000</v>
      </c>
      <c r="BE306" s="16">
        <v>0</v>
      </c>
      <c r="BF306" s="16">
        <v>0</v>
      </c>
      <c r="BG306" s="16">
        <v>0</v>
      </c>
      <c r="BH306" s="16">
        <v>0</v>
      </c>
      <c r="BI306" s="16">
        <v>1705000</v>
      </c>
      <c r="BJ306" s="16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1:102" ht="17.25" customHeight="1" x14ac:dyDescent="0.15">
      <c r="A307" s="12">
        <v>43</v>
      </c>
      <c r="B307" s="12" t="s">
        <v>1183</v>
      </c>
      <c r="C307" s="13">
        <v>44350</v>
      </c>
      <c r="D307" s="12" t="s">
        <v>89</v>
      </c>
      <c r="E307" s="12" t="s">
        <v>90</v>
      </c>
      <c r="F307" s="12" t="str">
        <f t="shared" si="3"/>
        <v/>
      </c>
      <c r="G307" s="14">
        <v>44350</v>
      </c>
      <c r="H307" s="12"/>
      <c r="I307" s="12"/>
      <c r="J307" s="12"/>
      <c r="K307" s="12" t="s">
        <v>91</v>
      </c>
      <c r="L307" s="12"/>
      <c r="M307" s="12" t="s">
        <v>92</v>
      </c>
      <c r="N307" s="12" t="s">
        <v>93</v>
      </c>
      <c r="O307" s="12" t="s">
        <v>94</v>
      </c>
      <c r="P307" s="12" t="s">
        <v>95</v>
      </c>
      <c r="Q307" s="12" t="s">
        <v>1184</v>
      </c>
      <c r="R307" s="12" t="s">
        <v>1184</v>
      </c>
      <c r="S307" s="12" t="str">
        <f t="shared" si="1"/>
        <v/>
      </c>
      <c r="T307" s="12"/>
      <c r="U307" s="12" t="str">
        <f t="shared" si="2"/>
        <v/>
      </c>
      <c r="V307" s="12"/>
      <c r="W307" s="15" t="s">
        <v>799</v>
      </c>
      <c r="X307" s="12" t="s">
        <v>98</v>
      </c>
      <c r="Y307" s="12" t="s">
        <v>99</v>
      </c>
      <c r="Z307" s="12" t="s">
        <v>1185</v>
      </c>
      <c r="AA307" s="12" t="s">
        <v>132</v>
      </c>
      <c r="AB307" s="12"/>
      <c r="AC307" s="12">
        <v>1</v>
      </c>
      <c r="AD307" s="12"/>
      <c r="AE307" s="12" t="s">
        <v>102</v>
      </c>
      <c r="AF307" s="16">
        <v>4400000</v>
      </c>
      <c r="AG307" s="16">
        <v>1760000</v>
      </c>
      <c r="AH307" s="16">
        <v>40</v>
      </c>
      <c r="AI307" s="16">
        <v>2640000</v>
      </c>
      <c r="AJ307" s="12">
        <v>0</v>
      </c>
      <c r="AK307" s="12">
        <v>0</v>
      </c>
      <c r="AL307" s="12">
        <v>0</v>
      </c>
      <c r="AM307" s="12">
        <v>0</v>
      </c>
      <c r="AN307" s="12">
        <v>2640000</v>
      </c>
      <c r="AO307" s="12">
        <v>2640000</v>
      </c>
      <c r="AP307" s="12" t="s">
        <v>1186</v>
      </c>
      <c r="AQ307" s="12"/>
      <c r="AR307" s="12"/>
      <c r="AS307" s="12"/>
      <c r="AT307" s="12" t="s">
        <v>1187</v>
      </c>
      <c r="AU307" s="12"/>
      <c r="AV307" s="14">
        <v>44350</v>
      </c>
      <c r="AW307" s="12" t="s">
        <v>106</v>
      </c>
      <c r="AX307" s="14">
        <v>44350</v>
      </c>
      <c r="AY307" s="12" t="s">
        <v>106</v>
      </c>
      <c r="AZ307" s="12" t="s">
        <v>1185</v>
      </c>
      <c r="BA307" s="12" t="s">
        <v>132</v>
      </c>
      <c r="BB307" s="12">
        <v>1</v>
      </c>
      <c r="BC307" s="12"/>
      <c r="BD307" s="16">
        <v>4400000</v>
      </c>
      <c r="BE307" s="16">
        <v>0</v>
      </c>
      <c r="BF307" s="16">
        <v>0</v>
      </c>
      <c r="BG307" s="16">
        <v>0</v>
      </c>
      <c r="BH307" s="16">
        <v>0</v>
      </c>
      <c r="BI307" s="16">
        <v>4400000</v>
      </c>
      <c r="BJ307" s="16"/>
      <c r="BK307" s="12"/>
      <c r="BL307" s="12" t="s">
        <v>104</v>
      </c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7">
        <v>44350.432847222219</v>
      </c>
      <c r="BZ307" s="12" t="s">
        <v>1188</v>
      </c>
      <c r="CA307" s="12" t="s">
        <v>106</v>
      </c>
      <c r="CB307" s="12">
        <v>2640000</v>
      </c>
      <c r="CC307" s="12" t="s">
        <v>135</v>
      </c>
      <c r="CD307" s="12" t="s">
        <v>136</v>
      </c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1:102" ht="17.25" customHeight="1" x14ac:dyDescent="0.15">
      <c r="A308" s="12">
        <v>42</v>
      </c>
      <c r="B308" s="12" t="s">
        <v>1189</v>
      </c>
      <c r="C308" s="13">
        <v>44350</v>
      </c>
      <c r="D308" s="12" t="s">
        <v>89</v>
      </c>
      <c r="E308" s="12" t="s">
        <v>90</v>
      </c>
      <c r="F308" s="12" t="str">
        <f t="shared" si="3"/>
        <v/>
      </c>
      <c r="G308" s="14">
        <v>44350</v>
      </c>
      <c r="H308" s="12"/>
      <c r="I308" s="12"/>
      <c r="J308" s="12"/>
      <c r="K308" s="12" t="s">
        <v>91</v>
      </c>
      <c r="L308" s="12"/>
      <c r="M308" s="12" t="s">
        <v>92</v>
      </c>
      <c r="N308" s="12" t="s">
        <v>93</v>
      </c>
      <c r="O308" s="12" t="s">
        <v>94</v>
      </c>
      <c r="P308" s="12" t="s">
        <v>95</v>
      </c>
      <c r="Q308" s="12" t="s">
        <v>120</v>
      </c>
      <c r="R308" s="12" t="s">
        <v>120</v>
      </c>
      <c r="S308" s="12" t="str">
        <f t="shared" si="1"/>
        <v/>
      </c>
      <c r="T308" s="12"/>
      <c r="U308" s="12" t="str">
        <f t="shared" si="2"/>
        <v/>
      </c>
      <c r="V308" s="12"/>
      <c r="W308" s="18" t="s">
        <v>799</v>
      </c>
      <c r="X308" s="12" t="s">
        <v>98</v>
      </c>
      <c r="Y308" s="12" t="s">
        <v>99</v>
      </c>
      <c r="Z308" s="12" t="s">
        <v>1190</v>
      </c>
      <c r="AA308" s="12" t="s">
        <v>169</v>
      </c>
      <c r="AB308" s="12"/>
      <c r="AC308" s="12">
        <v>1</v>
      </c>
      <c r="AD308" s="12"/>
      <c r="AE308" s="12" t="s">
        <v>102</v>
      </c>
      <c r="AF308" s="16">
        <v>2450000</v>
      </c>
      <c r="AG308" s="16">
        <v>1851000</v>
      </c>
      <c r="AH308" s="16">
        <v>75.55</v>
      </c>
      <c r="AI308" s="16">
        <v>599000</v>
      </c>
      <c r="AJ308" s="12">
        <v>0</v>
      </c>
      <c r="AK308" s="12">
        <v>0</v>
      </c>
      <c r="AL308" s="12">
        <v>0</v>
      </c>
      <c r="AM308" s="12">
        <v>0</v>
      </c>
      <c r="AN308" s="12">
        <v>599000</v>
      </c>
      <c r="AO308" s="12">
        <v>599000</v>
      </c>
      <c r="AP308" s="12"/>
      <c r="AQ308" s="12"/>
      <c r="AR308" s="12"/>
      <c r="AS308" s="12"/>
      <c r="AT308" s="12" t="s">
        <v>1191</v>
      </c>
      <c r="AU308" s="12"/>
      <c r="AV308" s="14">
        <v>44350</v>
      </c>
      <c r="AW308" s="12" t="s">
        <v>106</v>
      </c>
      <c r="AX308" s="14">
        <v>44350</v>
      </c>
      <c r="AY308" s="12" t="s">
        <v>106</v>
      </c>
      <c r="AZ308" s="12" t="s">
        <v>1190</v>
      </c>
      <c r="BA308" s="12" t="s">
        <v>169</v>
      </c>
      <c r="BB308" s="12">
        <v>1</v>
      </c>
      <c r="BC308" s="12"/>
      <c r="BD308" s="16">
        <v>2450000</v>
      </c>
      <c r="BE308" s="16">
        <v>599000</v>
      </c>
      <c r="BF308" s="16">
        <v>599000</v>
      </c>
      <c r="BG308" s="16">
        <v>0</v>
      </c>
      <c r="BH308" s="16">
        <v>0</v>
      </c>
      <c r="BI308" s="16">
        <v>2450000</v>
      </c>
      <c r="BJ308" s="16"/>
      <c r="BK308" s="12"/>
      <c r="BL308" s="12" t="s">
        <v>104</v>
      </c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7">
        <v>44350.606319444443</v>
      </c>
      <c r="BZ308" s="12" t="s">
        <v>1192</v>
      </c>
      <c r="CA308" s="12" t="s">
        <v>106</v>
      </c>
      <c r="CB308" s="12">
        <v>599000</v>
      </c>
      <c r="CC308" s="12" t="s">
        <v>90</v>
      </c>
      <c r="CD308" s="12" t="s">
        <v>107</v>
      </c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1:102" ht="17.25" customHeight="1" x14ac:dyDescent="0.15">
      <c r="A309" s="12">
        <v>41</v>
      </c>
      <c r="B309" s="12" t="s">
        <v>1193</v>
      </c>
      <c r="C309" s="13">
        <v>44350</v>
      </c>
      <c r="D309" s="12" t="s">
        <v>89</v>
      </c>
      <c r="E309" s="12" t="s">
        <v>90</v>
      </c>
      <c r="F309" s="12" t="str">
        <f t="shared" si="3"/>
        <v/>
      </c>
      <c r="G309" s="14">
        <v>44350</v>
      </c>
      <c r="H309" s="12"/>
      <c r="I309" s="12"/>
      <c r="J309" s="12"/>
      <c r="K309" s="12" t="s">
        <v>91</v>
      </c>
      <c r="L309" s="12"/>
      <c r="M309" s="12" t="s">
        <v>92</v>
      </c>
      <c r="N309" s="12" t="s">
        <v>93</v>
      </c>
      <c r="O309" s="12" t="s">
        <v>94</v>
      </c>
      <c r="P309" s="12" t="s">
        <v>95</v>
      </c>
      <c r="Q309" s="12" t="s">
        <v>120</v>
      </c>
      <c r="R309" s="12" t="s">
        <v>120</v>
      </c>
      <c r="S309" s="12" t="str">
        <f t="shared" si="1"/>
        <v/>
      </c>
      <c r="T309" s="12"/>
      <c r="U309" s="12" t="str">
        <f t="shared" si="2"/>
        <v/>
      </c>
      <c r="V309" s="12"/>
      <c r="W309" s="18" t="s">
        <v>637</v>
      </c>
      <c r="X309" s="12" t="s">
        <v>98</v>
      </c>
      <c r="Y309" s="12" t="s">
        <v>99</v>
      </c>
      <c r="Z309" s="12" t="s">
        <v>1194</v>
      </c>
      <c r="AA309" s="12" t="s">
        <v>210</v>
      </c>
      <c r="AB309" s="12"/>
      <c r="AC309" s="12">
        <v>2</v>
      </c>
      <c r="AD309" s="12"/>
      <c r="AE309" s="12" t="s">
        <v>102</v>
      </c>
      <c r="AF309" s="16">
        <v>65000</v>
      </c>
      <c r="AG309" s="16">
        <v>0</v>
      </c>
      <c r="AH309" s="16">
        <v>0</v>
      </c>
      <c r="AI309" s="16">
        <v>130000</v>
      </c>
      <c r="AJ309" s="12">
        <v>0</v>
      </c>
      <c r="AK309" s="12">
        <v>0</v>
      </c>
      <c r="AL309" s="12">
        <v>0</v>
      </c>
      <c r="AM309" s="12">
        <v>0</v>
      </c>
      <c r="AN309" s="12">
        <v>130000</v>
      </c>
      <c r="AO309" s="12">
        <v>130000</v>
      </c>
      <c r="AP309" s="12" t="s">
        <v>1156</v>
      </c>
      <c r="AQ309" s="12"/>
      <c r="AR309" s="12"/>
      <c r="AS309" s="12"/>
      <c r="AT309" s="12" t="s">
        <v>1195</v>
      </c>
      <c r="AU309" s="12"/>
      <c r="AV309" s="14">
        <v>44350</v>
      </c>
      <c r="AW309" s="12" t="s">
        <v>106</v>
      </c>
      <c r="AX309" s="14">
        <v>44350</v>
      </c>
      <c r="AY309" s="12" t="s">
        <v>106</v>
      </c>
      <c r="AZ309" s="12" t="s">
        <v>1194</v>
      </c>
      <c r="BA309" s="12" t="s">
        <v>210</v>
      </c>
      <c r="BB309" s="12">
        <v>2</v>
      </c>
      <c r="BC309" s="12"/>
      <c r="BD309" s="16">
        <v>65000</v>
      </c>
      <c r="BE309" s="16">
        <v>0</v>
      </c>
      <c r="BF309" s="16">
        <v>0</v>
      </c>
      <c r="BG309" s="16">
        <v>0</v>
      </c>
      <c r="BH309" s="16">
        <v>0</v>
      </c>
      <c r="BI309" s="16">
        <v>130000</v>
      </c>
      <c r="BJ309" s="16"/>
      <c r="BK309" s="12"/>
      <c r="BL309" s="12" t="s">
        <v>104</v>
      </c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7">
        <v>44350.726759259262</v>
      </c>
      <c r="BZ309" s="12" t="s">
        <v>1196</v>
      </c>
      <c r="CA309" s="12" t="s">
        <v>106</v>
      </c>
      <c r="CB309" s="12">
        <v>130000</v>
      </c>
      <c r="CC309" s="12" t="s">
        <v>258</v>
      </c>
      <c r="CD309" s="12" t="s">
        <v>258</v>
      </c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1:102" ht="17.25" customHeight="1" x14ac:dyDescent="0.15">
      <c r="A310" s="12">
        <v>40</v>
      </c>
      <c r="B310" s="12" t="s">
        <v>1197</v>
      </c>
      <c r="C310" s="13">
        <v>44350</v>
      </c>
      <c r="D310" s="12" t="s">
        <v>140</v>
      </c>
      <c r="E310" s="12" t="s">
        <v>90</v>
      </c>
      <c r="F310" s="12" t="str">
        <f t="shared" si="3"/>
        <v/>
      </c>
      <c r="G310" s="14">
        <v>44350</v>
      </c>
      <c r="H310" s="12"/>
      <c r="I310" s="12"/>
      <c r="J310" s="12"/>
      <c r="K310" s="12" t="s">
        <v>91</v>
      </c>
      <c r="L310" s="12"/>
      <c r="M310" s="12" t="s">
        <v>92</v>
      </c>
      <c r="N310" s="12" t="s">
        <v>93</v>
      </c>
      <c r="O310" s="12" t="s">
        <v>94</v>
      </c>
      <c r="P310" s="12" t="s">
        <v>951</v>
      </c>
      <c r="Q310" s="12" t="s">
        <v>1198</v>
      </c>
      <c r="R310" s="12" t="s">
        <v>1198</v>
      </c>
      <c r="S310" s="12" t="str">
        <f t="shared" si="1"/>
        <v/>
      </c>
      <c r="T310" s="12"/>
      <c r="U310" s="12" t="str">
        <f t="shared" si="2"/>
        <v/>
      </c>
      <c r="V310" s="12"/>
      <c r="W310" s="18" t="s">
        <v>799</v>
      </c>
      <c r="X310" s="12" t="s">
        <v>98</v>
      </c>
      <c r="Y310" s="12" t="s">
        <v>99</v>
      </c>
      <c r="Z310" s="12" t="s">
        <v>671</v>
      </c>
      <c r="AA310" s="12" t="s">
        <v>132</v>
      </c>
      <c r="AB310" s="12"/>
      <c r="AC310" s="12">
        <v>1</v>
      </c>
      <c r="AD310" s="12"/>
      <c r="AE310" s="12" t="s">
        <v>102</v>
      </c>
      <c r="AF310" s="16">
        <v>2805000</v>
      </c>
      <c r="AG310" s="16">
        <v>0</v>
      </c>
      <c r="AH310" s="16">
        <v>0</v>
      </c>
      <c r="AI310" s="16">
        <v>2805000</v>
      </c>
      <c r="AJ310" s="12">
        <v>0</v>
      </c>
      <c r="AK310" s="12">
        <v>0</v>
      </c>
      <c r="AL310" s="12">
        <v>0</v>
      </c>
      <c r="AM310" s="12">
        <v>0</v>
      </c>
      <c r="AN310" s="12">
        <v>3597000</v>
      </c>
      <c r="AO310" s="12">
        <v>3597000</v>
      </c>
      <c r="AP310" s="12"/>
      <c r="AQ310" s="12"/>
      <c r="AR310" s="12"/>
      <c r="AS310" s="12"/>
      <c r="AT310" s="12" t="s">
        <v>1199</v>
      </c>
      <c r="AU310" s="12"/>
      <c r="AV310" s="14">
        <v>44350</v>
      </c>
      <c r="AW310" s="12" t="s">
        <v>106</v>
      </c>
      <c r="AX310" s="14">
        <v>44350</v>
      </c>
      <c r="AY310" s="12" t="s">
        <v>106</v>
      </c>
      <c r="AZ310" s="12" t="s">
        <v>671</v>
      </c>
      <c r="BA310" s="12" t="s">
        <v>132</v>
      </c>
      <c r="BB310" s="12">
        <v>1</v>
      </c>
      <c r="BC310" s="12"/>
      <c r="BD310" s="16">
        <v>2805000</v>
      </c>
      <c r="BE310" s="16">
        <v>0</v>
      </c>
      <c r="BF310" s="16">
        <v>0</v>
      </c>
      <c r="BG310" s="16">
        <v>0</v>
      </c>
      <c r="BH310" s="16">
        <v>0</v>
      </c>
      <c r="BI310" s="16">
        <v>2805000</v>
      </c>
      <c r="BJ310" s="16"/>
      <c r="BK310" s="12"/>
      <c r="BL310" s="12" t="s">
        <v>104</v>
      </c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7">
        <v>44350.749560185184</v>
      </c>
      <c r="BZ310" s="12" t="s">
        <v>1200</v>
      </c>
      <c r="CA310" s="12" t="s">
        <v>106</v>
      </c>
      <c r="CB310" s="12">
        <v>3597000</v>
      </c>
      <c r="CC310" s="12" t="s">
        <v>258</v>
      </c>
      <c r="CD310" s="12" t="s">
        <v>258</v>
      </c>
      <c r="CE310" s="12"/>
      <c r="CF310" s="17">
        <v>44503.681377314817</v>
      </c>
      <c r="CG310" s="12" t="s">
        <v>799</v>
      </c>
      <c r="CH310" s="12" t="s">
        <v>1201</v>
      </c>
      <c r="CI310" s="12" t="s">
        <v>245</v>
      </c>
      <c r="CJ310" s="12" t="s">
        <v>246</v>
      </c>
      <c r="CK310" s="12" t="s">
        <v>247</v>
      </c>
      <c r="CL310" s="12" t="s">
        <v>1202</v>
      </c>
      <c r="CM310" s="12" t="s">
        <v>1203</v>
      </c>
      <c r="CN310" s="12">
        <v>1</v>
      </c>
      <c r="CO310" s="12"/>
      <c r="CP310" s="12">
        <v>2805000</v>
      </c>
      <c r="CQ310" s="12">
        <v>2805000</v>
      </c>
      <c r="CR310" s="12" t="s">
        <v>1204</v>
      </c>
      <c r="CS310" s="12" t="s">
        <v>1205</v>
      </c>
      <c r="CT310" s="12" t="s">
        <v>799</v>
      </c>
      <c r="CU310" s="12">
        <v>2805000</v>
      </c>
      <c r="CV310" s="12" t="s">
        <v>258</v>
      </c>
      <c r="CW310" s="12" t="s">
        <v>258</v>
      </c>
      <c r="CX310" s="12"/>
    </row>
    <row r="311" spans="1:102" ht="17.25" customHeight="1" x14ac:dyDescent="0.15">
      <c r="A311" s="12"/>
      <c r="B311" s="12" t="s">
        <v>1197</v>
      </c>
      <c r="C311" s="13">
        <v>44350</v>
      </c>
      <c r="D311" s="12" t="s">
        <v>140</v>
      </c>
      <c r="E311" s="12" t="s">
        <v>90</v>
      </c>
      <c r="F311" s="12" t="str">
        <f t="shared" si="3"/>
        <v/>
      </c>
      <c r="G311" s="14">
        <v>44350</v>
      </c>
      <c r="H311" s="12"/>
      <c r="I311" s="12"/>
      <c r="J311" s="12"/>
      <c r="K311" s="12" t="s">
        <v>91</v>
      </c>
      <c r="L311" s="12"/>
      <c r="M311" s="12" t="s">
        <v>92</v>
      </c>
      <c r="N311" s="12" t="s">
        <v>93</v>
      </c>
      <c r="O311" s="12" t="s">
        <v>94</v>
      </c>
      <c r="P311" s="12" t="s">
        <v>951</v>
      </c>
      <c r="Q311" s="12" t="s">
        <v>1198</v>
      </c>
      <c r="R311" s="12" t="s">
        <v>1198</v>
      </c>
      <c r="S311" s="12" t="str">
        <f t="shared" si="1"/>
        <v/>
      </c>
      <c r="T311" s="12"/>
      <c r="U311" s="12" t="str">
        <f t="shared" si="2"/>
        <v/>
      </c>
      <c r="V311" s="12"/>
      <c r="W311" s="18" t="s">
        <v>799</v>
      </c>
      <c r="X311" s="12" t="s">
        <v>98</v>
      </c>
      <c r="Y311" s="12" t="s">
        <v>99</v>
      </c>
      <c r="Z311" s="12" t="s">
        <v>1206</v>
      </c>
      <c r="AA311" s="12" t="s">
        <v>112</v>
      </c>
      <c r="AB311" s="12" t="s">
        <v>1207</v>
      </c>
      <c r="AC311" s="12">
        <v>1</v>
      </c>
      <c r="AD311" s="12"/>
      <c r="AE311" s="12" t="s">
        <v>102</v>
      </c>
      <c r="AF311" s="16">
        <v>990000</v>
      </c>
      <c r="AG311" s="16">
        <v>198000</v>
      </c>
      <c r="AH311" s="16">
        <v>20</v>
      </c>
      <c r="AI311" s="16">
        <v>792000</v>
      </c>
      <c r="AJ311" s="12">
        <v>0</v>
      </c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7"/>
      <c r="AW311" s="12"/>
      <c r="AX311" s="17"/>
      <c r="AY311" s="12"/>
      <c r="AZ311" s="12" t="s">
        <v>1206</v>
      </c>
      <c r="BA311" s="12" t="s">
        <v>112</v>
      </c>
      <c r="BB311" s="12">
        <v>1</v>
      </c>
      <c r="BC311" s="12"/>
      <c r="BD311" s="16">
        <v>990000</v>
      </c>
      <c r="BE311" s="16">
        <v>0</v>
      </c>
      <c r="BF311" s="16">
        <v>0</v>
      </c>
      <c r="BG311" s="16">
        <v>198000</v>
      </c>
      <c r="BH311" s="16">
        <v>0</v>
      </c>
      <c r="BI311" s="16">
        <v>792000</v>
      </c>
      <c r="BJ311" s="16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1:102" ht="17.25" customHeight="1" x14ac:dyDescent="0.15">
      <c r="A312" s="12">
        <v>39</v>
      </c>
      <c r="B312" s="12" t="s">
        <v>1208</v>
      </c>
      <c r="C312" s="13">
        <v>44350</v>
      </c>
      <c r="D312" s="12" t="s">
        <v>89</v>
      </c>
      <c r="E312" s="12" t="s">
        <v>90</v>
      </c>
      <c r="F312" s="12" t="str">
        <f t="shared" si="3"/>
        <v/>
      </c>
      <c r="G312" s="14">
        <v>44350</v>
      </c>
      <c r="H312" s="12"/>
      <c r="I312" s="12"/>
      <c r="J312" s="12"/>
      <c r="K312" s="12" t="s">
        <v>91</v>
      </c>
      <c r="L312" s="12"/>
      <c r="M312" s="12" t="s">
        <v>92</v>
      </c>
      <c r="N312" s="12" t="s">
        <v>93</v>
      </c>
      <c r="O312" s="12" t="s">
        <v>94</v>
      </c>
      <c r="P312" s="12" t="s">
        <v>95</v>
      </c>
      <c r="Q312" s="12" t="s">
        <v>1198</v>
      </c>
      <c r="R312" s="12" t="s">
        <v>1198</v>
      </c>
      <c r="S312" s="12" t="str">
        <f t="shared" si="1"/>
        <v/>
      </c>
      <c r="T312" s="12"/>
      <c r="U312" s="12" t="str">
        <f t="shared" si="2"/>
        <v/>
      </c>
      <c r="V312" s="12"/>
      <c r="W312" s="18" t="s">
        <v>799</v>
      </c>
      <c r="X312" s="12" t="s">
        <v>98</v>
      </c>
      <c r="Y312" s="12" t="s">
        <v>99</v>
      </c>
      <c r="Z312" s="12" t="s">
        <v>1209</v>
      </c>
      <c r="AA312" s="12" t="s">
        <v>112</v>
      </c>
      <c r="AB312" s="12" t="s">
        <v>1210</v>
      </c>
      <c r="AC312" s="12">
        <v>1</v>
      </c>
      <c r="AD312" s="12"/>
      <c r="AE312" s="12" t="s">
        <v>102</v>
      </c>
      <c r="AF312" s="16">
        <v>990000</v>
      </c>
      <c r="AG312" s="16">
        <v>396000</v>
      </c>
      <c r="AH312" s="16">
        <v>40</v>
      </c>
      <c r="AI312" s="16">
        <v>594000</v>
      </c>
      <c r="AJ312" s="12">
        <v>0</v>
      </c>
      <c r="AK312" s="12">
        <v>0</v>
      </c>
      <c r="AL312" s="12">
        <v>0</v>
      </c>
      <c r="AM312" s="12">
        <v>0</v>
      </c>
      <c r="AN312" s="12">
        <v>6870000</v>
      </c>
      <c r="AO312" s="12">
        <v>6870000</v>
      </c>
      <c r="AP312" s="12"/>
      <c r="AQ312" s="12"/>
      <c r="AR312" s="12"/>
      <c r="AS312" s="12"/>
      <c r="AT312" s="12" t="s">
        <v>1211</v>
      </c>
      <c r="AU312" s="12"/>
      <c r="AV312" s="14">
        <v>44350</v>
      </c>
      <c r="AW312" s="12" t="s">
        <v>106</v>
      </c>
      <c r="AX312" s="14">
        <v>44350</v>
      </c>
      <c r="AY312" s="12" t="s">
        <v>106</v>
      </c>
      <c r="AZ312" s="12" t="s">
        <v>1209</v>
      </c>
      <c r="BA312" s="12" t="s">
        <v>112</v>
      </c>
      <c r="BB312" s="12">
        <v>1</v>
      </c>
      <c r="BC312" s="12"/>
      <c r="BD312" s="16">
        <v>990000</v>
      </c>
      <c r="BE312" s="16">
        <v>0</v>
      </c>
      <c r="BF312" s="16">
        <v>0</v>
      </c>
      <c r="BG312" s="16">
        <v>396000</v>
      </c>
      <c r="BH312" s="16">
        <v>0</v>
      </c>
      <c r="BI312" s="16">
        <v>594000</v>
      </c>
      <c r="BJ312" s="16"/>
      <c r="BK312" s="12"/>
      <c r="BL312" s="12" t="s">
        <v>104</v>
      </c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7">
        <v>44350.750462962962</v>
      </c>
      <c r="BZ312" s="12" t="s">
        <v>1212</v>
      </c>
      <c r="CA312" s="12" t="s">
        <v>106</v>
      </c>
      <c r="CB312" s="12">
        <v>3403000</v>
      </c>
      <c r="CC312" s="12" t="s">
        <v>258</v>
      </c>
      <c r="CD312" s="12" t="s">
        <v>258</v>
      </c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1:102" ht="17.25" customHeight="1" x14ac:dyDescent="0.15">
      <c r="A313" s="12"/>
      <c r="B313" s="12" t="s">
        <v>1208</v>
      </c>
      <c r="C313" s="13">
        <v>44350</v>
      </c>
      <c r="D313" s="12" t="s">
        <v>89</v>
      </c>
      <c r="E313" s="12" t="s">
        <v>90</v>
      </c>
      <c r="F313" s="12" t="str">
        <f t="shared" si="3"/>
        <v/>
      </c>
      <c r="G313" s="14">
        <v>44350</v>
      </c>
      <c r="H313" s="12"/>
      <c r="I313" s="12"/>
      <c r="J313" s="12"/>
      <c r="K313" s="12" t="s">
        <v>91</v>
      </c>
      <c r="L313" s="12"/>
      <c r="M313" s="12" t="s">
        <v>92</v>
      </c>
      <c r="N313" s="12" t="s">
        <v>93</v>
      </c>
      <c r="O313" s="12" t="s">
        <v>94</v>
      </c>
      <c r="P313" s="12" t="s">
        <v>95</v>
      </c>
      <c r="Q313" s="12" t="s">
        <v>1198</v>
      </c>
      <c r="R313" s="12" t="s">
        <v>1198</v>
      </c>
      <c r="S313" s="12" t="str">
        <f t="shared" si="1"/>
        <v/>
      </c>
      <c r="T313" s="12"/>
      <c r="U313" s="12" t="str">
        <f t="shared" si="2"/>
        <v/>
      </c>
      <c r="V313" s="12"/>
      <c r="W313" s="18" t="s">
        <v>799</v>
      </c>
      <c r="X313" s="12" t="s">
        <v>98</v>
      </c>
      <c r="Y313" s="12" t="s">
        <v>99</v>
      </c>
      <c r="Z313" s="12" t="s">
        <v>1213</v>
      </c>
      <c r="AA313" s="12" t="s">
        <v>112</v>
      </c>
      <c r="AB313" s="12" t="s">
        <v>1210</v>
      </c>
      <c r="AC313" s="12">
        <v>1</v>
      </c>
      <c r="AD313" s="12"/>
      <c r="AE313" s="12" t="s">
        <v>102</v>
      </c>
      <c r="AF313" s="16">
        <v>1485000</v>
      </c>
      <c r="AG313" s="16">
        <v>594000</v>
      </c>
      <c r="AH313" s="16">
        <v>40</v>
      </c>
      <c r="AI313" s="16">
        <v>891000</v>
      </c>
      <c r="AJ313" s="12">
        <v>0</v>
      </c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7"/>
      <c r="AW313" s="12"/>
      <c r="AX313" s="17"/>
      <c r="AY313" s="12"/>
      <c r="AZ313" s="12" t="s">
        <v>1213</v>
      </c>
      <c r="BA313" s="12" t="s">
        <v>112</v>
      </c>
      <c r="BB313" s="12">
        <v>1</v>
      </c>
      <c r="BC313" s="12"/>
      <c r="BD313" s="16">
        <v>1485000</v>
      </c>
      <c r="BE313" s="16">
        <v>0</v>
      </c>
      <c r="BF313" s="16">
        <v>0</v>
      </c>
      <c r="BG313" s="16">
        <v>594000</v>
      </c>
      <c r="BH313" s="16">
        <v>0</v>
      </c>
      <c r="BI313" s="16">
        <v>891000</v>
      </c>
      <c r="BJ313" s="16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7">
        <v>44503.679131944446</v>
      </c>
      <c r="BZ313" s="12" t="s">
        <v>1214</v>
      </c>
      <c r="CA313" s="12" t="s">
        <v>799</v>
      </c>
      <c r="CB313" s="12">
        <v>3467000</v>
      </c>
      <c r="CC313" s="12" t="s">
        <v>258</v>
      </c>
      <c r="CD313" s="12" t="s">
        <v>258</v>
      </c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1:102" ht="17.25" customHeight="1" x14ac:dyDescent="0.15">
      <c r="A314" s="12"/>
      <c r="B314" s="12" t="s">
        <v>1208</v>
      </c>
      <c r="C314" s="13">
        <v>44350</v>
      </c>
      <c r="D314" s="12" t="s">
        <v>89</v>
      </c>
      <c r="E314" s="12" t="s">
        <v>90</v>
      </c>
      <c r="F314" s="12" t="str">
        <f t="shared" si="3"/>
        <v/>
      </c>
      <c r="G314" s="14">
        <v>44350</v>
      </c>
      <c r="H314" s="12"/>
      <c r="I314" s="12"/>
      <c r="J314" s="12"/>
      <c r="K314" s="12" t="s">
        <v>91</v>
      </c>
      <c r="L314" s="12"/>
      <c r="M314" s="12" t="s">
        <v>92</v>
      </c>
      <c r="N314" s="12" t="s">
        <v>93</v>
      </c>
      <c r="O314" s="12" t="s">
        <v>94</v>
      </c>
      <c r="P314" s="12" t="s">
        <v>95</v>
      </c>
      <c r="Q314" s="12" t="s">
        <v>1198</v>
      </c>
      <c r="R314" s="12" t="s">
        <v>1198</v>
      </c>
      <c r="S314" s="12" t="str">
        <f t="shared" si="1"/>
        <v/>
      </c>
      <c r="T314" s="12"/>
      <c r="U314" s="12" t="str">
        <f t="shared" si="2"/>
        <v/>
      </c>
      <c r="V314" s="12"/>
      <c r="W314" s="18" t="s">
        <v>799</v>
      </c>
      <c r="X314" s="12" t="s">
        <v>98</v>
      </c>
      <c r="Y314" s="12" t="s">
        <v>99</v>
      </c>
      <c r="Z314" s="12" t="s">
        <v>1215</v>
      </c>
      <c r="AA314" s="12" t="s">
        <v>112</v>
      </c>
      <c r="AB314" s="12" t="s">
        <v>1210</v>
      </c>
      <c r="AC314" s="12">
        <v>1</v>
      </c>
      <c r="AD314" s="12"/>
      <c r="AE314" s="12" t="s">
        <v>102</v>
      </c>
      <c r="AF314" s="16">
        <v>1375000</v>
      </c>
      <c r="AG314" s="16">
        <v>550000</v>
      </c>
      <c r="AH314" s="16">
        <v>40</v>
      </c>
      <c r="AI314" s="16">
        <v>825000</v>
      </c>
      <c r="AJ314" s="12">
        <v>0</v>
      </c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7"/>
      <c r="AW314" s="12"/>
      <c r="AX314" s="17"/>
      <c r="AY314" s="12"/>
      <c r="AZ314" s="12" t="s">
        <v>1215</v>
      </c>
      <c r="BA314" s="12" t="s">
        <v>112</v>
      </c>
      <c r="BB314" s="12">
        <v>1</v>
      </c>
      <c r="BC314" s="12"/>
      <c r="BD314" s="16">
        <v>1375000</v>
      </c>
      <c r="BE314" s="16">
        <v>0</v>
      </c>
      <c r="BF314" s="16">
        <v>0</v>
      </c>
      <c r="BG314" s="16">
        <v>550000</v>
      </c>
      <c r="BH314" s="16">
        <v>0</v>
      </c>
      <c r="BI314" s="16">
        <v>825000</v>
      </c>
      <c r="BJ314" s="16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1:102" ht="17.25" customHeight="1" x14ac:dyDescent="0.15">
      <c r="A315" s="12"/>
      <c r="B315" s="12" t="s">
        <v>1208</v>
      </c>
      <c r="C315" s="13">
        <v>44350</v>
      </c>
      <c r="D315" s="12" t="s">
        <v>89</v>
      </c>
      <c r="E315" s="12" t="s">
        <v>90</v>
      </c>
      <c r="F315" s="12" t="str">
        <f t="shared" si="3"/>
        <v/>
      </c>
      <c r="G315" s="14">
        <v>44350</v>
      </c>
      <c r="H315" s="12"/>
      <c r="I315" s="12"/>
      <c r="J315" s="12"/>
      <c r="K315" s="12" t="s">
        <v>91</v>
      </c>
      <c r="L315" s="12"/>
      <c r="M315" s="12" t="s">
        <v>92</v>
      </c>
      <c r="N315" s="12" t="s">
        <v>93</v>
      </c>
      <c r="O315" s="12" t="s">
        <v>94</v>
      </c>
      <c r="P315" s="12" t="s">
        <v>95</v>
      </c>
      <c r="Q315" s="12" t="s">
        <v>1198</v>
      </c>
      <c r="R315" s="12" t="s">
        <v>1198</v>
      </c>
      <c r="S315" s="12" t="str">
        <f t="shared" si="1"/>
        <v/>
      </c>
      <c r="T315" s="12"/>
      <c r="U315" s="12" t="str">
        <f t="shared" si="2"/>
        <v/>
      </c>
      <c r="V315" s="12"/>
      <c r="W315" s="18" t="s">
        <v>799</v>
      </c>
      <c r="X315" s="12" t="s">
        <v>98</v>
      </c>
      <c r="Y315" s="12" t="s">
        <v>99</v>
      </c>
      <c r="Z315" s="12" t="s">
        <v>914</v>
      </c>
      <c r="AA315" s="12" t="s">
        <v>152</v>
      </c>
      <c r="AB315" s="12" t="s">
        <v>1210</v>
      </c>
      <c r="AC315" s="12">
        <v>1</v>
      </c>
      <c r="AD315" s="12"/>
      <c r="AE315" s="12" t="s">
        <v>102</v>
      </c>
      <c r="AF315" s="16">
        <v>4960000</v>
      </c>
      <c r="AG315" s="16">
        <v>1984000</v>
      </c>
      <c r="AH315" s="16">
        <v>40</v>
      </c>
      <c r="AI315" s="16">
        <v>2976000</v>
      </c>
      <c r="AJ315" s="12">
        <v>0</v>
      </c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7"/>
      <c r="AW315" s="12"/>
      <c r="AX315" s="17"/>
      <c r="AY315" s="12"/>
      <c r="AZ315" s="12" t="s">
        <v>914</v>
      </c>
      <c r="BA315" s="12" t="s">
        <v>152</v>
      </c>
      <c r="BB315" s="12">
        <v>1</v>
      </c>
      <c r="BC315" s="12"/>
      <c r="BD315" s="16">
        <v>4960000</v>
      </c>
      <c r="BE315" s="16">
        <v>0</v>
      </c>
      <c r="BF315" s="16">
        <v>0</v>
      </c>
      <c r="BG315" s="16">
        <v>1984000</v>
      </c>
      <c r="BH315" s="16">
        <v>0</v>
      </c>
      <c r="BI315" s="16">
        <v>2976000</v>
      </c>
      <c r="BJ315" s="16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1:102" ht="17.25" customHeight="1" x14ac:dyDescent="0.15">
      <c r="A316" s="12"/>
      <c r="B316" s="12" t="s">
        <v>1208</v>
      </c>
      <c r="C316" s="13">
        <v>44350</v>
      </c>
      <c r="D316" s="12" t="s">
        <v>89</v>
      </c>
      <c r="E316" s="12" t="s">
        <v>90</v>
      </c>
      <c r="F316" s="12" t="str">
        <f t="shared" si="3"/>
        <v/>
      </c>
      <c r="G316" s="14">
        <v>44350</v>
      </c>
      <c r="H316" s="12"/>
      <c r="I316" s="12"/>
      <c r="J316" s="12"/>
      <c r="K316" s="12" t="s">
        <v>91</v>
      </c>
      <c r="L316" s="12"/>
      <c r="M316" s="12" t="s">
        <v>92</v>
      </c>
      <c r="N316" s="12" t="s">
        <v>93</v>
      </c>
      <c r="O316" s="12" t="s">
        <v>94</v>
      </c>
      <c r="P316" s="12" t="s">
        <v>95</v>
      </c>
      <c r="Q316" s="12" t="s">
        <v>1198</v>
      </c>
      <c r="R316" s="12" t="s">
        <v>1198</v>
      </c>
      <c r="S316" s="12" t="str">
        <f t="shared" si="1"/>
        <v/>
      </c>
      <c r="T316" s="12"/>
      <c r="U316" s="12" t="str">
        <f t="shared" si="2"/>
        <v/>
      </c>
      <c r="V316" s="12"/>
      <c r="W316" s="18" t="s">
        <v>799</v>
      </c>
      <c r="X316" s="12" t="s">
        <v>98</v>
      </c>
      <c r="Y316" s="12" t="s">
        <v>99</v>
      </c>
      <c r="Z316" s="12" t="s">
        <v>1206</v>
      </c>
      <c r="AA316" s="12" t="s">
        <v>112</v>
      </c>
      <c r="AB316" s="12" t="s">
        <v>1216</v>
      </c>
      <c r="AC316" s="12">
        <v>2</v>
      </c>
      <c r="AD316" s="12"/>
      <c r="AE316" s="12" t="s">
        <v>102</v>
      </c>
      <c r="AF316" s="16">
        <v>990000</v>
      </c>
      <c r="AG316" s="16">
        <v>396000</v>
      </c>
      <c r="AH316" s="16">
        <v>20</v>
      </c>
      <c r="AI316" s="16">
        <v>1584000</v>
      </c>
      <c r="AJ316" s="12">
        <v>0</v>
      </c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7"/>
      <c r="AW316" s="12"/>
      <c r="AX316" s="17"/>
      <c r="AY316" s="12"/>
      <c r="AZ316" s="12" t="s">
        <v>1206</v>
      </c>
      <c r="BA316" s="12" t="s">
        <v>112</v>
      </c>
      <c r="BB316" s="12">
        <v>2</v>
      </c>
      <c r="BC316" s="12"/>
      <c r="BD316" s="16">
        <v>990000</v>
      </c>
      <c r="BE316" s="16">
        <v>0</v>
      </c>
      <c r="BF316" s="16">
        <v>0</v>
      </c>
      <c r="BG316" s="16">
        <v>396000</v>
      </c>
      <c r="BH316" s="16">
        <v>0</v>
      </c>
      <c r="BI316" s="16">
        <v>1584000</v>
      </c>
      <c r="BJ316" s="16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1:102" ht="17.25" customHeight="1" x14ac:dyDescent="0.15">
      <c r="A317" s="12">
        <v>38</v>
      </c>
      <c r="B317" s="12" t="s">
        <v>1217</v>
      </c>
      <c r="C317" s="13">
        <v>44411</v>
      </c>
      <c r="D317" s="12" t="s">
        <v>89</v>
      </c>
      <c r="E317" s="12" t="s">
        <v>90</v>
      </c>
      <c r="F317" s="12" t="str">
        <f t="shared" si="3"/>
        <v/>
      </c>
      <c r="G317" s="14">
        <v>44411</v>
      </c>
      <c r="H317" s="12"/>
      <c r="I317" s="12"/>
      <c r="J317" s="12"/>
      <c r="K317" s="12" t="s">
        <v>91</v>
      </c>
      <c r="L317" s="12"/>
      <c r="M317" s="12" t="s">
        <v>92</v>
      </c>
      <c r="N317" s="12" t="s">
        <v>93</v>
      </c>
      <c r="O317" s="12" t="s">
        <v>94</v>
      </c>
      <c r="P317" s="12" t="s">
        <v>95</v>
      </c>
      <c r="Q317" s="12" t="s">
        <v>1218</v>
      </c>
      <c r="R317" s="12" t="s">
        <v>1218</v>
      </c>
      <c r="S317" s="12" t="str">
        <f t="shared" si="1"/>
        <v/>
      </c>
      <c r="T317" s="12"/>
      <c r="U317" s="12" t="str">
        <f t="shared" si="2"/>
        <v/>
      </c>
      <c r="V317" s="12"/>
      <c r="W317" s="15" t="s">
        <v>97</v>
      </c>
      <c r="X317" s="12" t="s">
        <v>98</v>
      </c>
      <c r="Y317" s="12" t="s">
        <v>99</v>
      </c>
      <c r="Z317" s="12" t="s">
        <v>1219</v>
      </c>
      <c r="AA317" s="12" t="s">
        <v>112</v>
      </c>
      <c r="AB317" s="12" t="s">
        <v>1220</v>
      </c>
      <c r="AC317" s="12">
        <v>1</v>
      </c>
      <c r="AD317" s="12"/>
      <c r="AE317" s="12" t="s">
        <v>102</v>
      </c>
      <c r="AF317" s="16">
        <v>1485000</v>
      </c>
      <c r="AG317" s="16">
        <v>594000</v>
      </c>
      <c r="AH317" s="16">
        <v>40</v>
      </c>
      <c r="AI317" s="16">
        <v>891000</v>
      </c>
      <c r="AJ317" s="12">
        <v>0</v>
      </c>
      <c r="AK317" s="12">
        <v>0</v>
      </c>
      <c r="AL317" s="12">
        <v>0</v>
      </c>
      <c r="AM317" s="12">
        <v>0</v>
      </c>
      <c r="AN317" s="12">
        <v>891000</v>
      </c>
      <c r="AO317" s="12">
        <v>891000</v>
      </c>
      <c r="AP317" s="12"/>
      <c r="AQ317" s="12"/>
      <c r="AR317" s="12"/>
      <c r="AS317" s="12"/>
      <c r="AT317" s="12" t="s">
        <v>1221</v>
      </c>
      <c r="AU317" s="12"/>
      <c r="AV317" s="14">
        <v>44411</v>
      </c>
      <c r="AW317" s="12" t="s">
        <v>106</v>
      </c>
      <c r="AX317" s="14">
        <v>44411</v>
      </c>
      <c r="AY317" s="12" t="s">
        <v>106</v>
      </c>
      <c r="AZ317" s="12" t="s">
        <v>1219</v>
      </c>
      <c r="BA317" s="12" t="s">
        <v>112</v>
      </c>
      <c r="BB317" s="12">
        <v>1</v>
      </c>
      <c r="BC317" s="12"/>
      <c r="BD317" s="16">
        <v>1485000</v>
      </c>
      <c r="BE317" s="16">
        <v>0</v>
      </c>
      <c r="BF317" s="16">
        <v>0</v>
      </c>
      <c r="BG317" s="16">
        <v>594000</v>
      </c>
      <c r="BH317" s="16">
        <v>0</v>
      </c>
      <c r="BI317" s="16">
        <v>891000</v>
      </c>
      <c r="BJ317" s="16"/>
      <c r="BK317" s="12"/>
      <c r="BL317" s="12" t="s">
        <v>104</v>
      </c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7">
        <v>44411.479317129626</v>
      </c>
      <c r="BZ317" s="12" t="s">
        <v>1222</v>
      </c>
      <c r="CA317" s="12" t="s">
        <v>106</v>
      </c>
      <c r="CB317" s="12">
        <v>891000</v>
      </c>
      <c r="CC317" s="12" t="s">
        <v>258</v>
      </c>
      <c r="CD317" s="12" t="s">
        <v>258</v>
      </c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1:102" ht="17.25" customHeight="1" x14ac:dyDescent="0.15">
      <c r="A318" s="12">
        <v>37</v>
      </c>
      <c r="B318" s="12" t="s">
        <v>1223</v>
      </c>
      <c r="C318" s="13">
        <v>44411</v>
      </c>
      <c r="D318" s="12" t="s">
        <v>89</v>
      </c>
      <c r="E318" s="12" t="s">
        <v>90</v>
      </c>
      <c r="F318" s="12" t="str">
        <f t="shared" si="3"/>
        <v/>
      </c>
      <c r="G318" s="14">
        <v>44411</v>
      </c>
      <c r="H318" s="12"/>
      <c r="I318" s="12"/>
      <c r="J318" s="12"/>
      <c r="K318" s="12" t="s">
        <v>91</v>
      </c>
      <c r="L318" s="12"/>
      <c r="M318" s="12" t="s">
        <v>92</v>
      </c>
      <c r="N318" s="12" t="s">
        <v>93</v>
      </c>
      <c r="O318" s="12" t="s">
        <v>94</v>
      </c>
      <c r="P318" s="12" t="s">
        <v>95</v>
      </c>
      <c r="Q318" s="12" t="s">
        <v>1224</v>
      </c>
      <c r="R318" s="12" t="s">
        <v>1224</v>
      </c>
      <c r="S318" s="12" t="str">
        <f t="shared" si="1"/>
        <v/>
      </c>
      <c r="T318" s="12"/>
      <c r="U318" s="12" t="str">
        <f t="shared" si="2"/>
        <v/>
      </c>
      <c r="V318" s="12"/>
      <c r="W318" s="15" t="s">
        <v>97</v>
      </c>
      <c r="X318" s="12" t="s">
        <v>98</v>
      </c>
      <c r="Y318" s="12" t="s">
        <v>99</v>
      </c>
      <c r="Z318" s="12" t="s">
        <v>1225</v>
      </c>
      <c r="AA318" s="12" t="s">
        <v>169</v>
      </c>
      <c r="AB318" s="12" t="s">
        <v>1226</v>
      </c>
      <c r="AC318" s="12">
        <v>1</v>
      </c>
      <c r="AD318" s="12"/>
      <c r="AE318" s="12"/>
      <c r="AF318" s="16">
        <v>1237500</v>
      </c>
      <c r="AG318" s="16">
        <v>0</v>
      </c>
      <c r="AH318" s="16">
        <v>0</v>
      </c>
      <c r="AI318" s="16">
        <v>1237500</v>
      </c>
      <c r="AJ318" s="12">
        <v>0</v>
      </c>
      <c r="AK318" s="12">
        <v>0</v>
      </c>
      <c r="AL318" s="12">
        <v>0</v>
      </c>
      <c r="AM318" s="12">
        <v>0</v>
      </c>
      <c r="AN318" s="12">
        <v>1237500</v>
      </c>
      <c r="AO318" s="12">
        <v>1237500</v>
      </c>
      <c r="AP318" s="12" t="s">
        <v>1227</v>
      </c>
      <c r="AQ318" s="12"/>
      <c r="AR318" s="12"/>
      <c r="AS318" s="12"/>
      <c r="AT318" s="12" t="s">
        <v>1228</v>
      </c>
      <c r="AU318" s="12"/>
      <c r="AV318" s="14">
        <v>44411</v>
      </c>
      <c r="AW318" s="12" t="s">
        <v>106</v>
      </c>
      <c r="AX318" s="14">
        <v>44411</v>
      </c>
      <c r="AY318" s="12" t="s">
        <v>106</v>
      </c>
      <c r="AZ318" s="12" t="s">
        <v>1225</v>
      </c>
      <c r="BA318" s="12" t="s">
        <v>169</v>
      </c>
      <c r="BB318" s="12">
        <v>1</v>
      </c>
      <c r="BC318" s="12"/>
      <c r="BD318" s="16">
        <v>1237500</v>
      </c>
      <c r="BE318" s="16">
        <v>0</v>
      </c>
      <c r="BF318" s="16">
        <v>0</v>
      </c>
      <c r="BG318" s="16">
        <v>0</v>
      </c>
      <c r="BH318" s="16">
        <v>0</v>
      </c>
      <c r="BI318" s="16">
        <v>1237500</v>
      </c>
      <c r="BJ318" s="16"/>
      <c r="BK318" s="12"/>
      <c r="BL318" s="12" t="s">
        <v>104</v>
      </c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7">
        <v>44411.682199074072</v>
      </c>
      <c r="BZ318" s="12" t="s">
        <v>1229</v>
      </c>
      <c r="CA318" s="12" t="s">
        <v>106</v>
      </c>
      <c r="CB318" s="12">
        <v>1237500</v>
      </c>
      <c r="CC318" s="12" t="s">
        <v>135</v>
      </c>
      <c r="CD318" s="12" t="s">
        <v>136</v>
      </c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1:102" ht="17.25" customHeight="1" x14ac:dyDescent="0.15">
      <c r="A319" s="12">
        <v>36</v>
      </c>
      <c r="B319" s="12" t="s">
        <v>1230</v>
      </c>
      <c r="C319" s="13">
        <v>44411</v>
      </c>
      <c r="D319" s="12" t="s">
        <v>89</v>
      </c>
      <c r="E319" s="12" t="s">
        <v>90</v>
      </c>
      <c r="F319" s="12" t="str">
        <f t="shared" si="3"/>
        <v/>
      </c>
      <c r="G319" s="14">
        <v>44411</v>
      </c>
      <c r="H319" s="12"/>
      <c r="I319" s="12"/>
      <c r="J319" s="12"/>
      <c r="K319" s="12" t="s">
        <v>91</v>
      </c>
      <c r="L319" s="12"/>
      <c r="M319" s="12" t="s">
        <v>92</v>
      </c>
      <c r="N319" s="12" t="s">
        <v>93</v>
      </c>
      <c r="O319" s="12" t="s">
        <v>94</v>
      </c>
      <c r="P319" s="12" t="s">
        <v>95</v>
      </c>
      <c r="Q319" s="12" t="s">
        <v>1231</v>
      </c>
      <c r="R319" s="12" t="s">
        <v>1231</v>
      </c>
      <c r="S319" s="12" t="str">
        <f t="shared" si="1"/>
        <v/>
      </c>
      <c r="T319" s="12"/>
      <c r="U319" s="12" t="str">
        <f t="shared" si="2"/>
        <v/>
      </c>
      <c r="V319" s="12"/>
      <c r="W319" s="15" t="s">
        <v>97</v>
      </c>
      <c r="X319" s="12" t="s">
        <v>98</v>
      </c>
      <c r="Y319" s="12" t="s">
        <v>99</v>
      </c>
      <c r="Z319" s="12" t="s">
        <v>1232</v>
      </c>
      <c r="AA319" s="12" t="s">
        <v>169</v>
      </c>
      <c r="AB319" s="12" t="s">
        <v>1233</v>
      </c>
      <c r="AC319" s="12">
        <v>2</v>
      </c>
      <c r="AD319" s="12"/>
      <c r="AE319" s="12" t="s">
        <v>102</v>
      </c>
      <c r="AF319" s="16">
        <v>1350000</v>
      </c>
      <c r="AG319" s="16">
        <v>940000</v>
      </c>
      <c r="AH319" s="16">
        <v>34.81</v>
      </c>
      <c r="AI319" s="16">
        <v>1760000</v>
      </c>
      <c r="AJ319" s="12">
        <v>0</v>
      </c>
      <c r="AK319" s="12">
        <v>0</v>
      </c>
      <c r="AL319" s="12">
        <v>0</v>
      </c>
      <c r="AM319" s="12">
        <v>0</v>
      </c>
      <c r="AN319" s="12">
        <v>1760000</v>
      </c>
      <c r="AO319" s="12">
        <v>1760000</v>
      </c>
      <c r="AP319" s="12" t="s">
        <v>1234</v>
      </c>
      <c r="AQ319" s="12"/>
      <c r="AR319" s="12"/>
      <c r="AS319" s="12"/>
      <c r="AT319" s="12" t="s">
        <v>1235</v>
      </c>
      <c r="AU319" s="12"/>
      <c r="AV319" s="14">
        <v>44411</v>
      </c>
      <c r="AW319" s="12" t="s">
        <v>106</v>
      </c>
      <c r="AX319" s="14">
        <v>44411</v>
      </c>
      <c r="AY319" s="12" t="s">
        <v>106</v>
      </c>
      <c r="AZ319" s="12" t="s">
        <v>1232</v>
      </c>
      <c r="BA319" s="12" t="s">
        <v>169</v>
      </c>
      <c r="BB319" s="12">
        <v>2</v>
      </c>
      <c r="BC319" s="12"/>
      <c r="BD319" s="16">
        <v>1350000</v>
      </c>
      <c r="BE319" s="16">
        <v>0</v>
      </c>
      <c r="BF319" s="16">
        <v>0</v>
      </c>
      <c r="BG319" s="16">
        <v>940000</v>
      </c>
      <c r="BH319" s="16">
        <v>0</v>
      </c>
      <c r="BI319" s="16">
        <v>1760000</v>
      </c>
      <c r="BJ319" s="16"/>
      <c r="BK319" s="12"/>
      <c r="BL319" s="12" t="s">
        <v>104</v>
      </c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7">
        <v>44411.775902777779</v>
      </c>
      <c r="BZ319" s="12" t="s">
        <v>1236</v>
      </c>
      <c r="CA319" s="12" t="s">
        <v>106</v>
      </c>
      <c r="CB319" s="12">
        <v>1760000</v>
      </c>
      <c r="CC319" s="12" t="s">
        <v>90</v>
      </c>
      <c r="CD319" s="12" t="s">
        <v>107</v>
      </c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1:102" ht="17.25" customHeight="1" x14ac:dyDescent="0.15">
      <c r="A320" s="12">
        <v>35</v>
      </c>
      <c r="B320" s="12" t="s">
        <v>1237</v>
      </c>
      <c r="C320" s="13">
        <v>44442</v>
      </c>
      <c r="D320" s="12" t="s">
        <v>89</v>
      </c>
      <c r="E320" s="12" t="s">
        <v>334</v>
      </c>
      <c r="F320" s="12" t="str">
        <f t="shared" si="3"/>
        <v/>
      </c>
      <c r="G320" s="14">
        <v>44442</v>
      </c>
      <c r="H320" s="12"/>
      <c r="I320" s="12" t="s">
        <v>135</v>
      </c>
      <c r="J320" s="12"/>
      <c r="K320" s="12" t="s">
        <v>91</v>
      </c>
      <c r="L320" s="12"/>
      <c r="M320" s="12" t="s">
        <v>92</v>
      </c>
      <c r="N320" s="12" t="s">
        <v>93</v>
      </c>
      <c r="O320" s="12" t="s">
        <v>94</v>
      </c>
      <c r="P320" s="12" t="s">
        <v>95</v>
      </c>
      <c r="Q320" s="12" t="s">
        <v>1238</v>
      </c>
      <c r="R320" s="12" t="s">
        <v>1238</v>
      </c>
      <c r="S320" s="12" t="str">
        <f t="shared" si="1"/>
        <v/>
      </c>
      <c r="T320" s="12"/>
      <c r="U320" s="12" t="str">
        <f t="shared" si="2"/>
        <v/>
      </c>
      <c r="V320" s="12"/>
      <c r="W320" s="15" t="s">
        <v>97</v>
      </c>
      <c r="X320" s="12" t="s">
        <v>98</v>
      </c>
      <c r="Y320" s="12" t="s">
        <v>158</v>
      </c>
      <c r="Z320" s="12" t="s">
        <v>1239</v>
      </c>
      <c r="AA320" s="12" t="s">
        <v>166</v>
      </c>
      <c r="AB320" s="12"/>
      <c r="AC320" s="12">
        <v>1</v>
      </c>
      <c r="AD320" s="12"/>
      <c r="AE320" s="12" t="s">
        <v>102</v>
      </c>
      <c r="AF320" s="16">
        <v>4999000</v>
      </c>
      <c r="AG320" s="16">
        <v>0</v>
      </c>
      <c r="AH320" s="16">
        <v>0</v>
      </c>
      <c r="AI320" s="16">
        <v>4999000</v>
      </c>
      <c r="AJ320" s="12">
        <v>0</v>
      </c>
      <c r="AK320" s="12">
        <v>0</v>
      </c>
      <c r="AL320" s="12">
        <v>0</v>
      </c>
      <c r="AM320" s="12">
        <v>0</v>
      </c>
      <c r="AN320" s="12">
        <v>4999000</v>
      </c>
      <c r="AO320" s="12">
        <v>4999000</v>
      </c>
      <c r="AP320" s="12" t="s">
        <v>1240</v>
      </c>
      <c r="AQ320" s="12"/>
      <c r="AR320" s="12"/>
      <c r="AS320" s="12"/>
      <c r="AT320" s="12" t="s">
        <v>1241</v>
      </c>
      <c r="AU320" s="12"/>
      <c r="AV320" s="14">
        <v>44503</v>
      </c>
      <c r="AW320" s="12" t="s">
        <v>799</v>
      </c>
      <c r="AX320" s="14">
        <v>44503</v>
      </c>
      <c r="AY320" s="12" t="s">
        <v>799</v>
      </c>
      <c r="AZ320" s="12" t="s">
        <v>1239</v>
      </c>
      <c r="BA320" s="12" t="s">
        <v>166</v>
      </c>
      <c r="BB320" s="12">
        <v>1</v>
      </c>
      <c r="BC320" s="12"/>
      <c r="BD320" s="16">
        <v>4999000</v>
      </c>
      <c r="BE320" s="16">
        <v>0</v>
      </c>
      <c r="BF320" s="16">
        <v>0</v>
      </c>
      <c r="BG320" s="16">
        <v>0</v>
      </c>
      <c r="BH320" s="16">
        <v>0</v>
      </c>
      <c r="BI320" s="16">
        <v>4999000</v>
      </c>
      <c r="BJ320" s="16"/>
      <c r="BK320" s="12"/>
      <c r="BL320" s="12" t="s">
        <v>104</v>
      </c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7">
        <v>44442.692314814813</v>
      </c>
      <c r="BZ320" s="12" t="s">
        <v>1242</v>
      </c>
      <c r="CA320" s="12" t="s">
        <v>97</v>
      </c>
      <c r="CB320" s="12">
        <v>4999000</v>
      </c>
      <c r="CC320" s="12" t="s">
        <v>135</v>
      </c>
      <c r="CD320" s="12" t="s">
        <v>136</v>
      </c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1:102" ht="17.25" customHeight="1" x14ac:dyDescent="0.15">
      <c r="A321" s="12">
        <v>34</v>
      </c>
      <c r="B321" s="12" t="s">
        <v>1243</v>
      </c>
      <c r="C321" s="13">
        <v>44472</v>
      </c>
      <c r="D321" s="12" t="s">
        <v>89</v>
      </c>
      <c r="E321" s="12" t="s">
        <v>90</v>
      </c>
      <c r="F321" s="12" t="str">
        <f t="shared" si="3"/>
        <v/>
      </c>
      <c r="G321" s="14">
        <v>44472</v>
      </c>
      <c r="H321" s="12"/>
      <c r="I321" s="12"/>
      <c r="J321" s="12"/>
      <c r="K321" s="12" t="s">
        <v>91</v>
      </c>
      <c r="L321" s="12"/>
      <c r="M321" s="12" t="s">
        <v>92</v>
      </c>
      <c r="N321" s="12" t="s">
        <v>93</v>
      </c>
      <c r="O321" s="12" t="s">
        <v>94</v>
      </c>
      <c r="P321" s="12" t="s">
        <v>951</v>
      </c>
      <c r="Q321" s="12" t="s">
        <v>1244</v>
      </c>
      <c r="R321" s="12" t="s">
        <v>1244</v>
      </c>
      <c r="S321" s="12" t="str">
        <f t="shared" si="1"/>
        <v/>
      </c>
      <c r="T321" s="12"/>
      <c r="U321" s="12" t="str">
        <f t="shared" si="2"/>
        <v/>
      </c>
      <c r="V321" s="12"/>
      <c r="W321" s="18" t="s">
        <v>799</v>
      </c>
      <c r="X321" s="12" t="s">
        <v>98</v>
      </c>
      <c r="Y321" s="12" t="s">
        <v>99</v>
      </c>
      <c r="Z321" s="12" t="s">
        <v>1245</v>
      </c>
      <c r="AA321" s="12" t="s">
        <v>112</v>
      </c>
      <c r="AB321" s="12"/>
      <c r="AC321" s="12">
        <v>2</v>
      </c>
      <c r="AD321" s="12"/>
      <c r="AE321" s="12" t="s">
        <v>102</v>
      </c>
      <c r="AF321" s="16">
        <v>2265000</v>
      </c>
      <c r="AG321" s="16">
        <v>0</v>
      </c>
      <c r="AH321" s="16">
        <v>0</v>
      </c>
      <c r="AI321" s="16">
        <v>4530000</v>
      </c>
      <c r="AJ321" s="12">
        <v>0</v>
      </c>
      <c r="AK321" s="12">
        <v>0</v>
      </c>
      <c r="AL321" s="12">
        <v>0</v>
      </c>
      <c r="AM321" s="12">
        <v>0</v>
      </c>
      <c r="AN321" s="12">
        <v>8910000</v>
      </c>
      <c r="AO321" s="12">
        <v>8910000</v>
      </c>
      <c r="AP321" s="12"/>
      <c r="AQ321" s="12"/>
      <c r="AR321" s="12"/>
      <c r="AS321" s="12"/>
      <c r="AT321" s="12" t="s">
        <v>1246</v>
      </c>
      <c r="AU321" s="12"/>
      <c r="AV321" s="14">
        <v>44472</v>
      </c>
      <c r="AW321" s="12" t="s">
        <v>106</v>
      </c>
      <c r="AX321" s="14">
        <v>44472</v>
      </c>
      <c r="AY321" s="12" t="s">
        <v>106</v>
      </c>
      <c r="AZ321" s="12" t="s">
        <v>1245</v>
      </c>
      <c r="BA321" s="12" t="s">
        <v>112</v>
      </c>
      <c r="BB321" s="12">
        <v>2</v>
      </c>
      <c r="BC321" s="12"/>
      <c r="BD321" s="16">
        <v>2265000</v>
      </c>
      <c r="BE321" s="16">
        <v>0</v>
      </c>
      <c r="BF321" s="16">
        <v>0</v>
      </c>
      <c r="BG321" s="16">
        <v>0</v>
      </c>
      <c r="BH321" s="16">
        <v>0</v>
      </c>
      <c r="BI321" s="16">
        <v>4530000</v>
      </c>
      <c r="BJ321" s="16"/>
      <c r="BK321" s="12"/>
      <c r="BL321" s="12" t="s">
        <v>104</v>
      </c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7">
        <v>44472.434421296297</v>
      </c>
      <c r="BZ321" s="12" t="s">
        <v>1247</v>
      </c>
      <c r="CA321" s="12" t="s">
        <v>799</v>
      </c>
      <c r="CB321" s="12">
        <v>8910000</v>
      </c>
      <c r="CC321" s="12" t="s">
        <v>258</v>
      </c>
      <c r="CD321" s="12" t="s">
        <v>258</v>
      </c>
      <c r="CE321" s="12"/>
      <c r="CF321" s="17">
        <v>44472.709560185183</v>
      </c>
      <c r="CG321" s="12" t="s">
        <v>799</v>
      </c>
      <c r="CH321" s="12" t="s">
        <v>1248</v>
      </c>
      <c r="CI321" s="12" t="s">
        <v>245</v>
      </c>
      <c r="CJ321" s="12" t="s">
        <v>246</v>
      </c>
      <c r="CK321" s="12" t="s">
        <v>247</v>
      </c>
      <c r="CL321" s="12" t="s">
        <v>1249</v>
      </c>
      <c r="CM321" s="12" t="s">
        <v>1250</v>
      </c>
      <c r="CN321" s="12">
        <v>2</v>
      </c>
      <c r="CO321" s="12"/>
      <c r="CP321" s="12">
        <v>2265000</v>
      </c>
      <c r="CQ321" s="12">
        <v>4530000</v>
      </c>
      <c r="CR321" s="12"/>
      <c r="CS321" s="12" t="s">
        <v>1251</v>
      </c>
      <c r="CT321" s="12" t="s">
        <v>799</v>
      </c>
      <c r="CU321" s="12">
        <v>4530000</v>
      </c>
      <c r="CV321" s="12" t="s">
        <v>258</v>
      </c>
      <c r="CW321" s="12" t="s">
        <v>258</v>
      </c>
      <c r="CX321" s="12" t="s">
        <v>1252</v>
      </c>
    </row>
    <row r="322" spans="1:102" ht="17.25" customHeight="1" x14ac:dyDescent="0.15">
      <c r="A322" s="12"/>
      <c r="B322" s="12" t="s">
        <v>1243</v>
      </c>
      <c r="C322" s="13">
        <v>44472</v>
      </c>
      <c r="D322" s="12" t="s">
        <v>89</v>
      </c>
      <c r="E322" s="12" t="s">
        <v>90</v>
      </c>
      <c r="F322" s="12" t="str">
        <f t="shared" si="3"/>
        <v/>
      </c>
      <c r="G322" s="14">
        <v>44472</v>
      </c>
      <c r="H322" s="12"/>
      <c r="I322" s="12"/>
      <c r="J322" s="12"/>
      <c r="K322" s="12" t="s">
        <v>91</v>
      </c>
      <c r="L322" s="12"/>
      <c r="M322" s="12" t="s">
        <v>92</v>
      </c>
      <c r="N322" s="12" t="s">
        <v>93</v>
      </c>
      <c r="O322" s="12" t="s">
        <v>94</v>
      </c>
      <c r="P322" s="12" t="s">
        <v>951</v>
      </c>
      <c r="Q322" s="12" t="s">
        <v>1244</v>
      </c>
      <c r="R322" s="12" t="s">
        <v>1244</v>
      </c>
      <c r="S322" s="12" t="str">
        <f t="shared" si="1"/>
        <v/>
      </c>
      <c r="T322" s="12"/>
      <c r="U322" s="12" t="str">
        <f t="shared" si="2"/>
        <v/>
      </c>
      <c r="V322" s="12"/>
      <c r="W322" s="18" t="s">
        <v>799</v>
      </c>
      <c r="X322" s="12" t="s">
        <v>98</v>
      </c>
      <c r="Y322" s="12" t="s">
        <v>99</v>
      </c>
      <c r="Z322" s="12" t="s">
        <v>953</v>
      </c>
      <c r="AA322" s="12" t="s">
        <v>310</v>
      </c>
      <c r="AB322" s="12"/>
      <c r="AC322" s="12">
        <v>1</v>
      </c>
      <c r="AD322" s="12"/>
      <c r="AE322" s="12"/>
      <c r="AF322" s="16">
        <v>4380000</v>
      </c>
      <c r="AG322" s="16">
        <v>0</v>
      </c>
      <c r="AH322" s="16">
        <v>0</v>
      </c>
      <c r="AI322" s="16">
        <v>4380000</v>
      </c>
      <c r="AJ322" s="12">
        <v>0</v>
      </c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7"/>
      <c r="AW322" s="12"/>
      <c r="AX322" s="17"/>
      <c r="AY322" s="12"/>
      <c r="AZ322" s="12" t="s">
        <v>953</v>
      </c>
      <c r="BA322" s="12" t="s">
        <v>310</v>
      </c>
      <c r="BB322" s="12">
        <v>1</v>
      </c>
      <c r="BC322" s="12"/>
      <c r="BD322" s="16">
        <v>4380000</v>
      </c>
      <c r="BE322" s="16">
        <v>0</v>
      </c>
      <c r="BF322" s="16">
        <v>0</v>
      </c>
      <c r="BG322" s="16">
        <v>0</v>
      </c>
      <c r="BH322" s="16">
        <v>0</v>
      </c>
      <c r="BI322" s="16">
        <v>4380000</v>
      </c>
      <c r="BJ322" s="16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1:102" ht="17.25" customHeight="1" x14ac:dyDescent="0.15">
      <c r="A323" s="12">
        <v>33</v>
      </c>
      <c r="B323" s="12" t="s">
        <v>1253</v>
      </c>
      <c r="C323" s="13">
        <v>44472</v>
      </c>
      <c r="D323" s="12" t="s">
        <v>140</v>
      </c>
      <c r="E323" s="12" t="s">
        <v>90</v>
      </c>
      <c r="F323" s="12" t="str">
        <f t="shared" si="3"/>
        <v/>
      </c>
      <c r="G323" s="14">
        <v>44472</v>
      </c>
      <c r="H323" s="12"/>
      <c r="I323" s="12"/>
      <c r="J323" s="12"/>
      <c r="K323" s="12" t="s">
        <v>91</v>
      </c>
      <c r="L323" s="12"/>
      <c r="M323" s="12" t="s">
        <v>92</v>
      </c>
      <c r="N323" s="12" t="s">
        <v>93</v>
      </c>
      <c r="O323" s="12" t="s">
        <v>94</v>
      </c>
      <c r="P323" s="12" t="s">
        <v>238</v>
      </c>
      <c r="Q323" s="12" t="s">
        <v>1244</v>
      </c>
      <c r="R323" s="12" t="s">
        <v>1244</v>
      </c>
      <c r="S323" s="12" t="str">
        <f t="shared" si="1"/>
        <v/>
      </c>
      <c r="T323" s="12"/>
      <c r="U323" s="12" t="str">
        <f t="shared" si="2"/>
        <v/>
      </c>
      <c r="V323" s="12"/>
      <c r="W323" s="18" t="s">
        <v>799</v>
      </c>
      <c r="X323" s="12" t="s">
        <v>98</v>
      </c>
      <c r="Y323" s="12" t="s">
        <v>99</v>
      </c>
      <c r="Z323" s="12" t="s">
        <v>1245</v>
      </c>
      <c r="AA323" s="12" t="s">
        <v>112</v>
      </c>
      <c r="AB323" s="12"/>
      <c r="AC323" s="12">
        <v>4</v>
      </c>
      <c r="AD323" s="12"/>
      <c r="AE323" s="12" t="s">
        <v>102</v>
      </c>
      <c r="AF323" s="16">
        <v>2265000</v>
      </c>
      <c r="AG323" s="16">
        <v>0</v>
      </c>
      <c r="AH323" s="16">
        <v>0</v>
      </c>
      <c r="AI323" s="16">
        <v>9060000</v>
      </c>
      <c r="AJ323" s="12">
        <v>0</v>
      </c>
      <c r="AK323" s="12">
        <v>0</v>
      </c>
      <c r="AL323" s="12">
        <v>0</v>
      </c>
      <c r="AM323" s="12">
        <v>0</v>
      </c>
      <c r="AN323" s="12">
        <v>9060000</v>
      </c>
      <c r="AO323" s="12">
        <v>9060000</v>
      </c>
      <c r="AP323" s="12"/>
      <c r="AQ323" s="12"/>
      <c r="AR323" s="12"/>
      <c r="AS323" s="12"/>
      <c r="AT323" s="12" t="s">
        <v>1254</v>
      </c>
      <c r="AU323" s="12"/>
      <c r="AV323" s="14">
        <v>44472</v>
      </c>
      <c r="AW323" s="12" t="s">
        <v>106</v>
      </c>
      <c r="AX323" s="14">
        <v>44472</v>
      </c>
      <c r="AY323" s="12" t="s">
        <v>106</v>
      </c>
      <c r="AZ323" s="12" t="s">
        <v>1245</v>
      </c>
      <c r="BA323" s="12" t="s">
        <v>112</v>
      </c>
      <c r="BB323" s="12">
        <v>4</v>
      </c>
      <c r="BC323" s="12"/>
      <c r="BD323" s="16">
        <v>2265000</v>
      </c>
      <c r="BE323" s="16">
        <v>0</v>
      </c>
      <c r="BF323" s="16">
        <v>0</v>
      </c>
      <c r="BG323" s="16">
        <v>0</v>
      </c>
      <c r="BH323" s="16">
        <v>0</v>
      </c>
      <c r="BI323" s="16">
        <v>9060000</v>
      </c>
      <c r="BJ323" s="16"/>
      <c r="BK323" s="12"/>
      <c r="BL323" s="12" t="s">
        <v>104</v>
      </c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7">
        <v>44472.434710648151</v>
      </c>
      <c r="BZ323" s="12" t="s">
        <v>1255</v>
      </c>
      <c r="CA323" s="12" t="s">
        <v>799</v>
      </c>
      <c r="CB323" s="12">
        <v>9060000</v>
      </c>
      <c r="CC323" s="12" t="s">
        <v>258</v>
      </c>
      <c r="CD323" s="12" t="s">
        <v>258</v>
      </c>
      <c r="CE323" s="12"/>
      <c r="CF323" s="17">
        <v>44533.709340277775</v>
      </c>
      <c r="CG323" s="12" t="s">
        <v>799</v>
      </c>
      <c r="CH323" s="12" t="s">
        <v>1256</v>
      </c>
      <c r="CI323" s="12" t="s">
        <v>245</v>
      </c>
      <c r="CJ323" s="12" t="s">
        <v>246</v>
      </c>
      <c r="CK323" s="12" t="s">
        <v>247</v>
      </c>
      <c r="CL323" s="12" t="s">
        <v>1249</v>
      </c>
      <c r="CM323" s="12" t="s">
        <v>1250</v>
      </c>
      <c r="CN323" s="12">
        <v>4</v>
      </c>
      <c r="CO323" s="12"/>
      <c r="CP323" s="12">
        <v>2265000</v>
      </c>
      <c r="CQ323" s="12">
        <v>9060000</v>
      </c>
      <c r="CR323" s="12" t="s">
        <v>1257</v>
      </c>
      <c r="CS323" s="12"/>
      <c r="CT323" s="12"/>
      <c r="CU323" s="12"/>
      <c r="CV323" s="12"/>
      <c r="CW323" s="12"/>
      <c r="CX323" s="12"/>
    </row>
    <row r="324" spans="1:102" ht="17.25" customHeight="1" x14ac:dyDescent="0.15">
      <c r="A324" s="12">
        <v>32</v>
      </c>
      <c r="B324" s="12" t="s">
        <v>1258</v>
      </c>
      <c r="C324" s="13">
        <v>44472</v>
      </c>
      <c r="D324" s="12" t="s">
        <v>89</v>
      </c>
      <c r="E324" s="12" t="s">
        <v>90</v>
      </c>
      <c r="F324" s="12" t="str">
        <f t="shared" si="3"/>
        <v/>
      </c>
      <c r="G324" s="14">
        <v>44472</v>
      </c>
      <c r="H324" s="12"/>
      <c r="I324" s="12"/>
      <c r="J324" s="12"/>
      <c r="K324" s="12" t="s">
        <v>91</v>
      </c>
      <c r="L324" s="12"/>
      <c r="M324" s="12" t="s">
        <v>92</v>
      </c>
      <c r="N324" s="12" t="s">
        <v>93</v>
      </c>
      <c r="O324" s="12" t="s">
        <v>94</v>
      </c>
      <c r="P324" s="12" t="s">
        <v>95</v>
      </c>
      <c r="Q324" s="12" t="s">
        <v>1259</v>
      </c>
      <c r="R324" s="12" t="s">
        <v>1259</v>
      </c>
      <c r="S324" s="12" t="str">
        <f t="shared" si="1"/>
        <v/>
      </c>
      <c r="T324" s="12"/>
      <c r="U324" s="12" t="str">
        <f t="shared" si="2"/>
        <v/>
      </c>
      <c r="V324" s="12"/>
      <c r="W324" s="15" t="s">
        <v>799</v>
      </c>
      <c r="X324" s="12" t="s">
        <v>98</v>
      </c>
      <c r="Y324" s="12" t="s">
        <v>99</v>
      </c>
      <c r="Z324" s="12" t="s">
        <v>1260</v>
      </c>
      <c r="AA324" s="12" t="s">
        <v>169</v>
      </c>
      <c r="AB324" s="12"/>
      <c r="AC324" s="12">
        <v>1</v>
      </c>
      <c r="AD324" s="12"/>
      <c r="AE324" s="12" t="s">
        <v>102</v>
      </c>
      <c r="AF324" s="16">
        <v>825000</v>
      </c>
      <c r="AG324" s="16">
        <v>412500</v>
      </c>
      <c r="AH324" s="16">
        <v>50</v>
      </c>
      <c r="AI324" s="16">
        <v>412500</v>
      </c>
      <c r="AJ324" s="12">
        <v>0</v>
      </c>
      <c r="AK324" s="12">
        <v>0</v>
      </c>
      <c r="AL324" s="12">
        <v>0</v>
      </c>
      <c r="AM324" s="12">
        <v>0</v>
      </c>
      <c r="AN324" s="12">
        <v>4030000</v>
      </c>
      <c r="AO324" s="12">
        <v>4030000</v>
      </c>
      <c r="AP324" s="12" t="s">
        <v>1261</v>
      </c>
      <c r="AQ324" s="12"/>
      <c r="AR324" s="12"/>
      <c r="AS324" s="12"/>
      <c r="AT324" s="12" t="s">
        <v>1262</v>
      </c>
      <c r="AU324" s="12"/>
      <c r="AV324" s="14">
        <v>44472</v>
      </c>
      <c r="AW324" s="12" t="s">
        <v>106</v>
      </c>
      <c r="AX324" s="14">
        <v>44472</v>
      </c>
      <c r="AY324" s="12" t="s">
        <v>106</v>
      </c>
      <c r="AZ324" s="12" t="s">
        <v>1260</v>
      </c>
      <c r="BA324" s="12" t="s">
        <v>169</v>
      </c>
      <c r="BB324" s="12">
        <v>1</v>
      </c>
      <c r="BC324" s="12"/>
      <c r="BD324" s="16">
        <v>825000</v>
      </c>
      <c r="BE324" s="16">
        <v>0</v>
      </c>
      <c r="BF324" s="16">
        <v>0</v>
      </c>
      <c r="BG324" s="16">
        <v>0</v>
      </c>
      <c r="BH324" s="16">
        <v>0</v>
      </c>
      <c r="BI324" s="16">
        <v>825000</v>
      </c>
      <c r="BJ324" s="16"/>
      <c r="BK324" s="12"/>
      <c r="BL324" s="12" t="s">
        <v>104</v>
      </c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7">
        <v>44472.696469907409</v>
      </c>
      <c r="BZ324" s="12" t="s">
        <v>1263</v>
      </c>
      <c r="CA324" s="12" t="s">
        <v>106</v>
      </c>
      <c r="CB324" s="12">
        <v>4030000</v>
      </c>
      <c r="CC324" s="12" t="s">
        <v>90</v>
      </c>
      <c r="CD324" s="12" t="s">
        <v>107</v>
      </c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1:102" ht="17.25" customHeight="1" x14ac:dyDescent="0.15">
      <c r="A325" s="12"/>
      <c r="B325" s="12" t="s">
        <v>1258</v>
      </c>
      <c r="C325" s="13">
        <v>44472</v>
      </c>
      <c r="D325" s="12" t="s">
        <v>89</v>
      </c>
      <c r="E325" s="12" t="s">
        <v>90</v>
      </c>
      <c r="F325" s="12" t="str">
        <f t="shared" si="3"/>
        <v/>
      </c>
      <c r="G325" s="14">
        <v>44472</v>
      </c>
      <c r="H325" s="12"/>
      <c r="I325" s="12"/>
      <c r="J325" s="12"/>
      <c r="K325" s="12" t="s">
        <v>91</v>
      </c>
      <c r="L325" s="12"/>
      <c r="M325" s="12" t="s">
        <v>92</v>
      </c>
      <c r="N325" s="12" t="s">
        <v>93</v>
      </c>
      <c r="O325" s="12" t="s">
        <v>94</v>
      </c>
      <c r="P325" s="12" t="s">
        <v>95</v>
      </c>
      <c r="Q325" s="12" t="s">
        <v>1259</v>
      </c>
      <c r="R325" s="12" t="s">
        <v>1259</v>
      </c>
      <c r="S325" s="12" t="str">
        <f t="shared" si="1"/>
        <v/>
      </c>
      <c r="T325" s="12"/>
      <c r="U325" s="12" t="str">
        <f t="shared" si="2"/>
        <v/>
      </c>
      <c r="V325" s="12"/>
      <c r="W325" s="15" t="s">
        <v>799</v>
      </c>
      <c r="X325" s="12" t="s">
        <v>98</v>
      </c>
      <c r="Y325" s="12" t="s">
        <v>99</v>
      </c>
      <c r="Z325" s="12" t="s">
        <v>1264</v>
      </c>
      <c r="AA325" s="12" t="s">
        <v>169</v>
      </c>
      <c r="AB325" s="12"/>
      <c r="AC325" s="12">
        <v>1</v>
      </c>
      <c r="AD325" s="12"/>
      <c r="AE325" s="12" t="s">
        <v>102</v>
      </c>
      <c r="AF325" s="16">
        <v>825000</v>
      </c>
      <c r="AG325" s="16">
        <v>412500</v>
      </c>
      <c r="AH325" s="16">
        <v>50</v>
      </c>
      <c r="AI325" s="16">
        <v>412500</v>
      </c>
      <c r="AJ325" s="12">
        <v>0</v>
      </c>
      <c r="AK325" s="12"/>
      <c r="AL325" s="12"/>
      <c r="AM325" s="12"/>
      <c r="AN325" s="12"/>
      <c r="AO325" s="12"/>
      <c r="AP325" s="12" t="s">
        <v>1261</v>
      </c>
      <c r="AQ325" s="12"/>
      <c r="AR325" s="12"/>
      <c r="AS325" s="12"/>
      <c r="AT325" s="12"/>
      <c r="AU325" s="12"/>
      <c r="AV325" s="17"/>
      <c r="AW325" s="12"/>
      <c r="AX325" s="17"/>
      <c r="AY325" s="12"/>
      <c r="AZ325" s="12" t="s">
        <v>1264</v>
      </c>
      <c r="BA325" s="12" t="s">
        <v>169</v>
      </c>
      <c r="BB325" s="12">
        <v>1</v>
      </c>
      <c r="BC325" s="12"/>
      <c r="BD325" s="16">
        <v>825000</v>
      </c>
      <c r="BE325" s="16">
        <v>0</v>
      </c>
      <c r="BF325" s="16">
        <v>0</v>
      </c>
      <c r="BG325" s="16">
        <v>0</v>
      </c>
      <c r="BH325" s="16">
        <v>0</v>
      </c>
      <c r="BI325" s="16">
        <v>825000</v>
      </c>
      <c r="BJ325" s="16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1:102" ht="17.25" customHeight="1" x14ac:dyDescent="0.15">
      <c r="A326" s="12"/>
      <c r="B326" s="12" t="s">
        <v>1258</v>
      </c>
      <c r="C326" s="13">
        <v>44472</v>
      </c>
      <c r="D326" s="12" t="s">
        <v>89</v>
      </c>
      <c r="E326" s="12" t="s">
        <v>90</v>
      </c>
      <c r="F326" s="12" t="str">
        <f t="shared" si="3"/>
        <v/>
      </c>
      <c r="G326" s="14">
        <v>44472</v>
      </c>
      <c r="H326" s="12"/>
      <c r="I326" s="12"/>
      <c r="J326" s="12"/>
      <c r="K326" s="12" t="s">
        <v>91</v>
      </c>
      <c r="L326" s="12"/>
      <c r="M326" s="12" t="s">
        <v>92</v>
      </c>
      <c r="N326" s="12" t="s">
        <v>93</v>
      </c>
      <c r="O326" s="12" t="s">
        <v>94</v>
      </c>
      <c r="P326" s="12" t="s">
        <v>95</v>
      </c>
      <c r="Q326" s="12" t="s">
        <v>1259</v>
      </c>
      <c r="R326" s="12" t="s">
        <v>1259</v>
      </c>
      <c r="S326" s="12" t="str">
        <f t="shared" si="1"/>
        <v/>
      </c>
      <c r="T326" s="12"/>
      <c r="U326" s="12" t="str">
        <f t="shared" si="2"/>
        <v/>
      </c>
      <c r="V326" s="12"/>
      <c r="W326" s="15" t="s">
        <v>799</v>
      </c>
      <c r="X326" s="12" t="s">
        <v>98</v>
      </c>
      <c r="Y326" s="12" t="s">
        <v>99</v>
      </c>
      <c r="Z326" s="12" t="s">
        <v>1265</v>
      </c>
      <c r="AA326" s="12" t="s">
        <v>112</v>
      </c>
      <c r="AB326" s="12"/>
      <c r="AC326" s="12">
        <v>2</v>
      </c>
      <c r="AD326" s="12"/>
      <c r="AE326" s="12" t="s">
        <v>102</v>
      </c>
      <c r="AF326" s="16">
        <v>1980000</v>
      </c>
      <c r="AG326" s="16">
        <v>1980000</v>
      </c>
      <c r="AH326" s="16">
        <v>50</v>
      </c>
      <c r="AI326" s="16">
        <v>1980000</v>
      </c>
      <c r="AJ326" s="12">
        <v>0</v>
      </c>
      <c r="AK326" s="12"/>
      <c r="AL326" s="12"/>
      <c r="AM326" s="12"/>
      <c r="AN326" s="12"/>
      <c r="AO326" s="12"/>
      <c r="AP326" s="12" t="s">
        <v>1261</v>
      </c>
      <c r="AQ326" s="12"/>
      <c r="AR326" s="12"/>
      <c r="AS326" s="12"/>
      <c r="AT326" s="12"/>
      <c r="AU326" s="12"/>
      <c r="AV326" s="17"/>
      <c r="AW326" s="12"/>
      <c r="AX326" s="17"/>
      <c r="AY326" s="12"/>
      <c r="AZ326" s="12" t="s">
        <v>1265</v>
      </c>
      <c r="BA326" s="12" t="s">
        <v>112</v>
      </c>
      <c r="BB326" s="12">
        <v>2</v>
      </c>
      <c r="BC326" s="12"/>
      <c r="BD326" s="16">
        <v>1980000</v>
      </c>
      <c r="BE326" s="16">
        <v>0</v>
      </c>
      <c r="BF326" s="16">
        <v>0</v>
      </c>
      <c r="BG326" s="16">
        <v>0</v>
      </c>
      <c r="BH326" s="16">
        <v>0</v>
      </c>
      <c r="BI326" s="16">
        <v>3960000</v>
      </c>
      <c r="BJ326" s="16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1:102" ht="17.25" customHeight="1" x14ac:dyDescent="0.15">
      <c r="A327" s="12"/>
      <c r="B327" s="12" t="s">
        <v>1258</v>
      </c>
      <c r="C327" s="13">
        <v>44472</v>
      </c>
      <c r="D327" s="12" t="s">
        <v>89</v>
      </c>
      <c r="E327" s="12" t="s">
        <v>90</v>
      </c>
      <c r="F327" s="12" t="str">
        <f t="shared" si="3"/>
        <v/>
      </c>
      <c r="G327" s="14">
        <v>44472</v>
      </c>
      <c r="H327" s="12"/>
      <c r="I327" s="12"/>
      <c r="J327" s="12"/>
      <c r="K327" s="12" t="s">
        <v>91</v>
      </c>
      <c r="L327" s="12"/>
      <c r="M327" s="12" t="s">
        <v>92</v>
      </c>
      <c r="N327" s="12" t="s">
        <v>93</v>
      </c>
      <c r="O327" s="12" t="s">
        <v>94</v>
      </c>
      <c r="P327" s="12" t="s">
        <v>95</v>
      </c>
      <c r="Q327" s="12" t="s">
        <v>1259</v>
      </c>
      <c r="R327" s="12" t="s">
        <v>1259</v>
      </c>
      <c r="S327" s="12" t="str">
        <f t="shared" si="1"/>
        <v/>
      </c>
      <c r="T327" s="12"/>
      <c r="U327" s="12" t="str">
        <f t="shared" si="2"/>
        <v/>
      </c>
      <c r="V327" s="12"/>
      <c r="W327" s="15" t="s">
        <v>799</v>
      </c>
      <c r="X327" s="12" t="s">
        <v>98</v>
      </c>
      <c r="Y327" s="12" t="s">
        <v>99</v>
      </c>
      <c r="Z327" s="12" t="s">
        <v>740</v>
      </c>
      <c r="AA327" s="12" t="s">
        <v>132</v>
      </c>
      <c r="AB327" s="12"/>
      <c r="AC327" s="12">
        <v>1</v>
      </c>
      <c r="AD327" s="12"/>
      <c r="AE327" s="12" t="s">
        <v>102</v>
      </c>
      <c r="AF327" s="16">
        <v>2450000</v>
      </c>
      <c r="AG327" s="16">
        <v>1225000</v>
      </c>
      <c r="AH327" s="16">
        <v>50</v>
      </c>
      <c r="AI327" s="16">
        <v>1225000</v>
      </c>
      <c r="AJ327" s="12">
        <v>0</v>
      </c>
      <c r="AK327" s="12"/>
      <c r="AL327" s="12"/>
      <c r="AM327" s="12"/>
      <c r="AN327" s="12"/>
      <c r="AO327" s="12"/>
      <c r="AP327" s="12" t="s">
        <v>1261</v>
      </c>
      <c r="AQ327" s="12"/>
      <c r="AR327" s="12"/>
      <c r="AS327" s="12"/>
      <c r="AT327" s="12"/>
      <c r="AU327" s="12"/>
      <c r="AV327" s="17"/>
      <c r="AW327" s="12"/>
      <c r="AX327" s="17"/>
      <c r="AY327" s="12"/>
      <c r="AZ327" s="12" t="s">
        <v>740</v>
      </c>
      <c r="BA327" s="12" t="s">
        <v>132</v>
      </c>
      <c r="BB327" s="12">
        <v>1</v>
      </c>
      <c r="BC327" s="12"/>
      <c r="BD327" s="16">
        <v>2450000</v>
      </c>
      <c r="BE327" s="16">
        <v>0</v>
      </c>
      <c r="BF327" s="16">
        <v>0</v>
      </c>
      <c r="BG327" s="16">
        <v>0</v>
      </c>
      <c r="BH327" s="16">
        <v>0</v>
      </c>
      <c r="BI327" s="16">
        <v>2450000</v>
      </c>
      <c r="BJ327" s="16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1:102" ht="17.25" customHeight="1" x14ac:dyDescent="0.15">
      <c r="A328" s="12">
        <v>31</v>
      </c>
      <c r="B328" s="12" t="s">
        <v>1266</v>
      </c>
      <c r="C328" s="13">
        <v>44472</v>
      </c>
      <c r="D328" s="12" t="s">
        <v>140</v>
      </c>
      <c r="E328" s="12" t="s">
        <v>90</v>
      </c>
      <c r="F328" s="12" t="str">
        <f t="shared" si="3"/>
        <v/>
      </c>
      <c r="G328" s="14">
        <v>44472</v>
      </c>
      <c r="H328" s="12"/>
      <c r="I328" s="12"/>
      <c r="J328" s="12"/>
      <c r="K328" s="12" t="s">
        <v>91</v>
      </c>
      <c r="L328" s="12"/>
      <c r="M328" s="12" t="s">
        <v>92</v>
      </c>
      <c r="N328" s="12" t="s">
        <v>93</v>
      </c>
      <c r="O328" s="12" t="s">
        <v>94</v>
      </c>
      <c r="P328" s="12" t="s">
        <v>95</v>
      </c>
      <c r="Q328" s="12" t="s">
        <v>1259</v>
      </c>
      <c r="R328" s="12" t="s">
        <v>1259</v>
      </c>
      <c r="S328" s="12" t="str">
        <f t="shared" si="1"/>
        <v/>
      </c>
      <c r="T328" s="12"/>
      <c r="U328" s="12" t="str">
        <f t="shared" si="2"/>
        <v/>
      </c>
      <c r="V328" s="12"/>
      <c r="W328" s="15" t="s">
        <v>799</v>
      </c>
      <c r="X328" s="12" t="s">
        <v>98</v>
      </c>
      <c r="Y328" s="12" t="s">
        <v>99</v>
      </c>
      <c r="Z328" s="12" t="s">
        <v>1265</v>
      </c>
      <c r="AA328" s="12" t="s">
        <v>112</v>
      </c>
      <c r="AB328" s="12"/>
      <c r="AC328" s="12">
        <v>1</v>
      </c>
      <c r="AD328" s="12"/>
      <c r="AE328" s="12" t="s">
        <v>102</v>
      </c>
      <c r="AF328" s="16">
        <v>1980000</v>
      </c>
      <c r="AG328" s="16">
        <v>990000</v>
      </c>
      <c r="AH328" s="16">
        <v>50</v>
      </c>
      <c r="AI328" s="16">
        <v>990000</v>
      </c>
      <c r="AJ328" s="12">
        <v>0</v>
      </c>
      <c r="AK328" s="12">
        <v>0</v>
      </c>
      <c r="AL328" s="12">
        <v>0</v>
      </c>
      <c r="AM328" s="12">
        <v>0</v>
      </c>
      <c r="AN328" s="12">
        <v>990000</v>
      </c>
      <c r="AO328" s="12">
        <v>990000</v>
      </c>
      <c r="AP328" s="12"/>
      <c r="AQ328" s="12"/>
      <c r="AR328" s="12"/>
      <c r="AS328" s="12"/>
      <c r="AT328" s="12" t="s">
        <v>1267</v>
      </c>
      <c r="AU328" s="12"/>
      <c r="AV328" s="14">
        <v>44472</v>
      </c>
      <c r="AW328" s="12" t="s">
        <v>106</v>
      </c>
      <c r="AX328" s="14">
        <v>44472</v>
      </c>
      <c r="AY328" s="12" t="s">
        <v>106</v>
      </c>
      <c r="AZ328" s="12" t="s">
        <v>1265</v>
      </c>
      <c r="BA328" s="12" t="s">
        <v>112</v>
      </c>
      <c r="BB328" s="12">
        <v>1</v>
      </c>
      <c r="BC328" s="12"/>
      <c r="BD328" s="16">
        <v>1980000</v>
      </c>
      <c r="BE328" s="16">
        <v>0</v>
      </c>
      <c r="BF328" s="16">
        <v>0</v>
      </c>
      <c r="BG328" s="16">
        <v>0</v>
      </c>
      <c r="BH328" s="16">
        <v>0</v>
      </c>
      <c r="BI328" s="16">
        <v>1980000</v>
      </c>
      <c r="BJ328" s="16"/>
      <c r="BK328" s="12"/>
      <c r="BL328" s="12" t="s">
        <v>104</v>
      </c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7">
        <v>44472.698425925926</v>
      </c>
      <c r="BZ328" s="12" t="s">
        <v>1268</v>
      </c>
      <c r="CA328" s="12" t="s">
        <v>106</v>
      </c>
      <c r="CB328" s="12">
        <v>990000</v>
      </c>
      <c r="CC328" s="12" t="s">
        <v>90</v>
      </c>
      <c r="CD328" s="12" t="s">
        <v>107</v>
      </c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1:102" ht="17.25" customHeight="1" x14ac:dyDescent="0.15">
      <c r="A329" s="12">
        <v>30</v>
      </c>
      <c r="B329" s="12" t="s">
        <v>1269</v>
      </c>
      <c r="C329" s="13">
        <v>44472</v>
      </c>
      <c r="D329" s="12" t="s">
        <v>89</v>
      </c>
      <c r="E329" s="12" t="s">
        <v>90</v>
      </c>
      <c r="F329" s="12" t="str">
        <f t="shared" si="3"/>
        <v/>
      </c>
      <c r="G329" s="14">
        <v>44472</v>
      </c>
      <c r="H329" s="12"/>
      <c r="I329" s="12"/>
      <c r="J329" s="12"/>
      <c r="K329" s="12" t="s">
        <v>91</v>
      </c>
      <c r="L329" s="12"/>
      <c r="M329" s="12" t="s">
        <v>92</v>
      </c>
      <c r="N329" s="12" t="s">
        <v>93</v>
      </c>
      <c r="O329" s="12" t="s">
        <v>94</v>
      </c>
      <c r="P329" s="12" t="s">
        <v>95</v>
      </c>
      <c r="Q329" s="12" t="s">
        <v>120</v>
      </c>
      <c r="R329" s="12" t="s">
        <v>120</v>
      </c>
      <c r="S329" s="12" t="str">
        <f t="shared" si="1"/>
        <v/>
      </c>
      <c r="T329" s="12"/>
      <c r="U329" s="12" t="str">
        <f t="shared" si="2"/>
        <v/>
      </c>
      <c r="V329" s="12"/>
      <c r="W329" s="18" t="s">
        <v>799</v>
      </c>
      <c r="X329" s="12" t="s">
        <v>98</v>
      </c>
      <c r="Y329" s="12" t="s">
        <v>99</v>
      </c>
      <c r="Z329" s="12" t="s">
        <v>1270</v>
      </c>
      <c r="AA329" s="12" t="s">
        <v>584</v>
      </c>
      <c r="AB329" s="12"/>
      <c r="AC329" s="12">
        <v>2</v>
      </c>
      <c r="AD329" s="12"/>
      <c r="AE329" s="12" t="s">
        <v>102</v>
      </c>
      <c r="AF329" s="16">
        <v>250000</v>
      </c>
      <c r="AG329" s="16">
        <v>0</v>
      </c>
      <c r="AH329" s="16">
        <v>0</v>
      </c>
      <c r="AI329" s="16">
        <v>500000</v>
      </c>
      <c r="AJ329" s="12">
        <v>0</v>
      </c>
      <c r="AK329" s="12">
        <v>0</v>
      </c>
      <c r="AL329" s="12">
        <v>0</v>
      </c>
      <c r="AM329" s="12">
        <v>0</v>
      </c>
      <c r="AN329" s="12">
        <v>2591000</v>
      </c>
      <c r="AO329" s="12">
        <v>2591000</v>
      </c>
      <c r="AP329" s="12"/>
      <c r="AQ329" s="12"/>
      <c r="AR329" s="12"/>
      <c r="AS329" s="12"/>
      <c r="AT329" s="12" t="s">
        <v>1271</v>
      </c>
      <c r="AU329" s="12"/>
      <c r="AV329" s="14">
        <v>44472</v>
      </c>
      <c r="AW329" s="12" t="s">
        <v>106</v>
      </c>
      <c r="AX329" s="14">
        <v>44472</v>
      </c>
      <c r="AY329" s="12" t="s">
        <v>106</v>
      </c>
      <c r="AZ329" s="12" t="s">
        <v>1270</v>
      </c>
      <c r="BA329" s="12" t="s">
        <v>584</v>
      </c>
      <c r="BB329" s="12">
        <v>2</v>
      </c>
      <c r="BC329" s="12"/>
      <c r="BD329" s="16">
        <v>250000</v>
      </c>
      <c r="BE329" s="16">
        <v>0</v>
      </c>
      <c r="BF329" s="16">
        <v>0</v>
      </c>
      <c r="BG329" s="16">
        <v>0</v>
      </c>
      <c r="BH329" s="16">
        <v>0</v>
      </c>
      <c r="BI329" s="16">
        <v>500000</v>
      </c>
      <c r="BJ329" s="16"/>
      <c r="BK329" s="12"/>
      <c r="BL329" s="12" t="s">
        <v>104</v>
      </c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7">
        <v>44472.768807870372</v>
      </c>
      <c r="BZ329" s="12" t="s">
        <v>1272</v>
      </c>
      <c r="CA329" s="12" t="s">
        <v>106</v>
      </c>
      <c r="CB329" s="12">
        <v>2591000</v>
      </c>
      <c r="CC329" s="12" t="s">
        <v>90</v>
      </c>
      <c r="CD329" s="12" t="s">
        <v>107</v>
      </c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1:102" ht="17.25" customHeight="1" x14ac:dyDescent="0.15">
      <c r="A330" s="12"/>
      <c r="B330" s="12" t="s">
        <v>1269</v>
      </c>
      <c r="C330" s="13">
        <v>44472</v>
      </c>
      <c r="D330" s="12" t="s">
        <v>89</v>
      </c>
      <c r="E330" s="12" t="s">
        <v>90</v>
      </c>
      <c r="F330" s="12" t="str">
        <f t="shared" si="3"/>
        <v/>
      </c>
      <c r="G330" s="14">
        <v>44472</v>
      </c>
      <c r="H330" s="12"/>
      <c r="I330" s="12"/>
      <c r="J330" s="12"/>
      <c r="K330" s="12" t="s">
        <v>91</v>
      </c>
      <c r="L330" s="12"/>
      <c r="M330" s="12" t="s">
        <v>92</v>
      </c>
      <c r="N330" s="12" t="s">
        <v>93</v>
      </c>
      <c r="O330" s="12" t="s">
        <v>94</v>
      </c>
      <c r="P330" s="12" t="s">
        <v>95</v>
      </c>
      <c r="Q330" s="12" t="s">
        <v>120</v>
      </c>
      <c r="R330" s="12" t="s">
        <v>120</v>
      </c>
      <c r="S330" s="12" t="str">
        <f t="shared" si="1"/>
        <v/>
      </c>
      <c r="T330" s="12"/>
      <c r="U330" s="12" t="str">
        <f t="shared" si="2"/>
        <v/>
      </c>
      <c r="V330" s="12"/>
      <c r="W330" s="18" t="s">
        <v>799</v>
      </c>
      <c r="X330" s="12" t="s">
        <v>98</v>
      </c>
      <c r="Y330" s="12" t="s">
        <v>99</v>
      </c>
      <c r="Z330" s="12" t="s">
        <v>1083</v>
      </c>
      <c r="AA330" s="12" t="s">
        <v>865</v>
      </c>
      <c r="AB330" s="12"/>
      <c r="AC330" s="12">
        <v>1</v>
      </c>
      <c r="AD330" s="12"/>
      <c r="AE330" s="12" t="s">
        <v>102</v>
      </c>
      <c r="AF330" s="16">
        <v>149000</v>
      </c>
      <c r="AG330" s="16">
        <v>0</v>
      </c>
      <c r="AH330" s="16">
        <v>0</v>
      </c>
      <c r="AI330" s="16">
        <v>149000</v>
      </c>
      <c r="AJ330" s="12">
        <v>0</v>
      </c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7"/>
      <c r="AW330" s="12"/>
      <c r="AX330" s="17"/>
      <c r="AY330" s="12"/>
      <c r="AZ330" s="12" t="s">
        <v>1083</v>
      </c>
      <c r="BA330" s="12" t="s">
        <v>865</v>
      </c>
      <c r="BB330" s="12">
        <v>1</v>
      </c>
      <c r="BC330" s="12"/>
      <c r="BD330" s="16">
        <v>149000</v>
      </c>
      <c r="BE330" s="16">
        <v>0</v>
      </c>
      <c r="BF330" s="16">
        <v>0</v>
      </c>
      <c r="BG330" s="16">
        <v>0</v>
      </c>
      <c r="BH330" s="16">
        <v>0</v>
      </c>
      <c r="BI330" s="16">
        <v>149000</v>
      </c>
      <c r="BJ330" s="16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1:102" ht="17.25" customHeight="1" x14ac:dyDescent="0.15">
      <c r="A331" s="12"/>
      <c r="B331" s="12" t="s">
        <v>1269</v>
      </c>
      <c r="C331" s="13">
        <v>44472</v>
      </c>
      <c r="D331" s="12" t="s">
        <v>89</v>
      </c>
      <c r="E331" s="12" t="s">
        <v>90</v>
      </c>
      <c r="F331" s="12" t="str">
        <f t="shared" si="3"/>
        <v/>
      </c>
      <c r="G331" s="14">
        <v>44472</v>
      </c>
      <c r="H331" s="12"/>
      <c r="I331" s="12"/>
      <c r="J331" s="12"/>
      <c r="K331" s="12" t="s">
        <v>91</v>
      </c>
      <c r="L331" s="12"/>
      <c r="M331" s="12" t="s">
        <v>92</v>
      </c>
      <c r="N331" s="12" t="s">
        <v>93</v>
      </c>
      <c r="O331" s="12" t="s">
        <v>94</v>
      </c>
      <c r="P331" s="12" t="s">
        <v>95</v>
      </c>
      <c r="Q331" s="12" t="s">
        <v>120</v>
      </c>
      <c r="R331" s="12" t="s">
        <v>120</v>
      </c>
      <c r="S331" s="12" t="str">
        <f t="shared" si="1"/>
        <v/>
      </c>
      <c r="T331" s="12"/>
      <c r="U331" s="12" t="str">
        <f t="shared" si="2"/>
        <v/>
      </c>
      <c r="V331" s="12"/>
      <c r="W331" s="18" t="s">
        <v>799</v>
      </c>
      <c r="X331" s="12" t="s">
        <v>98</v>
      </c>
      <c r="Y331" s="12" t="s">
        <v>99</v>
      </c>
      <c r="Z331" s="12" t="s">
        <v>871</v>
      </c>
      <c r="AA331" s="12" t="s">
        <v>865</v>
      </c>
      <c r="AB331" s="12"/>
      <c r="AC331" s="12">
        <v>7</v>
      </c>
      <c r="AD331" s="12"/>
      <c r="AE331" s="12" t="s">
        <v>102</v>
      </c>
      <c r="AF331" s="16">
        <v>249000</v>
      </c>
      <c r="AG331" s="16">
        <v>0</v>
      </c>
      <c r="AH331" s="16">
        <v>0</v>
      </c>
      <c r="AI331" s="16">
        <v>1743000</v>
      </c>
      <c r="AJ331" s="12">
        <v>0</v>
      </c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7"/>
      <c r="AW331" s="12"/>
      <c r="AX331" s="17"/>
      <c r="AY331" s="12"/>
      <c r="AZ331" s="12" t="s">
        <v>871</v>
      </c>
      <c r="BA331" s="12" t="s">
        <v>865</v>
      </c>
      <c r="BB331" s="12">
        <v>7</v>
      </c>
      <c r="BC331" s="12"/>
      <c r="BD331" s="16">
        <v>249000</v>
      </c>
      <c r="BE331" s="16">
        <v>0</v>
      </c>
      <c r="BF331" s="16">
        <v>0</v>
      </c>
      <c r="BG331" s="16">
        <v>0</v>
      </c>
      <c r="BH331" s="16">
        <v>0</v>
      </c>
      <c r="BI331" s="16">
        <v>1743000</v>
      </c>
      <c r="BJ331" s="16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1:102" ht="17.25" customHeight="1" x14ac:dyDescent="0.15">
      <c r="A332" s="12"/>
      <c r="B332" s="12" t="s">
        <v>1269</v>
      </c>
      <c r="C332" s="13">
        <v>44472</v>
      </c>
      <c r="D332" s="12" t="s">
        <v>89</v>
      </c>
      <c r="E332" s="12" t="s">
        <v>90</v>
      </c>
      <c r="F332" s="12" t="str">
        <f t="shared" si="3"/>
        <v/>
      </c>
      <c r="G332" s="14">
        <v>44472</v>
      </c>
      <c r="H332" s="12"/>
      <c r="I332" s="12"/>
      <c r="J332" s="12"/>
      <c r="K332" s="12" t="s">
        <v>91</v>
      </c>
      <c r="L332" s="12"/>
      <c r="M332" s="12" t="s">
        <v>92</v>
      </c>
      <c r="N332" s="12" t="s">
        <v>93</v>
      </c>
      <c r="O332" s="12" t="s">
        <v>94</v>
      </c>
      <c r="P332" s="12" t="s">
        <v>95</v>
      </c>
      <c r="Q332" s="12" t="s">
        <v>120</v>
      </c>
      <c r="R332" s="12" t="s">
        <v>120</v>
      </c>
      <c r="S332" s="12" t="str">
        <f t="shared" si="1"/>
        <v/>
      </c>
      <c r="T332" s="12"/>
      <c r="U332" s="12" t="str">
        <f t="shared" si="2"/>
        <v/>
      </c>
      <c r="V332" s="12"/>
      <c r="W332" s="18" t="s">
        <v>799</v>
      </c>
      <c r="X332" s="12" t="s">
        <v>98</v>
      </c>
      <c r="Y332" s="12" t="s">
        <v>99</v>
      </c>
      <c r="Z332" s="12" t="s">
        <v>1273</v>
      </c>
      <c r="AA332" s="12" t="s">
        <v>865</v>
      </c>
      <c r="AB332" s="12"/>
      <c r="AC332" s="12">
        <v>1</v>
      </c>
      <c r="AD332" s="12"/>
      <c r="AE332" s="12" t="s">
        <v>102</v>
      </c>
      <c r="AF332" s="16">
        <v>199000</v>
      </c>
      <c r="AG332" s="16">
        <v>0</v>
      </c>
      <c r="AH332" s="16">
        <v>0</v>
      </c>
      <c r="AI332" s="16">
        <v>199000</v>
      </c>
      <c r="AJ332" s="12">
        <v>0</v>
      </c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7"/>
      <c r="AW332" s="12"/>
      <c r="AX332" s="17"/>
      <c r="AY332" s="12"/>
      <c r="AZ332" s="12" t="s">
        <v>1273</v>
      </c>
      <c r="BA332" s="12" t="s">
        <v>865</v>
      </c>
      <c r="BB332" s="12">
        <v>1</v>
      </c>
      <c r="BC332" s="12"/>
      <c r="BD332" s="16">
        <v>199000</v>
      </c>
      <c r="BE332" s="16">
        <v>0</v>
      </c>
      <c r="BF332" s="16">
        <v>0</v>
      </c>
      <c r="BG332" s="16">
        <v>0</v>
      </c>
      <c r="BH332" s="16">
        <v>0</v>
      </c>
      <c r="BI332" s="16">
        <v>199000</v>
      </c>
      <c r="BJ332" s="16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1:102" ht="17.25" customHeight="1" x14ac:dyDescent="0.15">
      <c r="A333" s="12">
        <v>29</v>
      </c>
      <c r="B333" s="12" t="s">
        <v>1274</v>
      </c>
      <c r="C333" s="13">
        <v>44503</v>
      </c>
      <c r="D333" s="12" t="s">
        <v>140</v>
      </c>
      <c r="E333" s="12" t="s">
        <v>90</v>
      </c>
      <c r="F333" s="12" t="str">
        <f t="shared" si="3"/>
        <v/>
      </c>
      <c r="G333" s="14">
        <v>44503</v>
      </c>
      <c r="H333" s="12"/>
      <c r="I333" s="12"/>
      <c r="J333" s="12"/>
      <c r="K333" s="12" t="s">
        <v>91</v>
      </c>
      <c r="L333" s="12"/>
      <c r="M333" s="12" t="s">
        <v>92</v>
      </c>
      <c r="N333" s="12" t="s">
        <v>93</v>
      </c>
      <c r="O333" s="12" t="s">
        <v>94</v>
      </c>
      <c r="P333" s="12" t="s">
        <v>95</v>
      </c>
      <c r="Q333" s="12" t="s">
        <v>1275</v>
      </c>
      <c r="R333" s="12" t="s">
        <v>1275</v>
      </c>
      <c r="S333" s="12" t="str">
        <f t="shared" si="1"/>
        <v/>
      </c>
      <c r="T333" s="12"/>
      <c r="U333" s="12" t="str">
        <f t="shared" si="2"/>
        <v/>
      </c>
      <c r="V333" s="12"/>
      <c r="W333" s="18" t="s">
        <v>799</v>
      </c>
      <c r="X333" s="12" t="s">
        <v>98</v>
      </c>
      <c r="Y333" s="12" t="s">
        <v>99</v>
      </c>
      <c r="Z333" s="12" t="s">
        <v>1133</v>
      </c>
      <c r="AA333" s="12" t="s">
        <v>112</v>
      </c>
      <c r="AB333" s="12"/>
      <c r="AC333" s="12">
        <v>1</v>
      </c>
      <c r="AD333" s="12"/>
      <c r="AE333" s="12" t="s">
        <v>102</v>
      </c>
      <c r="AF333" s="16">
        <v>1485000</v>
      </c>
      <c r="AG333" s="16">
        <v>1485000</v>
      </c>
      <c r="AH333" s="16">
        <v>100</v>
      </c>
      <c r="AI333" s="16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 t="s">
        <v>1276</v>
      </c>
      <c r="AQ333" s="12"/>
      <c r="AR333" s="12"/>
      <c r="AS333" s="12"/>
      <c r="AT333" s="12" t="s">
        <v>1277</v>
      </c>
      <c r="AU333" s="12"/>
      <c r="AV333" s="14">
        <v>44503</v>
      </c>
      <c r="AW333" s="12" t="s">
        <v>106</v>
      </c>
      <c r="AX333" s="14">
        <v>44503</v>
      </c>
      <c r="AY333" s="12" t="s">
        <v>106</v>
      </c>
      <c r="AZ333" s="12" t="s">
        <v>1133</v>
      </c>
      <c r="BA333" s="12" t="s">
        <v>112</v>
      </c>
      <c r="BB333" s="12">
        <v>1</v>
      </c>
      <c r="BC333" s="12"/>
      <c r="BD333" s="16">
        <v>1485000</v>
      </c>
      <c r="BE333" s="16">
        <v>0</v>
      </c>
      <c r="BF333" s="16">
        <v>0</v>
      </c>
      <c r="BG333" s="16">
        <v>0</v>
      </c>
      <c r="BH333" s="16">
        <v>0</v>
      </c>
      <c r="BI333" s="16">
        <v>1485000</v>
      </c>
      <c r="BJ333" s="16"/>
      <c r="BK333" s="12"/>
      <c r="BL333" s="12" t="s">
        <v>104</v>
      </c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1:102" ht="17.25" customHeight="1" x14ac:dyDescent="0.15">
      <c r="A334" s="12">
        <v>28</v>
      </c>
      <c r="B334" s="12" t="s">
        <v>1278</v>
      </c>
      <c r="C334" s="13">
        <v>44533</v>
      </c>
      <c r="D334" s="12" t="s">
        <v>89</v>
      </c>
      <c r="E334" s="12" t="s">
        <v>90</v>
      </c>
      <c r="F334" s="12" t="str">
        <f t="shared" si="3"/>
        <v/>
      </c>
      <c r="G334" s="14">
        <v>44533</v>
      </c>
      <c r="H334" s="12"/>
      <c r="I334" s="12" t="s">
        <v>258</v>
      </c>
      <c r="J334" s="12"/>
      <c r="K334" s="12" t="s">
        <v>91</v>
      </c>
      <c r="L334" s="12"/>
      <c r="M334" s="12" t="s">
        <v>92</v>
      </c>
      <c r="N334" s="12" t="s">
        <v>93</v>
      </c>
      <c r="O334" s="12" t="s">
        <v>94</v>
      </c>
      <c r="P334" s="12" t="s">
        <v>95</v>
      </c>
      <c r="Q334" s="12" t="s">
        <v>1244</v>
      </c>
      <c r="R334" s="12" t="s">
        <v>1244</v>
      </c>
      <c r="S334" s="12" t="str">
        <f t="shared" si="1"/>
        <v/>
      </c>
      <c r="T334" s="12"/>
      <c r="U334" s="12" t="str">
        <f t="shared" si="2"/>
        <v/>
      </c>
      <c r="V334" s="12"/>
      <c r="W334" s="15" t="s">
        <v>799</v>
      </c>
      <c r="X334" s="12" t="s">
        <v>98</v>
      </c>
      <c r="Y334" s="12" t="s">
        <v>158</v>
      </c>
      <c r="Z334" s="12" t="s">
        <v>1279</v>
      </c>
      <c r="AA334" s="12" t="s">
        <v>112</v>
      </c>
      <c r="AB334" s="12"/>
      <c r="AC334" s="12">
        <v>4</v>
      </c>
      <c r="AD334" s="12"/>
      <c r="AE334" s="12" t="s">
        <v>102</v>
      </c>
      <c r="AF334" s="16">
        <v>2265000</v>
      </c>
      <c r="AG334" s="16">
        <v>0</v>
      </c>
      <c r="AH334" s="16">
        <v>0</v>
      </c>
      <c r="AI334" s="16">
        <v>9060000</v>
      </c>
      <c r="AJ334" s="12">
        <v>0</v>
      </c>
      <c r="AK334" s="12">
        <v>0</v>
      </c>
      <c r="AL334" s="12">
        <v>0</v>
      </c>
      <c r="AM334" s="12">
        <v>0</v>
      </c>
      <c r="AN334" s="12">
        <v>9060000</v>
      </c>
      <c r="AO334" s="12">
        <v>0</v>
      </c>
      <c r="AP334" s="12"/>
      <c r="AQ334" s="12"/>
      <c r="AR334" s="12"/>
      <c r="AS334" s="12"/>
      <c r="AT334" s="12" t="s">
        <v>1280</v>
      </c>
      <c r="AU334" s="12"/>
      <c r="AV334" s="14">
        <v>44533</v>
      </c>
      <c r="AW334" s="12" t="s">
        <v>799</v>
      </c>
      <c r="AX334" s="14">
        <v>44533</v>
      </c>
      <c r="AY334" s="12" t="s">
        <v>799</v>
      </c>
      <c r="AZ334" s="12" t="s">
        <v>1279</v>
      </c>
      <c r="BA334" s="12" t="s">
        <v>112</v>
      </c>
      <c r="BB334" s="12">
        <v>4</v>
      </c>
      <c r="BC334" s="12"/>
      <c r="BD334" s="16">
        <v>2265000</v>
      </c>
      <c r="BE334" s="16">
        <v>0</v>
      </c>
      <c r="BF334" s="16">
        <v>0</v>
      </c>
      <c r="BG334" s="16">
        <v>0</v>
      </c>
      <c r="BH334" s="16">
        <v>0</v>
      </c>
      <c r="BI334" s="16">
        <v>9060000</v>
      </c>
      <c r="BJ334" s="16"/>
      <c r="BK334" s="12"/>
      <c r="BL334" s="12" t="s">
        <v>104</v>
      </c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1:102" ht="17.25" customHeight="1" x14ac:dyDescent="0.15">
      <c r="A335" s="12">
        <v>27</v>
      </c>
      <c r="B335" s="12" t="s">
        <v>1281</v>
      </c>
      <c r="C335" s="19" t="s">
        <v>1282</v>
      </c>
      <c r="D335" s="12" t="s">
        <v>89</v>
      </c>
      <c r="E335" s="12" t="s">
        <v>90</v>
      </c>
      <c r="F335" s="12" t="str">
        <f t="shared" si="3"/>
        <v/>
      </c>
      <c r="G335" s="12" t="s">
        <v>1282</v>
      </c>
      <c r="H335" s="12"/>
      <c r="I335" s="12"/>
      <c r="J335" s="12"/>
      <c r="K335" s="12" t="s">
        <v>91</v>
      </c>
      <c r="L335" s="12"/>
      <c r="M335" s="12" t="s">
        <v>92</v>
      </c>
      <c r="N335" s="12" t="s">
        <v>93</v>
      </c>
      <c r="O335" s="12" t="s">
        <v>94</v>
      </c>
      <c r="P335" s="12" t="s">
        <v>95</v>
      </c>
      <c r="Q335" s="12" t="s">
        <v>120</v>
      </c>
      <c r="R335" s="12" t="s">
        <v>120</v>
      </c>
      <c r="S335" s="12" t="str">
        <f t="shared" si="1"/>
        <v/>
      </c>
      <c r="T335" s="12"/>
      <c r="U335" s="12" t="str">
        <f t="shared" si="2"/>
        <v/>
      </c>
      <c r="V335" s="12"/>
      <c r="W335" s="15" t="s">
        <v>277</v>
      </c>
      <c r="X335" s="12" t="s">
        <v>98</v>
      </c>
      <c r="Y335" s="12" t="s">
        <v>99</v>
      </c>
      <c r="Z335" s="12" t="s">
        <v>1283</v>
      </c>
      <c r="AA335" s="12" t="s">
        <v>584</v>
      </c>
      <c r="AB335" s="12"/>
      <c r="AC335" s="12">
        <v>1</v>
      </c>
      <c r="AD335" s="12"/>
      <c r="AE335" s="12" t="s">
        <v>102</v>
      </c>
      <c r="AF335" s="16">
        <v>100000</v>
      </c>
      <c r="AG335" s="16">
        <v>0</v>
      </c>
      <c r="AH335" s="16">
        <v>0</v>
      </c>
      <c r="AI335" s="16">
        <v>100000</v>
      </c>
      <c r="AJ335" s="12">
        <v>0</v>
      </c>
      <c r="AK335" s="12">
        <v>0</v>
      </c>
      <c r="AL335" s="12">
        <v>0</v>
      </c>
      <c r="AM335" s="12">
        <v>0</v>
      </c>
      <c r="AN335" s="12">
        <v>100000</v>
      </c>
      <c r="AO335" s="12">
        <v>100000</v>
      </c>
      <c r="AP335" s="12"/>
      <c r="AQ335" s="12"/>
      <c r="AR335" s="12"/>
      <c r="AS335" s="12"/>
      <c r="AT335" s="12" t="s">
        <v>1284</v>
      </c>
      <c r="AU335" s="12"/>
      <c r="AV335" s="12" t="s">
        <v>1282</v>
      </c>
      <c r="AW335" s="12" t="s">
        <v>277</v>
      </c>
      <c r="AX335" s="12" t="s">
        <v>1282</v>
      </c>
      <c r="AY335" s="12" t="s">
        <v>277</v>
      </c>
      <c r="AZ335" s="12" t="s">
        <v>1283</v>
      </c>
      <c r="BA335" s="12" t="s">
        <v>584</v>
      </c>
      <c r="BB335" s="12">
        <v>1</v>
      </c>
      <c r="BC335" s="12"/>
      <c r="BD335" s="16">
        <v>100000</v>
      </c>
      <c r="BE335" s="16">
        <v>0</v>
      </c>
      <c r="BF335" s="16">
        <v>0</v>
      </c>
      <c r="BG335" s="16">
        <v>0</v>
      </c>
      <c r="BH335" s="16">
        <v>0</v>
      </c>
      <c r="BI335" s="16">
        <v>100000</v>
      </c>
      <c r="BJ335" s="16"/>
      <c r="BK335" s="12"/>
      <c r="BL335" s="12" t="s">
        <v>104</v>
      </c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 t="s">
        <v>1285</v>
      </c>
      <c r="BZ335" s="12" t="s">
        <v>1286</v>
      </c>
      <c r="CA335" s="12" t="s">
        <v>277</v>
      </c>
      <c r="CB335" s="12">
        <v>100000</v>
      </c>
      <c r="CC335" s="12" t="s">
        <v>90</v>
      </c>
      <c r="CD335" s="12" t="s">
        <v>107</v>
      </c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1:102" ht="17.25" customHeight="1" x14ac:dyDescent="0.15">
      <c r="A336" s="12">
        <v>26</v>
      </c>
      <c r="B336" s="12" t="s">
        <v>1287</v>
      </c>
      <c r="C336" s="19" t="s">
        <v>1288</v>
      </c>
      <c r="D336" s="12" t="s">
        <v>89</v>
      </c>
      <c r="E336" s="12" t="s">
        <v>90</v>
      </c>
      <c r="F336" s="12" t="str">
        <f t="shared" si="3"/>
        <v/>
      </c>
      <c r="G336" s="12" t="s">
        <v>1288</v>
      </c>
      <c r="H336" s="12"/>
      <c r="I336" s="12"/>
      <c r="J336" s="12"/>
      <c r="K336" s="12" t="s">
        <v>91</v>
      </c>
      <c r="L336" s="12"/>
      <c r="M336" s="12" t="s">
        <v>92</v>
      </c>
      <c r="N336" s="12" t="s">
        <v>93</v>
      </c>
      <c r="O336" s="12" t="s">
        <v>94</v>
      </c>
      <c r="P336" s="12" t="s">
        <v>95</v>
      </c>
      <c r="Q336" s="12" t="s">
        <v>1289</v>
      </c>
      <c r="R336" s="12" t="s">
        <v>1289</v>
      </c>
      <c r="S336" s="12" t="str">
        <f t="shared" si="1"/>
        <v/>
      </c>
      <c r="T336" s="12"/>
      <c r="U336" s="12" t="str">
        <f t="shared" si="2"/>
        <v/>
      </c>
      <c r="V336" s="12"/>
      <c r="W336" s="18" t="s">
        <v>799</v>
      </c>
      <c r="X336" s="12" t="s">
        <v>98</v>
      </c>
      <c r="Y336" s="12" t="s">
        <v>99</v>
      </c>
      <c r="Z336" s="12" t="s">
        <v>1290</v>
      </c>
      <c r="AA336" s="12" t="s">
        <v>166</v>
      </c>
      <c r="AB336" s="12"/>
      <c r="AC336" s="12">
        <v>1</v>
      </c>
      <c r="AD336" s="12"/>
      <c r="AE336" s="12" t="s">
        <v>102</v>
      </c>
      <c r="AF336" s="16">
        <v>16170000</v>
      </c>
      <c r="AG336" s="16">
        <v>0</v>
      </c>
      <c r="AH336" s="16">
        <v>0</v>
      </c>
      <c r="AI336" s="16">
        <v>16170000</v>
      </c>
      <c r="AJ336" s="12">
        <v>0</v>
      </c>
      <c r="AK336" s="12">
        <v>0</v>
      </c>
      <c r="AL336" s="12">
        <v>0</v>
      </c>
      <c r="AM336" s="12">
        <v>0</v>
      </c>
      <c r="AN336" s="12">
        <v>20185000</v>
      </c>
      <c r="AO336" s="12">
        <v>20185000</v>
      </c>
      <c r="AP336" s="12"/>
      <c r="AQ336" s="12"/>
      <c r="AR336" s="12"/>
      <c r="AS336" s="12"/>
      <c r="AT336" s="12" t="s">
        <v>1291</v>
      </c>
      <c r="AU336" s="12"/>
      <c r="AV336" s="12" t="s">
        <v>1288</v>
      </c>
      <c r="AW336" s="12" t="s">
        <v>106</v>
      </c>
      <c r="AX336" s="12" t="s">
        <v>1288</v>
      </c>
      <c r="AY336" s="12" t="s">
        <v>106</v>
      </c>
      <c r="AZ336" s="12" t="s">
        <v>1290</v>
      </c>
      <c r="BA336" s="12" t="s">
        <v>166</v>
      </c>
      <c r="BB336" s="12">
        <v>1</v>
      </c>
      <c r="BC336" s="12"/>
      <c r="BD336" s="16">
        <v>16170000</v>
      </c>
      <c r="BE336" s="16">
        <v>0</v>
      </c>
      <c r="BF336" s="16">
        <v>0</v>
      </c>
      <c r="BG336" s="16">
        <v>0</v>
      </c>
      <c r="BH336" s="16">
        <v>0</v>
      </c>
      <c r="BI336" s="16">
        <v>16170000</v>
      </c>
      <c r="BJ336" s="16"/>
      <c r="BK336" s="12"/>
      <c r="BL336" s="12" t="s">
        <v>104</v>
      </c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 t="s">
        <v>1292</v>
      </c>
      <c r="BZ336" s="12" t="s">
        <v>1293</v>
      </c>
      <c r="CA336" s="12" t="s">
        <v>106</v>
      </c>
      <c r="CB336" s="12">
        <v>20185000</v>
      </c>
      <c r="CC336" s="12" t="s">
        <v>258</v>
      </c>
      <c r="CD336" s="12" t="s">
        <v>258</v>
      </c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1:102" ht="17.25" customHeight="1" x14ac:dyDescent="0.15">
      <c r="A337" s="12"/>
      <c r="B337" s="12" t="s">
        <v>1287</v>
      </c>
      <c r="C337" s="19" t="s">
        <v>1288</v>
      </c>
      <c r="D337" s="12" t="s">
        <v>89</v>
      </c>
      <c r="E337" s="12" t="s">
        <v>90</v>
      </c>
      <c r="F337" s="12" t="str">
        <f t="shared" si="3"/>
        <v/>
      </c>
      <c r="G337" s="12" t="s">
        <v>1288</v>
      </c>
      <c r="H337" s="12"/>
      <c r="I337" s="12"/>
      <c r="J337" s="12"/>
      <c r="K337" s="12" t="s">
        <v>91</v>
      </c>
      <c r="L337" s="12"/>
      <c r="M337" s="12" t="s">
        <v>92</v>
      </c>
      <c r="N337" s="12" t="s">
        <v>93</v>
      </c>
      <c r="O337" s="12" t="s">
        <v>94</v>
      </c>
      <c r="P337" s="12" t="s">
        <v>95</v>
      </c>
      <c r="Q337" s="12" t="s">
        <v>1289</v>
      </c>
      <c r="R337" s="12" t="s">
        <v>1289</v>
      </c>
      <c r="S337" s="12" t="str">
        <f t="shared" si="1"/>
        <v/>
      </c>
      <c r="T337" s="12"/>
      <c r="U337" s="12" t="str">
        <f t="shared" si="2"/>
        <v/>
      </c>
      <c r="V337" s="12"/>
      <c r="W337" s="18" t="s">
        <v>799</v>
      </c>
      <c r="X337" s="12" t="s">
        <v>98</v>
      </c>
      <c r="Y337" s="12" t="s">
        <v>99</v>
      </c>
      <c r="Z337" s="12" t="s">
        <v>309</v>
      </c>
      <c r="AA337" s="12" t="s">
        <v>310</v>
      </c>
      <c r="AB337" s="12"/>
      <c r="AC337" s="12">
        <v>1</v>
      </c>
      <c r="AD337" s="12"/>
      <c r="AE337" s="12" t="s">
        <v>102</v>
      </c>
      <c r="AF337" s="16">
        <v>4015000</v>
      </c>
      <c r="AG337" s="16">
        <v>0</v>
      </c>
      <c r="AH337" s="16">
        <v>0</v>
      </c>
      <c r="AI337" s="16">
        <v>4015000</v>
      </c>
      <c r="AJ337" s="12">
        <v>0</v>
      </c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7"/>
      <c r="AW337" s="12"/>
      <c r="AX337" s="17"/>
      <c r="AY337" s="12"/>
      <c r="AZ337" s="12" t="s">
        <v>309</v>
      </c>
      <c r="BA337" s="12" t="s">
        <v>310</v>
      </c>
      <c r="BB337" s="12">
        <v>1</v>
      </c>
      <c r="BC337" s="12"/>
      <c r="BD337" s="16">
        <v>4015000</v>
      </c>
      <c r="BE337" s="16">
        <v>0</v>
      </c>
      <c r="BF337" s="16">
        <v>0</v>
      </c>
      <c r="BG337" s="16">
        <v>0</v>
      </c>
      <c r="BH337" s="16">
        <v>0</v>
      </c>
      <c r="BI337" s="16">
        <v>4015000</v>
      </c>
      <c r="BJ337" s="16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1:102" ht="17.25" customHeight="1" x14ac:dyDescent="0.15">
      <c r="A338" s="12">
        <v>25</v>
      </c>
      <c r="B338" s="12" t="s">
        <v>1294</v>
      </c>
      <c r="C338" s="19" t="s">
        <v>1288</v>
      </c>
      <c r="D338" s="12" t="s">
        <v>89</v>
      </c>
      <c r="E338" s="12" t="s">
        <v>90</v>
      </c>
      <c r="F338" s="12" t="str">
        <f t="shared" si="3"/>
        <v/>
      </c>
      <c r="G338" s="12" t="s">
        <v>1288</v>
      </c>
      <c r="H338" s="12"/>
      <c r="I338" s="12"/>
      <c r="J338" s="12"/>
      <c r="K338" s="12" t="s">
        <v>91</v>
      </c>
      <c r="L338" s="12"/>
      <c r="M338" s="12" t="s">
        <v>92</v>
      </c>
      <c r="N338" s="12" t="s">
        <v>93</v>
      </c>
      <c r="O338" s="12" t="s">
        <v>94</v>
      </c>
      <c r="P338" s="12" t="s">
        <v>95</v>
      </c>
      <c r="Q338" s="12" t="s">
        <v>1289</v>
      </c>
      <c r="R338" s="12" t="s">
        <v>1289</v>
      </c>
      <c r="S338" s="12" t="str">
        <f t="shared" si="1"/>
        <v/>
      </c>
      <c r="T338" s="12"/>
      <c r="U338" s="12" t="str">
        <f t="shared" si="2"/>
        <v/>
      </c>
      <c r="V338" s="12"/>
      <c r="W338" s="18" t="s">
        <v>799</v>
      </c>
      <c r="X338" s="12" t="s">
        <v>98</v>
      </c>
      <c r="Y338" s="12" t="s">
        <v>99</v>
      </c>
      <c r="Z338" s="12" t="s">
        <v>1295</v>
      </c>
      <c r="AA338" s="12" t="s">
        <v>112</v>
      </c>
      <c r="AB338" s="12" t="s">
        <v>1296</v>
      </c>
      <c r="AC338" s="12">
        <v>2</v>
      </c>
      <c r="AD338" s="12"/>
      <c r="AE338" s="12" t="s">
        <v>102</v>
      </c>
      <c r="AF338" s="16">
        <v>1155000</v>
      </c>
      <c r="AG338" s="16">
        <v>924000</v>
      </c>
      <c r="AH338" s="16">
        <v>40</v>
      </c>
      <c r="AI338" s="16">
        <v>1386000</v>
      </c>
      <c r="AJ338" s="12">
        <v>0</v>
      </c>
      <c r="AK338" s="12">
        <v>0</v>
      </c>
      <c r="AL338" s="12">
        <v>0</v>
      </c>
      <c r="AM338" s="12">
        <v>0</v>
      </c>
      <c r="AN338" s="12">
        <v>4067250</v>
      </c>
      <c r="AO338" s="12">
        <v>4067250</v>
      </c>
      <c r="AP338" s="12"/>
      <c r="AQ338" s="12"/>
      <c r="AR338" s="12"/>
      <c r="AS338" s="12"/>
      <c r="AT338" s="12" t="s">
        <v>1297</v>
      </c>
      <c r="AU338" s="12"/>
      <c r="AV338" s="12" t="s">
        <v>1288</v>
      </c>
      <c r="AW338" s="12" t="s">
        <v>106</v>
      </c>
      <c r="AX338" s="12" t="s">
        <v>1288</v>
      </c>
      <c r="AY338" s="12" t="s">
        <v>106</v>
      </c>
      <c r="AZ338" s="12" t="s">
        <v>1295</v>
      </c>
      <c r="BA338" s="12" t="s">
        <v>112</v>
      </c>
      <c r="BB338" s="12">
        <v>2</v>
      </c>
      <c r="BC338" s="12"/>
      <c r="BD338" s="16">
        <v>1155000</v>
      </c>
      <c r="BE338" s="16">
        <v>0</v>
      </c>
      <c r="BF338" s="16">
        <v>0</v>
      </c>
      <c r="BG338" s="16">
        <v>924000</v>
      </c>
      <c r="BH338" s="16">
        <v>0</v>
      </c>
      <c r="BI338" s="16">
        <v>1386000</v>
      </c>
      <c r="BJ338" s="16"/>
      <c r="BK338" s="12"/>
      <c r="BL338" s="12" t="s">
        <v>104</v>
      </c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 t="s">
        <v>1298</v>
      </c>
      <c r="BZ338" s="12" t="s">
        <v>1299</v>
      </c>
      <c r="CA338" s="12" t="s">
        <v>106</v>
      </c>
      <c r="CB338" s="12">
        <v>4067250</v>
      </c>
      <c r="CC338" s="12" t="s">
        <v>258</v>
      </c>
      <c r="CD338" s="12" t="s">
        <v>258</v>
      </c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1:102" ht="17.25" customHeight="1" x14ac:dyDescent="0.15">
      <c r="A339" s="12"/>
      <c r="B339" s="12" t="s">
        <v>1294</v>
      </c>
      <c r="C339" s="19" t="s">
        <v>1288</v>
      </c>
      <c r="D339" s="12" t="s">
        <v>89</v>
      </c>
      <c r="E339" s="12" t="s">
        <v>90</v>
      </c>
      <c r="F339" s="12" t="str">
        <f t="shared" si="3"/>
        <v/>
      </c>
      <c r="G339" s="12" t="s">
        <v>1288</v>
      </c>
      <c r="H339" s="12"/>
      <c r="I339" s="12"/>
      <c r="J339" s="12"/>
      <c r="K339" s="12" t="s">
        <v>91</v>
      </c>
      <c r="L339" s="12"/>
      <c r="M339" s="12" t="s">
        <v>92</v>
      </c>
      <c r="N339" s="12" t="s">
        <v>93</v>
      </c>
      <c r="O339" s="12" t="s">
        <v>94</v>
      </c>
      <c r="P339" s="12" t="s">
        <v>95</v>
      </c>
      <c r="Q339" s="12" t="s">
        <v>1289</v>
      </c>
      <c r="R339" s="12" t="s">
        <v>1289</v>
      </c>
      <c r="S339" s="12" t="str">
        <f t="shared" si="1"/>
        <v/>
      </c>
      <c r="T339" s="12"/>
      <c r="U339" s="12" t="str">
        <f t="shared" si="2"/>
        <v/>
      </c>
      <c r="V339" s="12"/>
      <c r="W339" s="18" t="s">
        <v>799</v>
      </c>
      <c r="X339" s="12" t="s">
        <v>98</v>
      </c>
      <c r="Y339" s="12" t="s">
        <v>99</v>
      </c>
      <c r="Z339" s="12" t="s">
        <v>1300</v>
      </c>
      <c r="AA339" s="12" t="s">
        <v>132</v>
      </c>
      <c r="AB339" s="12" t="s">
        <v>1210</v>
      </c>
      <c r="AC339" s="12">
        <v>1</v>
      </c>
      <c r="AD339" s="12"/>
      <c r="AE339" s="12" t="s">
        <v>102</v>
      </c>
      <c r="AF339" s="16">
        <v>3575000</v>
      </c>
      <c r="AG339" s="16">
        <v>893750</v>
      </c>
      <c r="AH339" s="16">
        <v>25</v>
      </c>
      <c r="AI339" s="16">
        <v>2681250</v>
      </c>
      <c r="AJ339" s="12">
        <v>0</v>
      </c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7"/>
      <c r="AW339" s="12"/>
      <c r="AX339" s="17"/>
      <c r="AY339" s="12"/>
      <c r="AZ339" s="12" t="s">
        <v>1300</v>
      </c>
      <c r="BA339" s="12" t="s">
        <v>132</v>
      </c>
      <c r="BB339" s="12">
        <v>1</v>
      </c>
      <c r="BC339" s="12"/>
      <c r="BD339" s="16">
        <v>3575000</v>
      </c>
      <c r="BE339" s="16">
        <v>0</v>
      </c>
      <c r="BF339" s="16">
        <v>0</v>
      </c>
      <c r="BG339" s="16">
        <v>893750</v>
      </c>
      <c r="BH339" s="16">
        <v>0</v>
      </c>
      <c r="BI339" s="16">
        <v>2681250</v>
      </c>
      <c r="BJ339" s="16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1:102" ht="17.25" customHeight="1" x14ac:dyDescent="0.15">
      <c r="A340" s="12">
        <v>24</v>
      </c>
      <c r="B340" s="12" t="s">
        <v>1301</v>
      </c>
      <c r="C340" s="19" t="s">
        <v>1302</v>
      </c>
      <c r="D340" s="12" t="s">
        <v>89</v>
      </c>
      <c r="E340" s="12" t="s">
        <v>90</v>
      </c>
      <c r="F340" s="12" t="str">
        <f t="shared" si="3"/>
        <v/>
      </c>
      <c r="G340" s="12" t="s">
        <v>1302</v>
      </c>
      <c r="H340" s="12"/>
      <c r="I340" s="12"/>
      <c r="J340" s="12"/>
      <c r="K340" s="12" t="s">
        <v>91</v>
      </c>
      <c r="L340" s="12"/>
      <c r="M340" s="12" t="s">
        <v>92</v>
      </c>
      <c r="N340" s="12" t="s">
        <v>93</v>
      </c>
      <c r="O340" s="12" t="s">
        <v>94</v>
      </c>
      <c r="P340" s="12" t="s">
        <v>95</v>
      </c>
      <c r="Q340" s="12" t="s">
        <v>1303</v>
      </c>
      <c r="R340" s="12" t="s">
        <v>1303</v>
      </c>
      <c r="S340" s="12" t="str">
        <f t="shared" si="1"/>
        <v/>
      </c>
      <c r="T340" s="12"/>
      <c r="U340" s="12" t="str">
        <f t="shared" si="2"/>
        <v/>
      </c>
      <c r="V340" s="12"/>
      <c r="W340" s="18" t="s">
        <v>799</v>
      </c>
      <c r="X340" s="12" t="s">
        <v>98</v>
      </c>
      <c r="Y340" s="12" t="s">
        <v>99</v>
      </c>
      <c r="Z340" s="12" t="s">
        <v>146</v>
      </c>
      <c r="AA340" s="12" t="s">
        <v>101</v>
      </c>
      <c r="AB340" s="12" t="s">
        <v>1304</v>
      </c>
      <c r="AC340" s="12">
        <v>1</v>
      </c>
      <c r="AD340" s="12"/>
      <c r="AE340" s="12" t="s">
        <v>102</v>
      </c>
      <c r="AF340" s="16">
        <v>155000</v>
      </c>
      <c r="AG340" s="16">
        <v>155000</v>
      </c>
      <c r="AH340" s="16">
        <v>100</v>
      </c>
      <c r="AI340" s="16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2970000</v>
      </c>
      <c r="AO340" s="12">
        <v>2970000</v>
      </c>
      <c r="AP340" s="12"/>
      <c r="AQ340" s="12"/>
      <c r="AR340" s="12"/>
      <c r="AS340" s="12"/>
      <c r="AT340" s="12" t="s">
        <v>1305</v>
      </c>
      <c r="AU340" s="12"/>
      <c r="AV340" s="12" t="s">
        <v>1302</v>
      </c>
      <c r="AW340" s="12" t="s">
        <v>106</v>
      </c>
      <c r="AX340" s="12" t="s">
        <v>1302</v>
      </c>
      <c r="AY340" s="12" t="s">
        <v>106</v>
      </c>
      <c r="AZ340" s="12" t="s">
        <v>146</v>
      </c>
      <c r="BA340" s="12" t="s">
        <v>101</v>
      </c>
      <c r="BB340" s="12">
        <v>1</v>
      </c>
      <c r="BC340" s="12"/>
      <c r="BD340" s="16">
        <v>155000</v>
      </c>
      <c r="BE340" s="16">
        <v>0</v>
      </c>
      <c r="BF340" s="16">
        <v>0</v>
      </c>
      <c r="BG340" s="16">
        <v>155000</v>
      </c>
      <c r="BH340" s="16">
        <v>0</v>
      </c>
      <c r="BI340" s="16">
        <v>0</v>
      </c>
      <c r="BJ340" s="16"/>
      <c r="BK340" s="12"/>
      <c r="BL340" s="12" t="s">
        <v>104</v>
      </c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 t="s">
        <v>1306</v>
      </c>
      <c r="BZ340" s="12" t="s">
        <v>1307</v>
      </c>
      <c r="CA340" s="12" t="s">
        <v>106</v>
      </c>
      <c r="CB340" s="12">
        <v>2970000</v>
      </c>
      <c r="CC340" s="12" t="s">
        <v>135</v>
      </c>
      <c r="CD340" s="12" t="s">
        <v>136</v>
      </c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1:102" ht="17.25" customHeight="1" x14ac:dyDescent="0.15">
      <c r="A341" s="12"/>
      <c r="B341" s="12" t="s">
        <v>1301</v>
      </c>
      <c r="C341" s="19" t="s">
        <v>1302</v>
      </c>
      <c r="D341" s="12" t="s">
        <v>89</v>
      </c>
      <c r="E341" s="12" t="s">
        <v>90</v>
      </c>
      <c r="F341" s="12" t="str">
        <f t="shared" si="3"/>
        <v/>
      </c>
      <c r="G341" s="12" t="s">
        <v>1302</v>
      </c>
      <c r="H341" s="12"/>
      <c r="I341" s="12"/>
      <c r="J341" s="12"/>
      <c r="K341" s="12" t="s">
        <v>91</v>
      </c>
      <c r="L341" s="12"/>
      <c r="M341" s="12" t="s">
        <v>92</v>
      </c>
      <c r="N341" s="12" t="s">
        <v>93</v>
      </c>
      <c r="O341" s="12" t="s">
        <v>94</v>
      </c>
      <c r="P341" s="12" t="s">
        <v>95</v>
      </c>
      <c r="Q341" s="12" t="s">
        <v>1303</v>
      </c>
      <c r="R341" s="12" t="s">
        <v>1303</v>
      </c>
      <c r="S341" s="12" t="str">
        <f t="shared" si="1"/>
        <v/>
      </c>
      <c r="T341" s="12"/>
      <c r="U341" s="12" t="str">
        <f t="shared" si="2"/>
        <v/>
      </c>
      <c r="V341" s="12"/>
      <c r="W341" s="18" t="s">
        <v>799</v>
      </c>
      <c r="X341" s="12" t="s">
        <v>98</v>
      </c>
      <c r="Y341" s="12" t="s">
        <v>99</v>
      </c>
      <c r="Z341" s="12" t="s">
        <v>1308</v>
      </c>
      <c r="AA341" s="12" t="s">
        <v>112</v>
      </c>
      <c r="AB341" s="12"/>
      <c r="AC341" s="12">
        <v>2</v>
      </c>
      <c r="AD341" s="12"/>
      <c r="AE341" s="12" t="s">
        <v>102</v>
      </c>
      <c r="AF341" s="16">
        <v>1485000</v>
      </c>
      <c r="AG341" s="16">
        <v>0</v>
      </c>
      <c r="AH341" s="16">
        <v>0</v>
      </c>
      <c r="AI341" s="16">
        <v>2970000</v>
      </c>
      <c r="AJ341" s="12">
        <v>0</v>
      </c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7"/>
      <c r="AW341" s="12"/>
      <c r="AX341" s="17"/>
      <c r="AY341" s="12"/>
      <c r="AZ341" s="12" t="s">
        <v>1308</v>
      </c>
      <c r="BA341" s="12" t="s">
        <v>112</v>
      </c>
      <c r="BB341" s="12">
        <v>2</v>
      </c>
      <c r="BC341" s="12"/>
      <c r="BD341" s="16">
        <v>1485000</v>
      </c>
      <c r="BE341" s="16">
        <v>0</v>
      </c>
      <c r="BF341" s="16">
        <v>0</v>
      </c>
      <c r="BG341" s="16">
        <v>0</v>
      </c>
      <c r="BH341" s="16">
        <v>0</v>
      </c>
      <c r="BI341" s="16">
        <v>2970000</v>
      </c>
      <c r="BJ341" s="16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1:102" ht="17.25" customHeight="1" x14ac:dyDescent="0.15">
      <c r="A342" s="12">
        <v>23</v>
      </c>
      <c r="B342" s="12" t="s">
        <v>1309</v>
      </c>
      <c r="C342" s="19" t="s">
        <v>1302</v>
      </c>
      <c r="D342" s="12" t="s">
        <v>140</v>
      </c>
      <c r="E342" s="12" t="s">
        <v>90</v>
      </c>
      <c r="F342" s="12" t="str">
        <f t="shared" si="3"/>
        <v/>
      </c>
      <c r="G342" s="12" t="s">
        <v>1302</v>
      </c>
      <c r="H342" s="12"/>
      <c r="I342" s="12"/>
      <c r="J342" s="12"/>
      <c r="K342" s="12" t="s">
        <v>91</v>
      </c>
      <c r="L342" s="12"/>
      <c r="M342" s="12" t="s">
        <v>92</v>
      </c>
      <c r="N342" s="12" t="s">
        <v>93</v>
      </c>
      <c r="O342" s="12" t="s">
        <v>94</v>
      </c>
      <c r="P342" s="12" t="s">
        <v>95</v>
      </c>
      <c r="Q342" s="12" t="s">
        <v>1303</v>
      </c>
      <c r="R342" s="12" t="s">
        <v>1303</v>
      </c>
      <c r="S342" s="12" t="str">
        <f t="shared" si="1"/>
        <v/>
      </c>
      <c r="T342" s="12"/>
      <c r="U342" s="12" t="str">
        <f t="shared" si="2"/>
        <v/>
      </c>
      <c r="V342" s="12"/>
      <c r="W342" s="15" t="s">
        <v>799</v>
      </c>
      <c r="X342" s="12" t="s">
        <v>98</v>
      </c>
      <c r="Y342" s="12" t="s">
        <v>99</v>
      </c>
      <c r="Z342" s="12" t="s">
        <v>1310</v>
      </c>
      <c r="AA342" s="12" t="s">
        <v>132</v>
      </c>
      <c r="AB342" s="12"/>
      <c r="AC342" s="12">
        <v>1</v>
      </c>
      <c r="AD342" s="12"/>
      <c r="AE342" s="12" t="s">
        <v>102</v>
      </c>
      <c r="AF342" s="16">
        <v>3520000</v>
      </c>
      <c r="AG342" s="16">
        <v>0</v>
      </c>
      <c r="AH342" s="16">
        <v>0</v>
      </c>
      <c r="AI342" s="16">
        <v>3520000</v>
      </c>
      <c r="AJ342" s="12">
        <v>0</v>
      </c>
      <c r="AK342" s="12">
        <v>0</v>
      </c>
      <c r="AL342" s="12">
        <v>0</v>
      </c>
      <c r="AM342" s="12">
        <v>0</v>
      </c>
      <c r="AN342" s="12">
        <v>6490000</v>
      </c>
      <c r="AO342" s="12">
        <v>6490000</v>
      </c>
      <c r="AP342" s="12"/>
      <c r="AQ342" s="12"/>
      <c r="AR342" s="12"/>
      <c r="AS342" s="12"/>
      <c r="AT342" s="12" t="s">
        <v>1311</v>
      </c>
      <c r="AU342" s="12"/>
      <c r="AV342" s="12" t="s">
        <v>1302</v>
      </c>
      <c r="AW342" s="12" t="s">
        <v>106</v>
      </c>
      <c r="AX342" s="12" t="s">
        <v>1302</v>
      </c>
      <c r="AY342" s="12" t="s">
        <v>106</v>
      </c>
      <c r="AZ342" s="12" t="s">
        <v>1310</v>
      </c>
      <c r="BA342" s="12" t="s">
        <v>132</v>
      </c>
      <c r="BB342" s="12">
        <v>1</v>
      </c>
      <c r="BC342" s="12"/>
      <c r="BD342" s="16">
        <v>3520000</v>
      </c>
      <c r="BE342" s="16">
        <v>0</v>
      </c>
      <c r="BF342" s="16">
        <v>0</v>
      </c>
      <c r="BG342" s="16">
        <v>0</v>
      </c>
      <c r="BH342" s="16">
        <v>0</v>
      </c>
      <c r="BI342" s="16">
        <v>3520000</v>
      </c>
      <c r="BJ342" s="16"/>
      <c r="BK342" s="12"/>
      <c r="BL342" s="12" t="s">
        <v>104</v>
      </c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 t="s">
        <v>1312</v>
      </c>
      <c r="BZ342" s="12" t="s">
        <v>1313</v>
      </c>
      <c r="CA342" s="12" t="s">
        <v>106</v>
      </c>
      <c r="CB342" s="12">
        <v>6490000</v>
      </c>
      <c r="CC342" s="12" t="s">
        <v>135</v>
      </c>
      <c r="CD342" s="12" t="s">
        <v>136</v>
      </c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1:102" ht="17.25" customHeight="1" x14ac:dyDescent="0.15">
      <c r="A343" s="12"/>
      <c r="B343" s="12" t="s">
        <v>1309</v>
      </c>
      <c r="C343" s="19" t="s">
        <v>1302</v>
      </c>
      <c r="D343" s="12" t="s">
        <v>140</v>
      </c>
      <c r="E343" s="12" t="s">
        <v>90</v>
      </c>
      <c r="F343" s="12" t="str">
        <f t="shared" si="3"/>
        <v/>
      </c>
      <c r="G343" s="12" t="s">
        <v>1302</v>
      </c>
      <c r="H343" s="12"/>
      <c r="I343" s="12"/>
      <c r="J343" s="12"/>
      <c r="K343" s="12" t="s">
        <v>91</v>
      </c>
      <c r="L343" s="12"/>
      <c r="M343" s="12" t="s">
        <v>92</v>
      </c>
      <c r="N343" s="12" t="s">
        <v>93</v>
      </c>
      <c r="O343" s="12" t="s">
        <v>94</v>
      </c>
      <c r="P343" s="12" t="s">
        <v>95</v>
      </c>
      <c r="Q343" s="12" t="s">
        <v>1303</v>
      </c>
      <c r="R343" s="12" t="s">
        <v>1303</v>
      </c>
      <c r="S343" s="12" t="str">
        <f t="shared" si="1"/>
        <v/>
      </c>
      <c r="T343" s="12"/>
      <c r="U343" s="12" t="str">
        <f t="shared" si="2"/>
        <v/>
      </c>
      <c r="V343" s="12"/>
      <c r="W343" s="15" t="s">
        <v>799</v>
      </c>
      <c r="X343" s="12" t="s">
        <v>98</v>
      </c>
      <c r="Y343" s="12" t="s">
        <v>99</v>
      </c>
      <c r="Z343" s="12" t="s">
        <v>1308</v>
      </c>
      <c r="AA343" s="12" t="s">
        <v>112</v>
      </c>
      <c r="AB343" s="12"/>
      <c r="AC343" s="12">
        <v>2</v>
      </c>
      <c r="AD343" s="12"/>
      <c r="AE343" s="12" t="s">
        <v>102</v>
      </c>
      <c r="AF343" s="16">
        <v>1485000</v>
      </c>
      <c r="AG343" s="16">
        <v>0</v>
      </c>
      <c r="AH343" s="16">
        <v>0</v>
      </c>
      <c r="AI343" s="16">
        <v>2970000</v>
      </c>
      <c r="AJ343" s="12">
        <v>0</v>
      </c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7"/>
      <c r="AW343" s="12"/>
      <c r="AX343" s="17"/>
      <c r="AY343" s="12"/>
      <c r="AZ343" s="12" t="s">
        <v>1308</v>
      </c>
      <c r="BA343" s="12" t="s">
        <v>112</v>
      </c>
      <c r="BB343" s="12">
        <v>2</v>
      </c>
      <c r="BC343" s="12"/>
      <c r="BD343" s="16">
        <v>1485000</v>
      </c>
      <c r="BE343" s="16">
        <v>0</v>
      </c>
      <c r="BF343" s="16">
        <v>0</v>
      </c>
      <c r="BG343" s="16">
        <v>0</v>
      </c>
      <c r="BH343" s="16">
        <v>0</v>
      </c>
      <c r="BI343" s="16">
        <v>2970000</v>
      </c>
      <c r="BJ343" s="16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1:102" ht="17.25" customHeight="1" x14ac:dyDescent="0.15">
      <c r="A344" s="12">
        <v>22</v>
      </c>
      <c r="B344" s="12" t="s">
        <v>1314</v>
      </c>
      <c r="C344" s="19" t="s">
        <v>1302</v>
      </c>
      <c r="D344" s="12" t="s">
        <v>140</v>
      </c>
      <c r="E344" s="12" t="s">
        <v>90</v>
      </c>
      <c r="F344" s="12" t="str">
        <f t="shared" si="3"/>
        <v/>
      </c>
      <c r="G344" s="12" t="s">
        <v>1302</v>
      </c>
      <c r="H344" s="12"/>
      <c r="I344" s="12"/>
      <c r="J344" s="12"/>
      <c r="K344" s="12" t="s">
        <v>91</v>
      </c>
      <c r="L344" s="12"/>
      <c r="M344" s="12" t="s">
        <v>92</v>
      </c>
      <c r="N344" s="12" t="s">
        <v>93</v>
      </c>
      <c r="O344" s="12" t="s">
        <v>94</v>
      </c>
      <c r="P344" s="12" t="s">
        <v>95</v>
      </c>
      <c r="Q344" s="12" t="s">
        <v>1259</v>
      </c>
      <c r="R344" s="12" t="s">
        <v>1259</v>
      </c>
      <c r="S344" s="12" t="str">
        <f t="shared" si="1"/>
        <v/>
      </c>
      <c r="T344" s="12"/>
      <c r="U344" s="12" t="str">
        <f t="shared" si="2"/>
        <v/>
      </c>
      <c r="V344" s="12"/>
      <c r="W344" s="15" t="s">
        <v>799</v>
      </c>
      <c r="X344" s="12" t="s">
        <v>98</v>
      </c>
      <c r="Y344" s="12" t="s">
        <v>99</v>
      </c>
      <c r="Z344" s="12" t="s">
        <v>1315</v>
      </c>
      <c r="AA344" s="12" t="s">
        <v>169</v>
      </c>
      <c r="AB344" s="12"/>
      <c r="AC344" s="12">
        <v>2</v>
      </c>
      <c r="AD344" s="12"/>
      <c r="AE344" s="12" t="s">
        <v>102</v>
      </c>
      <c r="AF344" s="16">
        <v>1875000</v>
      </c>
      <c r="AG344" s="16">
        <v>3750000</v>
      </c>
      <c r="AH344" s="16">
        <v>100</v>
      </c>
      <c r="AI344" s="16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 t="s">
        <v>1316</v>
      </c>
      <c r="AQ344" s="12"/>
      <c r="AR344" s="12"/>
      <c r="AS344" s="12"/>
      <c r="AT344" s="12" t="s">
        <v>1317</v>
      </c>
      <c r="AU344" s="12"/>
      <c r="AV344" s="12" t="s">
        <v>1302</v>
      </c>
      <c r="AW344" s="12" t="s">
        <v>106</v>
      </c>
      <c r="AX344" s="12" t="s">
        <v>1302</v>
      </c>
      <c r="AY344" s="12" t="s">
        <v>106</v>
      </c>
      <c r="AZ344" s="12" t="s">
        <v>1315</v>
      </c>
      <c r="BA344" s="12" t="s">
        <v>169</v>
      </c>
      <c r="BB344" s="12">
        <v>2</v>
      </c>
      <c r="BC344" s="12"/>
      <c r="BD344" s="16">
        <v>1875000</v>
      </c>
      <c r="BE344" s="16">
        <v>0</v>
      </c>
      <c r="BF344" s="16">
        <v>0</v>
      </c>
      <c r="BG344" s="16">
        <v>0</v>
      </c>
      <c r="BH344" s="16">
        <v>0</v>
      </c>
      <c r="BI344" s="16">
        <v>3750000</v>
      </c>
      <c r="BJ344" s="16"/>
      <c r="BK344" s="12"/>
      <c r="BL344" s="12" t="s">
        <v>104</v>
      </c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1:102" ht="17.25" customHeight="1" x14ac:dyDescent="0.15">
      <c r="A345" s="12">
        <v>21</v>
      </c>
      <c r="B345" s="12" t="s">
        <v>1318</v>
      </c>
      <c r="C345" s="19" t="s">
        <v>1319</v>
      </c>
      <c r="D345" s="12" t="s">
        <v>89</v>
      </c>
      <c r="E345" s="12" t="s">
        <v>90</v>
      </c>
      <c r="F345" s="12" t="str">
        <f t="shared" si="3"/>
        <v/>
      </c>
      <c r="G345" s="12" t="s">
        <v>1319</v>
      </c>
      <c r="H345" s="12"/>
      <c r="I345" s="12"/>
      <c r="J345" s="12"/>
      <c r="K345" s="12" t="s">
        <v>91</v>
      </c>
      <c r="L345" s="12"/>
      <c r="M345" s="12" t="s">
        <v>92</v>
      </c>
      <c r="N345" s="12" t="s">
        <v>93</v>
      </c>
      <c r="O345" s="12" t="s">
        <v>94</v>
      </c>
      <c r="P345" s="12" t="s">
        <v>95</v>
      </c>
      <c r="Q345" s="12" t="s">
        <v>1320</v>
      </c>
      <c r="R345" s="12" t="s">
        <v>1320</v>
      </c>
      <c r="S345" s="12" t="str">
        <f t="shared" si="1"/>
        <v/>
      </c>
      <c r="T345" s="12"/>
      <c r="U345" s="12" t="str">
        <f t="shared" si="2"/>
        <v/>
      </c>
      <c r="V345" s="12"/>
      <c r="W345" s="15" t="s">
        <v>799</v>
      </c>
      <c r="X345" s="12" t="s">
        <v>98</v>
      </c>
      <c r="Y345" s="12" t="s">
        <v>99</v>
      </c>
      <c r="Z345" s="12" t="s">
        <v>1321</v>
      </c>
      <c r="AA345" s="12" t="s">
        <v>112</v>
      </c>
      <c r="AB345" s="12" t="s">
        <v>1210</v>
      </c>
      <c r="AC345" s="12">
        <v>3</v>
      </c>
      <c r="AD345" s="12"/>
      <c r="AE345" s="12" t="s">
        <v>102</v>
      </c>
      <c r="AF345" s="16">
        <v>1815000</v>
      </c>
      <c r="AG345" s="16">
        <v>2722500</v>
      </c>
      <c r="AH345" s="16">
        <v>50</v>
      </c>
      <c r="AI345" s="16">
        <v>2722500</v>
      </c>
      <c r="AJ345" s="12">
        <v>0</v>
      </c>
      <c r="AK345" s="12">
        <v>0</v>
      </c>
      <c r="AL345" s="12">
        <v>0</v>
      </c>
      <c r="AM345" s="12">
        <v>0</v>
      </c>
      <c r="AN345" s="12">
        <v>3800500</v>
      </c>
      <c r="AO345" s="12">
        <v>3800500</v>
      </c>
      <c r="AP345" s="12"/>
      <c r="AQ345" s="12"/>
      <c r="AR345" s="12"/>
      <c r="AS345" s="12"/>
      <c r="AT345" s="12" t="s">
        <v>1322</v>
      </c>
      <c r="AU345" s="12"/>
      <c r="AV345" s="12" t="s">
        <v>1319</v>
      </c>
      <c r="AW345" s="12" t="s">
        <v>106</v>
      </c>
      <c r="AX345" s="12" t="s">
        <v>1319</v>
      </c>
      <c r="AY345" s="12" t="s">
        <v>106</v>
      </c>
      <c r="AZ345" s="12" t="s">
        <v>1321</v>
      </c>
      <c r="BA345" s="12" t="s">
        <v>112</v>
      </c>
      <c r="BB345" s="12">
        <v>3</v>
      </c>
      <c r="BC345" s="12"/>
      <c r="BD345" s="16">
        <v>1815000</v>
      </c>
      <c r="BE345" s="16">
        <v>0</v>
      </c>
      <c r="BF345" s="16">
        <v>0</v>
      </c>
      <c r="BG345" s="16">
        <v>2722500</v>
      </c>
      <c r="BH345" s="16">
        <v>0</v>
      </c>
      <c r="BI345" s="16">
        <v>2722500</v>
      </c>
      <c r="BJ345" s="16"/>
      <c r="BK345" s="12"/>
      <c r="BL345" s="12" t="s">
        <v>104</v>
      </c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 t="s">
        <v>1323</v>
      </c>
      <c r="BZ345" s="12" t="s">
        <v>1324</v>
      </c>
      <c r="CA345" s="12" t="s">
        <v>106</v>
      </c>
      <c r="CB345" s="12">
        <v>3800500</v>
      </c>
      <c r="CC345" s="12" t="s">
        <v>135</v>
      </c>
      <c r="CD345" s="12" t="s">
        <v>136</v>
      </c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1:102" ht="17.25" customHeight="1" x14ac:dyDescent="0.15">
      <c r="A346" s="12"/>
      <c r="B346" s="12" t="s">
        <v>1318</v>
      </c>
      <c r="C346" s="19" t="s">
        <v>1319</v>
      </c>
      <c r="D346" s="12" t="s">
        <v>89</v>
      </c>
      <c r="E346" s="12" t="s">
        <v>90</v>
      </c>
      <c r="F346" s="12" t="str">
        <f t="shared" si="3"/>
        <v/>
      </c>
      <c r="G346" s="12" t="s">
        <v>1319</v>
      </c>
      <c r="H346" s="12"/>
      <c r="I346" s="12"/>
      <c r="J346" s="12"/>
      <c r="K346" s="12" t="s">
        <v>91</v>
      </c>
      <c r="L346" s="12"/>
      <c r="M346" s="12" t="s">
        <v>92</v>
      </c>
      <c r="N346" s="12" t="s">
        <v>93</v>
      </c>
      <c r="O346" s="12" t="s">
        <v>94</v>
      </c>
      <c r="P346" s="12" t="s">
        <v>95</v>
      </c>
      <c r="Q346" s="12" t="s">
        <v>1320</v>
      </c>
      <c r="R346" s="12" t="s">
        <v>1320</v>
      </c>
      <c r="S346" s="12" t="str">
        <f t="shared" si="1"/>
        <v/>
      </c>
      <c r="T346" s="12"/>
      <c r="U346" s="12" t="str">
        <f t="shared" si="2"/>
        <v/>
      </c>
      <c r="V346" s="12"/>
      <c r="W346" s="15" t="s">
        <v>799</v>
      </c>
      <c r="X346" s="12" t="s">
        <v>98</v>
      </c>
      <c r="Y346" s="12" t="s">
        <v>99</v>
      </c>
      <c r="Z346" s="12" t="s">
        <v>131</v>
      </c>
      <c r="AA346" s="12" t="s">
        <v>132</v>
      </c>
      <c r="AB346" s="12" t="s">
        <v>1210</v>
      </c>
      <c r="AC346" s="12">
        <v>1</v>
      </c>
      <c r="AD346" s="12"/>
      <c r="AE346" s="12" t="s">
        <v>102</v>
      </c>
      <c r="AF346" s="16">
        <v>1540000</v>
      </c>
      <c r="AG346" s="16">
        <v>462000</v>
      </c>
      <c r="AH346" s="16">
        <v>30</v>
      </c>
      <c r="AI346" s="16">
        <v>1078000</v>
      </c>
      <c r="AJ346" s="12">
        <v>0</v>
      </c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7"/>
      <c r="AW346" s="12"/>
      <c r="AX346" s="17"/>
      <c r="AY346" s="12"/>
      <c r="AZ346" s="12" t="s">
        <v>131</v>
      </c>
      <c r="BA346" s="12" t="s">
        <v>132</v>
      </c>
      <c r="BB346" s="12">
        <v>1</v>
      </c>
      <c r="BC346" s="12"/>
      <c r="BD346" s="16">
        <v>1540000</v>
      </c>
      <c r="BE346" s="16">
        <v>0</v>
      </c>
      <c r="BF346" s="16">
        <v>0</v>
      </c>
      <c r="BG346" s="16">
        <v>462000</v>
      </c>
      <c r="BH346" s="16">
        <v>0</v>
      </c>
      <c r="BI346" s="16">
        <v>1078000</v>
      </c>
      <c r="BJ346" s="16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1:102" ht="17.25" customHeight="1" x14ac:dyDescent="0.15">
      <c r="A347" s="12">
        <v>20</v>
      </c>
      <c r="B347" s="12" t="s">
        <v>1325</v>
      </c>
      <c r="C347" s="19" t="s">
        <v>1326</v>
      </c>
      <c r="D347" s="12" t="s">
        <v>89</v>
      </c>
      <c r="E347" s="12" t="s">
        <v>90</v>
      </c>
      <c r="F347" s="12" t="str">
        <f t="shared" si="3"/>
        <v/>
      </c>
      <c r="G347" s="12" t="s">
        <v>1326</v>
      </c>
      <c r="H347" s="12"/>
      <c r="I347" s="12"/>
      <c r="J347" s="12"/>
      <c r="K347" s="12" t="s">
        <v>91</v>
      </c>
      <c r="L347" s="12"/>
      <c r="M347" s="12" t="s">
        <v>92</v>
      </c>
      <c r="N347" s="12" t="s">
        <v>93</v>
      </c>
      <c r="O347" s="12" t="s">
        <v>94</v>
      </c>
      <c r="P347" s="12" t="s">
        <v>95</v>
      </c>
      <c r="Q347" s="12" t="s">
        <v>1231</v>
      </c>
      <c r="R347" s="12" t="s">
        <v>1231</v>
      </c>
      <c r="S347" s="12" t="str">
        <f t="shared" si="1"/>
        <v/>
      </c>
      <c r="T347" s="12"/>
      <c r="U347" s="12" t="str">
        <f t="shared" si="2"/>
        <v/>
      </c>
      <c r="V347" s="12"/>
      <c r="W347" s="15" t="s">
        <v>97</v>
      </c>
      <c r="X347" s="12" t="s">
        <v>98</v>
      </c>
      <c r="Y347" s="12" t="s">
        <v>99</v>
      </c>
      <c r="Z347" s="12" t="s">
        <v>1327</v>
      </c>
      <c r="AA347" s="12" t="s">
        <v>132</v>
      </c>
      <c r="AB347" s="12" t="s">
        <v>1296</v>
      </c>
      <c r="AC347" s="12">
        <v>1</v>
      </c>
      <c r="AD347" s="12"/>
      <c r="AE347" s="12" t="s">
        <v>102</v>
      </c>
      <c r="AF347" s="16">
        <v>1925000</v>
      </c>
      <c r="AG347" s="16">
        <v>481250</v>
      </c>
      <c r="AH347" s="16">
        <v>25</v>
      </c>
      <c r="AI347" s="16">
        <v>1443750</v>
      </c>
      <c r="AJ347" s="12">
        <v>0</v>
      </c>
      <c r="AK347" s="12">
        <v>0</v>
      </c>
      <c r="AL347" s="12">
        <v>0</v>
      </c>
      <c r="AM347" s="12">
        <v>0</v>
      </c>
      <c r="AN347" s="12">
        <v>1443750</v>
      </c>
      <c r="AO347" s="12">
        <v>1443750</v>
      </c>
      <c r="AP347" s="12"/>
      <c r="AQ347" s="12"/>
      <c r="AR347" s="12"/>
      <c r="AS347" s="12"/>
      <c r="AT347" s="12" t="s">
        <v>1328</v>
      </c>
      <c r="AU347" s="12"/>
      <c r="AV347" s="12" t="s">
        <v>1326</v>
      </c>
      <c r="AW347" s="12" t="s">
        <v>106</v>
      </c>
      <c r="AX347" s="12" t="s">
        <v>1326</v>
      </c>
      <c r="AY347" s="12" t="s">
        <v>106</v>
      </c>
      <c r="AZ347" s="12" t="s">
        <v>1327</v>
      </c>
      <c r="BA347" s="12" t="s">
        <v>132</v>
      </c>
      <c r="BB347" s="12">
        <v>1</v>
      </c>
      <c r="BC347" s="12"/>
      <c r="BD347" s="16">
        <v>1925000</v>
      </c>
      <c r="BE347" s="16">
        <v>0</v>
      </c>
      <c r="BF347" s="16">
        <v>0</v>
      </c>
      <c r="BG347" s="16">
        <v>481250</v>
      </c>
      <c r="BH347" s="16">
        <v>0</v>
      </c>
      <c r="BI347" s="16">
        <v>1443750</v>
      </c>
      <c r="BJ347" s="16"/>
      <c r="BK347" s="12"/>
      <c r="BL347" s="12" t="s">
        <v>104</v>
      </c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 t="s">
        <v>1329</v>
      </c>
      <c r="BZ347" s="12" t="s">
        <v>1330</v>
      </c>
      <c r="CA347" s="12" t="s">
        <v>106</v>
      </c>
      <c r="CB347" s="12">
        <v>1443750</v>
      </c>
      <c r="CC347" s="12" t="s">
        <v>135</v>
      </c>
      <c r="CD347" s="12" t="s">
        <v>136</v>
      </c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1:102" ht="17.25" customHeight="1" x14ac:dyDescent="0.15">
      <c r="A348" s="12">
        <v>19</v>
      </c>
      <c r="B348" s="12" t="s">
        <v>1331</v>
      </c>
      <c r="C348" s="19" t="s">
        <v>1332</v>
      </c>
      <c r="D348" s="12" t="s">
        <v>89</v>
      </c>
      <c r="E348" s="12" t="s">
        <v>334</v>
      </c>
      <c r="F348" s="12" t="str">
        <f t="shared" si="3"/>
        <v/>
      </c>
      <c r="G348" s="12" t="s">
        <v>1332</v>
      </c>
      <c r="H348" s="12"/>
      <c r="I348" s="12"/>
      <c r="J348" s="12"/>
      <c r="K348" s="12" t="s">
        <v>91</v>
      </c>
      <c r="L348" s="12"/>
      <c r="M348" s="12" t="s">
        <v>92</v>
      </c>
      <c r="N348" s="12" t="s">
        <v>93</v>
      </c>
      <c r="O348" s="12" t="s">
        <v>94</v>
      </c>
      <c r="P348" s="12" t="s">
        <v>95</v>
      </c>
      <c r="Q348" s="12" t="s">
        <v>1333</v>
      </c>
      <c r="R348" s="12" t="s">
        <v>1333</v>
      </c>
      <c r="S348" s="12" t="str">
        <f t="shared" si="1"/>
        <v/>
      </c>
      <c r="T348" s="12"/>
      <c r="U348" s="12" t="str">
        <f t="shared" si="2"/>
        <v/>
      </c>
      <c r="V348" s="12"/>
      <c r="W348" s="15" t="s">
        <v>799</v>
      </c>
      <c r="X348" s="12" t="s">
        <v>98</v>
      </c>
      <c r="Y348" s="12" t="s">
        <v>158</v>
      </c>
      <c r="Z348" s="12" t="s">
        <v>1327</v>
      </c>
      <c r="AA348" s="12" t="s">
        <v>132</v>
      </c>
      <c r="AB348" s="12" t="s">
        <v>1334</v>
      </c>
      <c r="AC348" s="12">
        <v>1</v>
      </c>
      <c r="AD348" s="12"/>
      <c r="AE348" s="12" t="s">
        <v>102</v>
      </c>
      <c r="AF348" s="16">
        <v>1925000</v>
      </c>
      <c r="AG348" s="16">
        <v>1925000</v>
      </c>
      <c r="AH348" s="16">
        <v>100</v>
      </c>
      <c r="AI348" s="16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 t="s">
        <v>1335</v>
      </c>
      <c r="AQ348" s="12"/>
      <c r="AR348" s="12"/>
      <c r="AS348" s="12"/>
      <c r="AT348" s="12" t="s">
        <v>1336</v>
      </c>
      <c r="AU348" s="12"/>
      <c r="AV348" s="14">
        <v>44260</v>
      </c>
      <c r="AW348" s="12" t="s">
        <v>799</v>
      </c>
      <c r="AX348" s="14">
        <v>44260</v>
      </c>
      <c r="AY348" s="12" t="s">
        <v>799</v>
      </c>
      <c r="AZ348" s="12" t="s">
        <v>1327</v>
      </c>
      <c r="BA348" s="12" t="s">
        <v>132</v>
      </c>
      <c r="BB348" s="12">
        <v>1</v>
      </c>
      <c r="BC348" s="12"/>
      <c r="BD348" s="16">
        <v>1925000</v>
      </c>
      <c r="BE348" s="16">
        <v>0</v>
      </c>
      <c r="BF348" s="16">
        <v>0</v>
      </c>
      <c r="BG348" s="16">
        <v>481250</v>
      </c>
      <c r="BH348" s="16">
        <v>0</v>
      </c>
      <c r="BI348" s="16">
        <v>1443750</v>
      </c>
      <c r="BJ348" s="16"/>
      <c r="BK348" s="12"/>
      <c r="BL348" s="12" t="s">
        <v>104</v>
      </c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1:102" ht="17.25" customHeight="1" x14ac:dyDescent="0.15">
      <c r="A349" s="12"/>
      <c r="B349" s="12" t="s">
        <v>1331</v>
      </c>
      <c r="C349" s="19" t="s">
        <v>1332</v>
      </c>
      <c r="D349" s="12" t="s">
        <v>89</v>
      </c>
      <c r="E349" s="12" t="s">
        <v>334</v>
      </c>
      <c r="F349" s="12" t="str">
        <f t="shared" si="3"/>
        <v/>
      </c>
      <c r="G349" s="12" t="s">
        <v>1332</v>
      </c>
      <c r="H349" s="12"/>
      <c r="I349" s="12"/>
      <c r="J349" s="12"/>
      <c r="K349" s="12" t="s">
        <v>91</v>
      </c>
      <c r="L349" s="12"/>
      <c r="M349" s="12" t="s">
        <v>92</v>
      </c>
      <c r="N349" s="12" t="s">
        <v>93</v>
      </c>
      <c r="O349" s="12" t="s">
        <v>94</v>
      </c>
      <c r="P349" s="12" t="s">
        <v>95</v>
      </c>
      <c r="Q349" s="12" t="s">
        <v>1333</v>
      </c>
      <c r="R349" s="12" t="s">
        <v>1333</v>
      </c>
      <c r="S349" s="12" t="str">
        <f t="shared" si="1"/>
        <v/>
      </c>
      <c r="T349" s="12"/>
      <c r="U349" s="12" t="str">
        <f t="shared" si="2"/>
        <v/>
      </c>
      <c r="V349" s="12"/>
      <c r="W349" s="15" t="s">
        <v>799</v>
      </c>
      <c r="X349" s="12" t="s">
        <v>98</v>
      </c>
      <c r="Y349" s="12" t="s">
        <v>158</v>
      </c>
      <c r="Z349" s="12" t="s">
        <v>734</v>
      </c>
      <c r="AA349" s="12" t="s">
        <v>310</v>
      </c>
      <c r="AB349" s="12"/>
      <c r="AC349" s="12">
        <v>2</v>
      </c>
      <c r="AD349" s="12"/>
      <c r="AE349" s="12" t="s">
        <v>102</v>
      </c>
      <c r="AF349" s="16">
        <v>3550000</v>
      </c>
      <c r="AG349" s="16">
        <v>7100000</v>
      </c>
      <c r="AH349" s="16">
        <v>100</v>
      </c>
      <c r="AI349" s="16">
        <v>0</v>
      </c>
      <c r="AJ349" s="12">
        <v>0</v>
      </c>
      <c r="AK349" s="12"/>
      <c r="AL349" s="12"/>
      <c r="AM349" s="12"/>
      <c r="AN349" s="12"/>
      <c r="AO349" s="12"/>
      <c r="AP349" s="12" t="s">
        <v>1335</v>
      </c>
      <c r="AQ349" s="12"/>
      <c r="AR349" s="12"/>
      <c r="AS349" s="12"/>
      <c r="AT349" s="12"/>
      <c r="AU349" s="12"/>
      <c r="AV349" s="17"/>
      <c r="AW349" s="12"/>
      <c r="AX349" s="17"/>
      <c r="AY349" s="12"/>
      <c r="AZ349" s="12" t="s">
        <v>734</v>
      </c>
      <c r="BA349" s="12" t="s">
        <v>310</v>
      </c>
      <c r="BB349" s="12">
        <v>2</v>
      </c>
      <c r="BC349" s="12"/>
      <c r="BD349" s="16">
        <v>3550000</v>
      </c>
      <c r="BE349" s="16">
        <v>0</v>
      </c>
      <c r="BF349" s="16">
        <v>0</v>
      </c>
      <c r="BG349" s="16">
        <v>3550000</v>
      </c>
      <c r="BH349" s="16">
        <v>0</v>
      </c>
      <c r="BI349" s="16">
        <v>3550000</v>
      </c>
      <c r="BJ349" s="16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1:102" ht="17.25" customHeight="1" x14ac:dyDescent="0.15">
      <c r="A350" s="12"/>
      <c r="B350" s="12" t="s">
        <v>1331</v>
      </c>
      <c r="C350" s="19" t="s">
        <v>1332</v>
      </c>
      <c r="D350" s="12" t="s">
        <v>89</v>
      </c>
      <c r="E350" s="12" t="s">
        <v>334</v>
      </c>
      <c r="F350" s="12" t="str">
        <f t="shared" si="3"/>
        <v/>
      </c>
      <c r="G350" s="12" t="s">
        <v>1332</v>
      </c>
      <c r="H350" s="12"/>
      <c r="I350" s="12"/>
      <c r="J350" s="12"/>
      <c r="K350" s="12" t="s">
        <v>91</v>
      </c>
      <c r="L350" s="12"/>
      <c r="M350" s="12" t="s">
        <v>92</v>
      </c>
      <c r="N350" s="12" t="s">
        <v>93</v>
      </c>
      <c r="O350" s="12" t="s">
        <v>94</v>
      </c>
      <c r="P350" s="12" t="s">
        <v>95</v>
      </c>
      <c r="Q350" s="12" t="s">
        <v>1333</v>
      </c>
      <c r="R350" s="12" t="s">
        <v>1333</v>
      </c>
      <c r="S350" s="12" t="str">
        <f t="shared" si="1"/>
        <v/>
      </c>
      <c r="T350" s="12"/>
      <c r="U350" s="12" t="str">
        <f t="shared" si="2"/>
        <v/>
      </c>
      <c r="V350" s="12"/>
      <c r="W350" s="15" t="s">
        <v>799</v>
      </c>
      <c r="X350" s="12" t="s">
        <v>98</v>
      </c>
      <c r="Y350" s="12" t="s">
        <v>158</v>
      </c>
      <c r="Z350" s="12" t="s">
        <v>1337</v>
      </c>
      <c r="AA350" s="12" t="s">
        <v>132</v>
      </c>
      <c r="AB350" s="12" t="s">
        <v>1338</v>
      </c>
      <c r="AC350" s="12">
        <v>1</v>
      </c>
      <c r="AD350" s="12"/>
      <c r="AE350" s="12"/>
      <c r="AF350" s="16">
        <v>3550000</v>
      </c>
      <c r="AG350" s="16">
        <v>3550000</v>
      </c>
      <c r="AH350" s="16">
        <v>100</v>
      </c>
      <c r="AI350" s="16">
        <v>0</v>
      </c>
      <c r="AJ350" s="12">
        <v>0</v>
      </c>
      <c r="AK350" s="12"/>
      <c r="AL350" s="12"/>
      <c r="AM350" s="12"/>
      <c r="AN350" s="12"/>
      <c r="AO350" s="12"/>
      <c r="AP350" s="12" t="s">
        <v>1335</v>
      </c>
      <c r="AQ350" s="12"/>
      <c r="AR350" s="12"/>
      <c r="AS350" s="12"/>
      <c r="AT350" s="12"/>
      <c r="AU350" s="12"/>
      <c r="AV350" s="17"/>
      <c r="AW350" s="12"/>
      <c r="AX350" s="17"/>
      <c r="AY350" s="12"/>
      <c r="AZ350" s="12" t="s">
        <v>1337</v>
      </c>
      <c r="BA350" s="12" t="s">
        <v>132</v>
      </c>
      <c r="BB350" s="12">
        <v>1</v>
      </c>
      <c r="BC350" s="12"/>
      <c r="BD350" s="16">
        <v>3550000</v>
      </c>
      <c r="BE350" s="16">
        <v>0</v>
      </c>
      <c r="BF350" s="16">
        <v>0</v>
      </c>
      <c r="BG350" s="16">
        <v>0</v>
      </c>
      <c r="BH350" s="16">
        <v>0</v>
      </c>
      <c r="BI350" s="16">
        <v>3550000</v>
      </c>
      <c r="BJ350" s="16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1:102" ht="17.25" customHeight="1" x14ac:dyDescent="0.15">
      <c r="A351" s="12">
        <v>18</v>
      </c>
      <c r="B351" s="12" t="s">
        <v>1339</v>
      </c>
      <c r="C351" s="19" t="s">
        <v>1332</v>
      </c>
      <c r="D351" s="12" t="s">
        <v>89</v>
      </c>
      <c r="E351" s="12" t="s">
        <v>90</v>
      </c>
      <c r="F351" s="12" t="str">
        <f t="shared" si="3"/>
        <v/>
      </c>
      <c r="G351" s="12" t="s">
        <v>1332</v>
      </c>
      <c r="H351" s="12"/>
      <c r="I351" s="12"/>
      <c r="J351" s="12"/>
      <c r="K351" s="12" t="s">
        <v>91</v>
      </c>
      <c r="L351" s="12"/>
      <c r="M351" s="12" t="s">
        <v>92</v>
      </c>
      <c r="N351" s="12" t="s">
        <v>93</v>
      </c>
      <c r="O351" s="12" t="s">
        <v>94</v>
      </c>
      <c r="P351" s="12" t="s">
        <v>95</v>
      </c>
      <c r="Q351" s="12" t="s">
        <v>1340</v>
      </c>
      <c r="R351" s="12" t="s">
        <v>1340</v>
      </c>
      <c r="S351" s="12" t="str">
        <f t="shared" si="1"/>
        <v/>
      </c>
      <c r="T351" s="12"/>
      <c r="U351" s="12" t="str">
        <f t="shared" si="2"/>
        <v/>
      </c>
      <c r="V351" s="12"/>
      <c r="W351" s="15" t="s">
        <v>277</v>
      </c>
      <c r="X351" s="12" t="s">
        <v>98</v>
      </c>
      <c r="Y351" s="12" t="s">
        <v>99</v>
      </c>
      <c r="Z351" s="12" t="s">
        <v>162</v>
      </c>
      <c r="AA351" s="12" t="s">
        <v>163</v>
      </c>
      <c r="AB351" s="12" t="s">
        <v>1341</v>
      </c>
      <c r="AC351" s="12">
        <v>1</v>
      </c>
      <c r="AD351" s="12"/>
      <c r="AE351" s="12" t="s">
        <v>102</v>
      </c>
      <c r="AF351" s="16">
        <v>1150000</v>
      </c>
      <c r="AG351" s="16">
        <v>690000</v>
      </c>
      <c r="AH351" s="16">
        <v>60</v>
      </c>
      <c r="AI351" s="16">
        <v>460000</v>
      </c>
      <c r="AJ351" s="12">
        <v>0</v>
      </c>
      <c r="AK351" s="12">
        <v>0</v>
      </c>
      <c r="AL351" s="12">
        <v>0</v>
      </c>
      <c r="AM351" s="12">
        <v>0</v>
      </c>
      <c r="AN351" s="12">
        <v>460000</v>
      </c>
      <c r="AO351" s="12">
        <v>460000</v>
      </c>
      <c r="AP351" s="12"/>
      <c r="AQ351" s="12"/>
      <c r="AR351" s="12"/>
      <c r="AS351" s="12"/>
      <c r="AT351" s="12" t="s">
        <v>1342</v>
      </c>
      <c r="AU351" s="12"/>
      <c r="AV351" s="12" t="s">
        <v>1332</v>
      </c>
      <c r="AW351" s="12" t="s">
        <v>106</v>
      </c>
      <c r="AX351" s="12" t="s">
        <v>1332</v>
      </c>
      <c r="AY351" s="12" t="s">
        <v>106</v>
      </c>
      <c r="AZ351" s="12" t="s">
        <v>162</v>
      </c>
      <c r="BA351" s="12" t="s">
        <v>163</v>
      </c>
      <c r="BB351" s="12">
        <v>1</v>
      </c>
      <c r="BC351" s="12"/>
      <c r="BD351" s="16">
        <v>1150000</v>
      </c>
      <c r="BE351" s="16">
        <v>0</v>
      </c>
      <c r="BF351" s="16">
        <v>0</v>
      </c>
      <c r="BG351" s="16">
        <v>690000</v>
      </c>
      <c r="BH351" s="16">
        <v>0</v>
      </c>
      <c r="BI351" s="16">
        <v>460000</v>
      </c>
      <c r="BJ351" s="16"/>
      <c r="BK351" s="12"/>
      <c r="BL351" s="12" t="s">
        <v>104</v>
      </c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 t="s">
        <v>1343</v>
      </c>
      <c r="BZ351" s="12" t="s">
        <v>1344</v>
      </c>
      <c r="CA351" s="12" t="s">
        <v>106</v>
      </c>
      <c r="CB351" s="12">
        <v>460000</v>
      </c>
      <c r="CC351" s="12" t="s">
        <v>135</v>
      </c>
      <c r="CD351" s="12" t="s">
        <v>136</v>
      </c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1:102" ht="17.25" customHeight="1" x14ac:dyDescent="0.15">
      <c r="A352" s="12">
        <v>8</v>
      </c>
      <c r="B352" s="12" t="s">
        <v>1345</v>
      </c>
      <c r="C352" s="19" t="s">
        <v>1346</v>
      </c>
      <c r="D352" s="12" t="s">
        <v>435</v>
      </c>
      <c r="E352" s="12" t="s">
        <v>334</v>
      </c>
      <c r="F352" s="12" t="str">
        <f t="shared" si="3"/>
        <v/>
      </c>
      <c r="G352" s="12" t="s">
        <v>1346</v>
      </c>
      <c r="H352" s="12"/>
      <c r="I352" s="12" t="s">
        <v>631</v>
      </c>
      <c r="J352" s="12"/>
      <c r="K352" s="12" t="s">
        <v>91</v>
      </c>
      <c r="L352" s="12"/>
      <c r="M352" s="12" t="s">
        <v>92</v>
      </c>
      <c r="N352" s="12" t="s">
        <v>93</v>
      </c>
      <c r="O352" s="12" t="s">
        <v>94</v>
      </c>
      <c r="P352" s="12" t="s">
        <v>95</v>
      </c>
      <c r="Q352" s="12" t="s">
        <v>1347</v>
      </c>
      <c r="R352" s="12" t="s">
        <v>1347</v>
      </c>
      <c r="S352" s="12" t="str">
        <f t="shared" si="1"/>
        <v/>
      </c>
      <c r="T352" s="12"/>
      <c r="U352" s="12" t="str">
        <f t="shared" si="2"/>
        <v/>
      </c>
      <c r="V352" s="12"/>
      <c r="W352" s="18" t="s">
        <v>97</v>
      </c>
      <c r="X352" s="12" t="s">
        <v>98</v>
      </c>
      <c r="Y352" s="12" t="s">
        <v>99</v>
      </c>
      <c r="Z352" s="12" t="s">
        <v>1348</v>
      </c>
      <c r="AA352" s="12" t="s">
        <v>609</v>
      </c>
      <c r="AB352" s="12"/>
      <c r="AC352" s="12">
        <v>1</v>
      </c>
      <c r="AD352" s="12"/>
      <c r="AE352" s="12" t="s">
        <v>102</v>
      </c>
      <c r="AF352" s="16">
        <v>23000000</v>
      </c>
      <c r="AG352" s="16">
        <v>0</v>
      </c>
      <c r="AH352" s="16">
        <v>0</v>
      </c>
      <c r="AI352" s="16">
        <v>23000000</v>
      </c>
      <c r="AJ352" s="12">
        <v>0</v>
      </c>
      <c r="AK352" s="12">
        <v>0</v>
      </c>
      <c r="AL352" s="12">
        <v>0</v>
      </c>
      <c r="AM352" s="12">
        <v>0</v>
      </c>
      <c r="AN352" s="12">
        <v>23000000</v>
      </c>
      <c r="AO352" s="12">
        <v>23000000</v>
      </c>
      <c r="AP352" s="12" t="s">
        <v>1349</v>
      </c>
      <c r="AQ352" s="12"/>
      <c r="AR352" s="12"/>
      <c r="AS352" s="12"/>
      <c r="AT352" s="12" t="s">
        <v>1350</v>
      </c>
      <c r="AU352" s="12"/>
      <c r="AV352" s="12" t="s">
        <v>1351</v>
      </c>
      <c r="AW352" s="12" t="s">
        <v>277</v>
      </c>
      <c r="AX352" s="12" t="s">
        <v>1351</v>
      </c>
      <c r="AY352" s="12" t="s">
        <v>277</v>
      </c>
      <c r="AZ352" s="12" t="s">
        <v>1348</v>
      </c>
      <c r="BA352" s="12" t="s">
        <v>609</v>
      </c>
      <c r="BB352" s="12">
        <v>1</v>
      </c>
      <c r="BC352" s="12"/>
      <c r="BD352" s="16">
        <v>23000000</v>
      </c>
      <c r="BE352" s="16">
        <v>0</v>
      </c>
      <c r="BF352" s="16">
        <v>0</v>
      </c>
      <c r="BG352" s="16">
        <v>0</v>
      </c>
      <c r="BH352" s="16">
        <v>0</v>
      </c>
      <c r="BI352" s="16">
        <v>23000000</v>
      </c>
      <c r="BJ352" s="16"/>
      <c r="BK352" s="12"/>
      <c r="BL352" s="12" t="s">
        <v>104</v>
      </c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 t="s">
        <v>1352</v>
      </c>
      <c r="BZ352" s="12" t="s">
        <v>1353</v>
      </c>
      <c r="CA352" s="12" t="s">
        <v>277</v>
      </c>
      <c r="CB352" s="12">
        <v>23000000</v>
      </c>
      <c r="CC352" s="12" t="s">
        <v>631</v>
      </c>
      <c r="CD352" s="12" t="s">
        <v>136</v>
      </c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1:102" ht="17.25" customHeight="1" x14ac:dyDescent="0.15">
      <c r="A353" s="12">
        <v>17</v>
      </c>
      <c r="B353" s="12" t="s">
        <v>1354</v>
      </c>
      <c r="C353" s="19" t="s">
        <v>1355</v>
      </c>
      <c r="D353" s="12" t="s">
        <v>89</v>
      </c>
      <c r="E353" s="12" t="s">
        <v>90</v>
      </c>
      <c r="F353" s="12" t="str">
        <f t="shared" si="3"/>
        <v/>
      </c>
      <c r="G353" s="12" t="s">
        <v>1355</v>
      </c>
      <c r="H353" s="12"/>
      <c r="I353" s="12"/>
      <c r="J353" s="12"/>
      <c r="K353" s="12" t="s">
        <v>91</v>
      </c>
      <c r="L353" s="12"/>
      <c r="M353" s="12" t="s">
        <v>92</v>
      </c>
      <c r="N353" s="12" t="s">
        <v>93</v>
      </c>
      <c r="O353" s="12" t="s">
        <v>94</v>
      </c>
      <c r="P353" s="12" t="s">
        <v>95</v>
      </c>
      <c r="Q353" s="12" t="s">
        <v>120</v>
      </c>
      <c r="R353" s="12" t="s">
        <v>120</v>
      </c>
      <c r="S353" s="12" t="str">
        <f t="shared" si="1"/>
        <v/>
      </c>
      <c r="T353" s="12"/>
      <c r="U353" s="12" t="str">
        <f t="shared" si="2"/>
        <v/>
      </c>
      <c r="V353" s="12"/>
      <c r="W353" s="18" t="s">
        <v>799</v>
      </c>
      <c r="X353" s="12" t="s">
        <v>98</v>
      </c>
      <c r="Y353" s="12" t="s">
        <v>99</v>
      </c>
      <c r="Z353" s="12" t="s">
        <v>1356</v>
      </c>
      <c r="AA353" s="12" t="s">
        <v>127</v>
      </c>
      <c r="AB353" s="12"/>
      <c r="AC353" s="12">
        <v>2</v>
      </c>
      <c r="AD353" s="12"/>
      <c r="AE353" s="12" t="s">
        <v>102</v>
      </c>
      <c r="AF353" s="16">
        <v>950000</v>
      </c>
      <c r="AG353" s="16">
        <v>0</v>
      </c>
      <c r="AH353" s="16">
        <v>0</v>
      </c>
      <c r="AI353" s="16">
        <v>1900000</v>
      </c>
      <c r="AJ353" s="12">
        <v>0</v>
      </c>
      <c r="AK353" s="12">
        <v>0</v>
      </c>
      <c r="AL353" s="12">
        <v>0</v>
      </c>
      <c r="AM353" s="12">
        <v>0</v>
      </c>
      <c r="AN353" s="12">
        <v>1900000</v>
      </c>
      <c r="AO353" s="12">
        <v>1900000</v>
      </c>
      <c r="AP353" s="12" t="s">
        <v>1357</v>
      </c>
      <c r="AQ353" s="12"/>
      <c r="AR353" s="12"/>
      <c r="AS353" s="12"/>
      <c r="AT353" s="12" t="s">
        <v>1358</v>
      </c>
      <c r="AU353" s="12"/>
      <c r="AV353" s="12" t="s">
        <v>1355</v>
      </c>
      <c r="AW353" s="12" t="s">
        <v>106</v>
      </c>
      <c r="AX353" s="12" t="s">
        <v>1355</v>
      </c>
      <c r="AY353" s="12" t="s">
        <v>106</v>
      </c>
      <c r="AZ353" s="12" t="s">
        <v>1356</v>
      </c>
      <c r="BA353" s="12" t="s">
        <v>127</v>
      </c>
      <c r="BB353" s="12">
        <v>2</v>
      </c>
      <c r="BC353" s="12"/>
      <c r="BD353" s="16">
        <v>950000</v>
      </c>
      <c r="BE353" s="16">
        <v>0</v>
      </c>
      <c r="BF353" s="16">
        <v>0</v>
      </c>
      <c r="BG353" s="16">
        <v>0</v>
      </c>
      <c r="BH353" s="16">
        <v>0</v>
      </c>
      <c r="BI353" s="16">
        <v>1900000</v>
      </c>
      <c r="BJ353" s="16"/>
      <c r="BK353" s="12"/>
      <c r="BL353" s="12" t="s">
        <v>104</v>
      </c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 t="s">
        <v>1359</v>
      </c>
      <c r="BZ353" s="12" t="s">
        <v>1360</v>
      </c>
      <c r="CA353" s="12" t="s">
        <v>106</v>
      </c>
      <c r="CB353" s="12">
        <v>1900000</v>
      </c>
      <c r="CC353" s="12" t="s">
        <v>90</v>
      </c>
      <c r="CD353" s="12" t="s">
        <v>107</v>
      </c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1:102" ht="17.25" customHeight="1" x14ac:dyDescent="0.15">
      <c r="A354" s="12">
        <v>16</v>
      </c>
      <c r="B354" s="12" t="s">
        <v>1361</v>
      </c>
      <c r="C354" s="19" t="s">
        <v>1355</v>
      </c>
      <c r="D354" s="12" t="s">
        <v>140</v>
      </c>
      <c r="E354" s="12" t="s">
        <v>334</v>
      </c>
      <c r="F354" s="12" t="str">
        <f t="shared" si="3"/>
        <v/>
      </c>
      <c r="G354" s="12" t="s">
        <v>1355</v>
      </c>
      <c r="H354" s="12"/>
      <c r="I354" s="12" t="s">
        <v>90</v>
      </c>
      <c r="J354" s="12"/>
      <c r="K354" s="12" t="s">
        <v>91</v>
      </c>
      <c r="L354" s="12"/>
      <c r="M354" s="12" t="s">
        <v>92</v>
      </c>
      <c r="N354" s="12" t="s">
        <v>93</v>
      </c>
      <c r="O354" s="12" t="s">
        <v>94</v>
      </c>
      <c r="P354" s="12" t="s">
        <v>95</v>
      </c>
      <c r="Q354" s="12" t="s">
        <v>1362</v>
      </c>
      <c r="R354" s="12" t="s">
        <v>1362</v>
      </c>
      <c r="S354" s="12" t="str">
        <f t="shared" si="1"/>
        <v/>
      </c>
      <c r="T354" s="12"/>
      <c r="U354" s="12" t="str">
        <f t="shared" si="2"/>
        <v/>
      </c>
      <c r="V354" s="12"/>
      <c r="W354" s="15" t="s">
        <v>97</v>
      </c>
      <c r="X354" s="12" t="s">
        <v>98</v>
      </c>
      <c r="Y354" s="12" t="s">
        <v>158</v>
      </c>
      <c r="Z354" s="12" t="s">
        <v>151</v>
      </c>
      <c r="AA354" s="12" t="s">
        <v>152</v>
      </c>
      <c r="AB354" s="12"/>
      <c r="AC354" s="12">
        <v>2</v>
      </c>
      <c r="AD354" s="12"/>
      <c r="AE354" s="12" t="s">
        <v>102</v>
      </c>
      <c r="AF354" s="16">
        <v>11000000</v>
      </c>
      <c r="AG354" s="16">
        <v>8800000</v>
      </c>
      <c r="AH354" s="16">
        <v>40</v>
      </c>
      <c r="AI354" s="16">
        <v>13200000</v>
      </c>
      <c r="AJ354" s="12">
        <v>0</v>
      </c>
      <c r="AK354" s="12">
        <v>0</v>
      </c>
      <c r="AL354" s="12">
        <v>0</v>
      </c>
      <c r="AM354" s="12">
        <v>0</v>
      </c>
      <c r="AN354" s="12">
        <v>13200000</v>
      </c>
      <c r="AO354" s="12">
        <v>13200000</v>
      </c>
      <c r="AP354" s="12" t="s">
        <v>1220</v>
      </c>
      <c r="AQ354" s="12"/>
      <c r="AR354" s="12"/>
      <c r="AS354" s="12"/>
      <c r="AT354" s="12" t="s">
        <v>1363</v>
      </c>
      <c r="AU354" s="12"/>
      <c r="AV354" s="14">
        <v>44259</v>
      </c>
      <c r="AW354" s="12" t="s">
        <v>97</v>
      </c>
      <c r="AX354" s="14">
        <v>44259</v>
      </c>
      <c r="AY354" s="12" t="s">
        <v>97</v>
      </c>
      <c r="AZ354" s="12" t="s">
        <v>151</v>
      </c>
      <c r="BA354" s="12" t="s">
        <v>152</v>
      </c>
      <c r="BB354" s="12">
        <v>2</v>
      </c>
      <c r="BC354" s="12"/>
      <c r="BD354" s="16">
        <v>11000000</v>
      </c>
      <c r="BE354" s="16">
        <v>0</v>
      </c>
      <c r="BF354" s="16">
        <v>0</v>
      </c>
      <c r="BG354" s="16">
        <v>8800000</v>
      </c>
      <c r="BH354" s="16">
        <v>0</v>
      </c>
      <c r="BI354" s="16">
        <v>13200000</v>
      </c>
      <c r="BJ354" s="16"/>
      <c r="BK354" s="12"/>
      <c r="BL354" s="12" t="s">
        <v>104</v>
      </c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 t="s">
        <v>1364</v>
      </c>
      <c r="BZ354" s="12" t="s">
        <v>1365</v>
      </c>
      <c r="CA354" s="12" t="s">
        <v>97</v>
      </c>
      <c r="CB354" s="12">
        <v>13200000</v>
      </c>
      <c r="CC354" s="12" t="s">
        <v>90</v>
      </c>
      <c r="CD354" s="12" t="s">
        <v>107</v>
      </c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1:102" ht="17.25" customHeight="1" x14ac:dyDescent="0.15">
      <c r="A355" s="12">
        <v>15</v>
      </c>
      <c r="B355" s="12" t="s">
        <v>1366</v>
      </c>
      <c r="C355" s="19" t="s">
        <v>1355</v>
      </c>
      <c r="D355" s="12" t="s">
        <v>89</v>
      </c>
      <c r="E355" s="12" t="s">
        <v>90</v>
      </c>
      <c r="F355" s="12" t="str">
        <f t="shared" si="3"/>
        <v/>
      </c>
      <c r="G355" s="12" t="s">
        <v>1355</v>
      </c>
      <c r="H355" s="12"/>
      <c r="I355" s="12"/>
      <c r="J355" s="12"/>
      <c r="K355" s="12" t="s">
        <v>91</v>
      </c>
      <c r="L355" s="12"/>
      <c r="M355" s="12" t="s">
        <v>92</v>
      </c>
      <c r="N355" s="12" t="s">
        <v>93</v>
      </c>
      <c r="O355" s="12" t="s">
        <v>94</v>
      </c>
      <c r="P355" s="12" t="s">
        <v>95</v>
      </c>
      <c r="Q355" s="12" t="s">
        <v>1367</v>
      </c>
      <c r="R355" s="12" t="s">
        <v>1367</v>
      </c>
      <c r="S355" s="12" t="str">
        <f t="shared" si="1"/>
        <v/>
      </c>
      <c r="T355" s="12"/>
      <c r="U355" s="12" t="str">
        <f t="shared" si="2"/>
        <v/>
      </c>
      <c r="V355" s="12"/>
      <c r="W355" s="15" t="s">
        <v>97</v>
      </c>
      <c r="X355" s="12" t="s">
        <v>98</v>
      </c>
      <c r="Y355" s="12" t="s">
        <v>99</v>
      </c>
      <c r="Z355" s="12" t="s">
        <v>1368</v>
      </c>
      <c r="AA355" s="12" t="s">
        <v>112</v>
      </c>
      <c r="AB355" s="12" t="s">
        <v>1110</v>
      </c>
      <c r="AC355" s="12">
        <v>1</v>
      </c>
      <c r="AD355" s="12"/>
      <c r="AE355" s="12" t="s">
        <v>102</v>
      </c>
      <c r="AF355" s="16">
        <v>1485000</v>
      </c>
      <c r="AG355" s="16">
        <v>594000</v>
      </c>
      <c r="AH355" s="16">
        <v>40</v>
      </c>
      <c r="AI355" s="16">
        <v>891000</v>
      </c>
      <c r="AJ355" s="12">
        <v>0</v>
      </c>
      <c r="AK355" s="12">
        <v>0</v>
      </c>
      <c r="AL355" s="12">
        <v>0</v>
      </c>
      <c r="AM355" s="12">
        <v>0</v>
      </c>
      <c r="AN355" s="12">
        <v>891000</v>
      </c>
      <c r="AO355" s="12">
        <v>891000</v>
      </c>
      <c r="AP355" s="12"/>
      <c r="AQ355" s="12"/>
      <c r="AR355" s="12"/>
      <c r="AS355" s="12"/>
      <c r="AT355" s="12" t="s">
        <v>1369</v>
      </c>
      <c r="AU355" s="12"/>
      <c r="AV355" s="12" t="s">
        <v>1355</v>
      </c>
      <c r="AW355" s="12" t="s">
        <v>106</v>
      </c>
      <c r="AX355" s="12" t="s">
        <v>1355</v>
      </c>
      <c r="AY355" s="12" t="s">
        <v>106</v>
      </c>
      <c r="AZ355" s="12" t="s">
        <v>1368</v>
      </c>
      <c r="BA355" s="12" t="s">
        <v>112</v>
      </c>
      <c r="BB355" s="12">
        <v>1</v>
      </c>
      <c r="BC355" s="12"/>
      <c r="BD355" s="16">
        <v>1485000</v>
      </c>
      <c r="BE355" s="16">
        <v>0</v>
      </c>
      <c r="BF355" s="16">
        <v>0</v>
      </c>
      <c r="BG355" s="16">
        <v>594000</v>
      </c>
      <c r="BH355" s="16">
        <v>0</v>
      </c>
      <c r="BI355" s="16">
        <v>891000</v>
      </c>
      <c r="BJ355" s="16"/>
      <c r="BK355" s="12"/>
      <c r="BL355" s="12" t="s">
        <v>104</v>
      </c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 t="s">
        <v>1370</v>
      </c>
      <c r="BZ355" s="12" t="s">
        <v>1371</v>
      </c>
      <c r="CA355" s="12" t="s">
        <v>106</v>
      </c>
      <c r="CB355" s="12">
        <v>891000</v>
      </c>
      <c r="CC355" s="12" t="s">
        <v>258</v>
      </c>
      <c r="CD355" s="12" t="s">
        <v>258</v>
      </c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1:102" ht="17.25" customHeight="1" x14ac:dyDescent="0.15">
      <c r="A356" s="12">
        <v>14</v>
      </c>
      <c r="B356" s="12" t="s">
        <v>1372</v>
      </c>
      <c r="C356" s="19" t="s">
        <v>1355</v>
      </c>
      <c r="D356" s="12" t="s">
        <v>89</v>
      </c>
      <c r="E356" s="12" t="s">
        <v>90</v>
      </c>
      <c r="F356" s="12" t="str">
        <f t="shared" si="3"/>
        <v/>
      </c>
      <c r="G356" s="12" t="s">
        <v>1355</v>
      </c>
      <c r="H356" s="12"/>
      <c r="I356" s="12"/>
      <c r="J356" s="12"/>
      <c r="K356" s="12" t="s">
        <v>91</v>
      </c>
      <c r="L356" s="12"/>
      <c r="M356" s="12" t="s">
        <v>92</v>
      </c>
      <c r="N356" s="12" t="s">
        <v>93</v>
      </c>
      <c r="O356" s="12" t="s">
        <v>94</v>
      </c>
      <c r="P356" s="12" t="s">
        <v>95</v>
      </c>
      <c r="Q356" s="12" t="s">
        <v>1373</v>
      </c>
      <c r="R356" s="12" t="s">
        <v>1373</v>
      </c>
      <c r="S356" s="12" t="str">
        <f t="shared" si="1"/>
        <v/>
      </c>
      <c r="T356" s="12"/>
      <c r="U356" s="12" t="str">
        <f t="shared" si="2"/>
        <v/>
      </c>
      <c r="V356" s="12"/>
      <c r="W356" s="15" t="s">
        <v>97</v>
      </c>
      <c r="X356" s="12" t="s">
        <v>98</v>
      </c>
      <c r="Y356" s="12" t="s">
        <v>99</v>
      </c>
      <c r="Z356" s="12" t="s">
        <v>162</v>
      </c>
      <c r="AA356" s="12" t="s">
        <v>163</v>
      </c>
      <c r="AB356" s="12" t="s">
        <v>1110</v>
      </c>
      <c r="AC356" s="12">
        <v>1</v>
      </c>
      <c r="AD356" s="12"/>
      <c r="AE356" s="12" t="s">
        <v>102</v>
      </c>
      <c r="AF356" s="16">
        <v>1150000</v>
      </c>
      <c r="AG356" s="16">
        <v>690000</v>
      </c>
      <c r="AH356" s="16">
        <v>60</v>
      </c>
      <c r="AI356" s="16">
        <v>460000</v>
      </c>
      <c r="AJ356" s="12">
        <v>0</v>
      </c>
      <c r="AK356" s="12">
        <v>0</v>
      </c>
      <c r="AL356" s="12">
        <v>0</v>
      </c>
      <c r="AM356" s="12">
        <v>0</v>
      </c>
      <c r="AN356" s="12">
        <v>460000</v>
      </c>
      <c r="AO356" s="12">
        <v>460000</v>
      </c>
      <c r="AP356" s="12"/>
      <c r="AQ356" s="12"/>
      <c r="AR356" s="12"/>
      <c r="AS356" s="12"/>
      <c r="AT356" s="12" t="s">
        <v>1374</v>
      </c>
      <c r="AU356" s="12"/>
      <c r="AV356" s="12" t="s">
        <v>1355</v>
      </c>
      <c r="AW356" s="12" t="s">
        <v>106</v>
      </c>
      <c r="AX356" s="12" t="s">
        <v>1355</v>
      </c>
      <c r="AY356" s="12" t="s">
        <v>106</v>
      </c>
      <c r="AZ356" s="12" t="s">
        <v>162</v>
      </c>
      <c r="BA356" s="12" t="s">
        <v>163</v>
      </c>
      <c r="BB356" s="12">
        <v>1</v>
      </c>
      <c r="BC356" s="12"/>
      <c r="BD356" s="16">
        <v>1150000</v>
      </c>
      <c r="BE356" s="16">
        <v>0</v>
      </c>
      <c r="BF356" s="16">
        <v>0</v>
      </c>
      <c r="BG356" s="16">
        <v>690000</v>
      </c>
      <c r="BH356" s="16">
        <v>0</v>
      </c>
      <c r="BI356" s="16">
        <v>460000</v>
      </c>
      <c r="BJ356" s="16"/>
      <c r="BK356" s="12"/>
      <c r="BL356" s="12" t="s">
        <v>104</v>
      </c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 t="s">
        <v>1375</v>
      </c>
      <c r="BZ356" s="12" t="s">
        <v>1376</v>
      </c>
      <c r="CA356" s="12" t="s">
        <v>106</v>
      </c>
      <c r="CB356" s="12">
        <v>460000</v>
      </c>
      <c r="CC356" s="12" t="s">
        <v>90</v>
      </c>
      <c r="CD356" s="12" t="s">
        <v>107</v>
      </c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1:102" ht="17.25" customHeight="1" x14ac:dyDescent="0.15">
      <c r="A357" s="12">
        <v>13</v>
      </c>
      <c r="B357" s="12" t="s">
        <v>1377</v>
      </c>
      <c r="C357" s="19" t="s">
        <v>1351</v>
      </c>
      <c r="D357" s="12" t="s">
        <v>140</v>
      </c>
      <c r="E357" s="12" t="s">
        <v>334</v>
      </c>
      <c r="F357" s="12" t="str">
        <f t="shared" si="3"/>
        <v/>
      </c>
      <c r="G357" s="12" t="s">
        <v>1351</v>
      </c>
      <c r="H357" s="12"/>
      <c r="I357" s="12" t="s">
        <v>135</v>
      </c>
      <c r="J357" s="12"/>
      <c r="K357" s="12" t="s">
        <v>632</v>
      </c>
      <c r="L357" s="12"/>
      <c r="M357" s="12" t="s">
        <v>92</v>
      </c>
      <c r="N357" s="12" t="s">
        <v>634</v>
      </c>
      <c r="O357" s="12" t="s">
        <v>1378</v>
      </c>
      <c r="P357" s="12" t="s">
        <v>95</v>
      </c>
      <c r="Q357" s="12" t="s">
        <v>1379</v>
      </c>
      <c r="R357" s="12" t="s">
        <v>1379</v>
      </c>
      <c r="S357" s="12" t="str">
        <f t="shared" si="1"/>
        <v/>
      </c>
      <c r="T357" s="12"/>
      <c r="U357" s="12" t="str">
        <f t="shared" si="2"/>
        <v/>
      </c>
      <c r="V357" s="12"/>
      <c r="W357" s="15" t="s">
        <v>637</v>
      </c>
      <c r="X357" s="12" t="s">
        <v>98</v>
      </c>
      <c r="Y357" s="12" t="s">
        <v>158</v>
      </c>
      <c r="Z357" s="12" t="s">
        <v>1380</v>
      </c>
      <c r="AA357" s="12" t="s">
        <v>132</v>
      </c>
      <c r="AB357" s="12"/>
      <c r="AC357" s="12">
        <v>3</v>
      </c>
      <c r="AD357" s="12"/>
      <c r="AE357" s="12" t="s">
        <v>102</v>
      </c>
      <c r="AF357" s="16">
        <v>2950000</v>
      </c>
      <c r="AG357" s="16">
        <v>3540000</v>
      </c>
      <c r="AH357" s="16">
        <v>40</v>
      </c>
      <c r="AI357" s="16">
        <v>5310000</v>
      </c>
      <c r="AJ357" s="12">
        <v>0</v>
      </c>
      <c r="AK357" s="12">
        <v>0</v>
      </c>
      <c r="AL357" s="12">
        <v>0</v>
      </c>
      <c r="AM357" s="12">
        <v>0</v>
      </c>
      <c r="AN357" s="12">
        <v>34884000</v>
      </c>
      <c r="AO357" s="12">
        <v>0</v>
      </c>
      <c r="AP357" s="12"/>
      <c r="AQ357" s="12"/>
      <c r="AR357" s="12"/>
      <c r="AS357" s="12"/>
      <c r="AT357" s="12" t="s">
        <v>1381</v>
      </c>
      <c r="AU357" s="12"/>
      <c r="AV357" s="14">
        <v>44413</v>
      </c>
      <c r="AW357" s="12" t="s">
        <v>97</v>
      </c>
      <c r="AX357" s="14">
        <v>44413</v>
      </c>
      <c r="AY357" s="12"/>
      <c r="AZ357" s="12" t="s">
        <v>1380</v>
      </c>
      <c r="BA357" s="12" t="s">
        <v>132</v>
      </c>
      <c r="BB357" s="12">
        <v>3</v>
      </c>
      <c r="BC357" s="12"/>
      <c r="BD357" s="16">
        <v>2950000</v>
      </c>
      <c r="BE357" s="16"/>
      <c r="BF357" s="16"/>
      <c r="BG357" s="16">
        <v>3540000</v>
      </c>
      <c r="BH357" s="16">
        <v>0</v>
      </c>
      <c r="BI357" s="16">
        <v>5310000</v>
      </c>
      <c r="BJ357" s="16"/>
      <c r="BK357" s="12"/>
      <c r="BL357" s="12" t="s">
        <v>1382</v>
      </c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1:102" ht="17.25" customHeight="1" x14ac:dyDescent="0.15">
      <c r="A358" s="12"/>
      <c r="B358" s="12" t="s">
        <v>1377</v>
      </c>
      <c r="C358" s="19" t="s">
        <v>1351</v>
      </c>
      <c r="D358" s="12" t="s">
        <v>140</v>
      </c>
      <c r="E358" s="12" t="s">
        <v>334</v>
      </c>
      <c r="F358" s="12" t="str">
        <f t="shared" si="3"/>
        <v/>
      </c>
      <c r="G358" s="12" t="s">
        <v>1351</v>
      </c>
      <c r="H358" s="12"/>
      <c r="I358" s="12" t="s">
        <v>135</v>
      </c>
      <c r="J358" s="12"/>
      <c r="K358" s="12" t="s">
        <v>632</v>
      </c>
      <c r="L358" s="12"/>
      <c r="M358" s="12" t="s">
        <v>92</v>
      </c>
      <c r="N358" s="12" t="s">
        <v>634</v>
      </c>
      <c r="O358" s="12" t="s">
        <v>1378</v>
      </c>
      <c r="P358" s="12" t="s">
        <v>95</v>
      </c>
      <c r="Q358" s="12" t="s">
        <v>1379</v>
      </c>
      <c r="R358" s="12" t="s">
        <v>1379</v>
      </c>
      <c r="S358" s="12" t="str">
        <f t="shared" si="1"/>
        <v/>
      </c>
      <c r="T358" s="12"/>
      <c r="U358" s="12" t="str">
        <f t="shared" si="2"/>
        <v/>
      </c>
      <c r="V358" s="12"/>
      <c r="W358" s="15" t="s">
        <v>637</v>
      </c>
      <c r="X358" s="12" t="s">
        <v>98</v>
      </c>
      <c r="Y358" s="12" t="s">
        <v>158</v>
      </c>
      <c r="Z358" s="12" t="s">
        <v>1383</v>
      </c>
      <c r="AA358" s="12" t="s">
        <v>132</v>
      </c>
      <c r="AB358" s="12"/>
      <c r="AC358" s="12">
        <v>2</v>
      </c>
      <c r="AD358" s="12"/>
      <c r="AE358" s="12" t="s">
        <v>102</v>
      </c>
      <c r="AF358" s="16">
        <v>4345000</v>
      </c>
      <c r="AG358" s="16">
        <v>3476000</v>
      </c>
      <c r="AH358" s="16">
        <v>40</v>
      </c>
      <c r="AI358" s="16">
        <v>5214000</v>
      </c>
      <c r="AJ358" s="12">
        <v>0</v>
      </c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7"/>
      <c r="AW358" s="12"/>
      <c r="AX358" s="17"/>
      <c r="AY358" s="12"/>
      <c r="AZ358" s="12" t="s">
        <v>1383</v>
      </c>
      <c r="BA358" s="12" t="s">
        <v>132</v>
      </c>
      <c r="BB358" s="12">
        <v>2</v>
      </c>
      <c r="BC358" s="12"/>
      <c r="BD358" s="16">
        <v>4345000</v>
      </c>
      <c r="BE358" s="16"/>
      <c r="BF358" s="16"/>
      <c r="BG358" s="16">
        <v>3476000</v>
      </c>
      <c r="BH358" s="16">
        <v>0</v>
      </c>
      <c r="BI358" s="16">
        <v>5214000</v>
      </c>
      <c r="BJ358" s="16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1:102" ht="17.25" customHeight="1" x14ac:dyDescent="0.15">
      <c r="A359" s="12"/>
      <c r="B359" s="12" t="s">
        <v>1377</v>
      </c>
      <c r="C359" s="19" t="s">
        <v>1351</v>
      </c>
      <c r="D359" s="12" t="s">
        <v>140</v>
      </c>
      <c r="E359" s="12" t="s">
        <v>334</v>
      </c>
      <c r="F359" s="12" t="str">
        <f t="shared" si="3"/>
        <v/>
      </c>
      <c r="G359" s="12" t="s">
        <v>1351</v>
      </c>
      <c r="H359" s="12"/>
      <c r="I359" s="12" t="s">
        <v>135</v>
      </c>
      <c r="J359" s="12"/>
      <c r="K359" s="12" t="s">
        <v>632</v>
      </c>
      <c r="L359" s="12"/>
      <c r="M359" s="12" t="s">
        <v>92</v>
      </c>
      <c r="N359" s="12" t="s">
        <v>634</v>
      </c>
      <c r="O359" s="12" t="s">
        <v>1378</v>
      </c>
      <c r="P359" s="12" t="s">
        <v>95</v>
      </c>
      <c r="Q359" s="12" t="s">
        <v>1379</v>
      </c>
      <c r="R359" s="12" t="s">
        <v>1379</v>
      </c>
      <c r="S359" s="12" t="str">
        <f t="shared" si="1"/>
        <v/>
      </c>
      <c r="T359" s="12"/>
      <c r="U359" s="12" t="str">
        <f t="shared" si="2"/>
        <v/>
      </c>
      <c r="V359" s="12"/>
      <c r="W359" s="15" t="s">
        <v>637</v>
      </c>
      <c r="X359" s="12" t="s">
        <v>98</v>
      </c>
      <c r="Y359" s="12" t="s">
        <v>158</v>
      </c>
      <c r="Z359" s="12" t="s">
        <v>1384</v>
      </c>
      <c r="AA359" s="12" t="s">
        <v>112</v>
      </c>
      <c r="AB359" s="12"/>
      <c r="AC359" s="12">
        <v>4</v>
      </c>
      <c r="AD359" s="12"/>
      <c r="AE359" s="12" t="s">
        <v>102</v>
      </c>
      <c r="AF359" s="16">
        <v>925000</v>
      </c>
      <c r="AG359" s="16">
        <v>1480000</v>
      </c>
      <c r="AH359" s="16">
        <v>40</v>
      </c>
      <c r="AI359" s="16">
        <v>2220000</v>
      </c>
      <c r="AJ359" s="12">
        <v>0</v>
      </c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7"/>
      <c r="AW359" s="12"/>
      <c r="AX359" s="17"/>
      <c r="AY359" s="12"/>
      <c r="AZ359" s="12" t="s">
        <v>1384</v>
      </c>
      <c r="BA359" s="12" t="s">
        <v>112</v>
      </c>
      <c r="BB359" s="12">
        <v>4</v>
      </c>
      <c r="BC359" s="12"/>
      <c r="BD359" s="16">
        <v>925000</v>
      </c>
      <c r="BE359" s="16"/>
      <c r="BF359" s="16"/>
      <c r="BG359" s="16">
        <v>1480000</v>
      </c>
      <c r="BH359" s="16">
        <v>0</v>
      </c>
      <c r="BI359" s="16">
        <v>2220000</v>
      </c>
      <c r="BJ359" s="16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1:102" ht="17.25" customHeight="1" x14ac:dyDescent="0.15">
      <c r="A360" s="12"/>
      <c r="B360" s="12" t="s">
        <v>1377</v>
      </c>
      <c r="C360" s="19" t="s">
        <v>1351</v>
      </c>
      <c r="D360" s="12" t="s">
        <v>140</v>
      </c>
      <c r="E360" s="12" t="s">
        <v>334</v>
      </c>
      <c r="F360" s="12" t="str">
        <f t="shared" si="3"/>
        <v/>
      </c>
      <c r="G360" s="12" t="s">
        <v>1351</v>
      </c>
      <c r="H360" s="12"/>
      <c r="I360" s="12" t="s">
        <v>135</v>
      </c>
      <c r="J360" s="12"/>
      <c r="K360" s="12" t="s">
        <v>632</v>
      </c>
      <c r="L360" s="12"/>
      <c r="M360" s="12" t="s">
        <v>92</v>
      </c>
      <c r="N360" s="12" t="s">
        <v>634</v>
      </c>
      <c r="O360" s="12" t="s">
        <v>1378</v>
      </c>
      <c r="P360" s="12" t="s">
        <v>95</v>
      </c>
      <c r="Q360" s="12" t="s">
        <v>1379</v>
      </c>
      <c r="R360" s="12" t="s">
        <v>1379</v>
      </c>
      <c r="S360" s="12" t="str">
        <f t="shared" si="1"/>
        <v/>
      </c>
      <c r="T360" s="12"/>
      <c r="U360" s="12" t="str">
        <f t="shared" si="2"/>
        <v/>
      </c>
      <c r="V360" s="12"/>
      <c r="W360" s="15" t="s">
        <v>637</v>
      </c>
      <c r="X360" s="12" t="s">
        <v>98</v>
      </c>
      <c r="Y360" s="12" t="s">
        <v>158</v>
      </c>
      <c r="Z360" s="12" t="s">
        <v>1385</v>
      </c>
      <c r="AA360" s="12" t="s">
        <v>112</v>
      </c>
      <c r="AB360" s="12"/>
      <c r="AC360" s="12">
        <v>8</v>
      </c>
      <c r="AD360" s="12"/>
      <c r="AE360" s="12" t="s">
        <v>102</v>
      </c>
      <c r="AF360" s="16">
        <v>1950000</v>
      </c>
      <c r="AG360" s="16">
        <v>6240000</v>
      </c>
      <c r="AH360" s="16">
        <v>40</v>
      </c>
      <c r="AI360" s="16">
        <v>9360000</v>
      </c>
      <c r="AJ360" s="12">
        <v>0</v>
      </c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7"/>
      <c r="AW360" s="12"/>
      <c r="AX360" s="17"/>
      <c r="AY360" s="12"/>
      <c r="AZ360" s="12" t="s">
        <v>1385</v>
      </c>
      <c r="BA360" s="12" t="s">
        <v>112</v>
      </c>
      <c r="BB360" s="12">
        <v>8</v>
      </c>
      <c r="BC360" s="12"/>
      <c r="BD360" s="16">
        <v>1950000</v>
      </c>
      <c r="BE360" s="16"/>
      <c r="BF360" s="16"/>
      <c r="BG360" s="16">
        <v>6240000</v>
      </c>
      <c r="BH360" s="16">
        <v>0</v>
      </c>
      <c r="BI360" s="16">
        <v>9360000</v>
      </c>
      <c r="BJ360" s="16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1:102" ht="17.25" customHeight="1" x14ac:dyDescent="0.15">
      <c r="A361" s="12"/>
      <c r="B361" s="12" t="s">
        <v>1377</v>
      </c>
      <c r="C361" s="19" t="s">
        <v>1351</v>
      </c>
      <c r="D361" s="12" t="s">
        <v>140</v>
      </c>
      <c r="E361" s="12" t="s">
        <v>334</v>
      </c>
      <c r="F361" s="12" t="str">
        <f t="shared" si="3"/>
        <v/>
      </c>
      <c r="G361" s="12" t="s">
        <v>1351</v>
      </c>
      <c r="H361" s="12"/>
      <c r="I361" s="12" t="s">
        <v>135</v>
      </c>
      <c r="J361" s="12"/>
      <c r="K361" s="12" t="s">
        <v>632</v>
      </c>
      <c r="L361" s="12"/>
      <c r="M361" s="12" t="s">
        <v>92</v>
      </c>
      <c r="N361" s="12" t="s">
        <v>634</v>
      </c>
      <c r="O361" s="12" t="s">
        <v>1378</v>
      </c>
      <c r="P361" s="12" t="s">
        <v>95</v>
      </c>
      <c r="Q361" s="12" t="s">
        <v>1379</v>
      </c>
      <c r="R361" s="12" t="s">
        <v>1379</v>
      </c>
      <c r="S361" s="12" t="str">
        <f t="shared" si="1"/>
        <v/>
      </c>
      <c r="T361" s="12"/>
      <c r="U361" s="12" t="str">
        <f t="shared" si="2"/>
        <v/>
      </c>
      <c r="V361" s="12"/>
      <c r="W361" s="15" t="s">
        <v>637</v>
      </c>
      <c r="X361" s="12" t="s">
        <v>98</v>
      </c>
      <c r="Y361" s="12" t="s">
        <v>158</v>
      </c>
      <c r="Z361" s="12" t="s">
        <v>1386</v>
      </c>
      <c r="AA361" s="12" t="s">
        <v>112</v>
      </c>
      <c r="AB361" s="12"/>
      <c r="AC361" s="12">
        <v>30</v>
      </c>
      <c r="AD361" s="12"/>
      <c r="AE361" s="12" t="s">
        <v>102</v>
      </c>
      <c r="AF361" s="16">
        <v>385000</v>
      </c>
      <c r="AG361" s="16">
        <v>4620000</v>
      </c>
      <c r="AH361" s="16">
        <v>40</v>
      </c>
      <c r="AI361" s="16">
        <v>6930000</v>
      </c>
      <c r="AJ361" s="12">
        <v>0</v>
      </c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7"/>
      <c r="AW361" s="12"/>
      <c r="AX361" s="17"/>
      <c r="AY361" s="12"/>
      <c r="AZ361" s="12" t="s">
        <v>1386</v>
      </c>
      <c r="BA361" s="12" t="s">
        <v>112</v>
      </c>
      <c r="BB361" s="12">
        <v>30</v>
      </c>
      <c r="BC361" s="12"/>
      <c r="BD361" s="16">
        <v>385000</v>
      </c>
      <c r="BE361" s="16"/>
      <c r="BF361" s="16"/>
      <c r="BG361" s="16">
        <v>4620000</v>
      </c>
      <c r="BH361" s="16">
        <v>0</v>
      </c>
      <c r="BI361" s="16">
        <v>6930000</v>
      </c>
      <c r="BJ361" s="16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1:102" ht="17.25" customHeight="1" x14ac:dyDescent="0.15">
      <c r="A362" s="12"/>
      <c r="B362" s="12" t="s">
        <v>1377</v>
      </c>
      <c r="C362" s="19" t="s">
        <v>1351</v>
      </c>
      <c r="D362" s="12" t="s">
        <v>140</v>
      </c>
      <c r="E362" s="12" t="s">
        <v>334</v>
      </c>
      <c r="F362" s="12" t="str">
        <f t="shared" si="3"/>
        <v/>
      </c>
      <c r="G362" s="12" t="s">
        <v>1351</v>
      </c>
      <c r="H362" s="12"/>
      <c r="I362" s="12" t="s">
        <v>135</v>
      </c>
      <c r="J362" s="12"/>
      <c r="K362" s="12" t="s">
        <v>632</v>
      </c>
      <c r="L362" s="12"/>
      <c r="M362" s="12" t="s">
        <v>92</v>
      </c>
      <c r="N362" s="12" t="s">
        <v>634</v>
      </c>
      <c r="O362" s="12" t="s">
        <v>1378</v>
      </c>
      <c r="P362" s="12" t="s">
        <v>95</v>
      </c>
      <c r="Q362" s="12" t="s">
        <v>1379</v>
      </c>
      <c r="R362" s="12" t="s">
        <v>1379</v>
      </c>
      <c r="S362" s="12" t="str">
        <f t="shared" si="1"/>
        <v/>
      </c>
      <c r="T362" s="12"/>
      <c r="U362" s="12" t="str">
        <f t="shared" si="2"/>
        <v/>
      </c>
      <c r="V362" s="12"/>
      <c r="W362" s="15" t="s">
        <v>637</v>
      </c>
      <c r="X362" s="12" t="s">
        <v>98</v>
      </c>
      <c r="Y362" s="12" t="s">
        <v>158</v>
      </c>
      <c r="Z362" s="12" t="s">
        <v>1387</v>
      </c>
      <c r="AA362" s="12" t="s">
        <v>132</v>
      </c>
      <c r="AB362" s="12"/>
      <c r="AC362" s="12">
        <v>5</v>
      </c>
      <c r="AD362" s="12"/>
      <c r="AE362" s="12" t="s">
        <v>102</v>
      </c>
      <c r="AF362" s="16">
        <v>1950000</v>
      </c>
      <c r="AG362" s="16">
        <v>3900000</v>
      </c>
      <c r="AH362" s="16">
        <v>40</v>
      </c>
      <c r="AI362" s="16">
        <v>5850000</v>
      </c>
      <c r="AJ362" s="12">
        <v>0</v>
      </c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7"/>
      <c r="AW362" s="12"/>
      <c r="AX362" s="17"/>
      <c r="AY362" s="12"/>
      <c r="AZ362" s="12" t="s">
        <v>1387</v>
      </c>
      <c r="BA362" s="12" t="s">
        <v>132</v>
      </c>
      <c r="BB362" s="12">
        <v>5</v>
      </c>
      <c r="BC362" s="12"/>
      <c r="BD362" s="16">
        <v>1950000</v>
      </c>
      <c r="BE362" s="16"/>
      <c r="BF362" s="16"/>
      <c r="BG362" s="16">
        <v>3900000</v>
      </c>
      <c r="BH362" s="16">
        <v>0</v>
      </c>
      <c r="BI362" s="16">
        <v>5850000</v>
      </c>
      <c r="BJ362" s="16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1:102" ht="17.25" customHeight="1" x14ac:dyDescent="0.15">
      <c r="A363" s="12">
        <v>12</v>
      </c>
      <c r="B363" s="12" t="s">
        <v>1388</v>
      </c>
      <c r="C363" s="19" t="s">
        <v>1351</v>
      </c>
      <c r="D363" s="12" t="s">
        <v>89</v>
      </c>
      <c r="E363" s="12" t="s">
        <v>90</v>
      </c>
      <c r="F363" s="12" t="str">
        <f t="shared" si="3"/>
        <v/>
      </c>
      <c r="G363" s="12" t="s">
        <v>1351</v>
      </c>
      <c r="H363" s="12"/>
      <c r="I363" s="12"/>
      <c r="J363" s="12"/>
      <c r="K363" s="12" t="s">
        <v>91</v>
      </c>
      <c r="L363" s="12"/>
      <c r="M363" s="12" t="s">
        <v>92</v>
      </c>
      <c r="N363" s="12" t="s">
        <v>93</v>
      </c>
      <c r="O363" s="12" t="s">
        <v>94</v>
      </c>
      <c r="P363" s="12" t="s">
        <v>95</v>
      </c>
      <c r="Q363" s="12" t="s">
        <v>1389</v>
      </c>
      <c r="R363" s="12" t="s">
        <v>1389</v>
      </c>
      <c r="S363" s="12" t="str">
        <f t="shared" si="1"/>
        <v/>
      </c>
      <c r="T363" s="12"/>
      <c r="U363" s="12" t="str">
        <f t="shared" si="2"/>
        <v/>
      </c>
      <c r="V363" s="12"/>
      <c r="W363" s="15" t="s">
        <v>799</v>
      </c>
      <c r="X363" s="12" t="s">
        <v>98</v>
      </c>
      <c r="Y363" s="12" t="s">
        <v>99</v>
      </c>
      <c r="Z363" s="12" t="s">
        <v>131</v>
      </c>
      <c r="AA363" s="12" t="s">
        <v>132</v>
      </c>
      <c r="AB363" s="12" t="s">
        <v>1210</v>
      </c>
      <c r="AC363" s="12">
        <v>1</v>
      </c>
      <c r="AD363" s="12"/>
      <c r="AE363" s="12" t="s">
        <v>102</v>
      </c>
      <c r="AF363" s="16">
        <v>1540000</v>
      </c>
      <c r="AG363" s="16">
        <v>462000</v>
      </c>
      <c r="AH363" s="16">
        <v>30</v>
      </c>
      <c r="AI363" s="16">
        <v>1078000</v>
      </c>
      <c r="AJ363" s="12">
        <v>0</v>
      </c>
      <c r="AK363" s="12">
        <v>0</v>
      </c>
      <c r="AL363" s="12">
        <v>0</v>
      </c>
      <c r="AM363" s="12">
        <v>0</v>
      </c>
      <c r="AN363" s="12">
        <v>1078000</v>
      </c>
      <c r="AO363" s="12">
        <v>1078000</v>
      </c>
      <c r="AP363" s="12"/>
      <c r="AQ363" s="12"/>
      <c r="AR363" s="12"/>
      <c r="AS363" s="12"/>
      <c r="AT363" s="12" t="s">
        <v>1390</v>
      </c>
      <c r="AU363" s="12"/>
      <c r="AV363" s="12" t="s">
        <v>1351</v>
      </c>
      <c r="AW363" s="12" t="s">
        <v>106</v>
      </c>
      <c r="AX363" s="12" t="s">
        <v>1351</v>
      </c>
      <c r="AY363" s="12" t="s">
        <v>106</v>
      </c>
      <c r="AZ363" s="12" t="s">
        <v>131</v>
      </c>
      <c r="BA363" s="12" t="s">
        <v>132</v>
      </c>
      <c r="BB363" s="12">
        <v>1</v>
      </c>
      <c r="BC363" s="12"/>
      <c r="BD363" s="16">
        <v>1540000</v>
      </c>
      <c r="BE363" s="16">
        <v>0</v>
      </c>
      <c r="BF363" s="16">
        <v>0</v>
      </c>
      <c r="BG363" s="16">
        <v>462000</v>
      </c>
      <c r="BH363" s="16">
        <v>0</v>
      </c>
      <c r="BI363" s="16">
        <v>1078000</v>
      </c>
      <c r="BJ363" s="16"/>
      <c r="BK363" s="12"/>
      <c r="BL363" s="12" t="s">
        <v>104</v>
      </c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 t="s">
        <v>1391</v>
      </c>
      <c r="BZ363" s="12" t="s">
        <v>1392</v>
      </c>
      <c r="CA363" s="12" t="s">
        <v>106</v>
      </c>
      <c r="CB363" s="12">
        <v>1078000</v>
      </c>
      <c r="CC363" s="12" t="s">
        <v>135</v>
      </c>
      <c r="CD363" s="12" t="s">
        <v>136</v>
      </c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1:102" ht="17.25" customHeight="1" x14ac:dyDescent="0.15">
      <c r="A364" s="12">
        <v>11</v>
      </c>
      <c r="B364" s="12" t="s">
        <v>1393</v>
      </c>
      <c r="C364" s="19" t="s">
        <v>1394</v>
      </c>
      <c r="D364" s="12" t="s">
        <v>89</v>
      </c>
      <c r="E364" s="12" t="s">
        <v>90</v>
      </c>
      <c r="F364" s="12" t="str">
        <f t="shared" si="3"/>
        <v/>
      </c>
      <c r="G364" s="12" t="s">
        <v>1394</v>
      </c>
      <c r="H364" s="12"/>
      <c r="I364" s="12"/>
      <c r="J364" s="12"/>
      <c r="K364" s="12" t="s">
        <v>91</v>
      </c>
      <c r="L364" s="12"/>
      <c r="M364" s="12" t="s">
        <v>92</v>
      </c>
      <c r="N364" s="12" t="s">
        <v>93</v>
      </c>
      <c r="O364" s="12" t="s">
        <v>94</v>
      </c>
      <c r="P364" s="12" t="s">
        <v>95</v>
      </c>
      <c r="Q364" s="12" t="s">
        <v>120</v>
      </c>
      <c r="R364" s="12" t="s">
        <v>120</v>
      </c>
      <c r="S364" s="12" t="str">
        <f t="shared" si="1"/>
        <v/>
      </c>
      <c r="T364" s="12"/>
      <c r="U364" s="12" t="str">
        <f t="shared" si="2"/>
        <v/>
      </c>
      <c r="V364" s="12"/>
      <c r="W364" s="15" t="s">
        <v>799</v>
      </c>
      <c r="X364" s="12" t="s">
        <v>98</v>
      </c>
      <c r="Y364" s="12" t="s">
        <v>99</v>
      </c>
      <c r="Z364" s="12" t="s">
        <v>1395</v>
      </c>
      <c r="AA364" s="12" t="s">
        <v>127</v>
      </c>
      <c r="AB364" s="12" t="s">
        <v>1210</v>
      </c>
      <c r="AC364" s="12">
        <v>2</v>
      </c>
      <c r="AD364" s="12"/>
      <c r="AE364" s="12" t="s">
        <v>102</v>
      </c>
      <c r="AF364" s="16">
        <v>275000</v>
      </c>
      <c r="AG364" s="16">
        <v>110000</v>
      </c>
      <c r="AH364" s="16">
        <v>20</v>
      </c>
      <c r="AI364" s="16">
        <v>440000</v>
      </c>
      <c r="AJ364" s="12">
        <v>0</v>
      </c>
      <c r="AK364" s="12">
        <v>0</v>
      </c>
      <c r="AL364" s="12">
        <v>0</v>
      </c>
      <c r="AM364" s="12">
        <v>0</v>
      </c>
      <c r="AN364" s="12">
        <v>440000</v>
      </c>
      <c r="AO364" s="12">
        <v>440000</v>
      </c>
      <c r="AP364" s="12" t="s">
        <v>1396</v>
      </c>
      <c r="AQ364" s="12"/>
      <c r="AR364" s="12"/>
      <c r="AS364" s="12"/>
      <c r="AT364" s="12" t="s">
        <v>1397</v>
      </c>
      <c r="AU364" s="12"/>
      <c r="AV364" s="12" t="s">
        <v>1394</v>
      </c>
      <c r="AW364" s="12" t="s">
        <v>106</v>
      </c>
      <c r="AX364" s="12" t="s">
        <v>1394</v>
      </c>
      <c r="AY364" s="12" t="s">
        <v>106</v>
      </c>
      <c r="AZ364" s="12" t="s">
        <v>1395</v>
      </c>
      <c r="BA364" s="12" t="s">
        <v>127</v>
      </c>
      <c r="BB364" s="12">
        <v>2</v>
      </c>
      <c r="BC364" s="12"/>
      <c r="BD364" s="16">
        <v>275000</v>
      </c>
      <c r="BE364" s="16">
        <v>0</v>
      </c>
      <c r="BF364" s="16">
        <v>0</v>
      </c>
      <c r="BG364" s="16">
        <v>110000</v>
      </c>
      <c r="BH364" s="16">
        <v>0</v>
      </c>
      <c r="BI364" s="16">
        <v>440000</v>
      </c>
      <c r="BJ364" s="16"/>
      <c r="BK364" s="12"/>
      <c r="BL364" s="12" t="s">
        <v>104</v>
      </c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 t="s">
        <v>1398</v>
      </c>
      <c r="BZ364" s="12" t="s">
        <v>1399</v>
      </c>
      <c r="CA364" s="12" t="s">
        <v>106</v>
      </c>
      <c r="CB364" s="12">
        <v>440000</v>
      </c>
      <c r="CC364" s="12" t="s">
        <v>135</v>
      </c>
      <c r="CD364" s="12" t="s">
        <v>136</v>
      </c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1:102" ht="17.25" customHeight="1" x14ac:dyDescent="0.15">
      <c r="A365" s="12">
        <v>10</v>
      </c>
      <c r="B365" s="12" t="s">
        <v>1400</v>
      </c>
      <c r="C365" s="19" t="s">
        <v>1394</v>
      </c>
      <c r="D365" s="12" t="s">
        <v>89</v>
      </c>
      <c r="E365" s="12" t="s">
        <v>90</v>
      </c>
      <c r="F365" s="12" t="str">
        <f t="shared" si="3"/>
        <v/>
      </c>
      <c r="G365" s="12" t="s">
        <v>1394</v>
      </c>
      <c r="H365" s="12"/>
      <c r="I365" s="12"/>
      <c r="J365" s="12"/>
      <c r="K365" s="12" t="s">
        <v>91</v>
      </c>
      <c r="L365" s="12"/>
      <c r="M365" s="12" t="s">
        <v>92</v>
      </c>
      <c r="N365" s="12" t="s">
        <v>93</v>
      </c>
      <c r="O365" s="12" t="s">
        <v>94</v>
      </c>
      <c r="P365" s="12" t="s">
        <v>95</v>
      </c>
      <c r="Q365" s="12" t="s">
        <v>1401</v>
      </c>
      <c r="R365" s="12" t="s">
        <v>1401</v>
      </c>
      <c r="S365" s="12" t="str">
        <f t="shared" si="1"/>
        <v/>
      </c>
      <c r="T365" s="12"/>
      <c r="U365" s="12" t="str">
        <f t="shared" si="2"/>
        <v/>
      </c>
      <c r="V365" s="12"/>
      <c r="W365" s="15" t="s">
        <v>97</v>
      </c>
      <c r="X365" s="12" t="s">
        <v>98</v>
      </c>
      <c r="Y365" s="12" t="s">
        <v>99</v>
      </c>
      <c r="Z365" s="12" t="s">
        <v>1402</v>
      </c>
      <c r="AA365" s="12" t="s">
        <v>584</v>
      </c>
      <c r="AB365" s="12"/>
      <c r="AC365" s="12">
        <v>1</v>
      </c>
      <c r="AD365" s="12"/>
      <c r="AE365" s="12" t="s">
        <v>102</v>
      </c>
      <c r="AF365" s="16">
        <v>125000</v>
      </c>
      <c r="AG365" s="16">
        <v>0</v>
      </c>
      <c r="AH365" s="16">
        <v>0</v>
      </c>
      <c r="AI365" s="16">
        <v>125000</v>
      </c>
      <c r="AJ365" s="12">
        <v>0</v>
      </c>
      <c r="AK365" s="12">
        <v>0</v>
      </c>
      <c r="AL365" s="12">
        <v>0</v>
      </c>
      <c r="AM365" s="12">
        <v>0</v>
      </c>
      <c r="AN365" s="12">
        <v>719000</v>
      </c>
      <c r="AO365" s="12">
        <v>719000</v>
      </c>
      <c r="AP365" s="12"/>
      <c r="AQ365" s="12"/>
      <c r="AR365" s="12"/>
      <c r="AS365" s="12"/>
      <c r="AT365" s="12" t="s">
        <v>1403</v>
      </c>
      <c r="AU365" s="12"/>
      <c r="AV365" s="12" t="s">
        <v>1394</v>
      </c>
      <c r="AW365" s="12" t="s">
        <v>106</v>
      </c>
      <c r="AX365" s="12" t="s">
        <v>1394</v>
      </c>
      <c r="AY365" s="12" t="s">
        <v>106</v>
      </c>
      <c r="AZ365" s="12" t="s">
        <v>1402</v>
      </c>
      <c r="BA365" s="12" t="s">
        <v>584</v>
      </c>
      <c r="BB365" s="12">
        <v>1</v>
      </c>
      <c r="BC365" s="12"/>
      <c r="BD365" s="16">
        <v>125000</v>
      </c>
      <c r="BE365" s="16">
        <v>0</v>
      </c>
      <c r="BF365" s="16">
        <v>0</v>
      </c>
      <c r="BG365" s="16">
        <v>0</v>
      </c>
      <c r="BH365" s="16">
        <v>0</v>
      </c>
      <c r="BI365" s="16">
        <v>125000</v>
      </c>
      <c r="BJ365" s="16"/>
      <c r="BK365" s="12"/>
      <c r="BL365" s="12" t="s">
        <v>104</v>
      </c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 t="s">
        <v>1404</v>
      </c>
      <c r="BZ365" s="12" t="s">
        <v>1405</v>
      </c>
      <c r="CA365" s="12" t="s">
        <v>106</v>
      </c>
      <c r="CB365" s="12">
        <v>719000</v>
      </c>
      <c r="CC365" s="12" t="s">
        <v>258</v>
      </c>
      <c r="CD365" s="12" t="s">
        <v>258</v>
      </c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1:102" ht="17.25" customHeight="1" x14ac:dyDescent="0.15">
      <c r="A366" s="12"/>
      <c r="B366" s="12" t="s">
        <v>1400</v>
      </c>
      <c r="C366" s="19" t="s">
        <v>1394</v>
      </c>
      <c r="D366" s="12" t="s">
        <v>89</v>
      </c>
      <c r="E366" s="12" t="s">
        <v>90</v>
      </c>
      <c r="F366" s="12" t="str">
        <f t="shared" si="3"/>
        <v/>
      </c>
      <c r="G366" s="12" t="s">
        <v>1394</v>
      </c>
      <c r="H366" s="12"/>
      <c r="I366" s="12"/>
      <c r="J366" s="12"/>
      <c r="K366" s="12" t="s">
        <v>91</v>
      </c>
      <c r="L366" s="12"/>
      <c r="M366" s="12" t="s">
        <v>92</v>
      </c>
      <c r="N366" s="12" t="s">
        <v>93</v>
      </c>
      <c r="O366" s="12" t="s">
        <v>94</v>
      </c>
      <c r="P366" s="12" t="s">
        <v>95</v>
      </c>
      <c r="Q366" s="12" t="s">
        <v>1401</v>
      </c>
      <c r="R366" s="12" t="s">
        <v>1401</v>
      </c>
      <c r="S366" s="12" t="str">
        <f t="shared" si="1"/>
        <v/>
      </c>
      <c r="T366" s="12"/>
      <c r="U366" s="12" t="str">
        <f t="shared" si="2"/>
        <v/>
      </c>
      <c r="V366" s="12"/>
      <c r="W366" s="15" t="s">
        <v>97</v>
      </c>
      <c r="X366" s="12" t="s">
        <v>98</v>
      </c>
      <c r="Y366" s="12" t="s">
        <v>99</v>
      </c>
      <c r="Z366" s="12" t="s">
        <v>1406</v>
      </c>
      <c r="AA366" s="12" t="s">
        <v>112</v>
      </c>
      <c r="AB366" s="12" t="s">
        <v>1220</v>
      </c>
      <c r="AC366" s="12">
        <v>1</v>
      </c>
      <c r="AD366" s="12"/>
      <c r="AE366" s="12" t="s">
        <v>102</v>
      </c>
      <c r="AF366" s="16">
        <v>990000</v>
      </c>
      <c r="AG366" s="16">
        <v>396000</v>
      </c>
      <c r="AH366" s="16">
        <v>40</v>
      </c>
      <c r="AI366" s="16">
        <v>594000</v>
      </c>
      <c r="AJ366" s="12">
        <v>0</v>
      </c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7"/>
      <c r="AW366" s="12"/>
      <c r="AX366" s="17"/>
      <c r="AY366" s="12"/>
      <c r="AZ366" s="12" t="s">
        <v>1406</v>
      </c>
      <c r="BA366" s="12" t="s">
        <v>112</v>
      </c>
      <c r="BB366" s="12">
        <v>1</v>
      </c>
      <c r="BC366" s="12"/>
      <c r="BD366" s="16">
        <v>990000</v>
      </c>
      <c r="BE366" s="16">
        <v>0</v>
      </c>
      <c r="BF366" s="16">
        <v>0</v>
      </c>
      <c r="BG366" s="16">
        <v>396000</v>
      </c>
      <c r="BH366" s="16">
        <v>0</v>
      </c>
      <c r="BI366" s="16">
        <v>594000</v>
      </c>
      <c r="BJ366" s="16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1:102" ht="17.25" customHeight="1" x14ac:dyDescent="0.15">
      <c r="A367" s="12">
        <v>9</v>
      </c>
      <c r="B367" s="12" t="s">
        <v>1407</v>
      </c>
      <c r="C367" s="19" t="s">
        <v>1394</v>
      </c>
      <c r="D367" s="12" t="s">
        <v>89</v>
      </c>
      <c r="E367" s="12" t="s">
        <v>90</v>
      </c>
      <c r="F367" s="12" t="str">
        <f t="shared" si="3"/>
        <v/>
      </c>
      <c r="G367" s="12" t="s">
        <v>1394</v>
      </c>
      <c r="H367" s="12"/>
      <c r="I367" s="12"/>
      <c r="J367" s="12"/>
      <c r="K367" s="12" t="s">
        <v>91</v>
      </c>
      <c r="L367" s="12"/>
      <c r="M367" s="12" t="s">
        <v>92</v>
      </c>
      <c r="N367" s="12" t="s">
        <v>93</v>
      </c>
      <c r="O367" s="12" t="s">
        <v>94</v>
      </c>
      <c r="P367" s="12" t="s">
        <v>95</v>
      </c>
      <c r="Q367" s="12" t="s">
        <v>1408</v>
      </c>
      <c r="R367" s="12" t="s">
        <v>1408</v>
      </c>
      <c r="S367" s="12" t="str">
        <f t="shared" si="1"/>
        <v/>
      </c>
      <c r="T367" s="12"/>
      <c r="U367" s="12" t="str">
        <f t="shared" si="2"/>
        <v/>
      </c>
      <c r="V367" s="12"/>
      <c r="W367" s="15" t="s">
        <v>277</v>
      </c>
      <c r="X367" s="12" t="s">
        <v>98</v>
      </c>
      <c r="Y367" s="12" t="s">
        <v>99</v>
      </c>
      <c r="Z367" s="12" t="s">
        <v>1409</v>
      </c>
      <c r="AA367" s="12" t="s">
        <v>112</v>
      </c>
      <c r="AB367" s="12" t="s">
        <v>916</v>
      </c>
      <c r="AC367" s="12">
        <v>1</v>
      </c>
      <c r="AD367" s="12"/>
      <c r="AE367" s="12" t="s">
        <v>102</v>
      </c>
      <c r="AF367" s="16">
        <v>1485000</v>
      </c>
      <c r="AG367" s="16">
        <v>594000</v>
      </c>
      <c r="AH367" s="16">
        <v>40</v>
      </c>
      <c r="AI367" s="16">
        <v>891000</v>
      </c>
      <c r="AJ367" s="12">
        <v>0</v>
      </c>
      <c r="AK367" s="12">
        <v>0</v>
      </c>
      <c r="AL367" s="12">
        <v>0</v>
      </c>
      <c r="AM367" s="12">
        <v>0</v>
      </c>
      <c r="AN367" s="12">
        <v>1782000</v>
      </c>
      <c r="AO367" s="12">
        <v>1782000</v>
      </c>
      <c r="AP367" s="12"/>
      <c r="AQ367" s="12"/>
      <c r="AR367" s="12"/>
      <c r="AS367" s="12"/>
      <c r="AT367" s="12" t="s">
        <v>1410</v>
      </c>
      <c r="AU367" s="12"/>
      <c r="AV367" s="12" t="s">
        <v>1394</v>
      </c>
      <c r="AW367" s="12" t="s">
        <v>106</v>
      </c>
      <c r="AX367" s="12" t="s">
        <v>1394</v>
      </c>
      <c r="AY367" s="12" t="s">
        <v>106</v>
      </c>
      <c r="AZ367" s="12" t="s">
        <v>1409</v>
      </c>
      <c r="BA367" s="12" t="s">
        <v>112</v>
      </c>
      <c r="BB367" s="12">
        <v>1</v>
      </c>
      <c r="BC367" s="12"/>
      <c r="BD367" s="16">
        <v>1485000</v>
      </c>
      <c r="BE367" s="16">
        <v>0</v>
      </c>
      <c r="BF367" s="16">
        <v>0</v>
      </c>
      <c r="BG367" s="16">
        <v>594000</v>
      </c>
      <c r="BH367" s="16">
        <v>0</v>
      </c>
      <c r="BI367" s="16">
        <v>891000</v>
      </c>
      <c r="BJ367" s="16"/>
      <c r="BK367" s="12"/>
      <c r="BL367" s="12" t="s">
        <v>104</v>
      </c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 t="s">
        <v>1411</v>
      </c>
      <c r="BZ367" s="12" t="s">
        <v>1412</v>
      </c>
      <c r="CA367" s="12" t="s">
        <v>106</v>
      </c>
      <c r="CB367" s="12">
        <v>1782000</v>
      </c>
      <c r="CC367" s="12" t="s">
        <v>135</v>
      </c>
      <c r="CD367" s="12" t="s">
        <v>136</v>
      </c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1:102" ht="17.25" customHeight="1" x14ac:dyDescent="0.15">
      <c r="A368" s="12"/>
      <c r="B368" s="12" t="s">
        <v>1407</v>
      </c>
      <c r="C368" s="19" t="s">
        <v>1394</v>
      </c>
      <c r="D368" s="12" t="s">
        <v>89</v>
      </c>
      <c r="E368" s="12" t="s">
        <v>90</v>
      </c>
      <c r="F368" s="12" t="str">
        <f t="shared" si="3"/>
        <v/>
      </c>
      <c r="G368" s="12" t="s">
        <v>1394</v>
      </c>
      <c r="H368" s="12"/>
      <c r="I368" s="12"/>
      <c r="J368" s="12"/>
      <c r="K368" s="12" t="s">
        <v>91</v>
      </c>
      <c r="L368" s="12"/>
      <c r="M368" s="12" t="s">
        <v>92</v>
      </c>
      <c r="N368" s="12" t="s">
        <v>93</v>
      </c>
      <c r="O368" s="12" t="s">
        <v>94</v>
      </c>
      <c r="P368" s="12" t="s">
        <v>95</v>
      </c>
      <c r="Q368" s="12" t="s">
        <v>1408</v>
      </c>
      <c r="R368" s="12" t="s">
        <v>1408</v>
      </c>
      <c r="S368" s="12" t="str">
        <f t="shared" si="1"/>
        <v/>
      </c>
      <c r="T368" s="12"/>
      <c r="U368" s="12" t="str">
        <f t="shared" si="2"/>
        <v/>
      </c>
      <c r="V368" s="12"/>
      <c r="W368" s="15" t="s">
        <v>277</v>
      </c>
      <c r="X368" s="12" t="s">
        <v>98</v>
      </c>
      <c r="Y368" s="12" t="s">
        <v>99</v>
      </c>
      <c r="Z368" s="12" t="s">
        <v>1413</v>
      </c>
      <c r="AA368" s="12" t="s">
        <v>112</v>
      </c>
      <c r="AB368" s="12" t="s">
        <v>916</v>
      </c>
      <c r="AC368" s="12">
        <v>1</v>
      </c>
      <c r="AD368" s="12"/>
      <c r="AE368" s="12" t="s">
        <v>102</v>
      </c>
      <c r="AF368" s="16">
        <v>1485000</v>
      </c>
      <c r="AG368" s="16">
        <v>594000</v>
      </c>
      <c r="AH368" s="16">
        <v>40</v>
      </c>
      <c r="AI368" s="16">
        <v>891000</v>
      </c>
      <c r="AJ368" s="12">
        <v>0</v>
      </c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7"/>
      <c r="AW368" s="12"/>
      <c r="AX368" s="17"/>
      <c r="AY368" s="12"/>
      <c r="AZ368" s="12" t="s">
        <v>1413</v>
      </c>
      <c r="BA368" s="12" t="s">
        <v>112</v>
      </c>
      <c r="BB368" s="12">
        <v>1</v>
      </c>
      <c r="BC368" s="12"/>
      <c r="BD368" s="16">
        <v>1485000</v>
      </c>
      <c r="BE368" s="16">
        <v>0</v>
      </c>
      <c r="BF368" s="16">
        <v>0</v>
      </c>
      <c r="BG368" s="16">
        <v>594000</v>
      </c>
      <c r="BH368" s="16">
        <v>0</v>
      </c>
      <c r="BI368" s="16">
        <v>891000</v>
      </c>
      <c r="BJ368" s="16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1:102" ht="17.25" customHeight="1" x14ac:dyDescent="0.15">
      <c r="A369" s="12">
        <v>8</v>
      </c>
      <c r="B369" s="12" t="s">
        <v>1414</v>
      </c>
      <c r="C369" s="19" t="s">
        <v>1394</v>
      </c>
      <c r="D369" s="12" t="s">
        <v>89</v>
      </c>
      <c r="E369" s="12" t="s">
        <v>90</v>
      </c>
      <c r="F369" s="12" t="str">
        <f t="shared" si="3"/>
        <v/>
      </c>
      <c r="G369" s="12" t="s">
        <v>1394</v>
      </c>
      <c r="H369" s="12"/>
      <c r="I369" s="12"/>
      <c r="J369" s="12"/>
      <c r="K369" s="12" t="s">
        <v>91</v>
      </c>
      <c r="L369" s="12"/>
      <c r="M369" s="12" t="s">
        <v>92</v>
      </c>
      <c r="N369" s="12" t="s">
        <v>93</v>
      </c>
      <c r="O369" s="12" t="s">
        <v>94</v>
      </c>
      <c r="P369" s="12" t="s">
        <v>95</v>
      </c>
      <c r="Q369" s="12" t="s">
        <v>1415</v>
      </c>
      <c r="R369" s="12" t="s">
        <v>1415</v>
      </c>
      <c r="S369" s="12" t="str">
        <f t="shared" si="1"/>
        <v/>
      </c>
      <c r="T369" s="12"/>
      <c r="U369" s="12" t="str">
        <f t="shared" si="2"/>
        <v/>
      </c>
      <c r="V369" s="12"/>
      <c r="W369" s="15" t="s">
        <v>97</v>
      </c>
      <c r="X369" s="12" t="s">
        <v>98</v>
      </c>
      <c r="Y369" s="12" t="s">
        <v>99</v>
      </c>
      <c r="Z369" s="12" t="s">
        <v>1416</v>
      </c>
      <c r="AA369" s="12" t="s">
        <v>169</v>
      </c>
      <c r="AB369" s="12"/>
      <c r="AC369" s="12">
        <v>1</v>
      </c>
      <c r="AD369" s="12"/>
      <c r="AE369" s="12" t="s">
        <v>102</v>
      </c>
      <c r="AF369" s="16">
        <v>2450000</v>
      </c>
      <c r="AG369" s="16">
        <v>1851000</v>
      </c>
      <c r="AH369" s="16">
        <v>75.55</v>
      </c>
      <c r="AI369" s="16">
        <v>599000</v>
      </c>
      <c r="AJ369" s="12">
        <v>0</v>
      </c>
      <c r="AK369" s="12">
        <v>0</v>
      </c>
      <c r="AL369" s="12">
        <v>0</v>
      </c>
      <c r="AM369" s="12">
        <v>0</v>
      </c>
      <c r="AN369" s="12">
        <v>4994000</v>
      </c>
      <c r="AO369" s="12">
        <v>4994000</v>
      </c>
      <c r="AP369" s="12"/>
      <c r="AQ369" s="12"/>
      <c r="AR369" s="12"/>
      <c r="AS369" s="12"/>
      <c r="AT369" s="12" t="s">
        <v>1417</v>
      </c>
      <c r="AU369" s="12"/>
      <c r="AV369" s="12" t="s">
        <v>1394</v>
      </c>
      <c r="AW369" s="12" t="s">
        <v>106</v>
      </c>
      <c r="AX369" s="12" t="s">
        <v>1394</v>
      </c>
      <c r="AY369" s="12" t="s">
        <v>106</v>
      </c>
      <c r="AZ369" s="12" t="s">
        <v>1416</v>
      </c>
      <c r="BA369" s="12" t="s">
        <v>169</v>
      </c>
      <c r="BB369" s="12">
        <v>1</v>
      </c>
      <c r="BC369" s="12"/>
      <c r="BD369" s="16">
        <v>2450000</v>
      </c>
      <c r="BE369" s="16">
        <v>599000</v>
      </c>
      <c r="BF369" s="16">
        <v>599000</v>
      </c>
      <c r="BG369" s="16">
        <v>1851000</v>
      </c>
      <c r="BH369" s="16">
        <v>0</v>
      </c>
      <c r="BI369" s="16">
        <v>599000</v>
      </c>
      <c r="BJ369" s="16"/>
      <c r="BK369" s="12"/>
      <c r="BL369" s="12" t="s">
        <v>104</v>
      </c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 t="s">
        <v>1418</v>
      </c>
      <c r="BZ369" s="12" t="s">
        <v>1419</v>
      </c>
      <c r="CA369" s="12" t="s">
        <v>106</v>
      </c>
      <c r="CB369" s="12">
        <v>4994000</v>
      </c>
      <c r="CC369" s="12" t="s">
        <v>90</v>
      </c>
      <c r="CD369" s="12" t="s">
        <v>107</v>
      </c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1:102" ht="17.25" customHeight="1" x14ac:dyDescent="0.15">
      <c r="A370" s="12"/>
      <c r="B370" s="12" t="s">
        <v>1414</v>
      </c>
      <c r="C370" s="19" t="s">
        <v>1394</v>
      </c>
      <c r="D370" s="12" t="s">
        <v>89</v>
      </c>
      <c r="E370" s="12" t="s">
        <v>90</v>
      </c>
      <c r="F370" s="12" t="str">
        <f t="shared" si="3"/>
        <v/>
      </c>
      <c r="G370" s="12" t="s">
        <v>1394</v>
      </c>
      <c r="H370" s="12"/>
      <c r="I370" s="12"/>
      <c r="J370" s="12"/>
      <c r="K370" s="12" t="s">
        <v>91</v>
      </c>
      <c r="L370" s="12"/>
      <c r="M370" s="12" t="s">
        <v>92</v>
      </c>
      <c r="N370" s="12" t="s">
        <v>93</v>
      </c>
      <c r="O370" s="12" t="s">
        <v>94</v>
      </c>
      <c r="P370" s="12" t="s">
        <v>95</v>
      </c>
      <c r="Q370" s="12" t="s">
        <v>1415</v>
      </c>
      <c r="R370" s="12" t="s">
        <v>1415</v>
      </c>
      <c r="S370" s="12" t="str">
        <f t="shared" si="1"/>
        <v/>
      </c>
      <c r="T370" s="12"/>
      <c r="U370" s="12" t="str">
        <f t="shared" si="2"/>
        <v/>
      </c>
      <c r="V370" s="12"/>
      <c r="W370" s="15" t="s">
        <v>97</v>
      </c>
      <c r="X370" s="12" t="s">
        <v>98</v>
      </c>
      <c r="Y370" s="12" t="s">
        <v>99</v>
      </c>
      <c r="Z370" s="12" t="s">
        <v>1420</v>
      </c>
      <c r="AA370" s="12" t="s">
        <v>169</v>
      </c>
      <c r="AB370" s="12"/>
      <c r="AC370" s="12">
        <v>1</v>
      </c>
      <c r="AD370" s="12"/>
      <c r="AE370" s="12" t="s">
        <v>102</v>
      </c>
      <c r="AF370" s="16">
        <v>925000</v>
      </c>
      <c r="AG370" s="16">
        <v>0</v>
      </c>
      <c r="AH370" s="16">
        <v>0</v>
      </c>
      <c r="AI370" s="16">
        <v>925000</v>
      </c>
      <c r="AJ370" s="12">
        <v>0</v>
      </c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7"/>
      <c r="AW370" s="12"/>
      <c r="AX370" s="17"/>
      <c r="AY370" s="12"/>
      <c r="AZ370" s="12" t="s">
        <v>1420</v>
      </c>
      <c r="BA370" s="12" t="s">
        <v>169</v>
      </c>
      <c r="BB370" s="12">
        <v>1</v>
      </c>
      <c r="BC370" s="12"/>
      <c r="BD370" s="16">
        <v>925000</v>
      </c>
      <c r="BE370" s="16">
        <v>0</v>
      </c>
      <c r="BF370" s="16">
        <v>0</v>
      </c>
      <c r="BG370" s="16">
        <v>0</v>
      </c>
      <c r="BH370" s="16">
        <v>0</v>
      </c>
      <c r="BI370" s="16">
        <v>925000</v>
      </c>
      <c r="BJ370" s="16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1:102" ht="17.25" customHeight="1" x14ac:dyDescent="0.15">
      <c r="A371" s="12"/>
      <c r="B371" s="12" t="s">
        <v>1414</v>
      </c>
      <c r="C371" s="19" t="s">
        <v>1394</v>
      </c>
      <c r="D371" s="12" t="s">
        <v>89</v>
      </c>
      <c r="E371" s="12" t="s">
        <v>90</v>
      </c>
      <c r="F371" s="12" t="str">
        <f t="shared" si="3"/>
        <v/>
      </c>
      <c r="G371" s="12" t="s">
        <v>1394</v>
      </c>
      <c r="H371" s="12"/>
      <c r="I371" s="12"/>
      <c r="J371" s="12"/>
      <c r="K371" s="12" t="s">
        <v>91</v>
      </c>
      <c r="L371" s="12"/>
      <c r="M371" s="12" t="s">
        <v>92</v>
      </c>
      <c r="N371" s="12" t="s">
        <v>93</v>
      </c>
      <c r="O371" s="12" t="s">
        <v>94</v>
      </c>
      <c r="P371" s="12" t="s">
        <v>95</v>
      </c>
      <c r="Q371" s="12" t="s">
        <v>1415</v>
      </c>
      <c r="R371" s="12" t="s">
        <v>1415</v>
      </c>
      <c r="S371" s="12" t="str">
        <f t="shared" si="1"/>
        <v/>
      </c>
      <c r="T371" s="12"/>
      <c r="U371" s="12" t="str">
        <f t="shared" si="2"/>
        <v/>
      </c>
      <c r="V371" s="12"/>
      <c r="W371" s="15" t="s">
        <v>97</v>
      </c>
      <c r="X371" s="12" t="s">
        <v>98</v>
      </c>
      <c r="Y371" s="12" t="s">
        <v>99</v>
      </c>
      <c r="Z371" s="12" t="s">
        <v>1421</v>
      </c>
      <c r="AA371" s="12" t="s">
        <v>112</v>
      </c>
      <c r="AB371" s="12"/>
      <c r="AC371" s="12">
        <v>1</v>
      </c>
      <c r="AD371" s="12"/>
      <c r="AE371" s="12" t="s">
        <v>102</v>
      </c>
      <c r="AF371" s="16">
        <v>3470000</v>
      </c>
      <c r="AG371" s="16">
        <v>0</v>
      </c>
      <c r="AH371" s="16">
        <v>0</v>
      </c>
      <c r="AI371" s="16">
        <v>3470000</v>
      </c>
      <c r="AJ371" s="12">
        <v>0</v>
      </c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7"/>
      <c r="AW371" s="12"/>
      <c r="AX371" s="17"/>
      <c r="AY371" s="12"/>
      <c r="AZ371" s="12" t="s">
        <v>1421</v>
      </c>
      <c r="BA371" s="12" t="s">
        <v>112</v>
      </c>
      <c r="BB371" s="12">
        <v>1</v>
      </c>
      <c r="BC371" s="12"/>
      <c r="BD371" s="16">
        <v>3470000</v>
      </c>
      <c r="BE371" s="16">
        <v>0</v>
      </c>
      <c r="BF371" s="16">
        <v>0</v>
      </c>
      <c r="BG371" s="16">
        <v>0</v>
      </c>
      <c r="BH371" s="16">
        <v>0</v>
      </c>
      <c r="BI371" s="16">
        <v>3470000</v>
      </c>
      <c r="BJ371" s="16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1:102" ht="17.25" customHeight="1" x14ac:dyDescent="0.15">
      <c r="A372" s="12">
        <v>7</v>
      </c>
      <c r="B372" s="12" t="s">
        <v>1422</v>
      </c>
      <c r="C372" s="19" t="s">
        <v>1423</v>
      </c>
      <c r="D372" s="12" t="s">
        <v>89</v>
      </c>
      <c r="E372" s="12" t="s">
        <v>90</v>
      </c>
      <c r="F372" s="12" t="str">
        <f t="shared" si="3"/>
        <v/>
      </c>
      <c r="G372" s="12" t="s">
        <v>1423</v>
      </c>
      <c r="H372" s="12"/>
      <c r="I372" s="12"/>
      <c r="J372" s="12"/>
      <c r="K372" s="12" t="s">
        <v>91</v>
      </c>
      <c r="L372" s="12"/>
      <c r="M372" s="12" t="s">
        <v>92</v>
      </c>
      <c r="N372" s="12" t="s">
        <v>93</v>
      </c>
      <c r="O372" s="12" t="s">
        <v>94</v>
      </c>
      <c r="P372" s="12" t="s">
        <v>95</v>
      </c>
      <c r="Q372" s="12" t="s">
        <v>1424</v>
      </c>
      <c r="R372" s="12" t="s">
        <v>1424</v>
      </c>
      <c r="S372" s="12" t="str">
        <f t="shared" si="1"/>
        <v/>
      </c>
      <c r="T372" s="12"/>
      <c r="U372" s="12" t="str">
        <f t="shared" si="2"/>
        <v/>
      </c>
      <c r="V372" s="12"/>
      <c r="W372" s="15" t="s">
        <v>277</v>
      </c>
      <c r="X372" s="12" t="s">
        <v>98</v>
      </c>
      <c r="Y372" s="12" t="s">
        <v>99</v>
      </c>
      <c r="Z372" s="12" t="s">
        <v>1425</v>
      </c>
      <c r="AA372" s="12" t="s">
        <v>112</v>
      </c>
      <c r="AB372" s="12" t="s">
        <v>1426</v>
      </c>
      <c r="AC372" s="12">
        <v>1</v>
      </c>
      <c r="AD372" s="12"/>
      <c r="AE372" s="12" t="s">
        <v>102</v>
      </c>
      <c r="AF372" s="16">
        <v>1485000</v>
      </c>
      <c r="AG372" s="16">
        <v>0</v>
      </c>
      <c r="AH372" s="16">
        <v>0</v>
      </c>
      <c r="AI372" s="16">
        <v>1485000</v>
      </c>
      <c r="AJ372" s="12">
        <v>0</v>
      </c>
      <c r="AK372" s="12">
        <v>0</v>
      </c>
      <c r="AL372" s="12">
        <v>0</v>
      </c>
      <c r="AM372" s="12">
        <v>0</v>
      </c>
      <c r="AN372" s="12">
        <v>5908500</v>
      </c>
      <c r="AO372" s="12">
        <v>5908500</v>
      </c>
      <c r="AP372" s="12"/>
      <c r="AQ372" s="12"/>
      <c r="AR372" s="12"/>
      <c r="AS372" s="12"/>
      <c r="AT372" s="12" t="s">
        <v>1427</v>
      </c>
      <c r="AU372" s="12"/>
      <c r="AV372" s="12" t="s">
        <v>1423</v>
      </c>
      <c r="AW372" s="12" t="s">
        <v>106</v>
      </c>
      <c r="AX372" s="12" t="s">
        <v>1423</v>
      </c>
      <c r="AY372" s="12" t="s">
        <v>106</v>
      </c>
      <c r="AZ372" s="12" t="s">
        <v>1425</v>
      </c>
      <c r="BA372" s="12" t="s">
        <v>112</v>
      </c>
      <c r="BB372" s="12">
        <v>1</v>
      </c>
      <c r="BC372" s="12"/>
      <c r="BD372" s="16">
        <v>1485000</v>
      </c>
      <c r="BE372" s="16">
        <v>0</v>
      </c>
      <c r="BF372" s="16">
        <v>0</v>
      </c>
      <c r="BG372" s="16">
        <v>0</v>
      </c>
      <c r="BH372" s="16">
        <v>0</v>
      </c>
      <c r="BI372" s="16">
        <v>1485000</v>
      </c>
      <c r="BJ372" s="16"/>
      <c r="BK372" s="12"/>
      <c r="BL372" s="12" t="s">
        <v>104</v>
      </c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 t="s">
        <v>1428</v>
      </c>
      <c r="BZ372" s="12" t="s">
        <v>1429</v>
      </c>
      <c r="CA372" s="12" t="s">
        <v>106</v>
      </c>
      <c r="CB372" s="12">
        <v>5908500</v>
      </c>
      <c r="CC372" s="12" t="s">
        <v>135</v>
      </c>
      <c r="CD372" s="12" t="s">
        <v>136</v>
      </c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1:102" ht="17.25" customHeight="1" x14ac:dyDescent="0.15">
      <c r="A373" s="12"/>
      <c r="B373" s="12" t="s">
        <v>1422</v>
      </c>
      <c r="C373" s="19" t="s">
        <v>1423</v>
      </c>
      <c r="D373" s="12" t="s">
        <v>89</v>
      </c>
      <c r="E373" s="12" t="s">
        <v>90</v>
      </c>
      <c r="F373" s="12" t="str">
        <f t="shared" si="3"/>
        <v/>
      </c>
      <c r="G373" s="12" t="s">
        <v>1423</v>
      </c>
      <c r="H373" s="12"/>
      <c r="I373" s="12"/>
      <c r="J373" s="12"/>
      <c r="K373" s="12" t="s">
        <v>91</v>
      </c>
      <c r="L373" s="12"/>
      <c r="M373" s="12" t="s">
        <v>92</v>
      </c>
      <c r="N373" s="12" t="s">
        <v>93</v>
      </c>
      <c r="O373" s="12" t="s">
        <v>94</v>
      </c>
      <c r="P373" s="12" t="s">
        <v>95</v>
      </c>
      <c r="Q373" s="12" t="s">
        <v>1424</v>
      </c>
      <c r="R373" s="12" t="s">
        <v>1424</v>
      </c>
      <c r="S373" s="12" t="str">
        <f t="shared" si="1"/>
        <v/>
      </c>
      <c r="T373" s="12"/>
      <c r="U373" s="12" t="str">
        <f t="shared" si="2"/>
        <v/>
      </c>
      <c r="V373" s="12"/>
      <c r="W373" s="15" t="s">
        <v>277</v>
      </c>
      <c r="X373" s="12" t="s">
        <v>98</v>
      </c>
      <c r="Y373" s="12" t="s">
        <v>99</v>
      </c>
      <c r="Z373" s="12" t="s">
        <v>1430</v>
      </c>
      <c r="AA373" s="12" t="s">
        <v>112</v>
      </c>
      <c r="AB373" s="12" t="s">
        <v>1210</v>
      </c>
      <c r="AC373" s="12">
        <v>1</v>
      </c>
      <c r="AD373" s="12"/>
      <c r="AE373" s="12" t="s">
        <v>102</v>
      </c>
      <c r="AF373" s="16">
        <v>1045000</v>
      </c>
      <c r="AG373" s="16">
        <v>418000</v>
      </c>
      <c r="AH373" s="16">
        <v>40</v>
      </c>
      <c r="AI373" s="16">
        <v>627000</v>
      </c>
      <c r="AJ373" s="12">
        <v>0</v>
      </c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7"/>
      <c r="AW373" s="12"/>
      <c r="AX373" s="17"/>
      <c r="AY373" s="12"/>
      <c r="AZ373" s="12" t="s">
        <v>1430</v>
      </c>
      <c r="BA373" s="12" t="s">
        <v>112</v>
      </c>
      <c r="BB373" s="12">
        <v>1</v>
      </c>
      <c r="BC373" s="12"/>
      <c r="BD373" s="16">
        <v>1045000</v>
      </c>
      <c r="BE373" s="16">
        <v>0</v>
      </c>
      <c r="BF373" s="16">
        <v>0</v>
      </c>
      <c r="BG373" s="16">
        <v>418000</v>
      </c>
      <c r="BH373" s="16">
        <v>0</v>
      </c>
      <c r="BI373" s="16">
        <v>627000</v>
      </c>
      <c r="BJ373" s="16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1:102" ht="17.25" customHeight="1" x14ac:dyDescent="0.15">
      <c r="A374" s="12"/>
      <c r="B374" s="12" t="s">
        <v>1422</v>
      </c>
      <c r="C374" s="19" t="s">
        <v>1423</v>
      </c>
      <c r="D374" s="12" t="s">
        <v>89</v>
      </c>
      <c r="E374" s="12" t="s">
        <v>90</v>
      </c>
      <c r="F374" s="12" t="str">
        <f t="shared" si="3"/>
        <v/>
      </c>
      <c r="G374" s="12" t="s">
        <v>1423</v>
      </c>
      <c r="H374" s="12"/>
      <c r="I374" s="12"/>
      <c r="J374" s="12"/>
      <c r="K374" s="12" t="s">
        <v>91</v>
      </c>
      <c r="L374" s="12"/>
      <c r="M374" s="12" t="s">
        <v>92</v>
      </c>
      <c r="N374" s="12" t="s">
        <v>93</v>
      </c>
      <c r="O374" s="12" t="s">
        <v>94</v>
      </c>
      <c r="P374" s="12" t="s">
        <v>95</v>
      </c>
      <c r="Q374" s="12" t="s">
        <v>1424</v>
      </c>
      <c r="R374" s="12" t="s">
        <v>1424</v>
      </c>
      <c r="S374" s="12" t="str">
        <f t="shared" si="1"/>
        <v/>
      </c>
      <c r="T374" s="12"/>
      <c r="U374" s="12" t="str">
        <f t="shared" si="2"/>
        <v/>
      </c>
      <c r="V374" s="12"/>
      <c r="W374" s="15" t="s">
        <v>277</v>
      </c>
      <c r="X374" s="12" t="s">
        <v>98</v>
      </c>
      <c r="Y374" s="12" t="s">
        <v>99</v>
      </c>
      <c r="Z374" s="12" t="s">
        <v>1431</v>
      </c>
      <c r="AA374" s="12" t="s">
        <v>112</v>
      </c>
      <c r="AB374" s="12" t="s">
        <v>1210</v>
      </c>
      <c r="AC374" s="12">
        <v>1</v>
      </c>
      <c r="AD374" s="12"/>
      <c r="AE374" s="12" t="s">
        <v>102</v>
      </c>
      <c r="AF374" s="16">
        <v>1350000</v>
      </c>
      <c r="AG374" s="16">
        <v>540000</v>
      </c>
      <c r="AH374" s="16">
        <v>40</v>
      </c>
      <c r="AI374" s="16">
        <v>810000</v>
      </c>
      <c r="AJ374" s="12">
        <v>0</v>
      </c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7"/>
      <c r="AW374" s="12"/>
      <c r="AX374" s="17"/>
      <c r="AY374" s="12"/>
      <c r="AZ374" s="12" t="s">
        <v>1431</v>
      </c>
      <c r="BA374" s="12" t="s">
        <v>112</v>
      </c>
      <c r="BB374" s="12">
        <v>1</v>
      </c>
      <c r="BC374" s="12"/>
      <c r="BD374" s="16">
        <v>1350000</v>
      </c>
      <c r="BE374" s="16">
        <v>0</v>
      </c>
      <c r="BF374" s="16">
        <v>0</v>
      </c>
      <c r="BG374" s="16">
        <v>540000</v>
      </c>
      <c r="BH374" s="16">
        <v>0</v>
      </c>
      <c r="BI374" s="16">
        <v>810000</v>
      </c>
      <c r="BJ374" s="16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1:102" ht="17.25" customHeight="1" x14ac:dyDescent="0.15">
      <c r="A375" s="12"/>
      <c r="B375" s="12" t="s">
        <v>1422</v>
      </c>
      <c r="C375" s="19" t="s">
        <v>1423</v>
      </c>
      <c r="D375" s="12" t="s">
        <v>89</v>
      </c>
      <c r="E375" s="12" t="s">
        <v>90</v>
      </c>
      <c r="F375" s="12" t="str">
        <f t="shared" si="3"/>
        <v/>
      </c>
      <c r="G375" s="12" t="s">
        <v>1423</v>
      </c>
      <c r="H375" s="12"/>
      <c r="I375" s="12"/>
      <c r="J375" s="12"/>
      <c r="K375" s="12" t="s">
        <v>91</v>
      </c>
      <c r="L375" s="12"/>
      <c r="M375" s="12" t="s">
        <v>92</v>
      </c>
      <c r="N375" s="12" t="s">
        <v>93</v>
      </c>
      <c r="O375" s="12" t="s">
        <v>94</v>
      </c>
      <c r="P375" s="12" t="s">
        <v>95</v>
      </c>
      <c r="Q375" s="12" t="s">
        <v>1424</v>
      </c>
      <c r="R375" s="12" t="s">
        <v>1424</v>
      </c>
      <c r="S375" s="12" t="str">
        <f t="shared" si="1"/>
        <v/>
      </c>
      <c r="T375" s="12"/>
      <c r="U375" s="12" t="str">
        <f t="shared" si="2"/>
        <v/>
      </c>
      <c r="V375" s="12"/>
      <c r="W375" s="15" t="s">
        <v>277</v>
      </c>
      <c r="X375" s="12" t="s">
        <v>98</v>
      </c>
      <c r="Y375" s="12" t="s">
        <v>99</v>
      </c>
      <c r="Z375" s="12" t="s">
        <v>159</v>
      </c>
      <c r="AA375" s="12" t="s">
        <v>112</v>
      </c>
      <c r="AB375" s="12" t="s">
        <v>1210</v>
      </c>
      <c r="AC375" s="12">
        <v>1</v>
      </c>
      <c r="AD375" s="12"/>
      <c r="AE375" s="12" t="s">
        <v>102</v>
      </c>
      <c r="AF375" s="16">
        <v>1815000</v>
      </c>
      <c r="AG375" s="16">
        <v>907500</v>
      </c>
      <c r="AH375" s="16">
        <v>50</v>
      </c>
      <c r="AI375" s="16">
        <v>907500</v>
      </c>
      <c r="AJ375" s="12">
        <v>0</v>
      </c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7"/>
      <c r="AW375" s="12"/>
      <c r="AX375" s="17"/>
      <c r="AY375" s="12"/>
      <c r="AZ375" s="12" t="s">
        <v>159</v>
      </c>
      <c r="BA375" s="12" t="s">
        <v>112</v>
      </c>
      <c r="BB375" s="12">
        <v>1</v>
      </c>
      <c r="BC375" s="12"/>
      <c r="BD375" s="16">
        <v>1815000</v>
      </c>
      <c r="BE375" s="16">
        <v>0</v>
      </c>
      <c r="BF375" s="16">
        <v>0</v>
      </c>
      <c r="BG375" s="16">
        <v>907500</v>
      </c>
      <c r="BH375" s="16">
        <v>0</v>
      </c>
      <c r="BI375" s="16">
        <v>907500</v>
      </c>
      <c r="BJ375" s="16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1:102" ht="17.25" customHeight="1" x14ac:dyDescent="0.15">
      <c r="A376" s="12"/>
      <c r="B376" s="12" t="s">
        <v>1422</v>
      </c>
      <c r="C376" s="19" t="s">
        <v>1423</v>
      </c>
      <c r="D376" s="12" t="s">
        <v>89</v>
      </c>
      <c r="E376" s="12" t="s">
        <v>90</v>
      </c>
      <c r="F376" s="12" t="str">
        <f t="shared" si="3"/>
        <v/>
      </c>
      <c r="G376" s="12" t="s">
        <v>1423</v>
      </c>
      <c r="H376" s="12"/>
      <c r="I376" s="12"/>
      <c r="J376" s="12"/>
      <c r="K376" s="12" t="s">
        <v>91</v>
      </c>
      <c r="L376" s="12"/>
      <c r="M376" s="12" t="s">
        <v>92</v>
      </c>
      <c r="N376" s="12" t="s">
        <v>93</v>
      </c>
      <c r="O376" s="12" t="s">
        <v>94</v>
      </c>
      <c r="P376" s="12" t="s">
        <v>95</v>
      </c>
      <c r="Q376" s="12" t="s">
        <v>1424</v>
      </c>
      <c r="R376" s="12" t="s">
        <v>1424</v>
      </c>
      <c r="S376" s="12" t="str">
        <f t="shared" si="1"/>
        <v/>
      </c>
      <c r="T376" s="12"/>
      <c r="U376" s="12" t="str">
        <f t="shared" si="2"/>
        <v/>
      </c>
      <c r="V376" s="12"/>
      <c r="W376" s="15" t="s">
        <v>277</v>
      </c>
      <c r="X376" s="12" t="s">
        <v>98</v>
      </c>
      <c r="Y376" s="12" t="s">
        <v>99</v>
      </c>
      <c r="Z376" s="12" t="s">
        <v>1432</v>
      </c>
      <c r="AA376" s="12" t="s">
        <v>112</v>
      </c>
      <c r="AB376" s="12" t="s">
        <v>1210</v>
      </c>
      <c r="AC376" s="12">
        <v>1</v>
      </c>
      <c r="AD376" s="12"/>
      <c r="AE376" s="12" t="s">
        <v>102</v>
      </c>
      <c r="AF376" s="16">
        <v>1375000</v>
      </c>
      <c r="AG376" s="16">
        <v>550000</v>
      </c>
      <c r="AH376" s="16">
        <v>40</v>
      </c>
      <c r="AI376" s="16">
        <v>825000</v>
      </c>
      <c r="AJ376" s="12">
        <v>0</v>
      </c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7"/>
      <c r="AW376" s="12"/>
      <c r="AX376" s="17"/>
      <c r="AY376" s="12"/>
      <c r="AZ376" s="12" t="s">
        <v>1432</v>
      </c>
      <c r="BA376" s="12" t="s">
        <v>112</v>
      </c>
      <c r="BB376" s="12">
        <v>1</v>
      </c>
      <c r="BC376" s="12"/>
      <c r="BD376" s="16">
        <v>1375000</v>
      </c>
      <c r="BE376" s="16">
        <v>0</v>
      </c>
      <c r="BF376" s="16">
        <v>0</v>
      </c>
      <c r="BG376" s="16">
        <v>550000</v>
      </c>
      <c r="BH376" s="16">
        <v>0</v>
      </c>
      <c r="BI376" s="16">
        <v>825000</v>
      </c>
      <c r="BJ376" s="16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1:102" ht="17.25" customHeight="1" x14ac:dyDescent="0.15">
      <c r="A377" s="12"/>
      <c r="B377" s="12" t="s">
        <v>1422</v>
      </c>
      <c r="C377" s="19" t="s">
        <v>1423</v>
      </c>
      <c r="D377" s="12" t="s">
        <v>89</v>
      </c>
      <c r="E377" s="12" t="s">
        <v>90</v>
      </c>
      <c r="F377" s="12" t="str">
        <f t="shared" si="3"/>
        <v/>
      </c>
      <c r="G377" s="12" t="s">
        <v>1423</v>
      </c>
      <c r="H377" s="12"/>
      <c r="I377" s="12"/>
      <c r="J377" s="12"/>
      <c r="K377" s="12" t="s">
        <v>91</v>
      </c>
      <c r="L377" s="12"/>
      <c r="M377" s="12" t="s">
        <v>92</v>
      </c>
      <c r="N377" s="12" t="s">
        <v>93</v>
      </c>
      <c r="O377" s="12" t="s">
        <v>94</v>
      </c>
      <c r="P377" s="12" t="s">
        <v>95</v>
      </c>
      <c r="Q377" s="12" t="s">
        <v>1424</v>
      </c>
      <c r="R377" s="12" t="s">
        <v>1424</v>
      </c>
      <c r="S377" s="12" t="str">
        <f t="shared" si="1"/>
        <v/>
      </c>
      <c r="T377" s="12"/>
      <c r="U377" s="12" t="str">
        <f t="shared" si="2"/>
        <v/>
      </c>
      <c r="V377" s="12"/>
      <c r="W377" s="15" t="s">
        <v>277</v>
      </c>
      <c r="X377" s="12" t="s">
        <v>98</v>
      </c>
      <c r="Y377" s="12" t="s">
        <v>99</v>
      </c>
      <c r="Z377" s="12" t="s">
        <v>1433</v>
      </c>
      <c r="AA377" s="12" t="s">
        <v>112</v>
      </c>
      <c r="AB377" s="12" t="s">
        <v>1210</v>
      </c>
      <c r="AC377" s="12">
        <v>1</v>
      </c>
      <c r="AD377" s="12"/>
      <c r="AE377" s="12" t="s">
        <v>102</v>
      </c>
      <c r="AF377" s="16">
        <v>1100000</v>
      </c>
      <c r="AG377" s="16">
        <v>440000</v>
      </c>
      <c r="AH377" s="16">
        <v>40</v>
      </c>
      <c r="AI377" s="16">
        <v>660000</v>
      </c>
      <c r="AJ377" s="12">
        <v>0</v>
      </c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7"/>
      <c r="AW377" s="12"/>
      <c r="AX377" s="17"/>
      <c r="AY377" s="12"/>
      <c r="AZ377" s="12" t="s">
        <v>1433</v>
      </c>
      <c r="BA377" s="12" t="s">
        <v>112</v>
      </c>
      <c r="BB377" s="12">
        <v>1</v>
      </c>
      <c r="BC377" s="12"/>
      <c r="BD377" s="16">
        <v>1100000</v>
      </c>
      <c r="BE377" s="16">
        <v>0</v>
      </c>
      <c r="BF377" s="16">
        <v>0</v>
      </c>
      <c r="BG377" s="16">
        <v>440000</v>
      </c>
      <c r="BH377" s="16">
        <v>0</v>
      </c>
      <c r="BI377" s="16">
        <v>660000</v>
      </c>
      <c r="BJ377" s="16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1:102" ht="17.25" customHeight="1" x14ac:dyDescent="0.15">
      <c r="A378" s="12"/>
      <c r="B378" s="12" t="s">
        <v>1422</v>
      </c>
      <c r="C378" s="19" t="s">
        <v>1423</v>
      </c>
      <c r="D378" s="12" t="s">
        <v>89</v>
      </c>
      <c r="E378" s="12" t="s">
        <v>90</v>
      </c>
      <c r="F378" s="12" t="str">
        <f t="shared" si="3"/>
        <v/>
      </c>
      <c r="G378" s="12" t="s">
        <v>1423</v>
      </c>
      <c r="H378" s="12"/>
      <c r="I378" s="12"/>
      <c r="J378" s="12"/>
      <c r="K378" s="12" t="s">
        <v>91</v>
      </c>
      <c r="L378" s="12"/>
      <c r="M378" s="12" t="s">
        <v>92</v>
      </c>
      <c r="N378" s="12" t="s">
        <v>93</v>
      </c>
      <c r="O378" s="12" t="s">
        <v>94</v>
      </c>
      <c r="P378" s="12" t="s">
        <v>95</v>
      </c>
      <c r="Q378" s="12" t="s">
        <v>1424</v>
      </c>
      <c r="R378" s="12" t="s">
        <v>1424</v>
      </c>
      <c r="S378" s="12" t="str">
        <f t="shared" si="1"/>
        <v/>
      </c>
      <c r="T378" s="12"/>
      <c r="U378" s="12" t="str">
        <f t="shared" si="2"/>
        <v/>
      </c>
      <c r="V378" s="12"/>
      <c r="W378" s="15" t="s">
        <v>277</v>
      </c>
      <c r="X378" s="12" t="s">
        <v>98</v>
      </c>
      <c r="Y378" s="12" t="s">
        <v>99</v>
      </c>
      <c r="Z378" s="12" t="s">
        <v>1434</v>
      </c>
      <c r="AA378" s="12" t="s">
        <v>112</v>
      </c>
      <c r="AB378" s="12" t="s">
        <v>1210</v>
      </c>
      <c r="AC378" s="12">
        <v>1</v>
      </c>
      <c r="AD378" s="12"/>
      <c r="AE378" s="12" t="s">
        <v>102</v>
      </c>
      <c r="AF378" s="16">
        <v>990000</v>
      </c>
      <c r="AG378" s="16">
        <v>396000</v>
      </c>
      <c r="AH378" s="16">
        <v>40</v>
      </c>
      <c r="AI378" s="16">
        <v>594000</v>
      </c>
      <c r="AJ378" s="12">
        <v>0</v>
      </c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7"/>
      <c r="AW378" s="12"/>
      <c r="AX378" s="17"/>
      <c r="AY378" s="12"/>
      <c r="AZ378" s="12" t="s">
        <v>1434</v>
      </c>
      <c r="BA378" s="12" t="s">
        <v>112</v>
      </c>
      <c r="BB378" s="12">
        <v>1</v>
      </c>
      <c r="BC378" s="12"/>
      <c r="BD378" s="16">
        <v>990000</v>
      </c>
      <c r="BE378" s="16">
        <v>0</v>
      </c>
      <c r="BF378" s="16">
        <v>0</v>
      </c>
      <c r="BG378" s="16">
        <v>396000</v>
      </c>
      <c r="BH378" s="16">
        <v>0</v>
      </c>
      <c r="BI378" s="16">
        <v>594000</v>
      </c>
      <c r="BJ378" s="16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1:102" ht="17.25" customHeight="1" x14ac:dyDescent="0.15">
      <c r="A379" s="12">
        <v>6</v>
      </c>
      <c r="B379" s="12" t="s">
        <v>1435</v>
      </c>
      <c r="C379" s="19" t="s">
        <v>1436</v>
      </c>
      <c r="D379" s="12" t="s">
        <v>89</v>
      </c>
      <c r="E379" s="12" t="s">
        <v>90</v>
      </c>
      <c r="F379" s="12" t="str">
        <f t="shared" si="3"/>
        <v/>
      </c>
      <c r="G379" s="12" t="s">
        <v>1436</v>
      </c>
      <c r="H379" s="12"/>
      <c r="I379" s="12"/>
      <c r="J379" s="12"/>
      <c r="K379" s="12" t="s">
        <v>91</v>
      </c>
      <c r="L379" s="12"/>
      <c r="M379" s="12" t="s">
        <v>92</v>
      </c>
      <c r="N379" s="12" t="s">
        <v>93</v>
      </c>
      <c r="O379" s="12" t="s">
        <v>94</v>
      </c>
      <c r="P379" s="12" t="s">
        <v>95</v>
      </c>
      <c r="Q379" s="12" t="s">
        <v>1437</v>
      </c>
      <c r="R379" s="12" t="s">
        <v>1437</v>
      </c>
      <c r="S379" s="12" t="str">
        <f t="shared" si="1"/>
        <v/>
      </c>
      <c r="T379" s="12"/>
      <c r="U379" s="12" t="str">
        <f t="shared" si="2"/>
        <v/>
      </c>
      <c r="V379" s="12"/>
      <c r="W379" s="15" t="s">
        <v>97</v>
      </c>
      <c r="X379" s="12" t="s">
        <v>98</v>
      </c>
      <c r="Y379" s="12" t="s">
        <v>99</v>
      </c>
      <c r="Z379" s="12" t="s">
        <v>1438</v>
      </c>
      <c r="AA379" s="12" t="s">
        <v>310</v>
      </c>
      <c r="AB379" s="12" t="s">
        <v>1220</v>
      </c>
      <c r="AC379" s="12">
        <v>1</v>
      </c>
      <c r="AD379" s="12"/>
      <c r="AE379" s="12" t="s">
        <v>102</v>
      </c>
      <c r="AF379" s="16">
        <v>3575000</v>
      </c>
      <c r="AG379" s="16">
        <v>893750</v>
      </c>
      <c r="AH379" s="16">
        <v>25</v>
      </c>
      <c r="AI379" s="16">
        <v>2681250</v>
      </c>
      <c r="AJ379" s="12">
        <v>0</v>
      </c>
      <c r="AK379" s="12">
        <v>0</v>
      </c>
      <c r="AL379" s="12">
        <v>0</v>
      </c>
      <c r="AM379" s="12">
        <v>0</v>
      </c>
      <c r="AN379" s="12">
        <v>2681250</v>
      </c>
      <c r="AO379" s="12">
        <v>2681250</v>
      </c>
      <c r="AP379" s="12"/>
      <c r="AQ379" s="12"/>
      <c r="AR379" s="12"/>
      <c r="AS379" s="12"/>
      <c r="AT379" s="12" t="s">
        <v>1439</v>
      </c>
      <c r="AU379" s="12"/>
      <c r="AV379" s="12" t="s">
        <v>1436</v>
      </c>
      <c r="AW379" s="12" t="s">
        <v>106</v>
      </c>
      <c r="AX379" s="12" t="s">
        <v>1436</v>
      </c>
      <c r="AY379" s="12" t="s">
        <v>106</v>
      </c>
      <c r="AZ379" s="12" t="s">
        <v>1438</v>
      </c>
      <c r="BA379" s="12" t="s">
        <v>310</v>
      </c>
      <c r="BB379" s="12">
        <v>1</v>
      </c>
      <c r="BC379" s="12"/>
      <c r="BD379" s="16">
        <v>3575000</v>
      </c>
      <c r="BE379" s="16">
        <v>0</v>
      </c>
      <c r="BF379" s="16">
        <v>0</v>
      </c>
      <c r="BG379" s="16">
        <v>893750</v>
      </c>
      <c r="BH379" s="16">
        <v>0</v>
      </c>
      <c r="BI379" s="16">
        <v>2681250</v>
      </c>
      <c r="BJ379" s="16"/>
      <c r="BK379" s="12"/>
      <c r="BL379" s="12" t="s">
        <v>104</v>
      </c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 t="s">
        <v>1440</v>
      </c>
      <c r="BZ379" s="12" t="s">
        <v>1441</v>
      </c>
      <c r="CA379" s="12" t="s">
        <v>106</v>
      </c>
      <c r="CB379" s="12">
        <v>2681250</v>
      </c>
      <c r="CC379" s="12" t="s">
        <v>90</v>
      </c>
      <c r="CD379" s="12" t="s">
        <v>107</v>
      </c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1:102" ht="17.25" customHeight="1" x14ac:dyDescent="0.15">
      <c r="A380" s="12">
        <v>5</v>
      </c>
      <c r="B380" s="12" t="s">
        <v>1442</v>
      </c>
      <c r="C380" s="19" t="s">
        <v>1443</v>
      </c>
      <c r="D380" s="12" t="s">
        <v>140</v>
      </c>
      <c r="E380" s="12" t="s">
        <v>334</v>
      </c>
      <c r="F380" s="12" t="str">
        <f t="shared" si="3"/>
        <v/>
      </c>
      <c r="G380" s="12" t="s">
        <v>1443</v>
      </c>
      <c r="H380" s="12"/>
      <c r="I380" s="12" t="s">
        <v>135</v>
      </c>
      <c r="J380" s="12"/>
      <c r="K380" s="12" t="s">
        <v>91</v>
      </c>
      <c r="L380" s="12"/>
      <c r="M380" s="12" t="s">
        <v>92</v>
      </c>
      <c r="N380" s="12" t="s">
        <v>93</v>
      </c>
      <c r="O380" s="12" t="s">
        <v>94</v>
      </c>
      <c r="P380" s="12" t="s">
        <v>95</v>
      </c>
      <c r="Q380" s="12" t="s">
        <v>1259</v>
      </c>
      <c r="R380" s="12" t="s">
        <v>1259</v>
      </c>
      <c r="S380" s="12" t="str">
        <f t="shared" si="1"/>
        <v/>
      </c>
      <c r="T380" s="12"/>
      <c r="U380" s="12" t="str">
        <f t="shared" si="2"/>
        <v/>
      </c>
      <c r="V380" s="12"/>
      <c r="W380" s="15" t="s">
        <v>799</v>
      </c>
      <c r="X380" s="12" t="s">
        <v>98</v>
      </c>
      <c r="Y380" s="12" t="s">
        <v>158</v>
      </c>
      <c r="Z380" s="12" t="s">
        <v>1444</v>
      </c>
      <c r="AA380" s="12" t="s">
        <v>132</v>
      </c>
      <c r="AB380" s="12" t="s">
        <v>1296</v>
      </c>
      <c r="AC380" s="12">
        <v>1</v>
      </c>
      <c r="AD380" s="12"/>
      <c r="AE380" s="12" t="s">
        <v>102</v>
      </c>
      <c r="AF380" s="16">
        <v>4345000</v>
      </c>
      <c r="AG380" s="16">
        <v>1478000</v>
      </c>
      <c r="AH380" s="16">
        <v>34.020000000000003</v>
      </c>
      <c r="AI380" s="16">
        <v>2867000</v>
      </c>
      <c r="AJ380" s="12">
        <v>0</v>
      </c>
      <c r="AK380" s="12">
        <v>0</v>
      </c>
      <c r="AL380" s="12">
        <v>0</v>
      </c>
      <c r="AM380" s="12">
        <v>0</v>
      </c>
      <c r="AN380" s="12">
        <v>10767000</v>
      </c>
      <c r="AO380" s="12">
        <v>10767000</v>
      </c>
      <c r="AP380" s="12" t="s">
        <v>1445</v>
      </c>
      <c r="AQ380" s="12"/>
      <c r="AR380" s="12"/>
      <c r="AS380" s="12"/>
      <c r="AT380" s="12" t="s">
        <v>1446</v>
      </c>
      <c r="AU380" s="12"/>
      <c r="AV380" s="14">
        <v>44320</v>
      </c>
      <c r="AW380" s="12" t="s">
        <v>1447</v>
      </c>
      <c r="AX380" s="14">
        <v>44320</v>
      </c>
      <c r="AY380" s="12" t="s">
        <v>1447</v>
      </c>
      <c r="AZ380" s="12" t="s">
        <v>1444</v>
      </c>
      <c r="BA380" s="12" t="s">
        <v>132</v>
      </c>
      <c r="BB380" s="12">
        <v>1</v>
      </c>
      <c r="BC380" s="12"/>
      <c r="BD380" s="16">
        <v>4345000</v>
      </c>
      <c r="BE380" s="16">
        <v>0</v>
      </c>
      <c r="BF380" s="16">
        <v>0</v>
      </c>
      <c r="BG380" s="16">
        <v>1478000</v>
      </c>
      <c r="BH380" s="16">
        <v>0</v>
      </c>
      <c r="BI380" s="16">
        <v>2867000</v>
      </c>
      <c r="BJ380" s="16"/>
      <c r="BK380" s="12"/>
      <c r="BL380" s="12" t="s">
        <v>104</v>
      </c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 t="s">
        <v>1448</v>
      </c>
      <c r="BZ380" s="12" t="s">
        <v>1449</v>
      </c>
      <c r="CA380" s="12" t="s">
        <v>799</v>
      </c>
      <c r="CB380" s="12">
        <v>10767000</v>
      </c>
      <c r="CC380" s="12" t="s">
        <v>135</v>
      </c>
      <c r="CD380" s="12" t="s">
        <v>136</v>
      </c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1:102" ht="17.25" customHeight="1" x14ac:dyDescent="0.15">
      <c r="A381" s="12"/>
      <c r="B381" s="12" t="s">
        <v>1442</v>
      </c>
      <c r="C381" s="19" t="s">
        <v>1443</v>
      </c>
      <c r="D381" s="12" t="s">
        <v>140</v>
      </c>
      <c r="E381" s="12" t="s">
        <v>334</v>
      </c>
      <c r="F381" s="12" t="str">
        <f t="shared" si="3"/>
        <v/>
      </c>
      <c r="G381" s="12" t="s">
        <v>1443</v>
      </c>
      <c r="H381" s="12"/>
      <c r="I381" s="12" t="s">
        <v>135</v>
      </c>
      <c r="J381" s="12"/>
      <c r="K381" s="12" t="s">
        <v>91</v>
      </c>
      <c r="L381" s="12"/>
      <c r="M381" s="12" t="s">
        <v>92</v>
      </c>
      <c r="N381" s="12" t="s">
        <v>93</v>
      </c>
      <c r="O381" s="12" t="s">
        <v>94</v>
      </c>
      <c r="P381" s="12" t="s">
        <v>95</v>
      </c>
      <c r="Q381" s="12" t="s">
        <v>1259</v>
      </c>
      <c r="R381" s="12" t="s">
        <v>1259</v>
      </c>
      <c r="S381" s="12" t="str">
        <f t="shared" si="1"/>
        <v/>
      </c>
      <c r="T381" s="12"/>
      <c r="U381" s="12" t="str">
        <f t="shared" si="2"/>
        <v/>
      </c>
      <c r="V381" s="12"/>
      <c r="W381" s="15" t="s">
        <v>799</v>
      </c>
      <c r="X381" s="12" t="s">
        <v>98</v>
      </c>
      <c r="Y381" s="12" t="s">
        <v>158</v>
      </c>
      <c r="Z381" s="12" t="s">
        <v>1450</v>
      </c>
      <c r="AA381" s="12" t="s">
        <v>112</v>
      </c>
      <c r="AB381" s="12"/>
      <c r="AC381" s="12">
        <v>4</v>
      </c>
      <c r="AD381" s="12"/>
      <c r="AE381" s="12"/>
      <c r="AF381" s="16">
        <v>1975000</v>
      </c>
      <c r="AG381" s="16">
        <v>0</v>
      </c>
      <c r="AH381" s="16">
        <v>0</v>
      </c>
      <c r="AI381" s="16">
        <v>7900000</v>
      </c>
      <c r="AJ381" s="12">
        <v>0</v>
      </c>
      <c r="AK381" s="12"/>
      <c r="AL381" s="12"/>
      <c r="AM381" s="12"/>
      <c r="AN381" s="12"/>
      <c r="AO381" s="12"/>
      <c r="AP381" s="12" t="s">
        <v>1445</v>
      </c>
      <c r="AQ381" s="12"/>
      <c r="AR381" s="12"/>
      <c r="AS381" s="12"/>
      <c r="AT381" s="12"/>
      <c r="AU381" s="12"/>
      <c r="AV381" s="17"/>
      <c r="AW381" s="12"/>
      <c r="AX381" s="17"/>
      <c r="AY381" s="12"/>
      <c r="AZ381" s="12" t="s">
        <v>1450</v>
      </c>
      <c r="BA381" s="12" t="s">
        <v>112</v>
      </c>
      <c r="BB381" s="12">
        <v>4</v>
      </c>
      <c r="BC381" s="12"/>
      <c r="BD381" s="16">
        <v>1975000</v>
      </c>
      <c r="BE381" s="16">
        <v>0</v>
      </c>
      <c r="BF381" s="16">
        <v>0</v>
      </c>
      <c r="BG381" s="16">
        <v>0</v>
      </c>
      <c r="BH381" s="16">
        <v>0</v>
      </c>
      <c r="BI381" s="16">
        <v>7900000</v>
      </c>
      <c r="BJ381" s="16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1:102" ht="17.25" customHeight="1" x14ac:dyDescent="0.15">
      <c r="A382" s="12">
        <v>4</v>
      </c>
      <c r="B382" s="12" t="s">
        <v>1451</v>
      </c>
      <c r="C382" s="19" t="s">
        <v>1452</v>
      </c>
      <c r="D382" s="12" t="s">
        <v>89</v>
      </c>
      <c r="E382" s="12" t="s">
        <v>334</v>
      </c>
      <c r="F382" s="12" t="str">
        <f t="shared" si="3"/>
        <v/>
      </c>
      <c r="G382" s="12" t="s">
        <v>1452</v>
      </c>
      <c r="H382" s="12"/>
      <c r="I382" s="12" t="s">
        <v>135</v>
      </c>
      <c r="J382" s="12"/>
      <c r="K382" s="12" t="s">
        <v>91</v>
      </c>
      <c r="L382" s="12"/>
      <c r="M382" s="12" t="s">
        <v>92</v>
      </c>
      <c r="N382" s="12" t="s">
        <v>93</v>
      </c>
      <c r="O382" s="12" t="s">
        <v>94</v>
      </c>
      <c r="P382" s="12" t="s">
        <v>95</v>
      </c>
      <c r="Q382" s="12" t="s">
        <v>1453</v>
      </c>
      <c r="R382" s="12" t="s">
        <v>1453</v>
      </c>
      <c r="S382" s="12" t="str">
        <f t="shared" si="1"/>
        <v/>
      </c>
      <c r="T382" s="12"/>
      <c r="U382" s="12" t="str">
        <f t="shared" si="2"/>
        <v/>
      </c>
      <c r="V382" s="12"/>
      <c r="W382" s="15" t="s">
        <v>799</v>
      </c>
      <c r="X382" s="12" t="s">
        <v>98</v>
      </c>
      <c r="Y382" s="12" t="s">
        <v>158</v>
      </c>
      <c r="Z382" s="12" t="s">
        <v>1454</v>
      </c>
      <c r="AA382" s="12" t="s">
        <v>112</v>
      </c>
      <c r="AB382" s="12" t="s">
        <v>1296</v>
      </c>
      <c r="AC382" s="12">
        <v>1</v>
      </c>
      <c r="AD382" s="12"/>
      <c r="AE382" s="12"/>
      <c r="AF382" s="16">
        <v>1815000</v>
      </c>
      <c r="AG382" s="16">
        <v>544500</v>
      </c>
      <c r="AH382" s="16">
        <v>30</v>
      </c>
      <c r="AI382" s="16">
        <v>1270500</v>
      </c>
      <c r="AJ382" s="12">
        <v>0</v>
      </c>
      <c r="AK382" s="12">
        <v>0</v>
      </c>
      <c r="AL382" s="12">
        <v>0</v>
      </c>
      <c r="AM382" s="12">
        <v>0</v>
      </c>
      <c r="AN382" s="12">
        <v>1270500</v>
      </c>
      <c r="AO382" s="12">
        <v>1270500</v>
      </c>
      <c r="AP382" s="12" t="s">
        <v>1455</v>
      </c>
      <c r="AQ382" s="12"/>
      <c r="AR382" s="12"/>
      <c r="AS382" s="12"/>
      <c r="AT382" s="12" t="s">
        <v>1456</v>
      </c>
      <c r="AU382" s="12"/>
      <c r="AV382" s="14">
        <v>44320</v>
      </c>
      <c r="AW382" s="12" t="s">
        <v>277</v>
      </c>
      <c r="AX382" s="14">
        <v>44320</v>
      </c>
      <c r="AY382" s="12" t="s">
        <v>277</v>
      </c>
      <c r="AZ382" s="12" t="s">
        <v>1454</v>
      </c>
      <c r="BA382" s="12" t="s">
        <v>112</v>
      </c>
      <c r="BB382" s="12">
        <v>1</v>
      </c>
      <c r="BC382" s="12"/>
      <c r="BD382" s="16">
        <v>1815000</v>
      </c>
      <c r="BE382" s="16">
        <v>0</v>
      </c>
      <c r="BF382" s="16">
        <v>0</v>
      </c>
      <c r="BG382" s="16">
        <v>544500</v>
      </c>
      <c r="BH382" s="16">
        <v>0</v>
      </c>
      <c r="BI382" s="16">
        <v>1270500</v>
      </c>
      <c r="BJ382" s="16"/>
      <c r="BK382" s="12"/>
      <c r="BL382" s="12" t="s">
        <v>104</v>
      </c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 t="s">
        <v>1457</v>
      </c>
      <c r="BZ382" s="12" t="s">
        <v>1458</v>
      </c>
      <c r="CA382" s="12" t="s">
        <v>799</v>
      </c>
      <c r="CB382" s="12">
        <v>1270500</v>
      </c>
      <c r="CC382" s="12" t="s">
        <v>135</v>
      </c>
      <c r="CD382" s="12" t="s">
        <v>136</v>
      </c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1:102" ht="17.25" customHeight="1" x14ac:dyDescent="0.15">
      <c r="A383" s="12">
        <v>3</v>
      </c>
      <c r="B383" s="12" t="s">
        <v>1459</v>
      </c>
      <c r="C383" s="19" t="s">
        <v>1452</v>
      </c>
      <c r="D383" s="12" t="s">
        <v>140</v>
      </c>
      <c r="E383" s="12" t="s">
        <v>334</v>
      </c>
      <c r="F383" s="12" t="str">
        <f t="shared" si="3"/>
        <v/>
      </c>
      <c r="G383" s="12" t="s">
        <v>1452</v>
      </c>
      <c r="H383" s="12"/>
      <c r="I383" s="12" t="s">
        <v>135</v>
      </c>
      <c r="J383" s="12"/>
      <c r="K383" s="12" t="s">
        <v>91</v>
      </c>
      <c r="L383" s="12"/>
      <c r="M383" s="12" t="s">
        <v>92</v>
      </c>
      <c r="N383" s="12" t="s">
        <v>93</v>
      </c>
      <c r="O383" s="12" t="s">
        <v>94</v>
      </c>
      <c r="P383" s="12" t="s">
        <v>95</v>
      </c>
      <c r="Q383" s="12" t="s">
        <v>1453</v>
      </c>
      <c r="R383" s="12" t="s">
        <v>1453</v>
      </c>
      <c r="S383" s="12" t="str">
        <f t="shared" si="1"/>
        <v/>
      </c>
      <c r="T383" s="12"/>
      <c r="U383" s="12" t="str">
        <f t="shared" si="2"/>
        <v/>
      </c>
      <c r="V383" s="12"/>
      <c r="W383" s="15" t="s">
        <v>799</v>
      </c>
      <c r="X383" s="12" t="s">
        <v>98</v>
      </c>
      <c r="Y383" s="12" t="s">
        <v>158</v>
      </c>
      <c r="Z383" s="12" t="s">
        <v>1454</v>
      </c>
      <c r="AA383" s="12" t="s">
        <v>112</v>
      </c>
      <c r="AB383" s="12" t="s">
        <v>1296</v>
      </c>
      <c r="AC383" s="12">
        <v>4</v>
      </c>
      <c r="AD383" s="12"/>
      <c r="AE383" s="12"/>
      <c r="AF383" s="16">
        <v>1815000</v>
      </c>
      <c r="AG383" s="16">
        <v>2178000</v>
      </c>
      <c r="AH383" s="16">
        <v>30</v>
      </c>
      <c r="AI383" s="16">
        <v>5082000</v>
      </c>
      <c r="AJ383" s="12">
        <v>0</v>
      </c>
      <c r="AK383" s="12">
        <v>0</v>
      </c>
      <c r="AL383" s="12">
        <v>0</v>
      </c>
      <c r="AM383" s="12">
        <v>280000</v>
      </c>
      <c r="AN383" s="12">
        <v>5362000</v>
      </c>
      <c r="AO383" s="12">
        <v>5362000</v>
      </c>
      <c r="AP383" s="12" t="s">
        <v>1455</v>
      </c>
      <c r="AQ383" s="12"/>
      <c r="AR383" s="12"/>
      <c r="AS383" s="12"/>
      <c r="AT383" s="12" t="s">
        <v>1460</v>
      </c>
      <c r="AU383" s="12" t="s">
        <v>1460</v>
      </c>
      <c r="AV383" s="14">
        <v>44351</v>
      </c>
      <c r="AW383" s="12" t="s">
        <v>97</v>
      </c>
      <c r="AX383" s="14">
        <v>44351</v>
      </c>
      <c r="AY383" s="12" t="s">
        <v>97</v>
      </c>
      <c r="AZ383" s="12" t="s">
        <v>1454</v>
      </c>
      <c r="BA383" s="12" t="s">
        <v>112</v>
      </c>
      <c r="BB383" s="12">
        <v>4</v>
      </c>
      <c r="BC383" s="12"/>
      <c r="BD383" s="16">
        <v>1815000</v>
      </c>
      <c r="BE383" s="16">
        <v>0</v>
      </c>
      <c r="BF383" s="16">
        <v>0</v>
      </c>
      <c r="BG383" s="16">
        <v>2178000</v>
      </c>
      <c r="BH383" s="16">
        <v>0</v>
      </c>
      <c r="BI383" s="16">
        <v>5082000</v>
      </c>
      <c r="BJ383" s="16"/>
      <c r="BK383" s="12" t="s">
        <v>1461</v>
      </c>
      <c r="BL383" s="12" t="s">
        <v>104</v>
      </c>
      <c r="BM383" s="12"/>
      <c r="BN383" s="12" t="s">
        <v>1462</v>
      </c>
      <c r="BO383" s="12" t="s">
        <v>1463</v>
      </c>
      <c r="BP383" s="12">
        <v>935531220</v>
      </c>
      <c r="BQ383" s="12" t="s">
        <v>1464</v>
      </c>
      <c r="BR383" s="12" t="s">
        <v>1465</v>
      </c>
      <c r="BS383" s="12" t="s">
        <v>1466</v>
      </c>
      <c r="BT383" s="12" t="s">
        <v>1467</v>
      </c>
      <c r="BU383" s="12">
        <v>0</v>
      </c>
      <c r="BV383" s="12">
        <v>0</v>
      </c>
      <c r="BW383" s="12" t="s">
        <v>1468</v>
      </c>
      <c r="BX383" s="12"/>
      <c r="BY383" s="12" t="s">
        <v>1469</v>
      </c>
      <c r="BZ383" s="12" t="s">
        <v>1470</v>
      </c>
      <c r="CA383" s="12" t="s">
        <v>799</v>
      </c>
      <c r="CB383" s="12">
        <v>5362000</v>
      </c>
      <c r="CC383" s="12" t="s">
        <v>135</v>
      </c>
      <c r="CD383" s="12" t="s">
        <v>136</v>
      </c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1:102" ht="17.25" customHeight="1" x14ac:dyDescent="0.15">
      <c r="A384" s="12">
        <v>2</v>
      </c>
      <c r="B384" s="12" t="s">
        <v>1471</v>
      </c>
      <c r="C384" s="19" t="s">
        <v>1472</v>
      </c>
      <c r="D384" s="12" t="s">
        <v>89</v>
      </c>
      <c r="E384" s="12" t="s">
        <v>90</v>
      </c>
      <c r="F384" s="12" t="str">
        <f t="shared" si="3"/>
        <v/>
      </c>
      <c r="G384" s="12" t="s">
        <v>1472</v>
      </c>
      <c r="H384" s="12"/>
      <c r="I384" s="12"/>
      <c r="J384" s="12"/>
      <c r="K384" s="12" t="s">
        <v>91</v>
      </c>
      <c r="L384" s="12"/>
      <c r="M384" s="12" t="s">
        <v>92</v>
      </c>
      <c r="N384" s="12" t="s">
        <v>93</v>
      </c>
      <c r="O384" s="12" t="s">
        <v>94</v>
      </c>
      <c r="P384" s="12" t="s">
        <v>95</v>
      </c>
      <c r="Q384" s="12" t="s">
        <v>120</v>
      </c>
      <c r="R384" s="12" t="s">
        <v>120</v>
      </c>
      <c r="S384" s="12" t="str">
        <f t="shared" si="1"/>
        <v/>
      </c>
      <c r="T384" s="12"/>
      <c r="U384" s="12" t="str">
        <f t="shared" si="2"/>
        <v/>
      </c>
      <c r="V384" s="12"/>
      <c r="W384" s="15" t="s">
        <v>277</v>
      </c>
      <c r="X384" s="12" t="s">
        <v>98</v>
      </c>
      <c r="Y384" s="12" t="s">
        <v>99</v>
      </c>
      <c r="Z384" s="12" t="s">
        <v>1179</v>
      </c>
      <c r="AA384" s="12" t="s">
        <v>112</v>
      </c>
      <c r="AB384" s="12" t="s">
        <v>1210</v>
      </c>
      <c r="AC384" s="12">
        <v>1</v>
      </c>
      <c r="AD384" s="12"/>
      <c r="AE384" s="12"/>
      <c r="AF384" s="16">
        <v>1705000</v>
      </c>
      <c r="AG384" s="16">
        <v>511500</v>
      </c>
      <c r="AH384" s="16">
        <v>30</v>
      </c>
      <c r="AI384" s="16">
        <v>1193500</v>
      </c>
      <c r="AJ384" s="12">
        <v>0</v>
      </c>
      <c r="AK384" s="12">
        <v>0</v>
      </c>
      <c r="AL384" s="12">
        <v>0</v>
      </c>
      <c r="AM384" s="12">
        <v>0</v>
      </c>
      <c r="AN384" s="12">
        <v>2387000</v>
      </c>
      <c r="AO384" s="12">
        <v>2387000</v>
      </c>
      <c r="AP384" s="12" t="s">
        <v>1473</v>
      </c>
      <c r="AQ384" s="12"/>
      <c r="AR384" s="12"/>
      <c r="AS384" s="12"/>
      <c r="AT384" s="12" t="s">
        <v>1474</v>
      </c>
      <c r="AU384" s="12"/>
      <c r="AV384" s="12" t="s">
        <v>1472</v>
      </c>
      <c r="AW384" s="12" t="s">
        <v>106</v>
      </c>
      <c r="AX384" s="12" t="s">
        <v>1472</v>
      </c>
      <c r="AY384" s="12" t="s">
        <v>106</v>
      </c>
      <c r="AZ384" s="12" t="s">
        <v>1179</v>
      </c>
      <c r="BA384" s="12" t="s">
        <v>112</v>
      </c>
      <c r="BB384" s="12">
        <v>1</v>
      </c>
      <c r="BC384" s="12"/>
      <c r="BD384" s="16">
        <v>1705000</v>
      </c>
      <c r="BE384" s="16">
        <v>0</v>
      </c>
      <c r="BF384" s="16">
        <v>0</v>
      </c>
      <c r="BG384" s="16">
        <v>511500</v>
      </c>
      <c r="BH384" s="16">
        <v>0</v>
      </c>
      <c r="BI384" s="16">
        <v>1193500</v>
      </c>
      <c r="BJ384" s="16"/>
      <c r="BK384" s="12"/>
      <c r="BL384" s="12" t="s">
        <v>104</v>
      </c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 t="s">
        <v>1475</v>
      </c>
      <c r="BZ384" s="12" t="s">
        <v>1476</v>
      </c>
      <c r="CA384" s="12" t="s">
        <v>106</v>
      </c>
      <c r="CB384" s="12">
        <v>2387000</v>
      </c>
      <c r="CC384" s="12" t="s">
        <v>135</v>
      </c>
      <c r="CD384" s="12" t="s">
        <v>136</v>
      </c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1:102" ht="17.25" customHeight="1" x14ac:dyDescent="0.15">
      <c r="A385" s="12"/>
      <c r="B385" s="12" t="s">
        <v>1471</v>
      </c>
      <c r="C385" s="19" t="s">
        <v>1472</v>
      </c>
      <c r="D385" s="12" t="s">
        <v>89</v>
      </c>
      <c r="E385" s="12" t="s">
        <v>90</v>
      </c>
      <c r="F385" s="12" t="str">
        <f t="shared" si="3"/>
        <v/>
      </c>
      <c r="G385" s="12" t="s">
        <v>1472</v>
      </c>
      <c r="H385" s="12"/>
      <c r="I385" s="12"/>
      <c r="J385" s="12"/>
      <c r="K385" s="12" t="s">
        <v>91</v>
      </c>
      <c r="L385" s="12"/>
      <c r="M385" s="12" t="s">
        <v>92</v>
      </c>
      <c r="N385" s="12" t="s">
        <v>93</v>
      </c>
      <c r="O385" s="12" t="s">
        <v>94</v>
      </c>
      <c r="P385" s="12" t="s">
        <v>95</v>
      </c>
      <c r="Q385" s="12" t="s">
        <v>120</v>
      </c>
      <c r="R385" s="12" t="s">
        <v>120</v>
      </c>
      <c r="S385" s="12" t="str">
        <f t="shared" si="1"/>
        <v/>
      </c>
      <c r="T385" s="12"/>
      <c r="U385" s="12" t="str">
        <f t="shared" si="2"/>
        <v/>
      </c>
      <c r="V385" s="12"/>
      <c r="W385" s="15" t="s">
        <v>277</v>
      </c>
      <c r="X385" s="12" t="s">
        <v>98</v>
      </c>
      <c r="Y385" s="12" t="s">
        <v>99</v>
      </c>
      <c r="Z385" s="12" t="s">
        <v>1477</v>
      </c>
      <c r="AA385" s="12" t="s">
        <v>112</v>
      </c>
      <c r="AB385" s="12" t="s">
        <v>1296</v>
      </c>
      <c r="AC385" s="12">
        <v>1</v>
      </c>
      <c r="AD385" s="12"/>
      <c r="AE385" s="12"/>
      <c r="AF385" s="16">
        <v>1705000</v>
      </c>
      <c r="AG385" s="16">
        <v>511500</v>
      </c>
      <c r="AH385" s="16">
        <v>30</v>
      </c>
      <c r="AI385" s="16">
        <v>1193500</v>
      </c>
      <c r="AJ385" s="12">
        <v>0</v>
      </c>
      <c r="AK385" s="12"/>
      <c r="AL385" s="12"/>
      <c r="AM385" s="12"/>
      <c r="AN385" s="12"/>
      <c r="AO385" s="12"/>
      <c r="AP385" s="12" t="s">
        <v>1473</v>
      </c>
      <c r="AQ385" s="12"/>
      <c r="AR385" s="12"/>
      <c r="AS385" s="12"/>
      <c r="AT385" s="12"/>
      <c r="AU385" s="12"/>
      <c r="AV385" s="17"/>
      <c r="AW385" s="12"/>
      <c r="AX385" s="17"/>
      <c r="AY385" s="12"/>
      <c r="AZ385" s="12" t="s">
        <v>1477</v>
      </c>
      <c r="BA385" s="12" t="s">
        <v>112</v>
      </c>
      <c r="BB385" s="12">
        <v>1</v>
      </c>
      <c r="BC385" s="12"/>
      <c r="BD385" s="16">
        <v>1705000</v>
      </c>
      <c r="BE385" s="16">
        <v>0</v>
      </c>
      <c r="BF385" s="16">
        <v>0</v>
      </c>
      <c r="BG385" s="16">
        <v>511500</v>
      </c>
      <c r="BH385" s="16">
        <v>0</v>
      </c>
      <c r="BI385" s="16">
        <v>1193500</v>
      </c>
      <c r="BJ385" s="16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1:102" ht="17.25" customHeight="1" x14ac:dyDescent="0.15">
      <c r="A386" s="12">
        <v>1</v>
      </c>
      <c r="B386" s="12" t="s">
        <v>1478</v>
      </c>
      <c r="C386" s="19" t="s">
        <v>1472</v>
      </c>
      <c r="D386" s="12" t="s">
        <v>140</v>
      </c>
      <c r="E386" s="12" t="s">
        <v>334</v>
      </c>
      <c r="F386" s="12" t="str">
        <f t="shared" si="3"/>
        <v/>
      </c>
      <c r="G386" s="12" t="s">
        <v>1472</v>
      </c>
      <c r="H386" s="12"/>
      <c r="I386" s="12" t="s">
        <v>135</v>
      </c>
      <c r="J386" s="12"/>
      <c r="K386" s="12" t="s">
        <v>91</v>
      </c>
      <c r="L386" s="12"/>
      <c r="M386" s="12" t="s">
        <v>92</v>
      </c>
      <c r="N386" s="12" t="s">
        <v>93</v>
      </c>
      <c r="O386" s="12" t="s">
        <v>94</v>
      </c>
      <c r="P386" s="12" t="s">
        <v>95</v>
      </c>
      <c r="Q386" s="12" t="s">
        <v>1479</v>
      </c>
      <c r="R386" s="12" t="s">
        <v>1479</v>
      </c>
      <c r="S386" s="12" t="str">
        <f t="shared" si="1"/>
        <v/>
      </c>
      <c r="T386" s="12"/>
      <c r="U386" s="12" t="str">
        <f t="shared" si="2"/>
        <v/>
      </c>
      <c r="V386" s="12"/>
      <c r="W386" s="15" t="s">
        <v>277</v>
      </c>
      <c r="X386" s="12" t="s">
        <v>98</v>
      </c>
      <c r="Y386" s="12" t="s">
        <v>158</v>
      </c>
      <c r="Z386" s="12" t="s">
        <v>1477</v>
      </c>
      <c r="AA386" s="12" t="s">
        <v>112</v>
      </c>
      <c r="AB386" s="12" t="s">
        <v>1296</v>
      </c>
      <c r="AC386" s="12">
        <v>1</v>
      </c>
      <c r="AD386" s="12"/>
      <c r="AE386" s="12"/>
      <c r="AF386" s="16">
        <v>1705000</v>
      </c>
      <c r="AG386" s="16">
        <v>511500</v>
      </c>
      <c r="AH386" s="16">
        <v>30</v>
      </c>
      <c r="AI386" s="16">
        <v>1193500</v>
      </c>
      <c r="AJ386" s="12">
        <v>0</v>
      </c>
      <c r="AK386" s="12">
        <v>0</v>
      </c>
      <c r="AL386" s="12">
        <v>0</v>
      </c>
      <c r="AM386" s="12">
        <v>0</v>
      </c>
      <c r="AN386" s="12">
        <v>2387000</v>
      </c>
      <c r="AO386" s="12">
        <v>2387000</v>
      </c>
      <c r="AP386" s="12" t="s">
        <v>1296</v>
      </c>
      <c r="AQ386" s="12"/>
      <c r="AR386" s="12"/>
      <c r="AS386" s="12"/>
      <c r="AT386" s="12" t="s">
        <v>1480</v>
      </c>
      <c r="AU386" s="12"/>
      <c r="AV386" s="14">
        <v>44320</v>
      </c>
      <c r="AW386" s="12" t="s">
        <v>277</v>
      </c>
      <c r="AX386" s="14">
        <v>44320</v>
      </c>
      <c r="AY386" s="12" t="s">
        <v>277</v>
      </c>
      <c r="AZ386" s="12" t="s">
        <v>1477</v>
      </c>
      <c r="BA386" s="12" t="s">
        <v>112</v>
      </c>
      <c r="BB386" s="12">
        <v>1</v>
      </c>
      <c r="BC386" s="12"/>
      <c r="BD386" s="16">
        <v>1705000</v>
      </c>
      <c r="BE386" s="16">
        <v>0</v>
      </c>
      <c r="BF386" s="16">
        <v>0</v>
      </c>
      <c r="BG386" s="16">
        <v>511500</v>
      </c>
      <c r="BH386" s="16">
        <v>0</v>
      </c>
      <c r="BI386" s="16">
        <v>1193500</v>
      </c>
      <c r="BJ386" s="16"/>
      <c r="BK386" s="12"/>
      <c r="BL386" s="12" t="s">
        <v>104</v>
      </c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 t="s">
        <v>1481</v>
      </c>
      <c r="BZ386" s="12" t="s">
        <v>1482</v>
      </c>
      <c r="CA386" s="12" t="s">
        <v>277</v>
      </c>
      <c r="CB386" s="12">
        <v>2387000</v>
      </c>
      <c r="CC386" s="12" t="s">
        <v>135</v>
      </c>
      <c r="CD386" s="12" t="s">
        <v>136</v>
      </c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1:102" ht="17.25" customHeight="1" x14ac:dyDescent="0.15">
      <c r="A387" s="12"/>
      <c r="B387" s="12" t="s">
        <v>1478</v>
      </c>
      <c r="C387" s="19" t="s">
        <v>1472</v>
      </c>
      <c r="D387" s="12" t="s">
        <v>140</v>
      </c>
      <c r="E387" s="12" t="s">
        <v>334</v>
      </c>
      <c r="F387" s="12" t="str">
        <f t="shared" si="3"/>
        <v/>
      </c>
      <c r="G387" s="12" t="s">
        <v>1472</v>
      </c>
      <c r="H387" s="12"/>
      <c r="I387" s="12" t="s">
        <v>135</v>
      </c>
      <c r="J387" s="12"/>
      <c r="K387" s="12" t="s">
        <v>91</v>
      </c>
      <c r="L387" s="12"/>
      <c r="M387" s="12" t="s">
        <v>92</v>
      </c>
      <c r="N387" s="12" t="s">
        <v>93</v>
      </c>
      <c r="O387" s="12" t="s">
        <v>94</v>
      </c>
      <c r="P387" s="12" t="s">
        <v>95</v>
      </c>
      <c r="Q387" s="12" t="s">
        <v>1479</v>
      </c>
      <c r="R387" s="12" t="s">
        <v>1479</v>
      </c>
      <c r="S387" s="12" t="str">
        <f t="shared" si="1"/>
        <v/>
      </c>
      <c r="T387" s="12"/>
      <c r="U387" s="12" t="str">
        <f t="shared" si="2"/>
        <v/>
      </c>
      <c r="V387" s="12"/>
      <c r="W387" s="15" t="s">
        <v>277</v>
      </c>
      <c r="X387" s="12" t="s">
        <v>98</v>
      </c>
      <c r="Y387" s="12" t="s">
        <v>158</v>
      </c>
      <c r="Z387" s="12" t="s">
        <v>1179</v>
      </c>
      <c r="AA387" s="12" t="s">
        <v>112</v>
      </c>
      <c r="AB387" s="12" t="s">
        <v>1296</v>
      </c>
      <c r="AC387" s="12">
        <v>1</v>
      </c>
      <c r="AD387" s="12"/>
      <c r="AE387" s="12"/>
      <c r="AF387" s="16">
        <v>1705000</v>
      </c>
      <c r="AG387" s="16">
        <v>511500</v>
      </c>
      <c r="AH387" s="16">
        <v>30</v>
      </c>
      <c r="AI387" s="16">
        <v>1193500</v>
      </c>
      <c r="AJ387" s="12">
        <v>0</v>
      </c>
      <c r="AK387" s="12"/>
      <c r="AL387" s="12"/>
      <c r="AM387" s="12"/>
      <c r="AN387" s="12"/>
      <c r="AO387" s="12"/>
      <c r="AP387" s="12" t="s">
        <v>1296</v>
      </c>
      <c r="AQ387" s="12"/>
      <c r="AR387" s="12"/>
      <c r="AS387" s="12"/>
      <c r="AT387" s="12"/>
      <c r="AU387" s="12"/>
      <c r="AV387" s="17"/>
      <c r="AW387" s="12"/>
      <c r="AX387" s="17"/>
      <c r="AY387" s="12"/>
      <c r="AZ387" s="12" t="s">
        <v>1179</v>
      </c>
      <c r="BA387" s="12" t="s">
        <v>112</v>
      </c>
      <c r="BB387" s="12">
        <v>1</v>
      </c>
      <c r="BC387" s="12"/>
      <c r="BD387" s="16">
        <v>1705000</v>
      </c>
      <c r="BE387" s="16">
        <v>0</v>
      </c>
      <c r="BF387" s="16">
        <v>0</v>
      </c>
      <c r="BG387" s="16">
        <v>511500</v>
      </c>
      <c r="BH387" s="16">
        <v>0</v>
      </c>
      <c r="BI387" s="16">
        <v>1193500</v>
      </c>
      <c r="BJ387" s="16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15"/>
  <cols>
    <col min="1" max="1" width="5.66015625" customWidth="1"/>
    <col min="2" max="6" width="14.42578125" customWidth="1"/>
    <col min="9" max="9" width="15.37109375" customWidth="1"/>
    <col min="12" max="12" width="23.59765625" customWidth="1"/>
    <col min="13" max="13" width="18.609375" customWidth="1"/>
    <col min="15" max="15" width="24.40625" customWidth="1"/>
    <col min="19" max="19" width="22.3828125" customWidth="1"/>
  </cols>
  <sheetData>
    <row r="1" spans="1:26" ht="15.75" customHeight="1" x14ac:dyDescent="0.15">
      <c r="A1" s="20" t="s">
        <v>0</v>
      </c>
      <c r="B1" s="20" t="s">
        <v>1483</v>
      </c>
      <c r="C1" s="20" t="s">
        <v>1484</v>
      </c>
      <c r="D1" s="20" t="s">
        <v>1485</v>
      </c>
      <c r="E1" s="21" t="s">
        <v>2</v>
      </c>
      <c r="F1" s="21" t="s">
        <v>1486</v>
      </c>
      <c r="G1" s="21" t="s">
        <v>70</v>
      </c>
      <c r="H1" s="20" t="s">
        <v>17</v>
      </c>
      <c r="I1" s="20" t="s">
        <v>20</v>
      </c>
      <c r="J1" s="20" t="s">
        <v>63</v>
      </c>
      <c r="K1" s="20" t="s">
        <v>1487</v>
      </c>
      <c r="L1" s="20" t="s">
        <v>1488</v>
      </c>
      <c r="M1" s="20" t="s">
        <v>52</v>
      </c>
      <c r="N1" s="20" t="s">
        <v>28</v>
      </c>
      <c r="O1" s="22" t="s">
        <v>1489</v>
      </c>
      <c r="P1" s="20" t="s">
        <v>1490</v>
      </c>
      <c r="Q1" s="20" t="s">
        <v>3</v>
      </c>
      <c r="R1" s="20" t="s">
        <v>41</v>
      </c>
      <c r="S1" s="20" t="s">
        <v>42</v>
      </c>
      <c r="T1" s="20" t="s">
        <v>1491</v>
      </c>
      <c r="U1" s="20" t="s">
        <v>1492</v>
      </c>
      <c r="V1" s="20" t="s">
        <v>1483</v>
      </c>
      <c r="W1" s="20"/>
      <c r="X1" s="20"/>
      <c r="Y1" s="20"/>
      <c r="Z1" s="20"/>
    </row>
    <row r="2" spans="1:26" ht="15.75" customHeight="1" x14ac:dyDescent="0.15">
      <c r="A2" s="20"/>
      <c r="B2" s="20"/>
      <c r="C2" s="20"/>
      <c r="D2" s="20"/>
      <c r="E2" s="21"/>
      <c r="F2" s="21"/>
      <c r="G2" s="21"/>
      <c r="H2" s="20"/>
      <c r="I2" s="20"/>
      <c r="J2" s="20"/>
      <c r="K2" s="20"/>
      <c r="L2" s="20"/>
      <c r="M2" s="20"/>
      <c r="N2" s="20"/>
      <c r="O2" s="22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x14ac:dyDescent="0.15">
      <c r="A3" s="20"/>
      <c r="B3" s="20"/>
      <c r="C3" s="20"/>
      <c r="D3" s="20"/>
      <c r="E3" s="21"/>
      <c r="F3" s="21"/>
      <c r="G3" s="21"/>
      <c r="H3" s="20"/>
      <c r="I3" s="20"/>
      <c r="J3" s="20"/>
      <c r="K3" s="20"/>
      <c r="L3" s="20"/>
      <c r="M3" s="20"/>
      <c r="N3" s="20"/>
      <c r="O3" s="22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x14ac:dyDescent="0.15">
      <c r="A4" s="23">
        <v>12</v>
      </c>
      <c r="B4" s="23" t="s">
        <v>1493</v>
      </c>
      <c r="C4" s="23" t="s">
        <v>1494</v>
      </c>
      <c r="D4" s="23" t="s">
        <v>1495</v>
      </c>
      <c r="E4" s="24" t="s">
        <v>268</v>
      </c>
      <c r="F4" s="24" t="s">
        <v>268</v>
      </c>
      <c r="G4" s="24" t="s">
        <v>268</v>
      </c>
      <c r="H4" s="23" t="s">
        <v>269</v>
      </c>
      <c r="J4" s="23" t="s">
        <v>1496</v>
      </c>
      <c r="L4" s="23" t="s">
        <v>1497</v>
      </c>
      <c r="M4" s="23" t="s">
        <v>122</v>
      </c>
      <c r="N4" s="23">
        <v>1</v>
      </c>
      <c r="O4" s="25">
        <v>195000</v>
      </c>
      <c r="P4" s="23" t="s">
        <v>1498</v>
      </c>
      <c r="Q4" s="23" t="s">
        <v>89</v>
      </c>
      <c r="R4" s="23" t="s">
        <v>1499</v>
      </c>
      <c r="T4" s="23" t="str">
        <f t="shared" ref="T4:T13" si="0">LEFT(E4,10)</f>
        <v>15/01/2021</v>
      </c>
      <c r="U4" s="23" t="str">
        <f t="shared" ref="U4:U13" si="1">RIGHT(T4,7)</f>
        <v>01/2021</v>
      </c>
      <c r="V4" s="23" t="str">
        <f t="shared" ref="V4:V13" si="2">B4</f>
        <v>SRN00033</v>
      </c>
    </row>
    <row r="5" spans="1:26" ht="15.75" customHeight="1" x14ac:dyDescent="0.15">
      <c r="A5" s="23">
        <v>11</v>
      </c>
      <c r="B5" s="23" t="s">
        <v>321</v>
      </c>
      <c r="C5" s="23" t="s">
        <v>1500</v>
      </c>
      <c r="D5" s="23" t="s">
        <v>1495</v>
      </c>
      <c r="E5" s="24" t="s">
        <v>316</v>
      </c>
      <c r="F5" s="24" t="s">
        <v>316</v>
      </c>
      <c r="G5" s="24" t="s">
        <v>316</v>
      </c>
      <c r="H5" s="23" t="s">
        <v>276</v>
      </c>
      <c r="J5" s="23" t="s">
        <v>1501</v>
      </c>
      <c r="L5" s="23" t="s">
        <v>171</v>
      </c>
      <c r="M5" s="23" t="s">
        <v>172</v>
      </c>
      <c r="N5" s="23">
        <v>1</v>
      </c>
      <c r="O5" s="25">
        <v>65000</v>
      </c>
      <c r="P5" s="23" t="s">
        <v>1498</v>
      </c>
      <c r="Q5" s="23" t="s">
        <v>89</v>
      </c>
      <c r="R5" s="23" t="s">
        <v>324</v>
      </c>
      <c r="T5" s="23" t="str">
        <f t="shared" si="0"/>
        <v>19/01/2021</v>
      </c>
      <c r="U5" s="23" t="str">
        <f t="shared" si="1"/>
        <v>01/2021</v>
      </c>
      <c r="V5" s="23" t="str">
        <f t="shared" si="2"/>
        <v>SRN00034</v>
      </c>
    </row>
    <row r="6" spans="1:26" ht="15.75" customHeight="1" x14ac:dyDescent="0.15">
      <c r="A6" s="23">
        <v>10</v>
      </c>
      <c r="B6" s="23" t="s">
        <v>1502</v>
      </c>
      <c r="C6" s="23" t="s">
        <v>1503</v>
      </c>
      <c r="D6" s="23" t="s">
        <v>1495</v>
      </c>
      <c r="E6" s="24" t="s">
        <v>431</v>
      </c>
      <c r="F6" s="24" t="s">
        <v>431</v>
      </c>
      <c r="G6" s="24" t="s">
        <v>431</v>
      </c>
      <c r="H6" s="23" t="s">
        <v>284</v>
      </c>
      <c r="J6" s="23" t="s">
        <v>1504</v>
      </c>
      <c r="L6" s="23" t="s">
        <v>603</v>
      </c>
      <c r="M6" s="23" t="s">
        <v>604</v>
      </c>
      <c r="N6" s="23">
        <v>1</v>
      </c>
      <c r="O6" s="25">
        <v>12705000</v>
      </c>
      <c r="P6" s="23" t="s">
        <v>1498</v>
      </c>
      <c r="Q6" s="23" t="s">
        <v>89</v>
      </c>
      <c r="T6" s="23" t="str">
        <f t="shared" si="0"/>
        <v>30/01/2021</v>
      </c>
      <c r="U6" s="23" t="str">
        <f t="shared" si="1"/>
        <v>01/2021</v>
      </c>
      <c r="V6" s="23" t="str">
        <f t="shared" si="2"/>
        <v>SRN00035</v>
      </c>
    </row>
    <row r="7" spans="1:26" ht="15.75" customHeight="1" x14ac:dyDescent="0.15">
      <c r="A7" s="23">
        <v>9</v>
      </c>
      <c r="B7" s="23" t="s">
        <v>956</v>
      </c>
      <c r="C7" s="23" t="s">
        <v>1505</v>
      </c>
      <c r="D7" s="23" t="s">
        <v>1495</v>
      </c>
      <c r="E7" s="26">
        <v>44410</v>
      </c>
      <c r="F7" s="26">
        <v>44410</v>
      </c>
      <c r="G7" s="24"/>
      <c r="H7" s="23" t="s">
        <v>291</v>
      </c>
      <c r="J7" s="23" t="s">
        <v>1506</v>
      </c>
      <c r="L7" s="23" t="s">
        <v>961</v>
      </c>
      <c r="M7" s="23" t="s">
        <v>112</v>
      </c>
      <c r="N7" s="23">
        <v>4</v>
      </c>
      <c r="O7" s="25">
        <v>4752000</v>
      </c>
      <c r="P7" s="23" t="s">
        <v>1498</v>
      </c>
      <c r="Q7" s="23" t="s">
        <v>89</v>
      </c>
      <c r="R7" s="23" t="s">
        <v>959</v>
      </c>
      <c r="T7" s="23" t="str">
        <f t="shared" si="0"/>
        <v>44410</v>
      </c>
      <c r="U7" s="23" t="str">
        <f t="shared" si="1"/>
        <v>44410</v>
      </c>
      <c r="V7" s="23" t="str">
        <f t="shared" si="2"/>
        <v>SRN00036</v>
      </c>
    </row>
    <row r="8" spans="1:26" ht="15.75" customHeight="1" x14ac:dyDescent="0.15">
      <c r="A8" s="23">
        <v>8</v>
      </c>
      <c r="B8" s="23" t="s">
        <v>244</v>
      </c>
      <c r="C8" s="23" t="s">
        <v>237</v>
      </c>
      <c r="D8" s="23" t="s">
        <v>1495</v>
      </c>
      <c r="E8" s="26">
        <v>44230</v>
      </c>
      <c r="F8" s="26">
        <v>44230</v>
      </c>
      <c r="G8" s="24"/>
      <c r="H8" s="23" t="s">
        <v>297</v>
      </c>
      <c r="J8" s="23" t="s">
        <v>1507</v>
      </c>
      <c r="L8" s="23" t="s">
        <v>240</v>
      </c>
      <c r="M8" s="23" t="s">
        <v>122</v>
      </c>
      <c r="N8" s="23">
        <v>1</v>
      </c>
      <c r="O8" s="25">
        <v>196000</v>
      </c>
      <c r="P8" s="23" t="s">
        <v>1498</v>
      </c>
      <c r="Q8" s="23" t="s">
        <v>89</v>
      </c>
      <c r="T8" s="23" t="str">
        <f t="shared" si="0"/>
        <v>44230</v>
      </c>
      <c r="U8" s="23" t="str">
        <f t="shared" si="1"/>
        <v>44230</v>
      </c>
      <c r="V8" s="23" t="str">
        <f t="shared" si="2"/>
        <v>SRN00037</v>
      </c>
    </row>
    <row r="9" spans="1:26" ht="15.75" customHeight="1" x14ac:dyDescent="0.15">
      <c r="A9" s="23">
        <v>7</v>
      </c>
      <c r="B9" s="23" t="s">
        <v>1113</v>
      </c>
      <c r="C9" s="23" t="s">
        <v>1108</v>
      </c>
      <c r="D9" s="23" t="s">
        <v>1495</v>
      </c>
      <c r="E9" s="26">
        <v>44472</v>
      </c>
      <c r="F9" s="26">
        <v>44472</v>
      </c>
      <c r="G9" s="26">
        <v>44411</v>
      </c>
      <c r="H9" s="23" t="s">
        <v>308</v>
      </c>
      <c r="J9" s="23" t="s">
        <v>1508</v>
      </c>
      <c r="L9" s="23" t="s">
        <v>944</v>
      </c>
      <c r="M9" s="23" t="s">
        <v>483</v>
      </c>
      <c r="N9" s="23">
        <v>1</v>
      </c>
      <c r="O9" s="25">
        <v>6699000</v>
      </c>
      <c r="P9" s="23" t="s">
        <v>1498</v>
      </c>
      <c r="Q9" s="23" t="s">
        <v>140</v>
      </c>
      <c r="T9" s="23" t="str">
        <f t="shared" si="0"/>
        <v>44472</v>
      </c>
      <c r="U9" s="23" t="str">
        <f t="shared" si="1"/>
        <v>44472</v>
      </c>
      <c r="V9" s="23" t="str">
        <f t="shared" si="2"/>
        <v>SRN00038</v>
      </c>
    </row>
    <row r="10" spans="1:26" ht="15.75" customHeight="1" x14ac:dyDescent="0.15">
      <c r="A10" s="23">
        <v>6</v>
      </c>
      <c r="B10" s="23" t="s">
        <v>1248</v>
      </c>
      <c r="C10" s="23" t="s">
        <v>1243</v>
      </c>
      <c r="D10" s="23" t="s">
        <v>1495</v>
      </c>
      <c r="E10" s="26">
        <v>44472</v>
      </c>
      <c r="F10" s="26">
        <v>44472</v>
      </c>
      <c r="G10" s="26">
        <v>44472</v>
      </c>
      <c r="H10" s="23" t="s">
        <v>335</v>
      </c>
      <c r="J10" s="23" t="s">
        <v>1509</v>
      </c>
      <c r="L10" s="23" t="s">
        <v>1245</v>
      </c>
      <c r="M10" s="23" t="s">
        <v>112</v>
      </c>
      <c r="N10" s="23">
        <v>2</v>
      </c>
      <c r="O10" s="25">
        <v>4530000</v>
      </c>
      <c r="P10" s="23" t="s">
        <v>1498</v>
      </c>
      <c r="Q10" s="23" t="s">
        <v>89</v>
      </c>
      <c r="T10" s="23" t="str">
        <f t="shared" si="0"/>
        <v>44472</v>
      </c>
      <c r="U10" s="23" t="str">
        <f t="shared" si="1"/>
        <v>44472</v>
      </c>
      <c r="V10" s="23" t="str">
        <f t="shared" si="2"/>
        <v>SRN00039</v>
      </c>
    </row>
    <row r="11" spans="1:26" ht="15.75" customHeight="1" x14ac:dyDescent="0.15">
      <c r="A11" s="23">
        <v>5</v>
      </c>
      <c r="B11" s="23" t="s">
        <v>1201</v>
      </c>
      <c r="C11" s="23" t="s">
        <v>1197</v>
      </c>
      <c r="D11" s="23" t="s">
        <v>1495</v>
      </c>
      <c r="E11" s="26">
        <v>44503</v>
      </c>
      <c r="F11" s="26">
        <v>44503</v>
      </c>
      <c r="G11" s="26">
        <v>44503</v>
      </c>
      <c r="H11" s="23" t="s">
        <v>355</v>
      </c>
      <c r="J11" s="23" t="s">
        <v>1510</v>
      </c>
      <c r="L11" s="23" t="s">
        <v>671</v>
      </c>
      <c r="M11" s="23" t="s">
        <v>132</v>
      </c>
      <c r="N11" s="23">
        <v>1</v>
      </c>
      <c r="O11" s="25">
        <v>2805000</v>
      </c>
      <c r="P11" s="23" t="s">
        <v>1498</v>
      </c>
      <c r="Q11" s="23" t="s">
        <v>140</v>
      </c>
      <c r="R11" s="23" t="s">
        <v>1204</v>
      </c>
      <c r="T11" s="23" t="str">
        <f t="shared" si="0"/>
        <v>44503</v>
      </c>
      <c r="U11" s="23" t="str">
        <f t="shared" si="1"/>
        <v>44503</v>
      </c>
      <c r="V11" s="23" t="str">
        <f t="shared" si="2"/>
        <v>SRN00040</v>
      </c>
    </row>
    <row r="12" spans="1:26" ht="15.75" customHeight="1" x14ac:dyDescent="0.15">
      <c r="A12" s="23">
        <v>4</v>
      </c>
      <c r="B12" s="23" t="s">
        <v>1256</v>
      </c>
      <c r="C12" s="23" t="s">
        <v>1253</v>
      </c>
      <c r="D12" s="23" t="s">
        <v>1495</v>
      </c>
      <c r="E12" s="26">
        <v>44533</v>
      </c>
      <c r="F12" s="26">
        <v>44533</v>
      </c>
      <c r="G12" s="24"/>
      <c r="H12" s="23" t="s">
        <v>360</v>
      </c>
      <c r="J12" s="23" t="s">
        <v>1511</v>
      </c>
      <c r="L12" s="23" t="s">
        <v>1245</v>
      </c>
      <c r="M12" s="23" t="s">
        <v>112</v>
      </c>
      <c r="N12" s="23">
        <v>4</v>
      </c>
      <c r="O12" s="25">
        <v>9060000</v>
      </c>
      <c r="P12" s="23" t="s">
        <v>1498</v>
      </c>
      <c r="Q12" s="23" t="s">
        <v>140</v>
      </c>
      <c r="R12" s="23" t="s">
        <v>1257</v>
      </c>
      <c r="T12" s="23" t="str">
        <f t="shared" si="0"/>
        <v>44533</v>
      </c>
      <c r="U12" s="23" t="str">
        <f t="shared" si="1"/>
        <v>44533</v>
      </c>
      <c r="V12" s="23" t="str">
        <f t="shared" si="2"/>
        <v>SRN00041</v>
      </c>
    </row>
    <row r="13" spans="1:26" ht="15.75" customHeight="1" x14ac:dyDescent="0.15">
      <c r="E13" s="24"/>
      <c r="F13" s="24"/>
      <c r="G13" s="24"/>
      <c r="O13" s="25"/>
      <c r="T13" s="23" t="str">
        <f t="shared" si="0"/>
        <v/>
      </c>
      <c r="U13" s="23" t="str">
        <f t="shared" si="1"/>
        <v/>
      </c>
      <c r="V13" s="23">
        <f t="shared" si="2"/>
        <v>0</v>
      </c>
    </row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15"/>
  <cols>
    <col min="1" max="1" width="4.71875" customWidth="1"/>
    <col min="2" max="2" width="12.9453125" customWidth="1"/>
    <col min="3" max="3" width="11.73046875" customWidth="1"/>
    <col min="4" max="4" width="10.3828125" customWidth="1"/>
    <col min="5" max="5" width="26.56640625" customWidth="1"/>
    <col min="6" max="6" width="14.42578125" customWidth="1"/>
    <col min="11" max="11" width="23.19140625" customWidth="1"/>
    <col min="14" max="14" width="11.8671875" customWidth="1"/>
  </cols>
  <sheetData>
    <row r="1" spans="1:17" ht="29.25" customHeight="1" x14ac:dyDescent="0.15">
      <c r="A1" s="27" t="s">
        <v>0</v>
      </c>
      <c r="B1" s="27" t="s">
        <v>71</v>
      </c>
      <c r="C1" s="27" t="s">
        <v>1512</v>
      </c>
      <c r="D1" s="27" t="s">
        <v>1513</v>
      </c>
      <c r="E1" s="27" t="s">
        <v>4</v>
      </c>
      <c r="F1" s="27" t="s">
        <v>1514</v>
      </c>
      <c r="G1" s="27" t="s">
        <v>1515</v>
      </c>
      <c r="H1" s="27" t="s">
        <v>1516</v>
      </c>
      <c r="I1" s="27" t="s">
        <v>1517</v>
      </c>
      <c r="J1" s="27" t="s">
        <v>1518</v>
      </c>
      <c r="K1" s="27" t="s">
        <v>74</v>
      </c>
      <c r="L1" s="28" t="s">
        <v>1519</v>
      </c>
      <c r="M1" s="27" t="s">
        <v>1520</v>
      </c>
      <c r="N1" s="29" t="s">
        <v>1521</v>
      </c>
      <c r="O1" s="27" t="s">
        <v>42</v>
      </c>
      <c r="P1" s="27" t="s">
        <v>1522</v>
      </c>
      <c r="Q1" s="30" t="s">
        <v>1492</v>
      </c>
    </row>
    <row r="2" spans="1:17" ht="15.75" customHeight="1" x14ac:dyDescent="0.15">
      <c r="A2" s="31">
        <v>1</v>
      </c>
      <c r="B2" s="32" t="s">
        <v>932</v>
      </c>
      <c r="C2" s="32" t="s">
        <v>1523</v>
      </c>
      <c r="D2" s="32" t="s">
        <v>1524</v>
      </c>
      <c r="E2" s="32" t="s">
        <v>1525</v>
      </c>
      <c r="F2" s="33">
        <v>44351</v>
      </c>
      <c r="G2" s="34" t="s">
        <v>339</v>
      </c>
      <c r="H2" s="32" t="s">
        <v>925</v>
      </c>
      <c r="I2" s="32" t="s">
        <v>1526</v>
      </c>
      <c r="J2" s="32" t="s">
        <v>1527</v>
      </c>
      <c r="K2" s="32" t="s">
        <v>258</v>
      </c>
      <c r="L2" s="35">
        <v>7365000</v>
      </c>
      <c r="M2" s="36"/>
      <c r="N2" s="36" t="s">
        <v>1528</v>
      </c>
      <c r="O2" s="36"/>
      <c r="P2" s="36" t="s">
        <v>1529</v>
      </c>
      <c r="Q2" s="37" t="str">
        <f t="shared" ref="Q2:Q214" si="0">RIGHT(G2,7)</f>
        <v>02/2021</v>
      </c>
    </row>
    <row r="3" spans="1:17" ht="15.75" customHeight="1" x14ac:dyDescent="0.15">
      <c r="A3" s="31">
        <v>3</v>
      </c>
      <c r="B3" s="32" t="s">
        <v>1530</v>
      </c>
      <c r="C3" s="32" t="s">
        <v>1523</v>
      </c>
      <c r="D3" s="32" t="s">
        <v>1524</v>
      </c>
      <c r="E3" s="32" t="s">
        <v>1525</v>
      </c>
      <c r="F3" s="33">
        <v>44320</v>
      </c>
      <c r="G3" s="33">
        <v>44410</v>
      </c>
      <c r="H3" s="32" t="s">
        <v>489</v>
      </c>
      <c r="I3" s="32" t="s">
        <v>1531</v>
      </c>
      <c r="J3" s="32" t="s">
        <v>1527</v>
      </c>
      <c r="K3" s="32" t="s">
        <v>258</v>
      </c>
      <c r="L3" s="35">
        <v>362980</v>
      </c>
      <c r="M3" s="36"/>
      <c r="N3" s="36" t="s">
        <v>1528</v>
      </c>
      <c r="O3" s="36"/>
      <c r="P3" s="36" t="s">
        <v>1529</v>
      </c>
      <c r="Q3" s="37" t="str">
        <f t="shared" si="0"/>
        <v>44410</v>
      </c>
    </row>
    <row r="4" spans="1:17" ht="15.75" customHeight="1" x14ac:dyDescent="0.15">
      <c r="A4" s="31">
        <v>4</v>
      </c>
      <c r="B4" s="32" t="s">
        <v>1532</v>
      </c>
      <c r="C4" s="32" t="s">
        <v>1523</v>
      </c>
      <c r="D4" s="32" t="s">
        <v>1524</v>
      </c>
      <c r="E4" s="32" t="s">
        <v>1525</v>
      </c>
      <c r="F4" s="33">
        <v>44320</v>
      </c>
      <c r="G4" s="34" t="s">
        <v>339</v>
      </c>
      <c r="H4" s="32" t="s">
        <v>1533</v>
      </c>
      <c r="I4" s="32" t="s">
        <v>1534</v>
      </c>
      <c r="J4" s="32" t="s">
        <v>1527</v>
      </c>
      <c r="K4" s="32" t="s">
        <v>258</v>
      </c>
      <c r="L4" s="35">
        <v>4950000</v>
      </c>
      <c r="M4" s="36"/>
      <c r="N4" s="36" t="s">
        <v>1528</v>
      </c>
      <c r="O4" s="36"/>
      <c r="P4" s="36" t="s">
        <v>1529</v>
      </c>
      <c r="Q4" s="37" t="str">
        <f t="shared" si="0"/>
        <v>02/2021</v>
      </c>
    </row>
    <row r="5" spans="1:17" ht="15.75" customHeight="1" x14ac:dyDescent="0.15">
      <c r="A5" s="31">
        <v>5</v>
      </c>
      <c r="B5" s="32" t="s">
        <v>1535</v>
      </c>
      <c r="C5" s="32" t="s">
        <v>1523</v>
      </c>
      <c r="D5" s="32" t="s">
        <v>1524</v>
      </c>
      <c r="E5" s="32" t="s">
        <v>1525</v>
      </c>
      <c r="F5" s="33">
        <v>44320</v>
      </c>
      <c r="G5" s="34" t="s">
        <v>339</v>
      </c>
      <c r="H5" s="32" t="s">
        <v>1536</v>
      </c>
      <c r="I5" s="32" t="s">
        <v>1537</v>
      </c>
      <c r="J5" s="32" t="s">
        <v>1527</v>
      </c>
      <c r="K5" s="32" t="s">
        <v>258</v>
      </c>
      <c r="L5" s="35">
        <v>2352500</v>
      </c>
      <c r="M5" s="36"/>
      <c r="N5" s="36" t="s">
        <v>1528</v>
      </c>
      <c r="O5" s="36"/>
      <c r="P5" s="36" t="s">
        <v>1529</v>
      </c>
      <c r="Q5" s="37" t="str">
        <f t="shared" si="0"/>
        <v>02/2021</v>
      </c>
    </row>
    <row r="6" spans="1:17" ht="15.75" customHeight="1" x14ac:dyDescent="0.15">
      <c r="A6" s="31">
        <v>6</v>
      </c>
      <c r="B6" s="32" t="s">
        <v>1538</v>
      </c>
      <c r="C6" s="32" t="s">
        <v>1523</v>
      </c>
      <c r="D6" s="32" t="s">
        <v>1524</v>
      </c>
      <c r="E6" s="32" t="s">
        <v>1525</v>
      </c>
      <c r="F6" s="33">
        <v>44320</v>
      </c>
      <c r="G6" s="34" t="s">
        <v>339</v>
      </c>
      <c r="H6" s="32" t="s">
        <v>1539</v>
      </c>
      <c r="I6" s="32" t="s">
        <v>1540</v>
      </c>
      <c r="J6" s="32" t="s">
        <v>1527</v>
      </c>
      <c r="K6" s="32" t="s">
        <v>258</v>
      </c>
      <c r="L6" s="35">
        <v>2450000</v>
      </c>
      <c r="M6" s="36"/>
      <c r="N6" s="36" t="s">
        <v>1528</v>
      </c>
      <c r="O6" s="36"/>
      <c r="P6" s="36" t="s">
        <v>1529</v>
      </c>
      <c r="Q6" s="37" t="str">
        <f t="shared" si="0"/>
        <v>02/2021</v>
      </c>
    </row>
    <row r="7" spans="1:17" ht="15.75" customHeight="1" x14ac:dyDescent="0.15">
      <c r="A7" s="31">
        <v>7</v>
      </c>
      <c r="B7" s="32" t="s">
        <v>1541</v>
      </c>
      <c r="C7" s="32" t="s">
        <v>1523</v>
      </c>
      <c r="D7" s="32" t="s">
        <v>1524</v>
      </c>
      <c r="E7" s="32" t="s">
        <v>1525</v>
      </c>
      <c r="F7" s="33">
        <v>44320</v>
      </c>
      <c r="G7" s="34" t="s">
        <v>339</v>
      </c>
      <c r="H7" s="32" t="s">
        <v>1542</v>
      </c>
      <c r="I7" s="32" t="s">
        <v>1543</v>
      </c>
      <c r="J7" s="32" t="s">
        <v>1527</v>
      </c>
      <c r="K7" s="32" t="s">
        <v>258</v>
      </c>
      <c r="L7" s="35">
        <v>4950000</v>
      </c>
      <c r="M7" s="36"/>
      <c r="N7" s="36" t="s">
        <v>1528</v>
      </c>
      <c r="O7" s="36"/>
      <c r="P7" s="36" t="s">
        <v>1529</v>
      </c>
      <c r="Q7" s="37" t="str">
        <f t="shared" si="0"/>
        <v>02/2021</v>
      </c>
    </row>
    <row r="8" spans="1:17" ht="15.75" customHeight="1" x14ac:dyDescent="0.15">
      <c r="A8" s="31">
        <v>8</v>
      </c>
      <c r="B8" s="32" t="s">
        <v>1544</v>
      </c>
      <c r="C8" s="32" t="s">
        <v>1523</v>
      </c>
      <c r="D8" s="32" t="s">
        <v>1524</v>
      </c>
      <c r="E8" s="32" t="s">
        <v>1525</v>
      </c>
      <c r="F8" s="33">
        <v>44320</v>
      </c>
      <c r="G8" s="34" t="s">
        <v>339</v>
      </c>
      <c r="H8" s="32" t="s">
        <v>1545</v>
      </c>
      <c r="I8" s="32" t="s">
        <v>1546</v>
      </c>
      <c r="J8" s="32" t="s">
        <v>1527</v>
      </c>
      <c r="K8" s="32" t="s">
        <v>258</v>
      </c>
      <c r="L8" s="35">
        <v>5075000</v>
      </c>
      <c r="M8" s="36"/>
      <c r="N8" s="36" t="s">
        <v>1528</v>
      </c>
      <c r="O8" s="36"/>
      <c r="P8" s="36" t="s">
        <v>1529</v>
      </c>
      <c r="Q8" s="37" t="str">
        <f t="shared" si="0"/>
        <v>02/2021</v>
      </c>
    </row>
    <row r="9" spans="1:17" ht="15.75" customHeight="1" x14ac:dyDescent="0.15">
      <c r="A9" s="31">
        <v>9</v>
      </c>
      <c r="B9" s="32" t="s">
        <v>1547</v>
      </c>
      <c r="C9" s="32" t="s">
        <v>1523</v>
      </c>
      <c r="D9" s="32" t="s">
        <v>1524</v>
      </c>
      <c r="E9" s="32" t="s">
        <v>1525</v>
      </c>
      <c r="F9" s="33">
        <v>44320</v>
      </c>
      <c r="G9" s="34" t="s">
        <v>1452</v>
      </c>
      <c r="H9" s="32" t="s">
        <v>1548</v>
      </c>
      <c r="I9" s="32" t="s">
        <v>1549</v>
      </c>
      <c r="J9" s="32" t="s">
        <v>1527</v>
      </c>
      <c r="K9" s="32" t="s">
        <v>258</v>
      </c>
      <c r="L9" s="35">
        <v>3000000</v>
      </c>
      <c r="M9" s="36"/>
      <c r="N9" s="36" t="s">
        <v>1528</v>
      </c>
      <c r="O9" s="36"/>
      <c r="P9" s="36" t="s">
        <v>1529</v>
      </c>
      <c r="Q9" s="37" t="str">
        <f t="shared" si="0"/>
        <v>03/2021</v>
      </c>
    </row>
    <row r="10" spans="1:17" ht="15.75" customHeight="1" x14ac:dyDescent="0.15">
      <c r="A10" s="31">
        <v>10</v>
      </c>
      <c r="B10" s="32" t="s">
        <v>1482</v>
      </c>
      <c r="C10" s="32" t="s">
        <v>1523</v>
      </c>
      <c r="D10" s="32" t="s">
        <v>1524</v>
      </c>
      <c r="E10" s="32" t="s">
        <v>1525</v>
      </c>
      <c r="F10" s="34" t="s">
        <v>1472</v>
      </c>
      <c r="G10" s="34" t="s">
        <v>1472</v>
      </c>
      <c r="H10" s="32" t="s">
        <v>1478</v>
      </c>
      <c r="I10" s="32" t="s">
        <v>1550</v>
      </c>
      <c r="J10" s="32" t="s">
        <v>277</v>
      </c>
      <c r="K10" s="32" t="s">
        <v>135</v>
      </c>
      <c r="L10" s="35">
        <v>2387000</v>
      </c>
      <c r="M10" s="36"/>
      <c r="N10" s="36" t="s">
        <v>1528</v>
      </c>
      <c r="O10" s="36"/>
      <c r="P10" s="36" t="s">
        <v>1529</v>
      </c>
      <c r="Q10" s="37" t="str">
        <f t="shared" si="0"/>
        <v>03/2021</v>
      </c>
    </row>
    <row r="11" spans="1:17" ht="15.75" customHeight="1" x14ac:dyDescent="0.15">
      <c r="A11" s="31">
        <v>11</v>
      </c>
      <c r="B11" s="32" t="s">
        <v>1476</v>
      </c>
      <c r="C11" s="32" t="s">
        <v>1523</v>
      </c>
      <c r="D11" s="32" t="s">
        <v>1524</v>
      </c>
      <c r="E11" s="32" t="s">
        <v>1525</v>
      </c>
      <c r="F11" s="34" t="s">
        <v>1472</v>
      </c>
      <c r="G11" s="34" t="s">
        <v>1472</v>
      </c>
      <c r="H11" s="32" t="s">
        <v>1471</v>
      </c>
      <c r="I11" s="32" t="s">
        <v>1551</v>
      </c>
      <c r="J11" s="32" t="s">
        <v>106</v>
      </c>
      <c r="K11" s="32" t="s">
        <v>135</v>
      </c>
      <c r="L11" s="35">
        <v>2387000</v>
      </c>
      <c r="M11" s="36"/>
      <c r="N11" s="36" t="s">
        <v>1528</v>
      </c>
      <c r="O11" s="36"/>
      <c r="P11" s="36" t="s">
        <v>1529</v>
      </c>
      <c r="Q11" s="37" t="str">
        <f t="shared" si="0"/>
        <v>03/2021</v>
      </c>
    </row>
    <row r="12" spans="1:17" ht="15.75" customHeight="1" x14ac:dyDescent="0.15">
      <c r="A12" s="31">
        <v>12</v>
      </c>
      <c r="B12" s="32" t="s">
        <v>1470</v>
      </c>
      <c r="C12" s="32" t="s">
        <v>1523</v>
      </c>
      <c r="D12" s="32" t="s">
        <v>1524</v>
      </c>
      <c r="E12" s="32" t="s">
        <v>1525</v>
      </c>
      <c r="F12" s="34" t="s">
        <v>1452</v>
      </c>
      <c r="G12" s="34" t="s">
        <v>1452</v>
      </c>
      <c r="H12" s="32" t="s">
        <v>1459</v>
      </c>
      <c r="I12" s="32" t="s">
        <v>1463</v>
      </c>
      <c r="J12" s="32" t="s">
        <v>799</v>
      </c>
      <c r="K12" s="32" t="s">
        <v>135</v>
      </c>
      <c r="L12" s="35">
        <v>5362000</v>
      </c>
      <c r="M12" s="36"/>
      <c r="N12" s="36" t="s">
        <v>1528</v>
      </c>
      <c r="O12" s="36"/>
      <c r="P12" s="36" t="s">
        <v>1529</v>
      </c>
      <c r="Q12" s="37" t="str">
        <f t="shared" si="0"/>
        <v>03/2021</v>
      </c>
    </row>
    <row r="13" spans="1:17" ht="15.75" customHeight="1" x14ac:dyDescent="0.15">
      <c r="A13" s="31">
        <v>13</v>
      </c>
      <c r="B13" s="32" t="s">
        <v>1458</v>
      </c>
      <c r="C13" s="32" t="s">
        <v>1523</v>
      </c>
      <c r="D13" s="32" t="s">
        <v>1524</v>
      </c>
      <c r="E13" s="32" t="s">
        <v>1525</v>
      </c>
      <c r="F13" s="34" t="s">
        <v>1452</v>
      </c>
      <c r="G13" s="34" t="s">
        <v>1452</v>
      </c>
      <c r="H13" s="32" t="s">
        <v>1451</v>
      </c>
      <c r="I13" s="32" t="s">
        <v>1463</v>
      </c>
      <c r="J13" s="32" t="s">
        <v>799</v>
      </c>
      <c r="K13" s="32" t="s">
        <v>135</v>
      </c>
      <c r="L13" s="35">
        <v>1270500</v>
      </c>
      <c r="M13" s="36"/>
      <c r="N13" s="36" t="s">
        <v>1528</v>
      </c>
      <c r="O13" s="36"/>
      <c r="P13" s="36" t="s">
        <v>1529</v>
      </c>
      <c r="Q13" s="37" t="str">
        <f t="shared" si="0"/>
        <v>03/2021</v>
      </c>
    </row>
    <row r="14" spans="1:17" ht="15.75" customHeight="1" x14ac:dyDescent="0.15">
      <c r="A14" s="31">
        <v>14</v>
      </c>
      <c r="B14" s="32" t="s">
        <v>1449</v>
      </c>
      <c r="C14" s="32" t="s">
        <v>1523</v>
      </c>
      <c r="D14" s="32" t="s">
        <v>1524</v>
      </c>
      <c r="E14" s="32" t="s">
        <v>1525</v>
      </c>
      <c r="F14" s="34" t="s">
        <v>1443</v>
      </c>
      <c r="G14" s="34" t="s">
        <v>1443</v>
      </c>
      <c r="H14" s="32" t="s">
        <v>1442</v>
      </c>
      <c r="I14" s="32" t="s">
        <v>1552</v>
      </c>
      <c r="J14" s="32" t="s">
        <v>799</v>
      </c>
      <c r="K14" s="32" t="s">
        <v>135</v>
      </c>
      <c r="L14" s="35">
        <v>10767000</v>
      </c>
      <c r="M14" s="36"/>
      <c r="N14" s="36" t="s">
        <v>1528</v>
      </c>
      <c r="O14" s="36"/>
      <c r="P14" s="36" t="s">
        <v>1529</v>
      </c>
      <c r="Q14" s="37" t="str">
        <f t="shared" si="0"/>
        <v>03/2021</v>
      </c>
    </row>
    <row r="15" spans="1:17" ht="15.75" customHeight="1" x14ac:dyDescent="0.15">
      <c r="A15" s="31">
        <v>15</v>
      </c>
      <c r="B15" s="32" t="s">
        <v>1441</v>
      </c>
      <c r="C15" s="32" t="s">
        <v>1523</v>
      </c>
      <c r="D15" s="32" t="s">
        <v>1524</v>
      </c>
      <c r="E15" s="32" t="s">
        <v>1525</v>
      </c>
      <c r="F15" s="34" t="s">
        <v>1436</v>
      </c>
      <c r="G15" s="34" t="s">
        <v>1436</v>
      </c>
      <c r="H15" s="32" t="s">
        <v>1435</v>
      </c>
      <c r="I15" s="32" t="s">
        <v>1553</v>
      </c>
      <c r="J15" s="32" t="s">
        <v>106</v>
      </c>
      <c r="K15" s="32" t="s">
        <v>90</v>
      </c>
      <c r="L15" s="35">
        <v>2681250</v>
      </c>
      <c r="M15" s="36"/>
      <c r="N15" s="36" t="s">
        <v>1528</v>
      </c>
      <c r="O15" s="36"/>
      <c r="P15" s="36" t="s">
        <v>1529</v>
      </c>
      <c r="Q15" s="37" t="str">
        <f t="shared" si="0"/>
        <v>03/2021</v>
      </c>
    </row>
    <row r="16" spans="1:17" ht="15.75" customHeight="1" x14ac:dyDescent="0.15">
      <c r="A16" s="31">
        <v>16</v>
      </c>
      <c r="B16" s="32" t="s">
        <v>1429</v>
      </c>
      <c r="C16" s="32" t="s">
        <v>1523</v>
      </c>
      <c r="D16" s="32" t="s">
        <v>1524</v>
      </c>
      <c r="E16" s="32" t="s">
        <v>1525</v>
      </c>
      <c r="F16" s="34" t="s">
        <v>1423</v>
      </c>
      <c r="G16" s="34" t="s">
        <v>1423</v>
      </c>
      <c r="H16" s="32" t="s">
        <v>1422</v>
      </c>
      <c r="I16" s="32" t="s">
        <v>1554</v>
      </c>
      <c r="J16" s="32" t="s">
        <v>106</v>
      </c>
      <c r="K16" s="32" t="s">
        <v>135</v>
      </c>
      <c r="L16" s="35">
        <v>5908500</v>
      </c>
      <c r="M16" s="36"/>
      <c r="N16" s="36" t="s">
        <v>1528</v>
      </c>
      <c r="O16" s="36"/>
      <c r="P16" s="36" t="s">
        <v>1529</v>
      </c>
      <c r="Q16" s="37" t="str">
        <f t="shared" si="0"/>
        <v>03/2021</v>
      </c>
    </row>
    <row r="17" spans="1:17" ht="15.75" customHeight="1" x14ac:dyDescent="0.15">
      <c r="A17" s="31">
        <v>17</v>
      </c>
      <c r="B17" s="32" t="s">
        <v>1419</v>
      </c>
      <c r="C17" s="32" t="s">
        <v>1523</v>
      </c>
      <c r="D17" s="32" t="s">
        <v>1524</v>
      </c>
      <c r="E17" s="32" t="s">
        <v>1525</v>
      </c>
      <c r="F17" s="34" t="s">
        <v>1394</v>
      </c>
      <c r="G17" s="34" t="s">
        <v>1394</v>
      </c>
      <c r="H17" s="32" t="s">
        <v>1414</v>
      </c>
      <c r="I17" s="32" t="s">
        <v>1555</v>
      </c>
      <c r="J17" s="32" t="s">
        <v>106</v>
      </c>
      <c r="K17" s="32" t="s">
        <v>90</v>
      </c>
      <c r="L17" s="35">
        <v>4994000</v>
      </c>
      <c r="M17" s="36"/>
      <c r="N17" s="36" t="s">
        <v>1528</v>
      </c>
      <c r="O17" s="36"/>
      <c r="P17" s="36" t="s">
        <v>1529</v>
      </c>
      <c r="Q17" s="37" t="str">
        <f t="shared" si="0"/>
        <v>03/2021</v>
      </c>
    </row>
    <row r="18" spans="1:17" ht="15.75" customHeight="1" x14ac:dyDescent="0.15">
      <c r="A18" s="31">
        <v>18</v>
      </c>
      <c r="B18" s="32" t="s">
        <v>1412</v>
      </c>
      <c r="C18" s="32" t="s">
        <v>1523</v>
      </c>
      <c r="D18" s="32" t="s">
        <v>1524</v>
      </c>
      <c r="E18" s="32" t="s">
        <v>1525</v>
      </c>
      <c r="F18" s="34" t="s">
        <v>1394</v>
      </c>
      <c r="G18" s="34" t="s">
        <v>1394</v>
      </c>
      <c r="H18" s="32" t="s">
        <v>1407</v>
      </c>
      <c r="I18" s="32" t="s">
        <v>1556</v>
      </c>
      <c r="J18" s="32" t="s">
        <v>106</v>
      </c>
      <c r="K18" s="32" t="s">
        <v>135</v>
      </c>
      <c r="L18" s="35">
        <v>1782000</v>
      </c>
      <c r="M18" s="36"/>
      <c r="N18" s="36" t="s">
        <v>1528</v>
      </c>
      <c r="O18" s="36"/>
      <c r="P18" s="36" t="s">
        <v>1529</v>
      </c>
      <c r="Q18" s="37" t="str">
        <f t="shared" si="0"/>
        <v>03/2021</v>
      </c>
    </row>
    <row r="19" spans="1:17" ht="15.75" customHeight="1" x14ac:dyDescent="0.15">
      <c r="A19" s="31">
        <v>19</v>
      </c>
      <c r="B19" s="32" t="s">
        <v>1405</v>
      </c>
      <c r="C19" s="32" t="s">
        <v>1523</v>
      </c>
      <c r="D19" s="32" t="s">
        <v>1524</v>
      </c>
      <c r="E19" s="32" t="s">
        <v>1525</v>
      </c>
      <c r="F19" s="34" t="s">
        <v>1394</v>
      </c>
      <c r="G19" s="34" t="s">
        <v>1394</v>
      </c>
      <c r="H19" s="32" t="s">
        <v>1400</v>
      </c>
      <c r="I19" s="32" t="s">
        <v>1557</v>
      </c>
      <c r="J19" s="32" t="s">
        <v>106</v>
      </c>
      <c r="K19" s="32" t="s">
        <v>258</v>
      </c>
      <c r="L19" s="35">
        <v>719000</v>
      </c>
      <c r="M19" s="36"/>
      <c r="N19" s="36" t="s">
        <v>1528</v>
      </c>
      <c r="O19" s="36"/>
      <c r="P19" s="36" t="s">
        <v>1529</v>
      </c>
      <c r="Q19" s="37" t="str">
        <f t="shared" si="0"/>
        <v>03/2021</v>
      </c>
    </row>
    <row r="20" spans="1:17" ht="15.75" customHeight="1" x14ac:dyDescent="0.15">
      <c r="A20" s="31">
        <v>20</v>
      </c>
      <c r="B20" s="32" t="s">
        <v>1399</v>
      </c>
      <c r="C20" s="32" t="s">
        <v>1523</v>
      </c>
      <c r="D20" s="32" t="s">
        <v>1524</v>
      </c>
      <c r="E20" s="32" t="s">
        <v>1525</v>
      </c>
      <c r="F20" s="34" t="s">
        <v>1394</v>
      </c>
      <c r="G20" s="34" t="s">
        <v>1394</v>
      </c>
      <c r="H20" s="32" t="s">
        <v>1393</v>
      </c>
      <c r="I20" s="32" t="s">
        <v>1551</v>
      </c>
      <c r="J20" s="32" t="s">
        <v>106</v>
      </c>
      <c r="K20" s="32" t="s">
        <v>135</v>
      </c>
      <c r="L20" s="35">
        <v>440000</v>
      </c>
      <c r="M20" s="36"/>
      <c r="N20" s="36" t="s">
        <v>1528</v>
      </c>
      <c r="O20" s="36"/>
      <c r="P20" s="36" t="s">
        <v>1529</v>
      </c>
      <c r="Q20" s="37" t="str">
        <f t="shared" si="0"/>
        <v>03/2021</v>
      </c>
    </row>
    <row r="21" spans="1:17" ht="15.75" customHeight="1" x14ac:dyDescent="0.15">
      <c r="A21" s="31">
        <v>21</v>
      </c>
      <c r="B21" s="32" t="s">
        <v>1392</v>
      </c>
      <c r="C21" s="32" t="s">
        <v>1523</v>
      </c>
      <c r="D21" s="32" t="s">
        <v>1524</v>
      </c>
      <c r="E21" s="32" t="s">
        <v>1525</v>
      </c>
      <c r="F21" s="34" t="s">
        <v>1351</v>
      </c>
      <c r="G21" s="34" t="s">
        <v>1351</v>
      </c>
      <c r="H21" s="32" t="s">
        <v>1388</v>
      </c>
      <c r="I21" s="32" t="s">
        <v>1558</v>
      </c>
      <c r="J21" s="32" t="s">
        <v>106</v>
      </c>
      <c r="K21" s="32" t="s">
        <v>135</v>
      </c>
      <c r="L21" s="35">
        <v>1078000</v>
      </c>
      <c r="M21" s="36"/>
      <c r="N21" s="36" t="s">
        <v>1528</v>
      </c>
      <c r="O21" s="36"/>
      <c r="P21" s="36" t="s">
        <v>1529</v>
      </c>
      <c r="Q21" s="37" t="str">
        <f t="shared" si="0"/>
        <v>03/2021</v>
      </c>
    </row>
    <row r="22" spans="1:17" ht="15.75" customHeight="1" x14ac:dyDescent="0.15">
      <c r="A22" s="31">
        <v>22</v>
      </c>
      <c r="B22" s="32" t="s">
        <v>1376</v>
      </c>
      <c r="C22" s="32" t="s">
        <v>1523</v>
      </c>
      <c r="D22" s="32" t="s">
        <v>1524</v>
      </c>
      <c r="E22" s="32" t="s">
        <v>1525</v>
      </c>
      <c r="F22" s="34" t="s">
        <v>1355</v>
      </c>
      <c r="G22" s="34" t="s">
        <v>1355</v>
      </c>
      <c r="H22" s="32" t="s">
        <v>1372</v>
      </c>
      <c r="I22" s="32" t="s">
        <v>1559</v>
      </c>
      <c r="J22" s="32" t="s">
        <v>106</v>
      </c>
      <c r="K22" s="32" t="s">
        <v>90</v>
      </c>
      <c r="L22" s="35">
        <v>460000</v>
      </c>
      <c r="M22" s="36"/>
      <c r="N22" s="36" t="s">
        <v>1528</v>
      </c>
      <c r="O22" s="36"/>
      <c r="P22" s="36" t="s">
        <v>1529</v>
      </c>
      <c r="Q22" s="37" t="str">
        <f t="shared" si="0"/>
        <v>03/2021</v>
      </c>
    </row>
    <row r="23" spans="1:17" ht="15.75" customHeight="1" x14ac:dyDescent="0.15">
      <c r="A23" s="31">
        <v>23</v>
      </c>
      <c r="B23" s="32" t="s">
        <v>1371</v>
      </c>
      <c r="C23" s="32" t="s">
        <v>1523</v>
      </c>
      <c r="D23" s="32" t="s">
        <v>1524</v>
      </c>
      <c r="E23" s="32" t="s">
        <v>1525</v>
      </c>
      <c r="F23" s="34" t="s">
        <v>1355</v>
      </c>
      <c r="G23" s="34" t="s">
        <v>1355</v>
      </c>
      <c r="H23" s="32" t="s">
        <v>1366</v>
      </c>
      <c r="I23" s="32" t="s">
        <v>1560</v>
      </c>
      <c r="J23" s="32" t="s">
        <v>106</v>
      </c>
      <c r="K23" s="32" t="s">
        <v>258</v>
      </c>
      <c r="L23" s="35">
        <v>891000</v>
      </c>
      <c r="M23" s="36"/>
      <c r="N23" s="36" t="s">
        <v>1528</v>
      </c>
      <c r="O23" s="36"/>
      <c r="P23" s="36" t="s">
        <v>1529</v>
      </c>
      <c r="Q23" s="37" t="str">
        <f t="shared" si="0"/>
        <v>03/2021</v>
      </c>
    </row>
    <row r="24" spans="1:17" ht="15.75" customHeight="1" x14ac:dyDescent="0.15">
      <c r="A24" s="31">
        <v>24</v>
      </c>
      <c r="B24" s="32" t="s">
        <v>1365</v>
      </c>
      <c r="C24" s="32" t="s">
        <v>1523</v>
      </c>
      <c r="D24" s="32" t="s">
        <v>1524</v>
      </c>
      <c r="E24" s="32" t="s">
        <v>1525</v>
      </c>
      <c r="F24" s="34" t="s">
        <v>1355</v>
      </c>
      <c r="G24" s="34" t="s">
        <v>1355</v>
      </c>
      <c r="H24" s="32" t="s">
        <v>1361</v>
      </c>
      <c r="I24" s="32" t="s">
        <v>1561</v>
      </c>
      <c r="J24" s="32" t="s">
        <v>97</v>
      </c>
      <c r="K24" s="32" t="s">
        <v>90</v>
      </c>
      <c r="L24" s="35">
        <v>13200000</v>
      </c>
      <c r="M24" s="36"/>
      <c r="N24" s="36" t="s">
        <v>1528</v>
      </c>
      <c r="O24" s="36"/>
      <c r="P24" s="36" t="s">
        <v>1529</v>
      </c>
      <c r="Q24" s="37" t="str">
        <f t="shared" si="0"/>
        <v>03/2021</v>
      </c>
    </row>
    <row r="25" spans="1:17" ht="15.75" customHeight="1" x14ac:dyDescent="0.15">
      <c r="A25" s="31">
        <v>25</v>
      </c>
      <c r="B25" s="32" t="s">
        <v>1360</v>
      </c>
      <c r="C25" s="32" t="s">
        <v>1523</v>
      </c>
      <c r="D25" s="32" t="s">
        <v>1524</v>
      </c>
      <c r="E25" s="32" t="s">
        <v>1525</v>
      </c>
      <c r="F25" s="34" t="s">
        <v>1355</v>
      </c>
      <c r="G25" s="34" t="s">
        <v>1355</v>
      </c>
      <c r="H25" s="32" t="s">
        <v>1354</v>
      </c>
      <c r="I25" s="32" t="s">
        <v>1551</v>
      </c>
      <c r="J25" s="32" t="s">
        <v>106</v>
      </c>
      <c r="K25" s="32" t="s">
        <v>90</v>
      </c>
      <c r="L25" s="35">
        <v>1900000</v>
      </c>
      <c r="M25" s="36"/>
      <c r="N25" s="36" t="s">
        <v>1528</v>
      </c>
      <c r="O25" s="36"/>
      <c r="P25" s="36" t="s">
        <v>1529</v>
      </c>
      <c r="Q25" s="37" t="str">
        <f t="shared" si="0"/>
        <v>03/2021</v>
      </c>
    </row>
    <row r="26" spans="1:17" ht="15.75" customHeight="1" x14ac:dyDescent="0.15">
      <c r="A26" s="31">
        <v>26</v>
      </c>
      <c r="B26" s="32" t="s">
        <v>1344</v>
      </c>
      <c r="C26" s="32" t="s">
        <v>1523</v>
      </c>
      <c r="D26" s="32" t="s">
        <v>1524</v>
      </c>
      <c r="E26" s="32" t="s">
        <v>1525</v>
      </c>
      <c r="F26" s="34" t="s">
        <v>1332</v>
      </c>
      <c r="G26" s="34" t="s">
        <v>1332</v>
      </c>
      <c r="H26" s="32" t="s">
        <v>1339</v>
      </c>
      <c r="I26" s="32" t="s">
        <v>1562</v>
      </c>
      <c r="J26" s="32" t="s">
        <v>106</v>
      </c>
      <c r="K26" s="32" t="s">
        <v>135</v>
      </c>
      <c r="L26" s="35">
        <v>460000</v>
      </c>
      <c r="M26" s="36"/>
      <c r="N26" s="36" t="s">
        <v>1528</v>
      </c>
      <c r="O26" s="36"/>
      <c r="P26" s="36" t="s">
        <v>1529</v>
      </c>
      <c r="Q26" s="37" t="str">
        <f t="shared" si="0"/>
        <v>03/2021</v>
      </c>
    </row>
    <row r="27" spans="1:17" ht="15.75" customHeight="1" x14ac:dyDescent="0.15">
      <c r="A27" s="31">
        <v>27</v>
      </c>
      <c r="B27" s="32" t="s">
        <v>1330</v>
      </c>
      <c r="C27" s="32" t="s">
        <v>1523</v>
      </c>
      <c r="D27" s="32" t="s">
        <v>1524</v>
      </c>
      <c r="E27" s="32" t="s">
        <v>1525</v>
      </c>
      <c r="F27" s="34" t="s">
        <v>1326</v>
      </c>
      <c r="G27" s="34" t="s">
        <v>1326</v>
      </c>
      <c r="H27" s="32" t="s">
        <v>1325</v>
      </c>
      <c r="I27" s="32" t="s">
        <v>1563</v>
      </c>
      <c r="J27" s="32" t="s">
        <v>106</v>
      </c>
      <c r="K27" s="32" t="s">
        <v>135</v>
      </c>
      <c r="L27" s="35">
        <v>1443750</v>
      </c>
      <c r="M27" s="36"/>
      <c r="N27" s="36" t="s">
        <v>1528</v>
      </c>
      <c r="O27" s="36"/>
      <c r="P27" s="36" t="s">
        <v>1529</v>
      </c>
      <c r="Q27" s="37" t="str">
        <f t="shared" si="0"/>
        <v>03/2021</v>
      </c>
    </row>
    <row r="28" spans="1:17" ht="15.75" customHeight="1" x14ac:dyDescent="0.15">
      <c r="A28" s="31">
        <v>28</v>
      </c>
      <c r="B28" s="32" t="s">
        <v>1324</v>
      </c>
      <c r="C28" s="32" t="s">
        <v>1523</v>
      </c>
      <c r="D28" s="32" t="s">
        <v>1524</v>
      </c>
      <c r="E28" s="32" t="s">
        <v>1525</v>
      </c>
      <c r="F28" s="34" t="s">
        <v>1319</v>
      </c>
      <c r="G28" s="34" t="s">
        <v>1319</v>
      </c>
      <c r="H28" s="32" t="s">
        <v>1318</v>
      </c>
      <c r="I28" s="32" t="s">
        <v>1564</v>
      </c>
      <c r="J28" s="32" t="s">
        <v>106</v>
      </c>
      <c r="K28" s="32" t="s">
        <v>135</v>
      </c>
      <c r="L28" s="35">
        <v>3800500</v>
      </c>
      <c r="M28" s="36"/>
      <c r="N28" s="36" t="s">
        <v>1528</v>
      </c>
      <c r="O28" s="36"/>
      <c r="P28" s="36" t="s">
        <v>1529</v>
      </c>
      <c r="Q28" s="37" t="str">
        <f t="shared" si="0"/>
        <v>03/2021</v>
      </c>
    </row>
    <row r="29" spans="1:17" ht="15.75" customHeight="1" x14ac:dyDescent="0.15">
      <c r="A29" s="31">
        <v>29</v>
      </c>
      <c r="B29" s="32" t="s">
        <v>1313</v>
      </c>
      <c r="C29" s="32" t="s">
        <v>1523</v>
      </c>
      <c r="D29" s="32" t="s">
        <v>1524</v>
      </c>
      <c r="E29" s="32" t="s">
        <v>1525</v>
      </c>
      <c r="F29" s="34" t="s">
        <v>1302</v>
      </c>
      <c r="G29" s="34" t="s">
        <v>1302</v>
      </c>
      <c r="H29" s="32" t="s">
        <v>1309</v>
      </c>
      <c r="I29" s="32" t="s">
        <v>1565</v>
      </c>
      <c r="J29" s="32" t="s">
        <v>106</v>
      </c>
      <c r="K29" s="32" t="s">
        <v>135</v>
      </c>
      <c r="L29" s="35">
        <v>6490000</v>
      </c>
      <c r="M29" s="36"/>
      <c r="N29" s="36" t="s">
        <v>1528</v>
      </c>
      <c r="O29" s="36"/>
      <c r="P29" s="36" t="s">
        <v>1529</v>
      </c>
      <c r="Q29" s="37" t="str">
        <f t="shared" si="0"/>
        <v>03/2021</v>
      </c>
    </row>
    <row r="30" spans="1:17" ht="15.75" customHeight="1" x14ac:dyDescent="0.15">
      <c r="A30" s="31">
        <v>30</v>
      </c>
      <c r="B30" s="32" t="s">
        <v>1307</v>
      </c>
      <c r="C30" s="32" t="s">
        <v>1523</v>
      </c>
      <c r="D30" s="32" t="s">
        <v>1524</v>
      </c>
      <c r="E30" s="32" t="s">
        <v>1525</v>
      </c>
      <c r="F30" s="34" t="s">
        <v>1302</v>
      </c>
      <c r="G30" s="34" t="s">
        <v>1302</v>
      </c>
      <c r="H30" s="32" t="s">
        <v>1301</v>
      </c>
      <c r="I30" s="32" t="s">
        <v>1565</v>
      </c>
      <c r="J30" s="32" t="s">
        <v>106</v>
      </c>
      <c r="K30" s="32" t="s">
        <v>135</v>
      </c>
      <c r="L30" s="35">
        <v>2970000</v>
      </c>
      <c r="M30" s="36"/>
      <c r="N30" s="36" t="s">
        <v>1528</v>
      </c>
      <c r="O30" s="36"/>
      <c r="P30" s="36" t="s">
        <v>1529</v>
      </c>
      <c r="Q30" s="37" t="str">
        <f t="shared" si="0"/>
        <v>03/2021</v>
      </c>
    </row>
    <row r="31" spans="1:17" ht="15.75" customHeight="1" x14ac:dyDescent="0.15">
      <c r="A31" s="31">
        <v>31</v>
      </c>
      <c r="B31" s="32" t="s">
        <v>1299</v>
      </c>
      <c r="C31" s="32" t="s">
        <v>1523</v>
      </c>
      <c r="D31" s="32" t="s">
        <v>1524</v>
      </c>
      <c r="E31" s="32" t="s">
        <v>1525</v>
      </c>
      <c r="F31" s="34" t="s">
        <v>1288</v>
      </c>
      <c r="G31" s="34" t="s">
        <v>1288</v>
      </c>
      <c r="H31" s="32" t="s">
        <v>1294</v>
      </c>
      <c r="I31" s="32" t="s">
        <v>1566</v>
      </c>
      <c r="J31" s="32" t="s">
        <v>106</v>
      </c>
      <c r="K31" s="32" t="s">
        <v>258</v>
      </c>
      <c r="L31" s="35">
        <v>4067250</v>
      </c>
      <c r="M31" s="36"/>
      <c r="N31" s="36" t="s">
        <v>1528</v>
      </c>
      <c r="O31" s="36"/>
      <c r="P31" s="36" t="s">
        <v>1529</v>
      </c>
      <c r="Q31" s="37" t="str">
        <f t="shared" si="0"/>
        <v>03/2021</v>
      </c>
    </row>
    <row r="32" spans="1:17" ht="15.75" customHeight="1" x14ac:dyDescent="0.15">
      <c r="A32" s="31">
        <v>32</v>
      </c>
      <c r="B32" s="32" t="s">
        <v>1293</v>
      </c>
      <c r="C32" s="32" t="s">
        <v>1523</v>
      </c>
      <c r="D32" s="32" t="s">
        <v>1524</v>
      </c>
      <c r="E32" s="32" t="s">
        <v>1525</v>
      </c>
      <c r="F32" s="34" t="s">
        <v>1288</v>
      </c>
      <c r="G32" s="34" t="s">
        <v>1288</v>
      </c>
      <c r="H32" s="32" t="s">
        <v>1287</v>
      </c>
      <c r="I32" s="32" t="s">
        <v>1566</v>
      </c>
      <c r="J32" s="32" t="s">
        <v>106</v>
      </c>
      <c r="K32" s="32" t="s">
        <v>258</v>
      </c>
      <c r="L32" s="35">
        <v>20185000</v>
      </c>
      <c r="M32" s="36"/>
      <c r="N32" s="36" t="s">
        <v>1528</v>
      </c>
      <c r="O32" s="36"/>
      <c r="P32" s="36" t="s">
        <v>1529</v>
      </c>
      <c r="Q32" s="37" t="str">
        <f t="shared" si="0"/>
        <v>03/2021</v>
      </c>
    </row>
    <row r="33" spans="1:17" ht="15.75" customHeight="1" x14ac:dyDescent="0.15">
      <c r="A33" s="31">
        <v>33</v>
      </c>
      <c r="B33" s="32" t="s">
        <v>1286</v>
      </c>
      <c r="C33" s="32" t="s">
        <v>1523</v>
      </c>
      <c r="D33" s="32" t="s">
        <v>1524</v>
      </c>
      <c r="E33" s="32" t="s">
        <v>1525</v>
      </c>
      <c r="F33" s="34" t="s">
        <v>1282</v>
      </c>
      <c r="G33" s="34" t="s">
        <v>1282</v>
      </c>
      <c r="H33" s="32" t="s">
        <v>1281</v>
      </c>
      <c r="I33" s="32" t="s">
        <v>1551</v>
      </c>
      <c r="J33" s="32" t="s">
        <v>277</v>
      </c>
      <c r="K33" s="32" t="s">
        <v>90</v>
      </c>
      <c r="L33" s="35">
        <v>100000</v>
      </c>
      <c r="M33" s="36"/>
      <c r="N33" s="36" t="s">
        <v>1528</v>
      </c>
      <c r="O33" s="36"/>
      <c r="P33" s="36" t="s">
        <v>1529</v>
      </c>
      <c r="Q33" s="37" t="str">
        <f t="shared" si="0"/>
        <v>03/2021</v>
      </c>
    </row>
    <row r="34" spans="1:17" ht="15.75" customHeight="1" x14ac:dyDescent="0.15">
      <c r="A34" s="31">
        <v>34</v>
      </c>
      <c r="B34" s="32" t="s">
        <v>1205</v>
      </c>
      <c r="C34" s="32" t="s">
        <v>1567</v>
      </c>
      <c r="D34" s="32" t="s">
        <v>1524</v>
      </c>
      <c r="E34" s="32" t="s">
        <v>1568</v>
      </c>
      <c r="F34" s="33">
        <v>44503</v>
      </c>
      <c r="G34" s="33">
        <v>44503</v>
      </c>
      <c r="H34" s="32" t="s">
        <v>1569</v>
      </c>
      <c r="I34" s="32" t="s">
        <v>1570</v>
      </c>
      <c r="J34" s="32" t="s">
        <v>799</v>
      </c>
      <c r="K34" s="32" t="s">
        <v>258</v>
      </c>
      <c r="L34" s="35"/>
      <c r="M34" s="38">
        <v>2805000</v>
      </c>
      <c r="N34" s="36" t="s">
        <v>1571</v>
      </c>
      <c r="O34" s="36"/>
      <c r="P34" s="36" t="s">
        <v>1529</v>
      </c>
      <c r="Q34" s="37" t="str">
        <f t="shared" si="0"/>
        <v>44503</v>
      </c>
    </row>
    <row r="35" spans="1:17" ht="15.75" customHeight="1" x14ac:dyDescent="0.15">
      <c r="A35" s="31">
        <v>35</v>
      </c>
      <c r="B35" s="32" t="s">
        <v>1214</v>
      </c>
      <c r="C35" s="32" t="s">
        <v>1523</v>
      </c>
      <c r="D35" s="32" t="s">
        <v>1524</v>
      </c>
      <c r="E35" s="32" t="s">
        <v>1525</v>
      </c>
      <c r="F35" s="33">
        <v>44503</v>
      </c>
      <c r="G35" s="33">
        <v>44503</v>
      </c>
      <c r="H35" s="32" t="s">
        <v>1208</v>
      </c>
      <c r="I35" s="32" t="s">
        <v>1570</v>
      </c>
      <c r="J35" s="32" t="s">
        <v>799</v>
      </c>
      <c r="K35" s="32" t="s">
        <v>258</v>
      </c>
      <c r="L35" s="35">
        <v>3467000</v>
      </c>
      <c r="M35" s="36"/>
      <c r="N35" s="36" t="s">
        <v>1528</v>
      </c>
      <c r="O35" s="36"/>
      <c r="P35" s="36" t="s">
        <v>1529</v>
      </c>
      <c r="Q35" s="37" t="str">
        <f t="shared" si="0"/>
        <v>44503</v>
      </c>
    </row>
    <row r="36" spans="1:17" ht="15.75" customHeight="1" x14ac:dyDescent="0.15">
      <c r="A36" s="31">
        <v>36</v>
      </c>
      <c r="B36" s="32" t="s">
        <v>1272</v>
      </c>
      <c r="C36" s="32" t="s">
        <v>1523</v>
      </c>
      <c r="D36" s="32" t="s">
        <v>1524</v>
      </c>
      <c r="E36" s="32" t="s">
        <v>1525</v>
      </c>
      <c r="F36" s="33">
        <v>44472</v>
      </c>
      <c r="G36" s="33">
        <v>44472</v>
      </c>
      <c r="H36" s="32" t="s">
        <v>1269</v>
      </c>
      <c r="I36" s="32" t="s">
        <v>1551</v>
      </c>
      <c r="J36" s="32" t="s">
        <v>106</v>
      </c>
      <c r="K36" s="32" t="s">
        <v>90</v>
      </c>
      <c r="L36" s="35">
        <v>2591000</v>
      </c>
      <c r="M36" s="36"/>
      <c r="N36" s="36" t="s">
        <v>1528</v>
      </c>
      <c r="O36" s="36"/>
      <c r="P36" s="36" t="s">
        <v>1529</v>
      </c>
      <c r="Q36" s="37" t="str">
        <f t="shared" si="0"/>
        <v>44472</v>
      </c>
    </row>
    <row r="37" spans="1:17" ht="15.75" customHeight="1" x14ac:dyDescent="0.15">
      <c r="A37" s="31">
        <v>37</v>
      </c>
      <c r="B37" s="32" t="s">
        <v>1251</v>
      </c>
      <c r="C37" s="32" t="s">
        <v>1567</v>
      </c>
      <c r="D37" s="32" t="s">
        <v>1524</v>
      </c>
      <c r="E37" s="32" t="s">
        <v>1568</v>
      </c>
      <c r="F37" s="33">
        <v>44472</v>
      </c>
      <c r="G37" s="33">
        <v>44472</v>
      </c>
      <c r="H37" s="32" t="s">
        <v>1572</v>
      </c>
      <c r="I37" s="32" t="s">
        <v>1573</v>
      </c>
      <c r="J37" s="32" t="s">
        <v>799</v>
      </c>
      <c r="K37" s="32" t="s">
        <v>258</v>
      </c>
      <c r="L37" s="35"/>
      <c r="M37" s="38">
        <v>4530000</v>
      </c>
      <c r="N37" s="36" t="s">
        <v>1571</v>
      </c>
      <c r="O37" s="36" t="s">
        <v>1252</v>
      </c>
      <c r="P37" s="36" t="s">
        <v>1529</v>
      </c>
      <c r="Q37" s="37" t="str">
        <f t="shared" si="0"/>
        <v>44472</v>
      </c>
    </row>
    <row r="38" spans="1:17" ht="15.75" customHeight="1" x14ac:dyDescent="0.15">
      <c r="A38" s="31">
        <v>38</v>
      </c>
      <c r="B38" s="32" t="s">
        <v>1268</v>
      </c>
      <c r="C38" s="32" t="s">
        <v>1523</v>
      </c>
      <c r="D38" s="32" t="s">
        <v>1524</v>
      </c>
      <c r="E38" s="32" t="s">
        <v>1525</v>
      </c>
      <c r="F38" s="33">
        <v>44472</v>
      </c>
      <c r="G38" s="33">
        <v>44472</v>
      </c>
      <c r="H38" s="32" t="s">
        <v>1266</v>
      </c>
      <c r="I38" s="32" t="s">
        <v>1552</v>
      </c>
      <c r="J38" s="32" t="s">
        <v>106</v>
      </c>
      <c r="K38" s="32" t="s">
        <v>90</v>
      </c>
      <c r="L38" s="35">
        <v>990000</v>
      </c>
      <c r="M38" s="36"/>
      <c r="N38" s="36" t="s">
        <v>1528</v>
      </c>
      <c r="O38" s="36"/>
      <c r="P38" s="36" t="s">
        <v>1529</v>
      </c>
      <c r="Q38" s="37" t="str">
        <f t="shared" si="0"/>
        <v>44472</v>
      </c>
    </row>
    <row r="39" spans="1:17" ht="15.75" customHeight="1" x14ac:dyDescent="0.15">
      <c r="A39" s="31">
        <v>39</v>
      </c>
      <c r="B39" s="32" t="s">
        <v>1263</v>
      </c>
      <c r="C39" s="32" t="s">
        <v>1523</v>
      </c>
      <c r="D39" s="32" t="s">
        <v>1524</v>
      </c>
      <c r="E39" s="32" t="s">
        <v>1525</v>
      </c>
      <c r="F39" s="33">
        <v>44472</v>
      </c>
      <c r="G39" s="33">
        <v>44472</v>
      </c>
      <c r="H39" s="32" t="s">
        <v>1258</v>
      </c>
      <c r="I39" s="32" t="s">
        <v>1552</v>
      </c>
      <c r="J39" s="32" t="s">
        <v>106</v>
      </c>
      <c r="K39" s="32" t="s">
        <v>90</v>
      </c>
      <c r="L39" s="35">
        <v>4030000</v>
      </c>
      <c r="M39" s="36"/>
      <c r="N39" s="36" t="s">
        <v>1528</v>
      </c>
      <c r="O39" s="36"/>
      <c r="P39" s="36" t="s">
        <v>1529</v>
      </c>
      <c r="Q39" s="37" t="str">
        <f t="shared" si="0"/>
        <v>44472</v>
      </c>
    </row>
    <row r="40" spans="1:17" ht="15.75" customHeight="1" x14ac:dyDescent="0.15">
      <c r="A40" s="31">
        <v>40</v>
      </c>
      <c r="B40" s="32" t="s">
        <v>1116</v>
      </c>
      <c r="C40" s="32" t="s">
        <v>1567</v>
      </c>
      <c r="D40" s="32" t="s">
        <v>1524</v>
      </c>
      <c r="E40" s="32" t="s">
        <v>1568</v>
      </c>
      <c r="F40" s="33">
        <v>44472</v>
      </c>
      <c r="G40" s="33">
        <v>44411</v>
      </c>
      <c r="H40" s="32" t="s">
        <v>1574</v>
      </c>
      <c r="I40" s="32" t="s">
        <v>1575</v>
      </c>
      <c r="J40" s="32" t="s">
        <v>799</v>
      </c>
      <c r="K40" s="32" t="s">
        <v>135</v>
      </c>
      <c r="L40" s="35"/>
      <c r="M40" s="38">
        <v>6699000</v>
      </c>
      <c r="N40" s="36" t="s">
        <v>1571</v>
      </c>
      <c r="O40" s="36" t="s">
        <v>1117</v>
      </c>
      <c r="P40" s="36" t="s">
        <v>1529</v>
      </c>
      <c r="Q40" s="37" t="str">
        <f t="shared" si="0"/>
        <v>44411</v>
      </c>
    </row>
    <row r="41" spans="1:17" ht="15.75" customHeight="1" x14ac:dyDescent="0.15">
      <c r="A41" s="31">
        <v>41</v>
      </c>
      <c r="B41" s="32" t="s">
        <v>1255</v>
      </c>
      <c r="C41" s="32" t="s">
        <v>1523</v>
      </c>
      <c r="D41" s="32" t="s">
        <v>1524</v>
      </c>
      <c r="E41" s="32" t="s">
        <v>1525</v>
      </c>
      <c r="F41" s="33">
        <v>44472</v>
      </c>
      <c r="G41" s="33">
        <v>44472</v>
      </c>
      <c r="H41" s="32" t="s">
        <v>1253</v>
      </c>
      <c r="I41" s="32" t="s">
        <v>1573</v>
      </c>
      <c r="J41" s="32" t="s">
        <v>799</v>
      </c>
      <c r="K41" s="32" t="s">
        <v>258</v>
      </c>
      <c r="L41" s="35">
        <v>9060000</v>
      </c>
      <c r="M41" s="36"/>
      <c r="N41" s="36" t="s">
        <v>1528</v>
      </c>
      <c r="O41" s="36"/>
      <c r="P41" s="36" t="s">
        <v>1529</v>
      </c>
      <c r="Q41" s="37" t="str">
        <f t="shared" si="0"/>
        <v>44472</v>
      </c>
    </row>
    <row r="42" spans="1:17" ht="15.75" customHeight="1" x14ac:dyDescent="0.15">
      <c r="A42" s="31">
        <v>42</v>
      </c>
      <c r="B42" s="32" t="s">
        <v>1247</v>
      </c>
      <c r="C42" s="32" t="s">
        <v>1523</v>
      </c>
      <c r="D42" s="32" t="s">
        <v>1524</v>
      </c>
      <c r="E42" s="32" t="s">
        <v>1525</v>
      </c>
      <c r="F42" s="33">
        <v>44472</v>
      </c>
      <c r="G42" s="33">
        <v>44472</v>
      </c>
      <c r="H42" s="32" t="s">
        <v>1243</v>
      </c>
      <c r="I42" s="32" t="s">
        <v>1573</v>
      </c>
      <c r="J42" s="32" t="s">
        <v>799</v>
      </c>
      <c r="K42" s="32" t="s">
        <v>258</v>
      </c>
      <c r="L42" s="35">
        <v>8910000</v>
      </c>
      <c r="M42" s="36"/>
      <c r="N42" s="36" t="s">
        <v>1528</v>
      </c>
      <c r="O42" s="36"/>
      <c r="P42" s="36" t="s">
        <v>1529</v>
      </c>
      <c r="Q42" s="37" t="str">
        <f t="shared" si="0"/>
        <v>44472</v>
      </c>
    </row>
    <row r="43" spans="1:17" ht="15.75" customHeight="1" x14ac:dyDescent="0.15">
      <c r="A43" s="31">
        <v>43</v>
      </c>
      <c r="B43" s="32" t="s">
        <v>1242</v>
      </c>
      <c r="C43" s="32" t="s">
        <v>1523</v>
      </c>
      <c r="D43" s="32" t="s">
        <v>1524</v>
      </c>
      <c r="E43" s="32" t="s">
        <v>1525</v>
      </c>
      <c r="F43" s="33">
        <v>44442</v>
      </c>
      <c r="G43" s="33">
        <v>44442</v>
      </c>
      <c r="H43" s="32" t="s">
        <v>1237</v>
      </c>
      <c r="I43" s="32" t="s">
        <v>1576</v>
      </c>
      <c r="J43" s="32" t="s">
        <v>97</v>
      </c>
      <c r="K43" s="32" t="s">
        <v>135</v>
      </c>
      <c r="L43" s="35">
        <v>4999000</v>
      </c>
      <c r="M43" s="36"/>
      <c r="N43" s="36" t="s">
        <v>1528</v>
      </c>
      <c r="O43" s="36"/>
      <c r="P43" s="36" t="s">
        <v>1529</v>
      </c>
      <c r="Q43" s="37" t="str">
        <f t="shared" si="0"/>
        <v>44442</v>
      </c>
    </row>
    <row r="44" spans="1:17" ht="15.75" customHeight="1" x14ac:dyDescent="0.15">
      <c r="A44" s="31">
        <v>44</v>
      </c>
      <c r="B44" s="32" t="s">
        <v>1236</v>
      </c>
      <c r="C44" s="32" t="s">
        <v>1523</v>
      </c>
      <c r="D44" s="32" t="s">
        <v>1524</v>
      </c>
      <c r="E44" s="32" t="s">
        <v>1525</v>
      </c>
      <c r="F44" s="33">
        <v>44411</v>
      </c>
      <c r="G44" s="33">
        <v>44411</v>
      </c>
      <c r="H44" s="32" t="s">
        <v>1230</v>
      </c>
      <c r="I44" s="32" t="s">
        <v>1563</v>
      </c>
      <c r="J44" s="32" t="s">
        <v>106</v>
      </c>
      <c r="K44" s="32" t="s">
        <v>90</v>
      </c>
      <c r="L44" s="35">
        <v>1760000</v>
      </c>
      <c r="M44" s="36"/>
      <c r="N44" s="36" t="s">
        <v>1528</v>
      </c>
      <c r="O44" s="36"/>
      <c r="P44" s="36" t="s">
        <v>1529</v>
      </c>
      <c r="Q44" s="37" t="str">
        <f t="shared" si="0"/>
        <v>44411</v>
      </c>
    </row>
    <row r="45" spans="1:17" ht="15.75" customHeight="1" x14ac:dyDescent="0.15">
      <c r="A45" s="31">
        <v>45</v>
      </c>
      <c r="B45" s="32" t="s">
        <v>1229</v>
      </c>
      <c r="C45" s="32" t="s">
        <v>1523</v>
      </c>
      <c r="D45" s="32" t="s">
        <v>1524</v>
      </c>
      <c r="E45" s="32" t="s">
        <v>1525</v>
      </c>
      <c r="F45" s="33">
        <v>44411</v>
      </c>
      <c r="G45" s="33">
        <v>44411</v>
      </c>
      <c r="H45" s="32" t="s">
        <v>1223</v>
      </c>
      <c r="I45" s="32" t="s">
        <v>1577</v>
      </c>
      <c r="J45" s="32" t="s">
        <v>106</v>
      </c>
      <c r="K45" s="32" t="s">
        <v>135</v>
      </c>
      <c r="L45" s="35">
        <v>1237500</v>
      </c>
      <c r="M45" s="36"/>
      <c r="N45" s="36" t="s">
        <v>1528</v>
      </c>
      <c r="O45" s="36"/>
      <c r="P45" s="36" t="s">
        <v>1529</v>
      </c>
      <c r="Q45" s="37" t="str">
        <f t="shared" si="0"/>
        <v>44411</v>
      </c>
    </row>
    <row r="46" spans="1:17" ht="15.75" customHeight="1" x14ac:dyDescent="0.15">
      <c r="A46" s="31">
        <v>46</v>
      </c>
      <c r="B46" s="32" t="s">
        <v>1222</v>
      </c>
      <c r="C46" s="32" t="s">
        <v>1523</v>
      </c>
      <c r="D46" s="32" t="s">
        <v>1524</v>
      </c>
      <c r="E46" s="32" t="s">
        <v>1525</v>
      </c>
      <c r="F46" s="33">
        <v>44411</v>
      </c>
      <c r="G46" s="33">
        <v>44411</v>
      </c>
      <c r="H46" s="32" t="s">
        <v>1217</v>
      </c>
      <c r="I46" s="32" t="s">
        <v>1578</v>
      </c>
      <c r="J46" s="32" t="s">
        <v>106</v>
      </c>
      <c r="K46" s="32" t="s">
        <v>258</v>
      </c>
      <c r="L46" s="35">
        <v>891000</v>
      </c>
      <c r="M46" s="36"/>
      <c r="N46" s="36" t="s">
        <v>1528</v>
      </c>
      <c r="O46" s="36"/>
      <c r="P46" s="36" t="s">
        <v>1529</v>
      </c>
      <c r="Q46" s="37" t="str">
        <f t="shared" si="0"/>
        <v>44411</v>
      </c>
    </row>
    <row r="47" spans="1:17" ht="15.75" customHeight="1" x14ac:dyDescent="0.15">
      <c r="A47" s="31">
        <v>47</v>
      </c>
      <c r="B47" s="32" t="s">
        <v>1107</v>
      </c>
      <c r="C47" s="32" t="s">
        <v>1523</v>
      </c>
      <c r="D47" s="32" t="s">
        <v>1524</v>
      </c>
      <c r="E47" s="32" t="s">
        <v>1525</v>
      </c>
      <c r="F47" s="33">
        <v>44380</v>
      </c>
      <c r="G47" s="33">
        <v>44380</v>
      </c>
      <c r="H47" s="32" t="s">
        <v>1100</v>
      </c>
      <c r="I47" s="32" t="s">
        <v>1531</v>
      </c>
      <c r="J47" s="32" t="s">
        <v>97</v>
      </c>
      <c r="K47" s="32" t="s">
        <v>258</v>
      </c>
      <c r="L47" s="35">
        <v>4124000</v>
      </c>
      <c r="M47" s="36"/>
      <c r="N47" s="36" t="s">
        <v>1528</v>
      </c>
      <c r="O47" s="36"/>
      <c r="P47" s="36" t="s">
        <v>1529</v>
      </c>
      <c r="Q47" s="37" t="str">
        <f t="shared" si="0"/>
        <v>44380</v>
      </c>
    </row>
    <row r="48" spans="1:17" ht="15.75" customHeight="1" x14ac:dyDescent="0.15">
      <c r="A48" s="31">
        <v>48</v>
      </c>
      <c r="B48" s="32" t="s">
        <v>1212</v>
      </c>
      <c r="C48" s="32" t="s">
        <v>1523</v>
      </c>
      <c r="D48" s="32" t="s">
        <v>1524</v>
      </c>
      <c r="E48" s="32" t="s">
        <v>1525</v>
      </c>
      <c r="F48" s="33">
        <v>44350</v>
      </c>
      <c r="G48" s="33">
        <v>44350</v>
      </c>
      <c r="H48" s="32" t="s">
        <v>1208</v>
      </c>
      <c r="I48" s="32" t="s">
        <v>1570</v>
      </c>
      <c r="J48" s="32" t="s">
        <v>106</v>
      </c>
      <c r="K48" s="32" t="s">
        <v>258</v>
      </c>
      <c r="L48" s="35">
        <v>3403000</v>
      </c>
      <c r="M48" s="36"/>
      <c r="N48" s="36" t="s">
        <v>1528</v>
      </c>
      <c r="O48" s="36"/>
      <c r="P48" s="36" t="s">
        <v>1529</v>
      </c>
      <c r="Q48" s="37" t="str">
        <f t="shared" si="0"/>
        <v>44350</v>
      </c>
    </row>
    <row r="49" spans="1:17" ht="15.75" customHeight="1" x14ac:dyDescent="0.15">
      <c r="A49" s="31">
        <v>49</v>
      </c>
      <c r="B49" s="32" t="s">
        <v>1200</v>
      </c>
      <c r="C49" s="32" t="s">
        <v>1523</v>
      </c>
      <c r="D49" s="32" t="s">
        <v>1524</v>
      </c>
      <c r="E49" s="32" t="s">
        <v>1525</v>
      </c>
      <c r="F49" s="33">
        <v>44350</v>
      </c>
      <c r="G49" s="33">
        <v>44350</v>
      </c>
      <c r="H49" s="32" t="s">
        <v>1197</v>
      </c>
      <c r="I49" s="32" t="s">
        <v>1570</v>
      </c>
      <c r="J49" s="32" t="s">
        <v>106</v>
      </c>
      <c r="K49" s="32" t="s">
        <v>258</v>
      </c>
      <c r="L49" s="35">
        <v>3597000</v>
      </c>
      <c r="M49" s="36"/>
      <c r="N49" s="36" t="s">
        <v>1528</v>
      </c>
      <c r="O49" s="36"/>
      <c r="P49" s="36" t="s">
        <v>1529</v>
      </c>
      <c r="Q49" s="37" t="str">
        <f t="shared" si="0"/>
        <v>44350</v>
      </c>
    </row>
    <row r="50" spans="1:17" ht="15.75" customHeight="1" x14ac:dyDescent="0.15">
      <c r="A50" s="31">
        <v>50</v>
      </c>
      <c r="B50" s="32" t="s">
        <v>1196</v>
      </c>
      <c r="C50" s="32" t="s">
        <v>1523</v>
      </c>
      <c r="D50" s="32" t="s">
        <v>1524</v>
      </c>
      <c r="E50" s="32" t="s">
        <v>1525</v>
      </c>
      <c r="F50" s="33">
        <v>44350</v>
      </c>
      <c r="G50" s="33">
        <v>44350</v>
      </c>
      <c r="H50" s="32" t="s">
        <v>1193</v>
      </c>
      <c r="I50" s="32" t="s">
        <v>1551</v>
      </c>
      <c r="J50" s="32" t="s">
        <v>106</v>
      </c>
      <c r="K50" s="32" t="s">
        <v>258</v>
      </c>
      <c r="L50" s="35">
        <v>130000</v>
      </c>
      <c r="M50" s="36"/>
      <c r="N50" s="36" t="s">
        <v>1528</v>
      </c>
      <c r="O50" s="36"/>
      <c r="P50" s="36" t="s">
        <v>1529</v>
      </c>
      <c r="Q50" s="37" t="str">
        <f t="shared" si="0"/>
        <v>44350</v>
      </c>
    </row>
    <row r="51" spans="1:17" ht="15.75" customHeight="1" x14ac:dyDescent="0.15">
      <c r="A51" s="31">
        <v>51</v>
      </c>
      <c r="B51" s="32" t="s">
        <v>1192</v>
      </c>
      <c r="C51" s="32" t="s">
        <v>1523</v>
      </c>
      <c r="D51" s="32" t="s">
        <v>1524</v>
      </c>
      <c r="E51" s="32" t="s">
        <v>1525</v>
      </c>
      <c r="F51" s="33">
        <v>44350</v>
      </c>
      <c r="G51" s="33">
        <v>44350</v>
      </c>
      <c r="H51" s="32" t="s">
        <v>1189</v>
      </c>
      <c r="I51" s="32" t="s">
        <v>1551</v>
      </c>
      <c r="J51" s="32" t="s">
        <v>106</v>
      </c>
      <c r="K51" s="32" t="s">
        <v>90</v>
      </c>
      <c r="L51" s="35">
        <v>599000</v>
      </c>
      <c r="M51" s="36"/>
      <c r="N51" s="36" t="s">
        <v>1528</v>
      </c>
      <c r="O51" s="36"/>
      <c r="P51" s="36" t="s">
        <v>1529</v>
      </c>
      <c r="Q51" s="37" t="str">
        <f t="shared" si="0"/>
        <v>44350</v>
      </c>
    </row>
    <row r="52" spans="1:17" ht="15.75" customHeight="1" x14ac:dyDescent="0.15">
      <c r="A52" s="31">
        <v>52</v>
      </c>
      <c r="B52" s="32" t="s">
        <v>1188</v>
      </c>
      <c r="C52" s="32" t="s">
        <v>1523</v>
      </c>
      <c r="D52" s="32" t="s">
        <v>1524</v>
      </c>
      <c r="E52" s="32" t="s">
        <v>1525</v>
      </c>
      <c r="F52" s="33">
        <v>44350</v>
      </c>
      <c r="G52" s="33">
        <v>44350</v>
      </c>
      <c r="H52" s="32" t="s">
        <v>1183</v>
      </c>
      <c r="I52" s="32" t="s">
        <v>1562</v>
      </c>
      <c r="J52" s="32" t="s">
        <v>106</v>
      </c>
      <c r="K52" s="32" t="s">
        <v>135</v>
      </c>
      <c r="L52" s="35">
        <v>2640000</v>
      </c>
      <c r="M52" s="36"/>
      <c r="N52" s="36" t="s">
        <v>1528</v>
      </c>
      <c r="O52" s="36"/>
      <c r="P52" s="36" t="s">
        <v>1529</v>
      </c>
      <c r="Q52" s="37" t="str">
        <f t="shared" si="0"/>
        <v>44350</v>
      </c>
    </row>
    <row r="53" spans="1:17" ht="15.75" customHeight="1" x14ac:dyDescent="0.15">
      <c r="A53" s="31">
        <v>53</v>
      </c>
      <c r="B53" s="32" t="s">
        <v>1153</v>
      </c>
      <c r="C53" s="32" t="s">
        <v>1523</v>
      </c>
      <c r="D53" s="32" t="s">
        <v>1524</v>
      </c>
      <c r="E53" s="32" t="s">
        <v>1525</v>
      </c>
      <c r="F53" s="33">
        <v>44319</v>
      </c>
      <c r="G53" s="33">
        <v>44319</v>
      </c>
      <c r="H53" s="32" t="s">
        <v>1149</v>
      </c>
      <c r="I53" s="32" t="s">
        <v>1579</v>
      </c>
      <c r="J53" s="32" t="s">
        <v>799</v>
      </c>
      <c r="K53" s="32" t="s">
        <v>258</v>
      </c>
      <c r="L53" s="35">
        <v>2936000</v>
      </c>
      <c r="M53" s="36"/>
      <c r="N53" s="36" t="s">
        <v>1528</v>
      </c>
      <c r="O53" s="36"/>
      <c r="P53" s="36" t="s">
        <v>1529</v>
      </c>
      <c r="Q53" s="37" t="str">
        <f t="shared" si="0"/>
        <v>44319</v>
      </c>
    </row>
    <row r="54" spans="1:17" ht="15.75" customHeight="1" x14ac:dyDescent="0.15">
      <c r="A54" s="31">
        <v>54</v>
      </c>
      <c r="B54" s="32" t="s">
        <v>1181</v>
      </c>
      <c r="C54" s="32" t="s">
        <v>1523</v>
      </c>
      <c r="D54" s="32" t="s">
        <v>1524</v>
      </c>
      <c r="E54" s="32" t="s">
        <v>1525</v>
      </c>
      <c r="F54" s="33">
        <v>44319</v>
      </c>
      <c r="G54" s="33">
        <v>44319</v>
      </c>
      <c r="H54" s="32" t="s">
        <v>1177</v>
      </c>
      <c r="I54" s="32" t="s">
        <v>1580</v>
      </c>
      <c r="J54" s="32" t="s">
        <v>106</v>
      </c>
      <c r="K54" s="32" t="s">
        <v>135</v>
      </c>
      <c r="L54" s="35">
        <v>3410000</v>
      </c>
      <c r="M54" s="36"/>
      <c r="N54" s="36" t="s">
        <v>1528</v>
      </c>
      <c r="O54" s="36"/>
      <c r="P54" s="36" t="s">
        <v>1529</v>
      </c>
      <c r="Q54" s="37" t="str">
        <f t="shared" si="0"/>
        <v>44319</v>
      </c>
    </row>
    <row r="55" spans="1:17" ht="15.75" customHeight="1" x14ac:dyDescent="0.15">
      <c r="A55" s="31">
        <v>55</v>
      </c>
      <c r="B55" s="32" t="s">
        <v>1167</v>
      </c>
      <c r="C55" s="32" t="s">
        <v>1523</v>
      </c>
      <c r="D55" s="32" t="s">
        <v>1524</v>
      </c>
      <c r="E55" s="32" t="s">
        <v>1525</v>
      </c>
      <c r="F55" s="33">
        <v>44289</v>
      </c>
      <c r="G55" s="33">
        <v>44289</v>
      </c>
      <c r="H55" s="32" t="s">
        <v>1163</v>
      </c>
      <c r="I55" s="32" t="s">
        <v>1581</v>
      </c>
      <c r="J55" s="32" t="s">
        <v>106</v>
      </c>
      <c r="K55" s="32" t="s">
        <v>90</v>
      </c>
      <c r="L55" s="35">
        <v>1375000</v>
      </c>
      <c r="M55" s="36"/>
      <c r="N55" s="36" t="s">
        <v>1528</v>
      </c>
      <c r="O55" s="36"/>
      <c r="P55" s="36" t="s">
        <v>1529</v>
      </c>
      <c r="Q55" s="37" t="str">
        <f t="shared" si="0"/>
        <v>44289</v>
      </c>
    </row>
    <row r="56" spans="1:17" ht="15.75" customHeight="1" x14ac:dyDescent="0.15">
      <c r="A56" s="31">
        <v>56</v>
      </c>
      <c r="B56" s="32" t="s">
        <v>1162</v>
      </c>
      <c r="C56" s="32" t="s">
        <v>1523</v>
      </c>
      <c r="D56" s="32" t="s">
        <v>1524</v>
      </c>
      <c r="E56" s="32" t="s">
        <v>1525</v>
      </c>
      <c r="F56" s="33">
        <v>44289</v>
      </c>
      <c r="G56" s="33">
        <v>44289</v>
      </c>
      <c r="H56" s="32" t="s">
        <v>1159</v>
      </c>
      <c r="I56" s="32" t="s">
        <v>1551</v>
      </c>
      <c r="J56" s="32" t="s">
        <v>106</v>
      </c>
      <c r="K56" s="32" t="s">
        <v>258</v>
      </c>
      <c r="L56" s="35">
        <v>95000</v>
      </c>
      <c r="M56" s="36"/>
      <c r="N56" s="36" t="s">
        <v>1528</v>
      </c>
      <c r="O56" s="36"/>
      <c r="P56" s="36" t="s">
        <v>1529</v>
      </c>
      <c r="Q56" s="37" t="str">
        <f t="shared" si="0"/>
        <v>44289</v>
      </c>
    </row>
    <row r="57" spans="1:17" ht="15.75" customHeight="1" x14ac:dyDescent="0.15">
      <c r="A57" s="31">
        <v>57</v>
      </c>
      <c r="B57" s="32" t="s">
        <v>1158</v>
      </c>
      <c r="C57" s="32" t="s">
        <v>1523</v>
      </c>
      <c r="D57" s="32" t="s">
        <v>1524</v>
      </c>
      <c r="E57" s="32" t="s">
        <v>1525</v>
      </c>
      <c r="F57" s="33">
        <v>44258</v>
      </c>
      <c r="G57" s="33">
        <v>44258</v>
      </c>
      <c r="H57" s="32" t="s">
        <v>1154</v>
      </c>
      <c r="I57" s="32" t="s">
        <v>1582</v>
      </c>
      <c r="J57" s="32" t="s">
        <v>106</v>
      </c>
      <c r="K57" s="32" t="s">
        <v>258</v>
      </c>
      <c r="L57" s="35">
        <v>1485000</v>
      </c>
      <c r="M57" s="36"/>
      <c r="N57" s="36" t="s">
        <v>1528</v>
      </c>
      <c r="O57" s="36"/>
      <c r="P57" s="36" t="s">
        <v>1529</v>
      </c>
      <c r="Q57" s="37" t="str">
        <f t="shared" si="0"/>
        <v>44258</v>
      </c>
    </row>
    <row r="58" spans="1:17" ht="15.75" customHeight="1" x14ac:dyDescent="0.15">
      <c r="A58" s="31">
        <v>58</v>
      </c>
      <c r="B58" s="32" t="s">
        <v>1151</v>
      </c>
      <c r="C58" s="32" t="s">
        <v>1523</v>
      </c>
      <c r="D58" s="32" t="s">
        <v>1524</v>
      </c>
      <c r="E58" s="32" t="s">
        <v>1525</v>
      </c>
      <c r="F58" s="33">
        <v>44258</v>
      </c>
      <c r="G58" s="33">
        <v>44258</v>
      </c>
      <c r="H58" s="32" t="s">
        <v>1149</v>
      </c>
      <c r="I58" s="32" t="s">
        <v>1579</v>
      </c>
      <c r="J58" s="32" t="s">
        <v>799</v>
      </c>
      <c r="K58" s="32" t="s">
        <v>90</v>
      </c>
      <c r="L58" s="35">
        <v>6337000</v>
      </c>
      <c r="M58" s="36"/>
      <c r="N58" s="36" t="s">
        <v>1528</v>
      </c>
      <c r="O58" s="36"/>
      <c r="P58" s="36" t="s">
        <v>1529</v>
      </c>
      <c r="Q58" s="37" t="str">
        <f t="shared" si="0"/>
        <v>44258</v>
      </c>
    </row>
    <row r="59" spans="1:17" ht="15.75" customHeight="1" x14ac:dyDescent="0.15">
      <c r="A59" s="31">
        <v>59</v>
      </c>
      <c r="B59" s="32" t="s">
        <v>1148</v>
      </c>
      <c r="C59" s="32" t="s">
        <v>1523</v>
      </c>
      <c r="D59" s="32" t="s">
        <v>1524</v>
      </c>
      <c r="E59" s="32" t="s">
        <v>1525</v>
      </c>
      <c r="F59" s="33">
        <v>44258</v>
      </c>
      <c r="G59" s="33">
        <v>44258</v>
      </c>
      <c r="H59" s="32" t="s">
        <v>1144</v>
      </c>
      <c r="I59" s="32" t="s">
        <v>1579</v>
      </c>
      <c r="J59" s="32" t="s">
        <v>799</v>
      </c>
      <c r="K59" s="32" t="s">
        <v>90</v>
      </c>
      <c r="L59" s="35">
        <v>3663000</v>
      </c>
      <c r="M59" s="36"/>
      <c r="N59" s="36" t="s">
        <v>1528</v>
      </c>
      <c r="O59" s="36"/>
      <c r="P59" s="36" t="s">
        <v>1529</v>
      </c>
      <c r="Q59" s="37" t="str">
        <f t="shared" si="0"/>
        <v>44258</v>
      </c>
    </row>
    <row r="60" spans="1:17" ht="15.75" customHeight="1" x14ac:dyDescent="0.15">
      <c r="A60" s="31">
        <v>60</v>
      </c>
      <c r="B60" s="32" t="s">
        <v>1143</v>
      </c>
      <c r="C60" s="32" t="s">
        <v>1523</v>
      </c>
      <c r="D60" s="32" t="s">
        <v>1524</v>
      </c>
      <c r="E60" s="32" t="s">
        <v>1525</v>
      </c>
      <c r="F60" s="33">
        <v>44258</v>
      </c>
      <c r="G60" s="33">
        <v>44258</v>
      </c>
      <c r="H60" s="32" t="s">
        <v>1141</v>
      </c>
      <c r="I60" s="32" t="s">
        <v>1583</v>
      </c>
      <c r="J60" s="32" t="s">
        <v>106</v>
      </c>
      <c r="K60" s="32" t="s">
        <v>90</v>
      </c>
      <c r="L60" s="35">
        <v>2442000</v>
      </c>
      <c r="M60" s="36"/>
      <c r="N60" s="36" t="s">
        <v>1528</v>
      </c>
      <c r="O60" s="36"/>
      <c r="P60" s="36" t="s">
        <v>1529</v>
      </c>
      <c r="Q60" s="37" t="str">
        <f t="shared" si="0"/>
        <v>44258</v>
      </c>
    </row>
    <row r="61" spans="1:17" ht="15.75" customHeight="1" x14ac:dyDescent="0.15">
      <c r="A61" s="31">
        <v>61</v>
      </c>
      <c r="B61" s="32" t="s">
        <v>1139</v>
      </c>
      <c r="C61" s="32" t="s">
        <v>1523</v>
      </c>
      <c r="D61" s="32" t="s">
        <v>1524</v>
      </c>
      <c r="E61" s="32" t="s">
        <v>1525</v>
      </c>
      <c r="F61" s="33">
        <v>44258</v>
      </c>
      <c r="G61" s="33">
        <v>44258</v>
      </c>
      <c r="H61" s="32" t="s">
        <v>1134</v>
      </c>
      <c r="I61" s="32" t="s">
        <v>1583</v>
      </c>
      <c r="J61" s="32" t="s">
        <v>1527</v>
      </c>
      <c r="K61" s="32" t="s">
        <v>90</v>
      </c>
      <c r="L61" s="35">
        <v>6309000</v>
      </c>
      <c r="M61" s="36"/>
      <c r="N61" s="36" t="s">
        <v>1528</v>
      </c>
      <c r="O61" s="36"/>
      <c r="P61" s="36" t="s">
        <v>1529</v>
      </c>
      <c r="Q61" s="37" t="str">
        <f t="shared" si="0"/>
        <v>44258</v>
      </c>
    </row>
    <row r="62" spans="1:17" ht="15.75" customHeight="1" x14ac:dyDescent="0.15">
      <c r="A62" s="31">
        <v>62</v>
      </c>
      <c r="B62" s="32" t="s">
        <v>1126</v>
      </c>
      <c r="C62" s="32" t="s">
        <v>1523</v>
      </c>
      <c r="D62" s="32" t="s">
        <v>1524</v>
      </c>
      <c r="E62" s="32" t="s">
        <v>1525</v>
      </c>
      <c r="F62" s="33">
        <v>44230</v>
      </c>
      <c r="G62" s="33">
        <v>44230</v>
      </c>
      <c r="H62" s="32" t="s">
        <v>1122</v>
      </c>
      <c r="I62" s="32" t="s">
        <v>1584</v>
      </c>
      <c r="J62" s="32" t="s">
        <v>106</v>
      </c>
      <c r="K62" s="32" t="s">
        <v>258</v>
      </c>
      <c r="L62" s="35">
        <v>2320000</v>
      </c>
      <c r="M62" s="36"/>
      <c r="N62" s="36" t="s">
        <v>1528</v>
      </c>
      <c r="O62" s="36"/>
      <c r="P62" s="36" t="s">
        <v>1529</v>
      </c>
      <c r="Q62" s="37" t="str">
        <f t="shared" si="0"/>
        <v>44230</v>
      </c>
    </row>
    <row r="63" spans="1:17" ht="15.75" customHeight="1" x14ac:dyDescent="0.15">
      <c r="A63" s="31">
        <v>63</v>
      </c>
      <c r="B63" s="32" t="s">
        <v>1121</v>
      </c>
      <c r="C63" s="32" t="s">
        <v>1523</v>
      </c>
      <c r="D63" s="32" t="s">
        <v>1524</v>
      </c>
      <c r="E63" s="32" t="s">
        <v>1525</v>
      </c>
      <c r="F63" s="33">
        <v>44230</v>
      </c>
      <c r="G63" s="33">
        <v>44230</v>
      </c>
      <c r="H63" s="32" t="s">
        <v>1118</v>
      </c>
      <c r="I63" s="32" t="s">
        <v>1585</v>
      </c>
      <c r="J63" s="32" t="s">
        <v>1527</v>
      </c>
      <c r="K63" s="32" t="s">
        <v>258</v>
      </c>
      <c r="L63" s="35">
        <v>204000</v>
      </c>
      <c r="M63" s="36"/>
      <c r="N63" s="36" t="s">
        <v>1528</v>
      </c>
      <c r="O63" s="36"/>
      <c r="P63" s="36" t="s">
        <v>1529</v>
      </c>
      <c r="Q63" s="37" t="str">
        <f t="shared" si="0"/>
        <v>44230</v>
      </c>
    </row>
    <row r="64" spans="1:17" ht="15.75" customHeight="1" x14ac:dyDescent="0.15">
      <c r="A64" s="31">
        <v>64</v>
      </c>
      <c r="B64" s="32" t="s">
        <v>1132</v>
      </c>
      <c r="C64" s="32" t="s">
        <v>1523</v>
      </c>
      <c r="D64" s="32" t="s">
        <v>1524</v>
      </c>
      <c r="E64" s="32" t="s">
        <v>1525</v>
      </c>
      <c r="F64" s="33">
        <v>44230</v>
      </c>
      <c r="G64" s="33">
        <v>44230</v>
      </c>
      <c r="H64" s="32" t="s">
        <v>1127</v>
      </c>
      <c r="I64" s="32" t="s">
        <v>1586</v>
      </c>
      <c r="J64" s="32" t="s">
        <v>106</v>
      </c>
      <c r="K64" s="32" t="s">
        <v>90</v>
      </c>
      <c r="L64" s="35">
        <v>2970000</v>
      </c>
      <c r="M64" s="36"/>
      <c r="N64" s="36" t="s">
        <v>1528</v>
      </c>
      <c r="O64" s="36"/>
      <c r="P64" s="36" t="s">
        <v>1529</v>
      </c>
      <c r="Q64" s="37" t="str">
        <f t="shared" si="0"/>
        <v>44230</v>
      </c>
    </row>
    <row r="65" spans="1:17" ht="15.75" customHeight="1" x14ac:dyDescent="0.15">
      <c r="A65" s="31">
        <v>65</v>
      </c>
      <c r="B65" s="32" t="s">
        <v>1112</v>
      </c>
      <c r="C65" s="32" t="s">
        <v>1523</v>
      </c>
      <c r="D65" s="32" t="s">
        <v>1524</v>
      </c>
      <c r="E65" s="32" t="s">
        <v>1525</v>
      </c>
      <c r="F65" s="33">
        <v>44199</v>
      </c>
      <c r="G65" s="33">
        <v>44199</v>
      </c>
      <c r="H65" s="32" t="s">
        <v>1108</v>
      </c>
      <c r="I65" s="32" t="s">
        <v>1575</v>
      </c>
      <c r="J65" s="32" t="s">
        <v>106</v>
      </c>
      <c r="K65" s="32" t="s">
        <v>90</v>
      </c>
      <c r="L65" s="35">
        <v>6699000</v>
      </c>
      <c r="M65" s="36"/>
      <c r="N65" s="36" t="s">
        <v>1528</v>
      </c>
      <c r="O65" s="36"/>
      <c r="P65" s="36" t="s">
        <v>1529</v>
      </c>
      <c r="Q65" s="37" t="str">
        <f t="shared" si="0"/>
        <v>44199</v>
      </c>
    </row>
    <row r="66" spans="1:17" ht="15.75" customHeight="1" x14ac:dyDescent="0.15">
      <c r="A66" s="31">
        <v>66</v>
      </c>
      <c r="B66" s="32" t="s">
        <v>1105</v>
      </c>
      <c r="C66" s="32" t="s">
        <v>1523</v>
      </c>
      <c r="D66" s="32" t="s">
        <v>1524</v>
      </c>
      <c r="E66" s="32" t="s">
        <v>1525</v>
      </c>
      <c r="F66" s="34" t="s">
        <v>339</v>
      </c>
      <c r="G66" s="34" t="s">
        <v>1076</v>
      </c>
      <c r="H66" s="32" t="s">
        <v>1100</v>
      </c>
      <c r="I66" s="32" t="s">
        <v>1531</v>
      </c>
      <c r="J66" s="32" t="s">
        <v>97</v>
      </c>
      <c r="K66" s="32" t="s">
        <v>258</v>
      </c>
      <c r="L66" s="35">
        <v>4500000</v>
      </c>
      <c r="M66" s="36"/>
      <c r="N66" s="36" t="s">
        <v>1528</v>
      </c>
      <c r="O66" s="36"/>
      <c r="P66" s="36" t="s">
        <v>1529</v>
      </c>
      <c r="Q66" s="37" t="str">
        <f t="shared" si="0"/>
        <v>02/2021</v>
      </c>
    </row>
    <row r="67" spans="1:17" ht="15.75" customHeight="1" x14ac:dyDescent="0.15">
      <c r="A67" s="31">
        <v>67</v>
      </c>
      <c r="B67" s="32" t="s">
        <v>924</v>
      </c>
      <c r="C67" s="32" t="s">
        <v>1523</v>
      </c>
      <c r="D67" s="32" t="s">
        <v>1524</v>
      </c>
      <c r="E67" s="32" t="s">
        <v>1525</v>
      </c>
      <c r="F67" s="34" t="s">
        <v>339</v>
      </c>
      <c r="G67" s="34" t="s">
        <v>339</v>
      </c>
      <c r="H67" s="32" t="s">
        <v>919</v>
      </c>
      <c r="I67" s="32" t="s">
        <v>1587</v>
      </c>
      <c r="J67" s="32" t="s">
        <v>277</v>
      </c>
      <c r="K67" s="32" t="s">
        <v>258</v>
      </c>
      <c r="L67" s="35">
        <v>2552000</v>
      </c>
      <c r="M67" s="36"/>
      <c r="N67" s="36" t="s">
        <v>1528</v>
      </c>
      <c r="O67" s="36"/>
      <c r="P67" s="36" t="s">
        <v>1529</v>
      </c>
      <c r="Q67" s="37" t="str">
        <f t="shared" si="0"/>
        <v>02/2021</v>
      </c>
    </row>
    <row r="68" spans="1:17" ht="15.75" customHeight="1" x14ac:dyDescent="0.15">
      <c r="A68" s="31">
        <v>68</v>
      </c>
      <c r="B68" s="32" t="s">
        <v>1093</v>
      </c>
      <c r="C68" s="32" t="s">
        <v>1523</v>
      </c>
      <c r="D68" s="32" t="s">
        <v>1524</v>
      </c>
      <c r="E68" s="32" t="s">
        <v>1525</v>
      </c>
      <c r="F68" s="34" t="s">
        <v>339</v>
      </c>
      <c r="G68" s="34" t="s">
        <v>339</v>
      </c>
      <c r="H68" s="32" t="s">
        <v>1087</v>
      </c>
      <c r="I68" s="32" t="s">
        <v>1588</v>
      </c>
      <c r="J68" s="32" t="s">
        <v>106</v>
      </c>
      <c r="K68" s="32" t="s">
        <v>258</v>
      </c>
      <c r="L68" s="35">
        <v>5709000</v>
      </c>
      <c r="M68" s="36"/>
      <c r="N68" s="36" t="s">
        <v>1528</v>
      </c>
      <c r="O68" s="36"/>
      <c r="P68" s="36" t="s">
        <v>1529</v>
      </c>
      <c r="Q68" s="37" t="str">
        <f t="shared" si="0"/>
        <v>02/2021</v>
      </c>
    </row>
    <row r="69" spans="1:17" ht="15.75" customHeight="1" x14ac:dyDescent="0.15">
      <c r="A69" s="31">
        <v>69</v>
      </c>
      <c r="B69" s="32" t="s">
        <v>595</v>
      </c>
      <c r="C69" s="32" t="s">
        <v>1523</v>
      </c>
      <c r="D69" s="32" t="s">
        <v>1524</v>
      </c>
      <c r="E69" s="32" t="s">
        <v>1525</v>
      </c>
      <c r="F69" s="34" t="s">
        <v>339</v>
      </c>
      <c r="G69" s="34" t="s">
        <v>339</v>
      </c>
      <c r="H69" s="32" t="s">
        <v>590</v>
      </c>
      <c r="I69" s="32" t="s">
        <v>1589</v>
      </c>
      <c r="J69" s="32" t="s">
        <v>97</v>
      </c>
      <c r="K69" s="32" t="s">
        <v>135</v>
      </c>
      <c r="L69" s="35">
        <v>4080000</v>
      </c>
      <c r="M69" s="36"/>
      <c r="N69" s="36" t="s">
        <v>1528</v>
      </c>
      <c r="O69" s="36"/>
      <c r="P69" s="36" t="s">
        <v>1529</v>
      </c>
      <c r="Q69" s="37" t="str">
        <f t="shared" si="0"/>
        <v>02/2021</v>
      </c>
    </row>
    <row r="70" spans="1:17" ht="15.75" customHeight="1" x14ac:dyDescent="0.15">
      <c r="A70" s="31">
        <v>70</v>
      </c>
      <c r="B70" s="32" t="s">
        <v>600</v>
      </c>
      <c r="C70" s="32" t="s">
        <v>1523</v>
      </c>
      <c r="D70" s="32" t="s">
        <v>1524</v>
      </c>
      <c r="E70" s="32" t="s">
        <v>1525</v>
      </c>
      <c r="F70" s="34" t="s">
        <v>339</v>
      </c>
      <c r="G70" s="34" t="s">
        <v>339</v>
      </c>
      <c r="H70" s="32" t="s">
        <v>596</v>
      </c>
      <c r="I70" s="32" t="s">
        <v>1589</v>
      </c>
      <c r="J70" s="32" t="s">
        <v>97</v>
      </c>
      <c r="K70" s="32" t="s">
        <v>135</v>
      </c>
      <c r="L70" s="35">
        <v>36720000</v>
      </c>
      <c r="M70" s="36"/>
      <c r="N70" s="36" t="s">
        <v>1528</v>
      </c>
      <c r="O70" s="36"/>
      <c r="P70" s="36" t="s">
        <v>1529</v>
      </c>
      <c r="Q70" s="37" t="str">
        <f t="shared" si="0"/>
        <v>02/2021</v>
      </c>
    </row>
    <row r="71" spans="1:17" ht="15.75" customHeight="1" x14ac:dyDescent="0.15">
      <c r="A71" s="31">
        <v>71</v>
      </c>
      <c r="B71" s="32" t="s">
        <v>1086</v>
      </c>
      <c r="C71" s="32" t="s">
        <v>1523</v>
      </c>
      <c r="D71" s="32" t="s">
        <v>1524</v>
      </c>
      <c r="E71" s="32" t="s">
        <v>1525</v>
      </c>
      <c r="F71" s="34" t="s">
        <v>1076</v>
      </c>
      <c r="G71" s="34" t="s">
        <v>1076</v>
      </c>
      <c r="H71" s="32" t="s">
        <v>1081</v>
      </c>
      <c r="I71" s="32" t="s">
        <v>1590</v>
      </c>
      <c r="J71" s="32" t="s">
        <v>106</v>
      </c>
      <c r="K71" s="32" t="s">
        <v>258</v>
      </c>
      <c r="L71" s="35">
        <v>149000</v>
      </c>
      <c r="M71" s="36"/>
      <c r="N71" s="36" t="s">
        <v>1528</v>
      </c>
      <c r="O71" s="36"/>
      <c r="P71" s="36" t="s">
        <v>1529</v>
      </c>
      <c r="Q71" s="37" t="str">
        <f t="shared" si="0"/>
        <v>02/2021</v>
      </c>
    </row>
    <row r="72" spans="1:17" ht="15.75" customHeight="1" x14ac:dyDescent="0.15">
      <c r="A72" s="31">
        <v>72</v>
      </c>
      <c r="B72" s="32" t="s">
        <v>1080</v>
      </c>
      <c r="C72" s="32" t="s">
        <v>1523</v>
      </c>
      <c r="D72" s="32" t="s">
        <v>1524</v>
      </c>
      <c r="E72" s="32" t="s">
        <v>1525</v>
      </c>
      <c r="F72" s="34" t="s">
        <v>1076</v>
      </c>
      <c r="G72" s="34" t="s">
        <v>1076</v>
      </c>
      <c r="H72" s="32" t="s">
        <v>1075</v>
      </c>
      <c r="I72" s="32" t="s">
        <v>1591</v>
      </c>
      <c r="J72" s="32" t="s">
        <v>106</v>
      </c>
      <c r="K72" s="32" t="s">
        <v>90</v>
      </c>
      <c r="L72" s="35">
        <v>495000</v>
      </c>
      <c r="M72" s="36"/>
      <c r="N72" s="36" t="s">
        <v>1528</v>
      </c>
      <c r="O72" s="36"/>
      <c r="P72" s="36" t="s">
        <v>1529</v>
      </c>
      <c r="Q72" s="37" t="str">
        <f t="shared" si="0"/>
        <v>02/2021</v>
      </c>
    </row>
    <row r="73" spans="1:17" ht="15.75" customHeight="1" x14ac:dyDescent="0.15">
      <c r="A73" s="31">
        <v>73</v>
      </c>
      <c r="B73" s="32" t="s">
        <v>1074</v>
      </c>
      <c r="C73" s="32" t="s">
        <v>1523</v>
      </c>
      <c r="D73" s="32" t="s">
        <v>1524</v>
      </c>
      <c r="E73" s="32" t="s">
        <v>1525</v>
      </c>
      <c r="F73" s="34" t="s">
        <v>1069</v>
      </c>
      <c r="G73" s="34" t="s">
        <v>1069</v>
      </c>
      <c r="H73" s="32" t="s">
        <v>1068</v>
      </c>
      <c r="I73" s="32" t="s">
        <v>1562</v>
      </c>
      <c r="J73" s="32" t="s">
        <v>106</v>
      </c>
      <c r="K73" s="32" t="s">
        <v>258</v>
      </c>
      <c r="L73" s="35">
        <v>245000</v>
      </c>
      <c r="M73" s="36"/>
      <c r="N73" s="36" t="s">
        <v>1528</v>
      </c>
      <c r="O73" s="36"/>
      <c r="P73" s="36" t="s">
        <v>1529</v>
      </c>
      <c r="Q73" s="37" t="str">
        <f t="shared" si="0"/>
        <v>02/2021</v>
      </c>
    </row>
    <row r="74" spans="1:17" ht="15.75" customHeight="1" x14ac:dyDescent="0.15">
      <c r="A74" s="31">
        <v>74</v>
      </c>
      <c r="B74" s="32" t="s">
        <v>1044</v>
      </c>
      <c r="C74" s="32" t="s">
        <v>1523</v>
      </c>
      <c r="D74" s="32" t="s">
        <v>1524</v>
      </c>
      <c r="E74" s="32" t="s">
        <v>1525</v>
      </c>
      <c r="F74" s="34" t="s">
        <v>1048</v>
      </c>
      <c r="G74" s="34" t="s">
        <v>1048</v>
      </c>
      <c r="H74" s="32" t="s">
        <v>1034</v>
      </c>
      <c r="I74" s="32" t="s">
        <v>1592</v>
      </c>
      <c r="J74" s="32" t="s">
        <v>277</v>
      </c>
      <c r="K74" s="32" t="s">
        <v>135</v>
      </c>
      <c r="L74" s="35">
        <v>1385908</v>
      </c>
      <c r="M74" s="36"/>
      <c r="N74" s="36" t="s">
        <v>1528</v>
      </c>
      <c r="O74" s="36"/>
      <c r="P74" s="36" t="s">
        <v>1529</v>
      </c>
      <c r="Q74" s="37" t="str">
        <f t="shared" si="0"/>
        <v>02/2021</v>
      </c>
    </row>
    <row r="75" spans="1:17" ht="15.75" customHeight="1" x14ac:dyDescent="0.15">
      <c r="A75" s="31">
        <v>75</v>
      </c>
      <c r="B75" s="32" t="s">
        <v>1067</v>
      </c>
      <c r="C75" s="32" t="s">
        <v>1523</v>
      </c>
      <c r="D75" s="32" t="s">
        <v>1524</v>
      </c>
      <c r="E75" s="32" t="s">
        <v>1525</v>
      </c>
      <c r="F75" s="34" t="s">
        <v>1048</v>
      </c>
      <c r="G75" s="34" t="s">
        <v>1048</v>
      </c>
      <c r="H75" s="32" t="s">
        <v>1062</v>
      </c>
      <c r="I75" s="32" t="s">
        <v>1551</v>
      </c>
      <c r="J75" s="32" t="s">
        <v>106</v>
      </c>
      <c r="K75" s="32" t="s">
        <v>258</v>
      </c>
      <c r="L75" s="35">
        <v>125000</v>
      </c>
      <c r="M75" s="36"/>
      <c r="N75" s="36" t="s">
        <v>1528</v>
      </c>
      <c r="O75" s="36"/>
      <c r="P75" s="36" t="s">
        <v>1529</v>
      </c>
      <c r="Q75" s="37" t="str">
        <f t="shared" si="0"/>
        <v>02/2021</v>
      </c>
    </row>
    <row r="76" spans="1:17" ht="15.75" customHeight="1" x14ac:dyDescent="0.15">
      <c r="A76" s="31">
        <v>76</v>
      </c>
      <c r="B76" s="32" t="s">
        <v>1061</v>
      </c>
      <c r="C76" s="32" t="s">
        <v>1523</v>
      </c>
      <c r="D76" s="32" t="s">
        <v>1524</v>
      </c>
      <c r="E76" s="32" t="s">
        <v>1525</v>
      </c>
      <c r="F76" s="34" t="s">
        <v>1048</v>
      </c>
      <c r="G76" s="34" t="s">
        <v>1048</v>
      </c>
      <c r="H76" s="32" t="s">
        <v>1054</v>
      </c>
      <c r="I76" s="32" t="s">
        <v>1592</v>
      </c>
      <c r="J76" s="32" t="s">
        <v>277</v>
      </c>
      <c r="K76" s="32" t="s">
        <v>135</v>
      </c>
      <c r="L76" s="35">
        <v>6350000</v>
      </c>
      <c r="M76" s="36"/>
      <c r="N76" s="36" t="s">
        <v>1528</v>
      </c>
      <c r="O76" s="36"/>
      <c r="P76" s="36" t="s">
        <v>1529</v>
      </c>
      <c r="Q76" s="37" t="str">
        <f t="shared" si="0"/>
        <v>02/2021</v>
      </c>
    </row>
    <row r="77" spans="1:17" ht="15.75" customHeight="1" x14ac:dyDescent="0.15">
      <c r="A77" s="31">
        <v>77</v>
      </c>
      <c r="B77" s="32" t="s">
        <v>1053</v>
      </c>
      <c r="C77" s="32" t="s">
        <v>1523</v>
      </c>
      <c r="D77" s="32" t="s">
        <v>1524</v>
      </c>
      <c r="E77" s="32" t="s">
        <v>1525</v>
      </c>
      <c r="F77" s="34" t="s">
        <v>1048</v>
      </c>
      <c r="G77" s="34" t="s">
        <v>1048</v>
      </c>
      <c r="H77" s="32" t="s">
        <v>1047</v>
      </c>
      <c r="I77" s="32" t="s">
        <v>1593</v>
      </c>
      <c r="J77" s="32" t="s">
        <v>106</v>
      </c>
      <c r="K77" s="32" t="s">
        <v>258</v>
      </c>
      <c r="L77" s="35">
        <v>4999000</v>
      </c>
      <c r="M77" s="36"/>
      <c r="N77" s="36" t="s">
        <v>1528</v>
      </c>
      <c r="O77" s="36"/>
      <c r="P77" s="36" t="s">
        <v>1529</v>
      </c>
      <c r="Q77" s="37" t="str">
        <f t="shared" si="0"/>
        <v>02/2021</v>
      </c>
    </row>
    <row r="78" spans="1:17" ht="15.75" customHeight="1" x14ac:dyDescent="0.15">
      <c r="A78" s="31">
        <v>78</v>
      </c>
      <c r="B78" s="32" t="s">
        <v>1042</v>
      </c>
      <c r="C78" s="32" t="s">
        <v>1523</v>
      </c>
      <c r="D78" s="32" t="s">
        <v>1524</v>
      </c>
      <c r="E78" s="32" t="s">
        <v>1525</v>
      </c>
      <c r="F78" s="34" t="s">
        <v>1035</v>
      </c>
      <c r="G78" s="34" t="s">
        <v>1035</v>
      </c>
      <c r="H78" s="32" t="s">
        <v>1034</v>
      </c>
      <c r="I78" s="32" t="s">
        <v>1592</v>
      </c>
      <c r="J78" s="32" t="s">
        <v>277</v>
      </c>
      <c r="K78" s="32" t="s">
        <v>258</v>
      </c>
      <c r="L78" s="35">
        <v>92</v>
      </c>
      <c r="M78" s="36"/>
      <c r="N78" s="36" t="s">
        <v>1528</v>
      </c>
      <c r="O78" s="36"/>
      <c r="P78" s="36" t="s">
        <v>1529</v>
      </c>
      <c r="Q78" s="37" t="str">
        <f t="shared" si="0"/>
        <v>02/2021</v>
      </c>
    </row>
    <row r="79" spans="1:17" ht="15.75" customHeight="1" x14ac:dyDescent="0.15">
      <c r="A79" s="31">
        <v>79</v>
      </c>
      <c r="B79" s="32" t="s">
        <v>1032</v>
      </c>
      <c r="C79" s="32" t="s">
        <v>1523</v>
      </c>
      <c r="D79" s="32" t="s">
        <v>1524</v>
      </c>
      <c r="E79" s="32" t="s">
        <v>1525</v>
      </c>
      <c r="F79" s="33">
        <v>44471</v>
      </c>
      <c r="G79" s="33">
        <v>44471</v>
      </c>
      <c r="H79" s="32" t="s">
        <v>1029</v>
      </c>
      <c r="I79" s="32" t="s">
        <v>1551</v>
      </c>
      <c r="J79" s="32" t="s">
        <v>106</v>
      </c>
      <c r="K79" s="32" t="s">
        <v>258</v>
      </c>
      <c r="L79" s="35">
        <v>990000</v>
      </c>
      <c r="M79" s="36"/>
      <c r="N79" s="36" t="s">
        <v>1528</v>
      </c>
      <c r="O79" s="36"/>
      <c r="P79" s="36" t="s">
        <v>1529</v>
      </c>
      <c r="Q79" s="37" t="str">
        <f t="shared" si="0"/>
        <v>44471</v>
      </c>
    </row>
    <row r="80" spans="1:17" ht="15.75" customHeight="1" x14ac:dyDescent="0.15">
      <c r="A80" s="31">
        <v>80</v>
      </c>
      <c r="B80" s="32" t="s">
        <v>1027</v>
      </c>
      <c r="C80" s="32" t="s">
        <v>1523</v>
      </c>
      <c r="D80" s="32" t="s">
        <v>1524</v>
      </c>
      <c r="E80" s="32" t="s">
        <v>1525</v>
      </c>
      <c r="F80" s="33">
        <v>44471</v>
      </c>
      <c r="G80" s="33">
        <v>44471</v>
      </c>
      <c r="H80" s="32" t="s">
        <v>1024</v>
      </c>
      <c r="I80" s="32" t="s">
        <v>1594</v>
      </c>
      <c r="J80" s="32" t="s">
        <v>799</v>
      </c>
      <c r="K80" s="32" t="s">
        <v>258</v>
      </c>
      <c r="L80" s="35">
        <v>495000</v>
      </c>
      <c r="M80" s="36"/>
      <c r="N80" s="36" t="s">
        <v>1528</v>
      </c>
      <c r="O80" s="36"/>
      <c r="P80" s="36" t="s">
        <v>1529</v>
      </c>
      <c r="Q80" s="37" t="str">
        <f t="shared" si="0"/>
        <v>44471</v>
      </c>
    </row>
    <row r="81" spans="1:17" ht="15.75" customHeight="1" x14ac:dyDescent="0.15">
      <c r="A81" s="31">
        <v>81</v>
      </c>
      <c r="B81" s="32" t="s">
        <v>1010</v>
      </c>
      <c r="C81" s="32" t="s">
        <v>1523</v>
      </c>
      <c r="D81" s="32" t="s">
        <v>1524</v>
      </c>
      <c r="E81" s="32" t="s">
        <v>1525</v>
      </c>
      <c r="F81" s="33">
        <v>44471</v>
      </c>
      <c r="G81" s="33">
        <v>44471</v>
      </c>
      <c r="H81" s="32" t="s">
        <v>1004</v>
      </c>
      <c r="I81" s="32" t="s">
        <v>1595</v>
      </c>
      <c r="J81" s="32" t="s">
        <v>106</v>
      </c>
      <c r="K81" s="32" t="s">
        <v>258</v>
      </c>
      <c r="L81" s="35">
        <v>760000</v>
      </c>
      <c r="M81" s="36"/>
      <c r="N81" s="36" t="s">
        <v>1528</v>
      </c>
      <c r="O81" s="36"/>
      <c r="P81" s="36" t="s">
        <v>1529</v>
      </c>
      <c r="Q81" s="37" t="str">
        <f t="shared" si="0"/>
        <v>44471</v>
      </c>
    </row>
    <row r="82" spans="1:17" ht="15.75" customHeight="1" x14ac:dyDescent="0.15">
      <c r="A82" s="31">
        <v>82</v>
      </c>
      <c r="B82" s="32" t="s">
        <v>1003</v>
      </c>
      <c r="C82" s="32" t="s">
        <v>1523</v>
      </c>
      <c r="D82" s="32" t="s">
        <v>1524</v>
      </c>
      <c r="E82" s="32" t="s">
        <v>1525</v>
      </c>
      <c r="F82" s="33">
        <v>44471</v>
      </c>
      <c r="G82" s="33">
        <v>44471</v>
      </c>
      <c r="H82" s="32" t="s">
        <v>1000</v>
      </c>
      <c r="I82" s="32" t="s">
        <v>1596</v>
      </c>
      <c r="J82" s="32" t="s">
        <v>106</v>
      </c>
      <c r="K82" s="32" t="s">
        <v>135</v>
      </c>
      <c r="L82" s="35">
        <v>6600000</v>
      </c>
      <c r="M82" s="36"/>
      <c r="N82" s="36" t="s">
        <v>1528</v>
      </c>
      <c r="O82" s="36"/>
      <c r="P82" s="36" t="s">
        <v>1529</v>
      </c>
      <c r="Q82" s="37" t="str">
        <f t="shared" si="0"/>
        <v>44471</v>
      </c>
    </row>
    <row r="83" spans="1:17" ht="15.75" customHeight="1" x14ac:dyDescent="0.15">
      <c r="A83" s="31">
        <v>83</v>
      </c>
      <c r="B83" s="32" t="s">
        <v>998</v>
      </c>
      <c r="C83" s="32" t="s">
        <v>1523</v>
      </c>
      <c r="D83" s="32" t="s">
        <v>1524</v>
      </c>
      <c r="E83" s="32" t="s">
        <v>1525</v>
      </c>
      <c r="F83" s="33">
        <v>44471</v>
      </c>
      <c r="G83" s="33">
        <v>44471</v>
      </c>
      <c r="H83" s="32" t="s">
        <v>994</v>
      </c>
      <c r="I83" s="32" t="s">
        <v>1597</v>
      </c>
      <c r="J83" s="32" t="s">
        <v>106</v>
      </c>
      <c r="K83" s="32" t="s">
        <v>258</v>
      </c>
      <c r="L83" s="35">
        <v>174000</v>
      </c>
      <c r="M83" s="36"/>
      <c r="N83" s="36" t="s">
        <v>1528</v>
      </c>
      <c r="O83" s="36"/>
      <c r="P83" s="36" t="s">
        <v>1529</v>
      </c>
      <c r="Q83" s="37" t="str">
        <f t="shared" si="0"/>
        <v>44471</v>
      </c>
    </row>
    <row r="84" spans="1:17" ht="15.75" customHeight="1" x14ac:dyDescent="0.15">
      <c r="A84" s="31">
        <v>84</v>
      </c>
      <c r="B84" s="32" t="s">
        <v>992</v>
      </c>
      <c r="C84" s="32" t="s">
        <v>1523</v>
      </c>
      <c r="D84" s="32" t="s">
        <v>1524</v>
      </c>
      <c r="E84" s="32" t="s">
        <v>1525</v>
      </c>
      <c r="F84" s="33">
        <v>44471</v>
      </c>
      <c r="G84" s="33">
        <v>44471</v>
      </c>
      <c r="H84" s="32" t="s">
        <v>988</v>
      </c>
      <c r="I84" s="32" t="s">
        <v>1586</v>
      </c>
      <c r="J84" s="32" t="s">
        <v>106</v>
      </c>
      <c r="K84" s="32" t="s">
        <v>90</v>
      </c>
      <c r="L84" s="35">
        <v>2135000</v>
      </c>
      <c r="M84" s="36"/>
      <c r="N84" s="36" t="s">
        <v>1528</v>
      </c>
      <c r="O84" s="36"/>
      <c r="P84" s="36" t="s">
        <v>1529</v>
      </c>
      <c r="Q84" s="37" t="str">
        <f t="shared" si="0"/>
        <v>44471</v>
      </c>
    </row>
    <row r="85" spans="1:17" ht="15.75" customHeight="1" x14ac:dyDescent="0.15">
      <c r="A85" s="31">
        <v>85</v>
      </c>
      <c r="B85" s="32" t="s">
        <v>987</v>
      </c>
      <c r="C85" s="32" t="s">
        <v>1523</v>
      </c>
      <c r="D85" s="32" t="s">
        <v>1524</v>
      </c>
      <c r="E85" s="32" t="s">
        <v>1525</v>
      </c>
      <c r="F85" s="33">
        <v>44471</v>
      </c>
      <c r="G85" s="33">
        <v>44471</v>
      </c>
      <c r="H85" s="32" t="s">
        <v>983</v>
      </c>
      <c r="I85" s="32" t="s">
        <v>1598</v>
      </c>
      <c r="J85" s="32" t="s">
        <v>106</v>
      </c>
      <c r="K85" s="32" t="s">
        <v>90</v>
      </c>
      <c r="L85" s="35">
        <v>650000</v>
      </c>
      <c r="M85" s="36"/>
      <c r="N85" s="36" t="s">
        <v>1528</v>
      </c>
      <c r="O85" s="36"/>
      <c r="P85" s="36" t="s">
        <v>1529</v>
      </c>
      <c r="Q85" s="37" t="str">
        <f t="shared" si="0"/>
        <v>44471</v>
      </c>
    </row>
    <row r="86" spans="1:17" ht="15.75" customHeight="1" x14ac:dyDescent="0.15">
      <c r="A86" s="31">
        <v>86</v>
      </c>
      <c r="B86" s="32" t="s">
        <v>982</v>
      </c>
      <c r="C86" s="32" t="s">
        <v>1523</v>
      </c>
      <c r="D86" s="32" t="s">
        <v>1524</v>
      </c>
      <c r="E86" s="32" t="s">
        <v>1525</v>
      </c>
      <c r="F86" s="33">
        <v>44410</v>
      </c>
      <c r="G86" s="33">
        <v>44410</v>
      </c>
      <c r="H86" s="32" t="s">
        <v>976</v>
      </c>
      <c r="I86" s="32" t="s">
        <v>1599</v>
      </c>
      <c r="J86" s="32" t="s">
        <v>799</v>
      </c>
      <c r="K86" s="32" t="s">
        <v>258</v>
      </c>
      <c r="L86" s="35">
        <v>1650000</v>
      </c>
      <c r="M86" s="36"/>
      <c r="N86" s="36" t="s">
        <v>1528</v>
      </c>
      <c r="O86" s="36"/>
      <c r="P86" s="36" t="s">
        <v>1529</v>
      </c>
      <c r="Q86" s="37" t="str">
        <f t="shared" si="0"/>
        <v>44410</v>
      </c>
    </row>
    <row r="87" spans="1:17" ht="15.75" customHeight="1" x14ac:dyDescent="0.15">
      <c r="A87" s="31">
        <v>87</v>
      </c>
      <c r="B87" s="32" t="s">
        <v>975</v>
      </c>
      <c r="C87" s="32" t="s">
        <v>1523</v>
      </c>
      <c r="D87" s="32" t="s">
        <v>1524</v>
      </c>
      <c r="E87" s="32" t="s">
        <v>1525</v>
      </c>
      <c r="F87" s="33">
        <v>44410</v>
      </c>
      <c r="G87" s="33">
        <v>44410</v>
      </c>
      <c r="H87" s="32" t="s">
        <v>971</v>
      </c>
      <c r="I87" s="32" t="s">
        <v>1600</v>
      </c>
      <c r="J87" s="32" t="s">
        <v>799</v>
      </c>
      <c r="K87" s="32" t="s">
        <v>258</v>
      </c>
      <c r="L87" s="35">
        <v>2205000</v>
      </c>
      <c r="M87" s="36"/>
      <c r="N87" s="36" t="s">
        <v>1528</v>
      </c>
      <c r="O87" s="36"/>
      <c r="P87" s="36" t="s">
        <v>1529</v>
      </c>
      <c r="Q87" s="37" t="str">
        <f t="shared" si="0"/>
        <v>44410</v>
      </c>
    </row>
    <row r="88" spans="1:17" ht="15.75" customHeight="1" x14ac:dyDescent="0.15">
      <c r="A88" s="31">
        <v>88</v>
      </c>
      <c r="B88" s="32" t="s">
        <v>966</v>
      </c>
      <c r="C88" s="32" t="s">
        <v>1523</v>
      </c>
      <c r="D88" s="32" t="s">
        <v>1524</v>
      </c>
      <c r="E88" s="32" t="s">
        <v>1525</v>
      </c>
      <c r="F88" s="33">
        <v>44410</v>
      </c>
      <c r="G88" s="33">
        <v>44410</v>
      </c>
      <c r="H88" s="32" t="s">
        <v>962</v>
      </c>
      <c r="I88" s="32" t="s">
        <v>1601</v>
      </c>
      <c r="J88" s="32" t="s">
        <v>799</v>
      </c>
      <c r="K88" s="32" t="s">
        <v>90</v>
      </c>
      <c r="L88" s="35">
        <v>2860000</v>
      </c>
      <c r="M88" s="36"/>
      <c r="N88" s="36" t="s">
        <v>1528</v>
      </c>
      <c r="O88" s="36"/>
      <c r="P88" s="36" t="s">
        <v>1529</v>
      </c>
      <c r="Q88" s="37" t="str">
        <f t="shared" si="0"/>
        <v>44410</v>
      </c>
    </row>
    <row r="89" spans="1:17" ht="15.75" customHeight="1" x14ac:dyDescent="0.15">
      <c r="A89" s="31">
        <v>89</v>
      </c>
      <c r="B89" s="32" t="s">
        <v>955</v>
      </c>
      <c r="C89" s="32" t="s">
        <v>1523</v>
      </c>
      <c r="D89" s="32" t="s">
        <v>1524</v>
      </c>
      <c r="E89" s="32" t="s">
        <v>1525</v>
      </c>
      <c r="F89" s="33">
        <v>44379</v>
      </c>
      <c r="G89" s="33">
        <v>44379</v>
      </c>
      <c r="H89" s="32" t="s">
        <v>950</v>
      </c>
      <c r="I89" s="32" t="s">
        <v>1601</v>
      </c>
      <c r="J89" s="32" t="s">
        <v>106</v>
      </c>
      <c r="K89" s="32" t="s">
        <v>90</v>
      </c>
      <c r="L89" s="35">
        <v>10168000</v>
      </c>
      <c r="M89" s="36"/>
      <c r="N89" s="36" t="s">
        <v>1528</v>
      </c>
      <c r="O89" s="36"/>
      <c r="P89" s="36" t="s">
        <v>1529</v>
      </c>
      <c r="Q89" s="37" t="str">
        <f t="shared" si="0"/>
        <v>44379</v>
      </c>
    </row>
    <row r="90" spans="1:17" ht="15.75" customHeight="1" x14ac:dyDescent="0.15">
      <c r="A90" s="31">
        <v>90</v>
      </c>
      <c r="B90" s="32" t="s">
        <v>947</v>
      </c>
      <c r="C90" s="32" t="s">
        <v>1523</v>
      </c>
      <c r="D90" s="32" t="s">
        <v>1524</v>
      </c>
      <c r="E90" s="32" t="s">
        <v>1525</v>
      </c>
      <c r="F90" s="33">
        <v>44379</v>
      </c>
      <c r="G90" s="33">
        <v>44379</v>
      </c>
      <c r="H90" s="32" t="s">
        <v>942</v>
      </c>
      <c r="I90" s="32" t="s">
        <v>1602</v>
      </c>
      <c r="J90" s="32" t="s">
        <v>106</v>
      </c>
      <c r="K90" s="32" t="s">
        <v>90</v>
      </c>
      <c r="L90" s="35">
        <v>11451000</v>
      </c>
      <c r="M90" s="36"/>
      <c r="N90" s="36" t="s">
        <v>1528</v>
      </c>
      <c r="O90" s="36"/>
      <c r="P90" s="36" t="s">
        <v>1529</v>
      </c>
      <c r="Q90" s="37" t="str">
        <f t="shared" si="0"/>
        <v>44379</v>
      </c>
    </row>
    <row r="91" spans="1:17" ht="15.75" customHeight="1" x14ac:dyDescent="0.15">
      <c r="A91" s="31">
        <v>91</v>
      </c>
      <c r="B91" s="32" t="s">
        <v>939</v>
      </c>
      <c r="C91" s="32" t="s">
        <v>1523</v>
      </c>
      <c r="D91" s="32" t="s">
        <v>1524</v>
      </c>
      <c r="E91" s="32" t="s">
        <v>1525</v>
      </c>
      <c r="F91" s="33">
        <v>44379</v>
      </c>
      <c r="G91" s="33">
        <v>44379</v>
      </c>
      <c r="H91" s="32" t="s">
        <v>934</v>
      </c>
      <c r="I91" s="32" t="s">
        <v>1549</v>
      </c>
      <c r="J91" s="32" t="s">
        <v>106</v>
      </c>
      <c r="K91" s="32" t="s">
        <v>258</v>
      </c>
      <c r="L91" s="35">
        <v>2175000</v>
      </c>
      <c r="M91" s="36"/>
      <c r="N91" s="36" t="s">
        <v>1528</v>
      </c>
      <c r="O91" s="36"/>
      <c r="P91" s="36" t="s">
        <v>1529</v>
      </c>
      <c r="Q91" s="37" t="str">
        <f t="shared" si="0"/>
        <v>44379</v>
      </c>
    </row>
    <row r="92" spans="1:17" ht="15.75" customHeight="1" x14ac:dyDescent="0.15">
      <c r="A92" s="31">
        <v>92</v>
      </c>
      <c r="B92" s="32" t="s">
        <v>918</v>
      </c>
      <c r="C92" s="32" t="s">
        <v>1523</v>
      </c>
      <c r="D92" s="32" t="s">
        <v>1524</v>
      </c>
      <c r="E92" s="32" t="s">
        <v>1525</v>
      </c>
      <c r="F92" s="33">
        <v>44379</v>
      </c>
      <c r="G92" s="33">
        <v>44379</v>
      </c>
      <c r="H92" s="32" t="s">
        <v>912</v>
      </c>
      <c r="I92" s="32" t="s">
        <v>1603</v>
      </c>
      <c r="J92" s="32" t="s">
        <v>106</v>
      </c>
      <c r="K92" s="32" t="s">
        <v>90</v>
      </c>
      <c r="L92" s="35">
        <v>2976000</v>
      </c>
      <c r="M92" s="36"/>
      <c r="N92" s="36" t="s">
        <v>1528</v>
      </c>
      <c r="O92" s="36"/>
      <c r="P92" s="36" t="s">
        <v>1529</v>
      </c>
      <c r="Q92" s="37" t="str">
        <f t="shared" si="0"/>
        <v>44379</v>
      </c>
    </row>
    <row r="93" spans="1:17" ht="15.75" customHeight="1" x14ac:dyDescent="0.15">
      <c r="A93" s="31">
        <v>93</v>
      </c>
      <c r="B93" s="32" t="s">
        <v>911</v>
      </c>
      <c r="C93" s="32" t="s">
        <v>1523</v>
      </c>
      <c r="D93" s="32" t="s">
        <v>1524</v>
      </c>
      <c r="E93" s="32" t="s">
        <v>1525</v>
      </c>
      <c r="F93" s="33">
        <v>44379</v>
      </c>
      <c r="G93" s="33">
        <v>44379</v>
      </c>
      <c r="H93" s="32" t="s">
        <v>907</v>
      </c>
      <c r="I93" s="32" t="s">
        <v>1604</v>
      </c>
      <c r="J93" s="32" t="s">
        <v>106</v>
      </c>
      <c r="K93" s="32" t="s">
        <v>258</v>
      </c>
      <c r="L93" s="35">
        <v>220000</v>
      </c>
      <c r="M93" s="36"/>
      <c r="N93" s="36" t="s">
        <v>1528</v>
      </c>
      <c r="O93" s="36"/>
      <c r="P93" s="36" t="s">
        <v>1529</v>
      </c>
      <c r="Q93" s="37" t="str">
        <f t="shared" si="0"/>
        <v>44379</v>
      </c>
    </row>
    <row r="94" spans="1:17" ht="15.75" customHeight="1" x14ac:dyDescent="0.15">
      <c r="A94" s="31">
        <v>94</v>
      </c>
      <c r="B94" s="32" t="s">
        <v>906</v>
      </c>
      <c r="C94" s="32" t="s">
        <v>1523</v>
      </c>
      <c r="D94" s="32" t="s">
        <v>1524</v>
      </c>
      <c r="E94" s="32" t="s">
        <v>1525</v>
      </c>
      <c r="F94" s="33">
        <v>44379</v>
      </c>
      <c r="G94" s="33">
        <v>44379</v>
      </c>
      <c r="H94" s="32" t="s">
        <v>900</v>
      </c>
      <c r="I94" s="32" t="s">
        <v>1605</v>
      </c>
      <c r="J94" s="32" t="s">
        <v>106</v>
      </c>
      <c r="K94" s="32" t="s">
        <v>258</v>
      </c>
      <c r="L94" s="35">
        <v>349000</v>
      </c>
      <c r="M94" s="36"/>
      <c r="N94" s="36" t="s">
        <v>1528</v>
      </c>
      <c r="O94" s="36"/>
      <c r="P94" s="36" t="s">
        <v>1529</v>
      </c>
      <c r="Q94" s="37" t="str">
        <f t="shared" si="0"/>
        <v>44379</v>
      </c>
    </row>
    <row r="95" spans="1:17" ht="15.75" customHeight="1" x14ac:dyDescent="0.15">
      <c r="A95" s="31">
        <v>95</v>
      </c>
      <c r="B95" s="32" t="s">
        <v>893</v>
      </c>
      <c r="C95" s="32" t="s">
        <v>1523</v>
      </c>
      <c r="D95" s="32" t="s">
        <v>1524</v>
      </c>
      <c r="E95" s="32" t="s">
        <v>1525</v>
      </c>
      <c r="F95" s="33">
        <v>44379</v>
      </c>
      <c r="G95" s="33">
        <v>44379</v>
      </c>
      <c r="H95" s="32" t="s">
        <v>889</v>
      </c>
      <c r="I95" s="32" t="s">
        <v>1560</v>
      </c>
      <c r="J95" s="32" t="s">
        <v>97</v>
      </c>
      <c r="K95" s="32" t="s">
        <v>90</v>
      </c>
      <c r="L95" s="35">
        <v>430000</v>
      </c>
      <c r="M95" s="36"/>
      <c r="N95" s="36" t="s">
        <v>1528</v>
      </c>
      <c r="O95" s="36"/>
      <c r="P95" s="36" t="s">
        <v>1529</v>
      </c>
      <c r="Q95" s="37" t="str">
        <f t="shared" si="0"/>
        <v>44379</v>
      </c>
    </row>
    <row r="96" spans="1:17" ht="15.75" customHeight="1" x14ac:dyDescent="0.15">
      <c r="A96" s="31">
        <v>96</v>
      </c>
      <c r="B96" s="32" t="s">
        <v>898</v>
      </c>
      <c r="C96" s="32" t="s">
        <v>1523</v>
      </c>
      <c r="D96" s="32" t="s">
        <v>1524</v>
      </c>
      <c r="E96" s="32" t="s">
        <v>1525</v>
      </c>
      <c r="F96" s="33">
        <v>44379</v>
      </c>
      <c r="G96" s="33">
        <v>44379</v>
      </c>
      <c r="H96" s="32" t="s">
        <v>894</v>
      </c>
      <c r="I96" s="32" t="s">
        <v>1560</v>
      </c>
      <c r="J96" s="32" t="s">
        <v>106</v>
      </c>
      <c r="K96" s="32" t="s">
        <v>258</v>
      </c>
      <c r="L96" s="35">
        <v>560000</v>
      </c>
      <c r="M96" s="36"/>
      <c r="N96" s="36" t="s">
        <v>1528</v>
      </c>
      <c r="O96" s="36"/>
      <c r="P96" s="36" t="s">
        <v>1529</v>
      </c>
      <c r="Q96" s="37" t="str">
        <f t="shared" si="0"/>
        <v>44379</v>
      </c>
    </row>
    <row r="97" spans="1:17" ht="15.75" customHeight="1" x14ac:dyDescent="0.15">
      <c r="A97" s="31">
        <v>97</v>
      </c>
      <c r="B97" s="32" t="s">
        <v>888</v>
      </c>
      <c r="C97" s="32" t="s">
        <v>1523</v>
      </c>
      <c r="D97" s="32" t="s">
        <v>1524</v>
      </c>
      <c r="E97" s="32" t="s">
        <v>1525</v>
      </c>
      <c r="F97" s="33">
        <v>44379</v>
      </c>
      <c r="G97" s="33">
        <v>44379</v>
      </c>
      <c r="H97" s="32" t="s">
        <v>884</v>
      </c>
      <c r="I97" s="32" t="s">
        <v>1606</v>
      </c>
      <c r="J97" s="32" t="s">
        <v>106</v>
      </c>
      <c r="K97" s="32" t="s">
        <v>258</v>
      </c>
      <c r="L97" s="35">
        <v>249000</v>
      </c>
      <c r="M97" s="36"/>
      <c r="N97" s="36" t="s">
        <v>1528</v>
      </c>
      <c r="O97" s="36"/>
      <c r="P97" s="36" t="s">
        <v>1529</v>
      </c>
      <c r="Q97" s="37" t="str">
        <f t="shared" si="0"/>
        <v>44379</v>
      </c>
    </row>
    <row r="98" spans="1:17" ht="15.75" customHeight="1" x14ac:dyDescent="0.15">
      <c r="A98" s="31">
        <v>98</v>
      </c>
      <c r="B98" s="32" t="s">
        <v>882</v>
      </c>
      <c r="C98" s="32" t="s">
        <v>1523</v>
      </c>
      <c r="D98" s="32" t="s">
        <v>1524</v>
      </c>
      <c r="E98" s="32" t="s">
        <v>1525</v>
      </c>
      <c r="F98" s="33">
        <v>44379</v>
      </c>
      <c r="G98" s="33">
        <v>44379</v>
      </c>
      <c r="H98" s="32" t="s">
        <v>878</v>
      </c>
      <c r="I98" s="32" t="s">
        <v>1591</v>
      </c>
      <c r="J98" s="32" t="s">
        <v>106</v>
      </c>
      <c r="K98" s="32" t="s">
        <v>90</v>
      </c>
      <c r="L98" s="35">
        <v>990000</v>
      </c>
      <c r="M98" s="36"/>
      <c r="N98" s="36" t="s">
        <v>1528</v>
      </c>
      <c r="O98" s="36"/>
      <c r="P98" s="36" t="s">
        <v>1529</v>
      </c>
      <c r="Q98" s="37" t="str">
        <f t="shared" si="0"/>
        <v>44379</v>
      </c>
    </row>
    <row r="99" spans="1:17" ht="15.75" customHeight="1" x14ac:dyDescent="0.15">
      <c r="A99" s="31">
        <v>99</v>
      </c>
      <c r="B99" s="32" t="s">
        <v>1607</v>
      </c>
      <c r="C99" s="32" t="s">
        <v>1523</v>
      </c>
      <c r="D99" s="32" t="s">
        <v>1524</v>
      </c>
      <c r="E99" s="32" t="s">
        <v>1525</v>
      </c>
      <c r="F99" s="33">
        <v>44349</v>
      </c>
      <c r="G99" s="33">
        <v>44349</v>
      </c>
      <c r="H99" s="32" t="s">
        <v>803</v>
      </c>
      <c r="I99" s="32" t="s">
        <v>1608</v>
      </c>
      <c r="J99" s="32" t="s">
        <v>97</v>
      </c>
      <c r="K99" s="32" t="s">
        <v>258</v>
      </c>
      <c r="L99" s="35">
        <v>1507500</v>
      </c>
      <c r="M99" s="36"/>
      <c r="N99" s="36" t="s">
        <v>1528</v>
      </c>
      <c r="O99" s="36"/>
      <c r="P99" s="36" t="s">
        <v>1529</v>
      </c>
      <c r="Q99" s="37" t="str">
        <f t="shared" si="0"/>
        <v>44349</v>
      </c>
    </row>
    <row r="100" spans="1:17" ht="15.75" customHeight="1" x14ac:dyDescent="0.15">
      <c r="A100" s="31">
        <v>100</v>
      </c>
      <c r="B100" s="32" t="s">
        <v>877</v>
      </c>
      <c r="C100" s="32" t="s">
        <v>1523</v>
      </c>
      <c r="D100" s="32" t="s">
        <v>1524</v>
      </c>
      <c r="E100" s="32" t="s">
        <v>1525</v>
      </c>
      <c r="F100" s="33">
        <v>44349</v>
      </c>
      <c r="G100" s="33">
        <v>44349</v>
      </c>
      <c r="H100" s="32" t="s">
        <v>874</v>
      </c>
      <c r="I100" s="32" t="s">
        <v>1551</v>
      </c>
      <c r="J100" s="32" t="s">
        <v>106</v>
      </c>
      <c r="K100" s="32" t="s">
        <v>258</v>
      </c>
      <c r="L100" s="35">
        <v>212000</v>
      </c>
      <c r="M100" s="36"/>
      <c r="N100" s="36" t="s">
        <v>1528</v>
      </c>
      <c r="O100" s="36"/>
      <c r="P100" s="36" t="s">
        <v>1529</v>
      </c>
      <c r="Q100" s="37" t="str">
        <f t="shared" si="0"/>
        <v>44349</v>
      </c>
    </row>
    <row r="101" spans="1:17" ht="15.75" customHeight="1" x14ac:dyDescent="0.15">
      <c r="A101" s="31">
        <v>101</v>
      </c>
      <c r="B101" s="32" t="s">
        <v>873</v>
      </c>
      <c r="C101" s="32" t="s">
        <v>1523</v>
      </c>
      <c r="D101" s="32" t="s">
        <v>1524</v>
      </c>
      <c r="E101" s="32" t="s">
        <v>1525</v>
      </c>
      <c r="F101" s="33">
        <v>44349</v>
      </c>
      <c r="G101" s="33">
        <v>44349</v>
      </c>
      <c r="H101" s="32" t="s">
        <v>869</v>
      </c>
      <c r="I101" s="32" t="s">
        <v>1609</v>
      </c>
      <c r="J101" s="32" t="s">
        <v>106</v>
      </c>
      <c r="K101" s="32" t="s">
        <v>258</v>
      </c>
      <c r="L101" s="35">
        <v>249000</v>
      </c>
      <c r="M101" s="36"/>
      <c r="N101" s="36" t="s">
        <v>1528</v>
      </c>
      <c r="O101" s="36"/>
      <c r="P101" s="36" t="s">
        <v>1529</v>
      </c>
      <c r="Q101" s="37" t="str">
        <f t="shared" si="0"/>
        <v>44349</v>
      </c>
    </row>
    <row r="102" spans="1:17" ht="15.75" customHeight="1" x14ac:dyDescent="0.15">
      <c r="A102" s="31">
        <v>102</v>
      </c>
      <c r="B102" s="32" t="s">
        <v>868</v>
      </c>
      <c r="C102" s="32" t="s">
        <v>1523</v>
      </c>
      <c r="D102" s="32" t="s">
        <v>1524</v>
      </c>
      <c r="E102" s="32" t="s">
        <v>1525</v>
      </c>
      <c r="F102" s="33">
        <v>44349</v>
      </c>
      <c r="G102" s="33">
        <v>44349</v>
      </c>
      <c r="H102" s="32" t="s">
        <v>862</v>
      </c>
      <c r="I102" s="32" t="s">
        <v>1610</v>
      </c>
      <c r="J102" s="32" t="s">
        <v>106</v>
      </c>
      <c r="K102" s="32" t="s">
        <v>258</v>
      </c>
      <c r="L102" s="35">
        <v>99000</v>
      </c>
      <c r="M102" s="36"/>
      <c r="N102" s="36" t="s">
        <v>1528</v>
      </c>
      <c r="O102" s="36"/>
      <c r="P102" s="36" t="s">
        <v>1529</v>
      </c>
      <c r="Q102" s="37" t="str">
        <f t="shared" si="0"/>
        <v>44349</v>
      </c>
    </row>
    <row r="103" spans="1:17" ht="15.75" customHeight="1" x14ac:dyDescent="0.15">
      <c r="A103" s="31">
        <v>103</v>
      </c>
      <c r="B103" s="32" t="s">
        <v>861</v>
      </c>
      <c r="C103" s="32" t="s">
        <v>1523</v>
      </c>
      <c r="D103" s="32" t="s">
        <v>1524</v>
      </c>
      <c r="E103" s="32" t="s">
        <v>1525</v>
      </c>
      <c r="F103" s="33">
        <v>44349</v>
      </c>
      <c r="G103" s="33">
        <v>44349</v>
      </c>
      <c r="H103" s="32" t="s">
        <v>857</v>
      </c>
      <c r="I103" s="32" t="s">
        <v>1611</v>
      </c>
      <c r="J103" s="32" t="s">
        <v>106</v>
      </c>
      <c r="K103" s="32" t="s">
        <v>258</v>
      </c>
      <c r="L103" s="35">
        <v>396000</v>
      </c>
      <c r="M103" s="36"/>
      <c r="N103" s="36" t="s">
        <v>1528</v>
      </c>
      <c r="O103" s="36"/>
      <c r="P103" s="36" t="s">
        <v>1529</v>
      </c>
      <c r="Q103" s="37" t="str">
        <f t="shared" si="0"/>
        <v>44349</v>
      </c>
    </row>
    <row r="104" spans="1:17" ht="15.75" customHeight="1" x14ac:dyDescent="0.15">
      <c r="A104" s="31">
        <v>104</v>
      </c>
      <c r="B104" s="32" t="s">
        <v>856</v>
      </c>
      <c r="C104" s="32" t="s">
        <v>1523</v>
      </c>
      <c r="D104" s="32" t="s">
        <v>1524</v>
      </c>
      <c r="E104" s="32" t="s">
        <v>1525</v>
      </c>
      <c r="F104" s="33">
        <v>44349</v>
      </c>
      <c r="G104" s="33">
        <v>44349</v>
      </c>
      <c r="H104" s="32" t="s">
        <v>852</v>
      </c>
      <c r="I104" s="32" t="s">
        <v>1612</v>
      </c>
      <c r="J104" s="32" t="s">
        <v>106</v>
      </c>
      <c r="K104" s="32" t="s">
        <v>258</v>
      </c>
      <c r="L104" s="35">
        <v>276000</v>
      </c>
      <c r="M104" s="36"/>
      <c r="N104" s="36" t="s">
        <v>1528</v>
      </c>
      <c r="O104" s="36"/>
      <c r="P104" s="36" t="s">
        <v>1529</v>
      </c>
      <c r="Q104" s="37" t="str">
        <f t="shared" si="0"/>
        <v>44349</v>
      </c>
    </row>
    <row r="105" spans="1:17" ht="15.75" customHeight="1" x14ac:dyDescent="0.15">
      <c r="A105" s="31">
        <v>105</v>
      </c>
      <c r="B105" s="32" t="s">
        <v>851</v>
      </c>
      <c r="C105" s="32" t="s">
        <v>1523</v>
      </c>
      <c r="D105" s="32" t="s">
        <v>1524</v>
      </c>
      <c r="E105" s="32" t="s">
        <v>1525</v>
      </c>
      <c r="F105" s="33">
        <v>44349</v>
      </c>
      <c r="G105" s="33">
        <v>44349</v>
      </c>
      <c r="H105" s="32" t="s">
        <v>847</v>
      </c>
      <c r="I105" s="32" t="s">
        <v>1612</v>
      </c>
      <c r="J105" s="32" t="s">
        <v>106</v>
      </c>
      <c r="K105" s="32" t="s">
        <v>258</v>
      </c>
      <c r="L105" s="35">
        <v>105000</v>
      </c>
      <c r="M105" s="36"/>
      <c r="N105" s="36" t="s">
        <v>1528</v>
      </c>
      <c r="O105" s="36"/>
      <c r="P105" s="36" t="s">
        <v>1529</v>
      </c>
      <c r="Q105" s="37" t="str">
        <f t="shared" si="0"/>
        <v>44349</v>
      </c>
    </row>
    <row r="106" spans="1:17" ht="15.75" customHeight="1" x14ac:dyDescent="0.15">
      <c r="A106" s="31">
        <v>106</v>
      </c>
      <c r="B106" s="32" t="s">
        <v>813</v>
      </c>
      <c r="C106" s="32" t="s">
        <v>1523</v>
      </c>
      <c r="D106" s="32" t="s">
        <v>1524</v>
      </c>
      <c r="E106" s="32" t="s">
        <v>1525</v>
      </c>
      <c r="F106" s="33">
        <v>44349</v>
      </c>
      <c r="G106" s="33">
        <v>44349</v>
      </c>
      <c r="H106" s="32" t="s">
        <v>808</v>
      </c>
      <c r="I106" s="32" t="s">
        <v>1613</v>
      </c>
      <c r="J106" s="32" t="s">
        <v>97</v>
      </c>
      <c r="K106" s="32" t="s">
        <v>738</v>
      </c>
      <c r="L106" s="35">
        <v>7568000</v>
      </c>
      <c r="M106" s="36"/>
      <c r="N106" s="36" t="s">
        <v>1528</v>
      </c>
      <c r="O106" s="36"/>
      <c r="P106" s="36" t="s">
        <v>1529</v>
      </c>
      <c r="Q106" s="37" t="str">
        <f t="shared" si="0"/>
        <v>44349</v>
      </c>
    </row>
    <row r="107" spans="1:17" ht="15.75" customHeight="1" x14ac:dyDescent="0.15">
      <c r="A107" s="31">
        <v>107</v>
      </c>
      <c r="B107" s="32" t="s">
        <v>846</v>
      </c>
      <c r="C107" s="32" t="s">
        <v>1523</v>
      </c>
      <c r="D107" s="32" t="s">
        <v>1524</v>
      </c>
      <c r="E107" s="32" t="s">
        <v>1525</v>
      </c>
      <c r="F107" s="33">
        <v>44349</v>
      </c>
      <c r="G107" s="33">
        <v>44349</v>
      </c>
      <c r="H107" s="32" t="s">
        <v>841</v>
      </c>
      <c r="I107" s="32" t="s">
        <v>1614</v>
      </c>
      <c r="J107" s="32" t="s">
        <v>106</v>
      </c>
      <c r="K107" s="32" t="s">
        <v>90</v>
      </c>
      <c r="L107" s="35">
        <v>2244000</v>
      </c>
      <c r="M107" s="36"/>
      <c r="N107" s="36" t="s">
        <v>1528</v>
      </c>
      <c r="O107" s="36"/>
      <c r="P107" s="36" t="s">
        <v>1529</v>
      </c>
      <c r="Q107" s="37" t="str">
        <f t="shared" si="0"/>
        <v>44349</v>
      </c>
    </row>
    <row r="108" spans="1:17" ht="15.75" customHeight="1" x14ac:dyDescent="0.15">
      <c r="A108" s="31">
        <v>108</v>
      </c>
      <c r="B108" s="32" t="s">
        <v>840</v>
      </c>
      <c r="C108" s="32" t="s">
        <v>1523</v>
      </c>
      <c r="D108" s="32" t="s">
        <v>1524</v>
      </c>
      <c r="E108" s="32" t="s">
        <v>1525</v>
      </c>
      <c r="F108" s="33">
        <v>44349</v>
      </c>
      <c r="G108" s="33">
        <v>44349</v>
      </c>
      <c r="H108" s="32" t="s">
        <v>836</v>
      </c>
      <c r="I108" s="32" t="s">
        <v>1615</v>
      </c>
      <c r="J108" s="32" t="s">
        <v>106</v>
      </c>
      <c r="K108" s="32" t="s">
        <v>135</v>
      </c>
      <c r="L108" s="35">
        <v>825000</v>
      </c>
      <c r="M108" s="36"/>
      <c r="N108" s="36" t="s">
        <v>1528</v>
      </c>
      <c r="O108" s="36"/>
      <c r="P108" s="36" t="s">
        <v>1529</v>
      </c>
      <c r="Q108" s="37" t="str">
        <f t="shared" si="0"/>
        <v>44349</v>
      </c>
    </row>
    <row r="109" spans="1:17" ht="15.75" customHeight="1" x14ac:dyDescent="0.15">
      <c r="A109" s="31">
        <v>109</v>
      </c>
      <c r="B109" s="32" t="s">
        <v>829</v>
      </c>
      <c r="C109" s="32" t="s">
        <v>1523</v>
      </c>
      <c r="D109" s="32" t="s">
        <v>1524</v>
      </c>
      <c r="E109" s="32" t="s">
        <v>1525</v>
      </c>
      <c r="F109" s="33">
        <v>44349</v>
      </c>
      <c r="G109" s="33">
        <v>44349</v>
      </c>
      <c r="H109" s="32" t="s">
        <v>824</v>
      </c>
      <c r="I109" s="32" t="s">
        <v>1616</v>
      </c>
      <c r="J109" s="32" t="s">
        <v>106</v>
      </c>
      <c r="K109" s="32" t="s">
        <v>1617</v>
      </c>
      <c r="L109" s="35">
        <v>8756000</v>
      </c>
      <c r="M109" s="36"/>
      <c r="N109" s="36" t="s">
        <v>1528</v>
      </c>
      <c r="O109" s="36"/>
      <c r="P109" s="36" t="s">
        <v>1529</v>
      </c>
      <c r="Q109" s="37" t="str">
        <f t="shared" si="0"/>
        <v>44349</v>
      </c>
    </row>
    <row r="110" spans="1:17" ht="15.75" customHeight="1" x14ac:dyDescent="0.15">
      <c r="A110" s="31">
        <v>110</v>
      </c>
      <c r="B110" s="32" t="s">
        <v>823</v>
      </c>
      <c r="C110" s="32" t="s">
        <v>1523</v>
      </c>
      <c r="D110" s="32" t="s">
        <v>1524</v>
      </c>
      <c r="E110" s="32" t="s">
        <v>1525</v>
      </c>
      <c r="F110" s="33">
        <v>44349</v>
      </c>
      <c r="G110" s="33">
        <v>44349</v>
      </c>
      <c r="H110" s="32" t="s">
        <v>820</v>
      </c>
      <c r="I110" s="32" t="s">
        <v>1613</v>
      </c>
      <c r="J110" s="32" t="s">
        <v>106</v>
      </c>
      <c r="K110" s="32" t="s">
        <v>90</v>
      </c>
      <c r="L110" s="35">
        <v>400000</v>
      </c>
      <c r="M110" s="36"/>
      <c r="N110" s="36" t="s">
        <v>1528</v>
      </c>
      <c r="O110" s="36"/>
      <c r="P110" s="36" t="s">
        <v>1529</v>
      </c>
      <c r="Q110" s="37" t="str">
        <f t="shared" si="0"/>
        <v>44349</v>
      </c>
    </row>
    <row r="111" spans="1:17" ht="15.75" customHeight="1" x14ac:dyDescent="0.15">
      <c r="A111" s="31">
        <v>111</v>
      </c>
      <c r="B111" s="32" t="s">
        <v>819</v>
      </c>
      <c r="C111" s="32" t="s">
        <v>1523</v>
      </c>
      <c r="D111" s="32" t="s">
        <v>1524</v>
      </c>
      <c r="E111" s="32" t="s">
        <v>1525</v>
      </c>
      <c r="F111" s="33">
        <v>44349</v>
      </c>
      <c r="G111" s="33">
        <v>44349</v>
      </c>
      <c r="H111" s="32" t="s">
        <v>815</v>
      </c>
      <c r="I111" s="32" t="s">
        <v>1576</v>
      </c>
      <c r="J111" s="32" t="s">
        <v>106</v>
      </c>
      <c r="K111" s="32" t="s">
        <v>90</v>
      </c>
      <c r="L111" s="35">
        <v>385000</v>
      </c>
      <c r="M111" s="36"/>
      <c r="N111" s="36" t="s">
        <v>1528</v>
      </c>
      <c r="O111" s="36"/>
      <c r="P111" s="36" t="s">
        <v>1529</v>
      </c>
      <c r="Q111" s="37" t="str">
        <f t="shared" si="0"/>
        <v>44349</v>
      </c>
    </row>
    <row r="112" spans="1:17" ht="15.75" customHeight="1" x14ac:dyDescent="0.15">
      <c r="A112" s="31">
        <v>112</v>
      </c>
      <c r="B112" s="32" t="s">
        <v>807</v>
      </c>
      <c r="C112" s="32" t="s">
        <v>1523</v>
      </c>
      <c r="D112" s="32" t="s">
        <v>1524</v>
      </c>
      <c r="E112" s="32" t="s">
        <v>1525</v>
      </c>
      <c r="F112" s="33">
        <v>44349</v>
      </c>
      <c r="G112" s="33">
        <v>44349</v>
      </c>
      <c r="H112" s="32" t="s">
        <v>803</v>
      </c>
      <c r="I112" s="32" t="s">
        <v>1608</v>
      </c>
      <c r="J112" s="32" t="s">
        <v>106</v>
      </c>
      <c r="K112" s="32" t="s">
        <v>135</v>
      </c>
      <c r="L112" s="35">
        <v>500000</v>
      </c>
      <c r="M112" s="36"/>
      <c r="N112" s="36" t="s">
        <v>1528</v>
      </c>
      <c r="O112" s="36"/>
      <c r="P112" s="36" t="s">
        <v>1529</v>
      </c>
      <c r="Q112" s="37" t="str">
        <f t="shared" si="0"/>
        <v>44349</v>
      </c>
    </row>
    <row r="113" spans="1:17" ht="15.75" customHeight="1" x14ac:dyDescent="0.15">
      <c r="A113" s="31">
        <v>113</v>
      </c>
      <c r="B113" s="32" t="s">
        <v>802</v>
      </c>
      <c r="C113" s="32" t="s">
        <v>1523</v>
      </c>
      <c r="D113" s="32" t="s">
        <v>1524</v>
      </c>
      <c r="E113" s="32" t="s">
        <v>1525</v>
      </c>
      <c r="F113" s="33">
        <v>44318</v>
      </c>
      <c r="G113" s="33">
        <v>44318</v>
      </c>
      <c r="H113" s="32" t="s">
        <v>797</v>
      </c>
      <c r="I113" s="32" t="s">
        <v>1618</v>
      </c>
      <c r="J113" s="32" t="s">
        <v>106</v>
      </c>
      <c r="K113" s="32" t="s">
        <v>90</v>
      </c>
      <c r="L113" s="35">
        <v>385000</v>
      </c>
      <c r="M113" s="36"/>
      <c r="N113" s="36" t="s">
        <v>1528</v>
      </c>
      <c r="O113" s="36"/>
      <c r="P113" s="36" t="s">
        <v>1529</v>
      </c>
      <c r="Q113" s="37" t="str">
        <f t="shared" si="0"/>
        <v>44318</v>
      </c>
    </row>
    <row r="114" spans="1:17" ht="15.75" customHeight="1" x14ac:dyDescent="0.15">
      <c r="A114" s="31">
        <v>114</v>
      </c>
      <c r="B114" s="32" t="s">
        <v>790</v>
      </c>
      <c r="C114" s="32" t="s">
        <v>1523</v>
      </c>
      <c r="D114" s="32" t="s">
        <v>1524</v>
      </c>
      <c r="E114" s="32" t="s">
        <v>1525</v>
      </c>
      <c r="F114" s="33">
        <v>44288</v>
      </c>
      <c r="G114" s="33">
        <v>44288</v>
      </c>
      <c r="H114" s="32" t="s">
        <v>786</v>
      </c>
      <c r="I114" s="32" t="s">
        <v>1619</v>
      </c>
      <c r="J114" s="32" t="s">
        <v>106</v>
      </c>
      <c r="K114" s="32" t="s">
        <v>90</v>
      </c>
      <c r="L114" s="35">
        <v>9212000</v>
      </c>
      <c r="M114" s="36"/>
      <c r="N114" s="36" t="s">
        <v>1528</v>
      </c>
      <c r="O114" s="36"/>
      <c r="P114" s="36" t="s">
        <v>1529</v>
      </c>
      <c r="Q114" s="37" t="str">
        <f t="shared" si="0"/>
        <v>44288</v>
      </c>
    </row>
    <row r="115" spans="1:17" ht="15.75" customHeight="1" x14ac:dyDescent="0.15">
      <c r="A115" s="31">
        <v>115</v>
      </c>
      <c r="B115" s="32" t="s">
        <v>783</v>
      </c>
      <c r="C115" s="32" t="s">
        <v>1523</v>
      </c>
      <c r="D115" s="32" t="s">
        <v>1524</v>
      </c>
      <c r="E115" s="32" t="s">
        <v>1525</v>
      </c>
      <c r="F115" s="33">
        <v>44288</v>
      </c>
      <c r="G115" s="33">
        <v>44288</v>
      </c>
      <c r="H115" s="32" t="s">
        <v>778</v>
      </c>
      <c r="I115" s="32" t="s">
        <v>1620</v>
      </c>
      <c r="J115" s="32" t="s">
        <v>97</v>
      </c>
      <c r="K115" s="32" t="s">
        <v>258</v>
      </c>
      <c r="L115" s="35">
        <v>8756000</v>
      </c>
      <c r="M115" s="36"/>
      <c r="N115" s="36" t="s">
        <v>1528</v>
      </c>
      <c r="O115" s="36"/>
      <c r="P115" s="36" t="s">
        <v>1529</v>
      </c>
      <c r="Q115" s="37" t="str">
        <f t="shared" si="0"/>
        <v>44288</v>
      </c>
    </row>
    <row r="116" spans="1:17" ht="15.75" customHeight="1" x14ac:dyDescent="0.15">
      <c r="A116" s="31">
        <v>116</v>
      </c>
      <c r="B116" s="32" t="s">
        <v>743</v>
      </c>
      <c r="C116" s="32" t="s">
        <v>1523</v>
      </c>
      <c r="D116" s="32" t="s">
        <v>1524</v>
      </c>
      <c r="E116" s="32" t="s">
        <v>1525</v>
      </c>
      <c r="F116" s="33">
        <v>44257</v>
      </c>
      <c r="G116" s="33">
        <v>44257</v>
      </c>
      <c r="H116" s="32" t="s">
        <v>739</v>
      </c>
      <c r="I116" s="32" t="s">
        <v>1621</v>
      </c>
      <c r="J116" s="32" t="s">
        <v>97</v>
      </c>
      <c r="K116" s="32" t="s">
        <v>738</v>
      </c>
      <c r="L116" s="35">
        <v>4410000</v>
      </c>
      <c r="M116" s="36"/>
      <c r="N116" s="36" t="s">
        <v>1528</v>
      </c>
      <c r="O116" s="36"/>
      <c r="P116" s="36" t="s">
        <v>1529</v>
      </c>
      <c r="Q116" s="37" t="str">
        <f t="shared" si="0"/>
        <v>44257</v>
      </c>
    </row>
    <row r="117" spans="1:17" ht="15.75" customHeight="1" x14ac:dyDescent="0.15">
      <c r="A117" s="31">
        <v>117</v>
      </c>
      <c r="B117" s="32" t="s">
        <v>737</v>
      </c>
      <c r="C117" s="32" t="s">
        <v>1523</v>
      </c>
      <c r="D117" s="32" t="s">
        <v>1524</v>
      </c>
      <c r="E117" s="32" t="s">
        <v>1525</v>
      </c>
      <c r="F117" s="33">
        <v>44257</v>
      </c>
      <c r="G117" s="33">
        <v>44257</v>
      </c>
      <c r="H117" s="32" t="s">
        <v>733</v>
      </c>
      <c r="I117" s="32" t="s">
        <v>1621</v>
      </c>
      <c r="J117" s="32" t="s">
        <v>97</v>
      </c>
      <c r="K117" s="32" t="s">
        <v>738</v>
      </c>
      <c r="L117" s="35">
        <v>1775000</v>
      </c>
      <c r="M117" s="36"/>
      <c r="N117" s="36" t="s">
        <v>1528</v>
      </c>
      <c r="O117" s="36"/>
      <c r="P117" s="36" t="s">
        <v>1529</v>
      </c>
      <c r="Q117" s="37" t="str">
        <f t="shared" si="0"/>
        <v>44257</v>
      </c>
    </row>
    <row r="118" spans="1:17" ht="15.75" customHeight="1" x14ac:dyDescent="0.15">
      <c r="A118" s="31">
        <v>118</v>
      </c>
      <c r="B118" s="32" t="s">
        <v>777</v>
      </c>
      <c r="C118" s="32" t="s">
        <v>1523</v>
      </c>
      <c r="D118" s="32" t="s">
        <v>1524</v>
      </c>
      <c r="E118" s="32" t="s">
        <v>1525</v>
      </c>
      <c r="F118" s="33">
        <v>44257</v>
      </c>
      <c r="G118" s="33">
        <v>44257</v>
      </c>
      <c r="H118" s="32" t="s">
        <v>772</v>
      </c>
      <c r="I118" s="32" t="s">
        <v>1622</v>
      </c>
      <c r="J118" s="32" t="s">
        <v>106</v>
      </c>
      <c r="K118" s="32" t="s">
        <v>258</v>
      </c>
      <c r="L118" s="35">
        <v>2007500</v>
      </c>
      <c r="M118" s="36"/>
      <c r="N118" s="36" t="s">
        <v>1528</v>
      </c>
      <c r="O118" s="36"/>
      <c r="P118" s="36" t="s">
        <v>1529</v>
      </c>
      <c r="Q118" s="37" t="str">
        <f t="shared" si="0"/>
        <v>44257</v>
      </c>
    </row>
    <row r="119" spans="1:17" ht="15.75" customHeight="1" x14ac:dyDescent="0.15">
      <c r="A119" s="31">
        <v>119</v>
      </c>
      <c r="B119" s="32" t="s">
        <v>767</v>
      </c>
      <c r="C119" s="32" t="s">
        <v>1523</v>
      </c>
      <c r="D119" s="32" t="s">
        <v>1524</v>
      </c>
      <c r="E119" s="32" t="s">
        <v>1525</v>
      </c>
      <c r="F119" s="33">
        <v>44257</v>
      </c>
      <c r="G119" s="33">
        <v>44257</v>
      </c>
      <c r="H119" s="32" t="s">
        <v>763</v>
      </c>
      <c r="I119" s="32" t="s">
        <v>1612</v>
      </c>
      <c r="J119" s="32" t="s">
        <v>106</v>
      </c>
      <c r="K119" s="32" t="s">
        <v>90</v>
      </c>
      <c r="L119" s="35">
        <v>3308000</v>
      </c>
      <c r="M119" s="36"/>
      <c r="N119" s="36" t="s">
        <v>1528</v>
      </c>
      <c r="O119" s="36"/>
      <c r="P119" s="36" t="s">
        <v>1529</v>
      </c>
      <c r="Q119" s="37" t="str">
        <f t="shared" si="0"/>
        <v>44257</v>
      </c>
    </row>
    <row r="120" spans="1:17" ht="15.75" customHeight="1" x14ac:dyDescent="0.15">
      <c r="A120" s="31">
        <v>120</v>
      </c>
      <c r="B120" s="32" t="s">
        <v>753</v>
      </c>
      <c r="C120" s="32" t="s">
        <v>1523</v>
      </c>
      <c r="D120" s="32" t="s">
        <v>1524</v>
      </c>
      <c r="E120" s="32" t="s">
        <v>1525</v>
      </c>
      <c r="F120" s="33">
        <v>44198</v>
      </c>
      <c r="G120" s="33">
        <v>44198</v>
      </c>
      <c r="H120" s="32" t="s">
        <v>748</v>
      </c>
      <c r="I120" s="32" t="s">
        <v>1623</v>
      </c>
      <c r="J120" s="32" t="s">
        <v>106</v>
      </c>
      <c r="K120" s="32" t="s">
        <v>135</v>
      </c>
      <c r="L120" s="35">
        <v>646000</v>
      </c>
      <c r="M120" s="36"/>
      <c r="N120" s="36" t="s">
        <v>1528</v>
      </c>
      <c r="O120" s="36"/>
      <c r="P120" s="36" t="s">
        <v>1529</v>
      </c>
      <c r="Q120" s="37" t="str">
        <f t="shared" si="0"/>
        <v>44198</v>
      </c>
    </row>
    <row r="121" spans="1:17" ht="15.75" customHeight="1" x14ac:dyDescent="0.15">
      <c r="A121" s="31">
        <v>121</v>
      </c>
      <c r="B121" s="32" t="s">
        <v>747</v>
      </c>
      <c r="C121" s="32" t="s">
        <v>1523</v>
      </c>
      <c r="D121" s="32" t="s">
        <v>1524</v>
      </c>
      <c r="E121" s="32" t="s">
        <v>1525</v>
      </c>
      <c r="F121" s="33">
        <v>44198</v>
      </c>
      <c r="G121" s="33">
        <v>44198</v>
      </c>
      <c r="H121" s="32" t="s">
        <v>744</v>
      </c>
      <c r="I121" s="32" t="s">
        <v>1551</v>
      </c>
      <c r="J121" s="32" t="s">
        <v>106</v>
      </c>
      <c r="K121" s="32" t="s">
        <v>90</v>
      </c>
      <c r="L121" s="35">
        <v>220000</v>
      </c>
      <c r="M121" s="36"/>
      <c r="N121" s="36" t="s">
        <v>1528</v>
      </c>
      <c r="O121" s="36"/>
      <c r="P121" s="36" t="s">
        <v>1529</v>
      </c>
      <c r="Q121" s="37" t="str">
        <f t="shared" si="0"/>
        <v>44198</v>
      </c>
    </row>
    <row r="122" spans="1:17" ht="15.75" customHeight="1" x14ac:dyDescent="0.15">
      <c r="A122" s="31">
        <v>122</v>
      </c>
      <c r="B122" s="32" t="s">
        <v>659</v>
      </c>
      <c r="C122" s="32" t="s">
        <v>1523</v>
      </c>
      <c r="D122" s="32" t="s">
        <v>1524</v>
      </c>
      <c r="E122" s="32" t="s">
        <v>1525</v>
      </c>
      <c r="F122" s="33">
        <v>44198</v>
      </c>
      <c r="G122" s="33">
        <v>44198</v>
      </c>
      <c r="H122" s="32" t="s">
        <v>655</v>
      </c>
      <c r="I122" s="32" t="s">
        <v>1624</v>
      </c>
      <c r="J122" s="32" t="s">
        <v>277</v>
      </c>
      <c r="K122" s="32" t="s">
        <v>258</v>
      </c>
      <c r="L122" s="35">
        <v>1732500</v>
      </c>
      <c r="M122" s="36"/>
      <c r="N122" s="36" t="s">
        <v>1528</v>
      </c>
      <c r="O122" s="36"/>
      <c r="P122" s="36" t="s">
        <v>1529</v>
      </c>
      <c r="Q122" s="37" t="str">
        <f t="shared" si="0"/>
        <v>44198</v>
      </c>
    </row>
    <row r="123" spans="1:17" ht="15.75" customHeight="1" x14ac:dyDescent="0.15">
      <c r="A123" s="31">
        <v>123</v>
      </c>
      <c r="B123" s="32" t="s">
        <v>732</v>
      </c>
      <c r="C123" s="32" t="s">
        <v>1523</v>
      </c>
      <c r="D123" s="32" t="s">
        <v>1524</v>
      </c>
      <c r="E123" s="32" t="s">
        <v>1525</v>
      </c>
      <c r="F123" s="34" t="s">
        <v>656</v>
      </c>
      <c r="G123" s="34" t="s">
        <v>656</v>
      </c>
      <c r="H123" s="32" t="s">
        <v>726</v>
      </c>
      <c r="I123" s="32" t="s">
        <v>1625</v>
      </c>
      <c r="J123" s="32" t="s">
        <v>277</v>
      </c>
      <c r="K123" s="32" t="s">
        <v>135</v>
      </c>
      <c r="L123" s="35">
        <v>1452000</v>
      </c>
      <c r="M123" s="36"/>
      <c r="N123" s="36" t="s">
        <v>1528</v>
      </c>
      <c r="O123" s="36"/>
      <c r="P123" s="36" t="s">
        <v>1529</v>
      </c>
      <c r="Q123" s="37" t="str">
        <f t="shared" si="0"/>
        <v>01/2021</v>
      </c>
    </row>
    <row r="124" spans="1:17" ht="15.75" customHeight="1" x14ac:dyDescent="0.15">
      <c r="A124" s="31">
        <v>124</v>
      </c>
      <c r="B124" s="32" t="s">
        <v>725</v>
      </c>
      <c r="C124" s="32" t="s">
        <v>1523</v>
      </c>
      <c r="D124" s="32" t="s">
        <v>1524</v>
      </c>
      <c r="E124" s="32" t="s">
        <v>1525</v>
      </c>
      <c r="F124" s="34" t="s">
        <v>656</v>
      </c>
      <c r="G124" s="34" t="s">
        <v>656</v>
      </c>
      <c r="H124" s="32" t="s">
        <v>720</v>
      </c>
      <c r="I124" s="32" t="s">
        <v>1626</v>
      </c>
      <c r="J124" s="32" t="s">
        <v>277</v>
      </c>
      <c r="K124" s="32" t="s">
        <v>258</v>
      </c>
      <c r="L124" s="35">
        <v>344000</v>
      </c>
      <c r="M124" s="36"/>
      <c r="N124" s="36" t="s">
        <v>1528</v>
      </c>
      <c r="O124" s="36"/>
      <c r="P124" s="36" t="s">
        <v>1529</v>
      </c>
      <c r="Q124" s="37" t="str">
        <f t="shared" si="0"/>
        <v>01/2021</v>
      </c>
    </row>
    <row r="125" spans="1:17" ht="15.75" customHeight="1" x14ac:dyDescent="0.15">
      <c r="A125" s="31">
        <v>125</v>
      </c>
      <c r="B125" s="32" t="s">
        <v>719</v>
      </c>
      <c r="C125" s="32" t="s">
        <v>1523</v>
      </c>
      <c r="D125" s="32" t="s">
        <v>1524</v>
      </c>
      <c r="E125" s="32" t="s">
        <v>1525</v>
      </c>
      <c r="F125" s="34" t="s">
        <v>656</v>
      </c>
      <c r="G125" s="34" t="s">
        <v>656</v>
      </c>
      <c r="H125" s="32" t="s">
        <v>715</v>
      </c>
      <c r="I125" s="32" t="s">
        <v>1551</v>
      </c>
      <c r="J125" s="32" t="s">
        <v>277</v>
      </c>
      <c r="K125" s="32" t="s">
        <v>258</v>
      </c>
      <c r="L125" s="35">
        <v>264000</v>
      </c>
      <c r="M125" s="36"/>
      <c r="N125" s="36" t="s">
        <v>1528</v>
      </c>
      <c r="O125" s="36"/>
      <c r="P125" s="36" t="s">
        <v>1529</v>
      </c>
      <c r="Q125" s="37" t="str">
        <f t="shared" si="0"/>
        <v>01/2021</v>
      </c>
    </row>
    <row r="126" spans="1:17" ht="15.75" customHeight="1" x14ac:dyDescent="0.15">
      <c r="A126" s="31">
        <v>126</v>
      </c>
      <c r="B126" s="32" t="s">
        <v>712</v>
      </c>
      <c r="C126" s="32" t="s">
        <v>1523</v>
      </c>
      <c r="D126" s="32" t="s">
        <v>1524</v>
      </c>
      <c r="E126" s="32" t="s">
        <v>1525</v>
      </c>
      <c r="F126" s="34" t="s">
        <v>656</v>
      </c>
      <c r="G126" s="34" t="s">
        <v>656</v>
      </c>
      <c r="H126" s="32" t="s">
        <v>706</v>
      </c>
      <c r="I126" s="32" t="s">
        <v>1627</v>
      </c>
      <c r="J126" s="32" t="s">
        <v>106</v>
      </c>
      <c r="K126" s="32" t="s">
        <v>90</v>
      </c>
      <c r="L126" s="35">
        <v>7688000</v>
      </c>
      <c r="M126" s="36"/>
      <c r="N126" s="36" t="s">
        <v>1528</v>
      </c>
      <c r="O126" s="36"/>
      <c r="P126" s="36" t="s">
        <v>1529</v>
      </c>
      <c r="Q126" s="37" t="str">
        <f t="shared" si="0"/>
        <v>01/2021</v>
      </c>
    </row>
    <row r="127" spans="1:17" ht="15.75" customHeight="1" x14ac:dyDescent="0.15">
      <c r="A127" s="31">
        <v>127</v>
      </c>
      <c r="B127" s="32" t="s">
        <v>705</v>
      </c>
      <c r="C127" s="32" t="s">
        <v>1523</v>
      </c>
      <c r="D127" s="32" t="s">
        <v>1524</v>
      </c>
      <c r="E127" s="32" t="s">
        <v>1525</v>
      </c>
      <c r="F127" s="34" t="s">
        <v>656</v>
      </c>
      <c r="G127" s="34" t="s">
        <v>656</v>
      </c>
      <c r="H127" s="32" t="s">
        <v>700</v>
      </c>
      <c r="I127" s="32" t="s">
        <v>1628</v>
      </c>
      <c r="J127" s="32" t="s">
        <v>106</v>
      </c>
      <c r="K127" s="32" t="s">
        <v>258</v>
      </c>
      <c r="L127" s="35">
        <v>660000</v>
      </c>
      <c r="M127" s="36"/>
      <c r="N127" s="36" t="s">
        <v>1528</v>
      </c>
      <c r="O127" s="36"/>
      <c r="P127" s="36" t="s">
        <v>1529</v>
      </c>
      <c r="Q127" s="37" t="str">
        <f t="shared" si="0"/>
        <v>01/2021</v>
      </c>
    </row>
    <row r="128" spans="1:17" ht="15.75" customHeight="1" x14ac:dyDescent="0.15">
      <c r="A128" s="31">
        <v>128</v>
      </c>
      <c r="B128" s="32" t="s">
        <v>690</v>
      </c>
      <c r="C128" s="32" t="s">
        <v>1523</v>
      </c>
      <c r="D128" s="32" t="s">
        <v>1524</v>
      </c>
      <c r="E128" s="32" t="s">
        <v>1525</v>
      </c>
      <c r="F128" s="34" t="s">
        <v>656</v>
      </c>
      <c r="G128" s="34" t="s">
        <v>656</v>
      </c>
      <c r="H128" s="32" t="s">
        <v>684</v>
      </c>
      <c r="I128" s="32" t="s">
        <v>1629</v>
      </c>
      <c r="J128" s="32" t="s">
        <v>97</v>
      </c>
      <c r="K128" s="32" t="s">
        <v>258</v>
      </c>
      <c r="L128" s="35">
        <v>1796000</v>
      </c>
      <c r="M128" s="36"/>
      <c r="N128" s="36" t="s">
        <v>1528</v>
      </c>
      <c r="O128" s="36"/>
      <c r="P128" s="36" t="s">
        <v>1529</v>
      </c>
      <c r="Q128" s="37" t="str">
        <f t="shared" si="0"/>
        <v>01/2021</v>
      </c>
    </row>
    <row r="129" spans="1:17" ht="15.75" customHeight="1" x14ac:dyDescent="0.15">
      <c r="A129" s="31">
        <v>129</v>
      </c>
      <c r="B129" s="32" t="s">
        <v>697</v>
      </c>
      <c r="C129" s="32" t="s">
        <v>1523</v>
      </c>
      <c r="D129" s="32" t="s">
        <v>1524</v>
      </c>
      <c r="E129" s="32" t="s">
        <v>1525</v>
      </c>
      <c r="F129" s="34" t="s">
        <v>656</v>
      </c>
      <c r="G129" s="34" t="s">
        <v>656</v>
      </c>
      <c r="H129" s="32" t="s">
        <v>693</v>
      </c>
      <c r="I129" s="32" t="s">
        <v>1629</v>
      </c>
      <c r="J129" s="32" t="s">
        <v>106</v>
      </c>
      <c r="K129" s="32" t="s">
        <v>90</v>
      </c>
      <c r="L129" s="35">
        <v>6840000</v>
      </c>
      <c r="M129" s="36"/>
      <c r="N129" s="36" t="s">
        <v>1528</v>
      </c>
      <c r="O129" s="36"/>
      <c r="P129" s="36" t="s">
        <v>1529</v>
      </c>
      <c r="Q129" s="37" t="str">
        <f t="shared" si="0"/>
        <v>01/2021</v>
      </c>
    </row>
    <row r="130" spans="1:17" ht="15.75" customHeight="1" x14ac:dyDescent="0.15">
      <c r="A130" s="31">
        <v>130</v>
      </c>
      <c r="B130" s="32" t="s">
        <v>683</v>
      </c>
      <c r="C130" s="32" t="s">
        <v>1523</v>
      </c>
      <c r="D130" s="32" t="s">
        <v>1524</v>
      </c>
      <c r="E130" s="32" t="s">
        <v>1525</v>
      </c>
      <c r="F130" s="34" t="s">
        <v>656</v>
      </c>
      <c r="G130" s="34" t="s">
        <v>656</v>
      </c>
      <c r="H130" s="32" t="s">
        <v>678</v>
      </c>
      <c r="I130" s="32" t="s">
        <v>1630</v>
      </c>
      <c r="J130" s="32" t="s">
        <v>277</v>
      </c>
      <c r="K130" s="32" t="s">
        <v>258</v>
      </c>
      <c r="L130" s="35">
        <v>847500</v>
      </c>
      <c r="M130" s="36"/>
      <c r="N130" s="36" t="s">
        <v>1528</v>
      </c>
      <c r="O130" s="36"/>
      <c r="P130" s="36" t="s">
        <v>1529</v>
      </c>
      <c r="Q130" s="37" t="str">
        <f t="shared" si="0"/>
        <v>01/2021</v>
      </c>
    </row>
    <row r="131" spans="1:17" ht="15.75" customHeight="1" x14ac:dyDescent="0.15">
      <c r="A131" s="31">
        <v>131</v>
      </c>
      <c r="B131" s="32" t="s">
        <v>677</v>
      </c>
      <c r="C131" s="32" t="s">
        <v>1523</v>
      </c>
      <c r="D131" s="32" t="s">
        <v>1524</v>
      </c>
      <c r="E131" s="32" t="s">
        <v>1525</v>
      </c>
      <c r="F131" s="34" t="s">
        <v>656</v>
      </c>
      <c r="G131" s="34" t="s">
        <v>656</v>
      </c>
      <c r="H131" s="32" t="s">
        <v>673</v>
      </c>
      <c r="I131" s="32" t="s">
        <v>1551</v>
      </c>
      <c r="J131" s="32" t="s">
        <v>277</v>
      </c>
      <c r="K131" s="32" t="s">
        <v>258</v>
      </c>
      <c r="L131" s="35">
        <v>599000</v>
      </c>
      <c r="M131" s="36"/>
      <c r="N131" s="36" t="s">
        <v>1528</v>
      </c>
      <c r="O131" s="36"/>
      <c r="P131" s="36" t="s">
        <v>1529</v>
      </c>
      <c r="Q131" s="37" t="str">
        <f t="shared" si="0"/>
        <v>01/2021</v>
      </c>
    </row>
    <row r="132" spans="1:17" ht="15.75" customHeight="1" x14ac:dyDescent="0.15">
      <c r="A132" s="31">
        <v>132</v>
      </c>
      <c r="B132" s="32" t="s">
        <v>670</v>
      </c>
      <c r="C132" s="32" t="s">
        <v>1523</v>
      </c>
      <c r="D132" s="32" t="s">
        <v>1524</v>
      </c>
      <c r="E132" s="32" t="s">
        <v>1525</v>
      </c>
      <c r="F132" s="34" t="s">
        <v>656</v>
      </c>
      <c r="G132" s="34" t="s">
        <v>656</v>
      </c>
      <c r="H132" s="32" t="s">
        <v>665</v>
      </c>
      <c r="I132" s="32" t="s">
        <v>1631</v>
      </c>
      <c r="J132" s="32" t="s">
        <v>277</v>
      </c>
      <c r="K132" s="32" t="s">
        <v>258</v>
      </c>
      <c r="L132" s="35">
        <v>7228000</v>
      </c>
      <c r="M132" s="36"/>
      <c r="N132" s="36" t="s">
        <v>1528</v>
      </c>
      <c r="O132" s="36"/>
      <c r="P132" s="36" t="s">
        <v>1529</v>
      </c>
      <c r="Q132" s="37" t="str">
        <f t="shared" si="0"/>
        <v>01/2021</v>
      </c>
    </row>
    <row r="133" spans="1:17" ht="15.75" customHeight="1" x14ac:dyDescent="0.15">
      <c r="A133" s="31">
        <v>133</v>
      </c>
      <c r="B133" s="32" t="s">
        <v>664</v>
      </c>
      <c r="C133" s="32" t="s">
        <v>1523</v>
      </c>
      <c r="D133" s="32" t="s">
        <v>1524</v>
      </c>
      <c r="E133" s="32" t="s">
        <v>1525</v>
      </c>
      <c r="F133" s="34" t="s">
        <v>656</v>
      </c>
      <c r="G133" s="34" t="s">
        <v>656</v>
      </c>
      <c r="H133" s="32" t="s">
        <v>660</v>
      </c>
      <c r="I133" s="32" t="s">
        <v>1551</v>
      </c>
      <c r="J133" s="32" t="s">
        <v>277</v>
      </c>
      <c r="K133" s="32" t="s">
        <v>258</v>
      </c>
      <c r="L133" s="35">
        <v>740000</v>
      </c>
      <c r="M133" s="36"/>
      <c r="N133" s="36" t="s">
        <v>1528</v>
      </c>
      <c r="O133" s="36"/>
      <c r="P133" s="36" t="s">
        <v>1529</v>
      </c>
      <c r="Q133" s="37" t="str">
        <f t="shared" si="0"/>
        <v>01/2021</v>
      </c>
    </row>
    <row r="134" spans="1:17" ht="15.75" customHeight="1" x14ac:dyDescent="0.15">
      <c r="A134" s="31">
        <v>134</v>
      </c>
      <c r="B134" s="32" t="s">
        <v>629</v>
      </c>
      <c r="C134" s="32" t="s">
        <v>1523</v>
      </c>
      <c r="D134" s="32" t="s">
        <v>1524</v>
      </c>
      <c r="E134" s="32" t="s">
        <v>1525</v>
      </c>
      <c r="F134" s="34" t="s">
        <v>431</v>
      </c>
      <c r="G134" s="34" t="s">
        <v>431</v>
      </c>
      <c r="H134" s="32" t="s">
        <v>625</v>
      </c>
      <c r="I134" s="32" t="s">
        <v>1551</v>
      </c>
      <c r="J134" s="32" t="s">
        <v>106</v>
      </c>
      <c r="K134" s="32" t="s">
        <v>258</v>
      </c>
      <c r="L134" s="35">
        <v>599000</v>
      </c>
      <c r="M134" s="36"/>
      <c r="N134" s="36" t="s">
        <v>1528</v>
      </c>
      <c r="O134" s="36"/>
      <c r="P134" s="36" t="s">
        <v>1529</v>
      </c>
      <c r="Q134" s="37" t="str">
        <f t="shared" si="0"/>
        <v>01/2021</v>
      </c>
    </row>
    <row r="135" spans="1:17" ht="15.75" customHeight="1" x14ac:dyDescent="0.15">
      <c r="A135" s="31">
        <v>135</v>
      </c>
      <c r="B135" s="32" t="s">
        <v>624</v>
      </c>
      <c r="C135" s="32" t="s">
        <v>1523</v>
      </c>
      <c r="D135" s="32" t="s">
        <v>1524</v>
      </c>
      <c r="E135" s="32" t="s">
        <v>1525</v>
      </c>
      <c r="F135" s="34" t="s">
        <v>431</v>
      </c>
      <c r="G135" s="34" t="s">
        <v>431</v>
      </c>
      <c r="H135" s="32" t="s">
        <v>620</v>
      </c>
      <c r="I135" s="32" t="s">
        <v>1551</v>
      </c>
      <c r="J135" s="32" t="s">
        <v>277</v>
      </c>
      <c r="K135" s="32" t="s">
        <v>258</v>
      </c>
      <c r="L135" s="35">
        <v>112000</v>
      </c>
      <c r="M135" s="36"/>
      <c r="N135" s="36" t="s">
        <v>1528</v>
      </c>
      <c r="O135" s="36"/>
      <c r="P135" s="36" t="s">
        <v>1529</v>
      </c>
      <c r="Q135" s="37" t="str">
        <f t="shared" si="0"/>
        <v>01/2021</v>
      </c>
    </row>
    <row r="136" spans="1:17" ht="15.75" customHeight="1" x14ac:dyDescent="0.15">
      <c r="A136" s="31">
        <v>136</v>
      </c>
      <c r="B136" s="32" t="s">
        <v>618</v>
      </c>
      <c r="C136" s="32" t="s">
        <v>1523</v>
      </c>
      <c r="D136" s="32" t="s">
        <v>1524</v>
      </c>
      <c r="E136" s="32" t="s">
        <v>1525</v>
      </c>
      <c r="F136" s="34" t="s">
        <v>431</v>
      </c>
      <c r="G136" s="34" t="s">
        <v>431</v>
      </c>
      <c r="H136" s="32" t="s">
        <v>613</v>
      </c>
      <c r="I136" s="32" t="s">
        <v>1551</v>
      </c>
      <c r="J136" s="32" t="s">
        <v>277</v>
      </c>
      <c r="K136" s="32" t="s">
        <v>258</v>
      </c>
      <c r="L136" s="35">
        <v>532000</v>
      </c>
      <c r="M136" s="36"/>
      <c r="N136" s="36" t="s">
        <v>1528</v>
      </c>
      <c r="O136" s="36"/>
      <c r="P136" s="36" t="s">
        <v>1529</v>
      </c>
      <c r="Q136" s="37" t="str">
        <f t="shared" si="0"/>
        <v>01/2021</v>
      </c>
    </row>
    <row r="137" spans="1:17" ht="15.75" customHeight="1" x14ac:dyDescent="0.15">
      <c r="A137" s="31">
        <v>137</v>
      </c>
      <c r="B137" s="32" t="s">
        <v>1632</v>
      </c>
      <c r="C137" s="32" t="s">
        <v>1567</v>
      </c>
      <c r="D137" s="32" t="s">
        <v>1524</v>
      </c>
      <c r="E137" s="32" t="s">
        <v>1568</v>
      </c>
      <c r="F137" s="34" t="s">
        <v>431</v>
      </c>
      <c r="G137" s="34" t="s">
        <v>431</v>
      </c>
      <c r="H137" s="32" t="s">
        <v>1633</v>
      </c>
      <c r="I137" s="32" t="s">
        <v>1634</v>
      </c>
      <c r="J137" s="32" t="s">
        <v>1527</v>
      </c>
      <c r="K137" s="32" t="s">
        <v>258</v>
      </c>
      <c r="L137" s="35"/>
      <c r="M137" s="38">
        <v>43000000</v>
      </c>
      <c r="N137" s="36" t="s">
        <v>1571</v>
      </c>
      <c r="O137" s="36" t="s">
        <v>1635</v>
      </c>
      <c r="P137" s="36" t="s">
        <v>1529</v>
      </c>
      <c r="Q137" s="37" t="str">
        <f t="shared" si="0"/>
        <v>01/2021</v>
      </c>
    </row>
    <row r="138" spans="1:17" ht="15.75" customHeight="1" x14ac:dyDescent="0.15">
      <c r="A138" s="31">
        <v>138</v>
      </c>
      <c r="B138" s="32" t="s">
        <v>612</v>
      </c>
      <c r="C138" s="32" t="s">
        <v>1523</v>
      </c>
      <c r="D138" s="32" t="s">
        <v>1524</v>
      </c>
      <c r="E138" s="32" t="s">
        <v>1525</v>
      </c>
      <c r="F138" s="34" t="s">
        <v>431</v>
      </c>
      <c r="G138" s="34" t="s">
        <v>431</v>
      </c>
      <c r="H138" s="32" t="s">
        <v>607</v>
      </c>
      <c r="I138" s="32" t="s">
        <v>1551</v>
      </c>
      <c r="J138" s="32" t="s">
        <v>106</v>
      </c>
      <c r="K138" s="32" t="s">
        <v>258</v>
      </c>
      <c r="L138" s="35">
        <v>704000</v>
      </c>
      <c r="M138" s="36"/>
      <c r="N138" s="36" t="s">
        <v>1528</v>
      </c>
      <c r="O138" s="36"/>
      <c r="P138" s="36" t="s">
        <v>1529</v>
      </c>
      <c r="Q138" s="37" t="str">
        <f t="shared" si="0"/>
        <v>01/2021</v>
      </c>
    </row>
    <row r="139" spans="1:17" ht="15.75" customHeight="1" x14ac:dyDescent="0.15">
      <c r="A139" s="31">
        <v>139</v>
      </c>
      <c r="B139" s="32" t="s">
        <v>1636</v>
      </c>
      <c r="C139" s="32" t="s">
        <v>1567</v>
      </c>
      <c r="D139" s="32" t="s">
        <v>1524</v>
      </c>
      <c r="E139" s="32" t="s">
        <v>1568</v>
      </c>
      <c r="F139" s="34" t="s">
        <v>431</v>
      </c>
      <c r="G139" s="34" t="s">
        <v>431</v>
      </c>
      <c r="H139" s="32" t="s">
        <v>1637</v>
      </c>
      <c r="I139" s="32" t="s">
        <v>1638</v>
      </c>
      <c r="J139" s="32" t="s">
        <v>97</v>
      </c>
      <c r="K139" s="32" t="s">
        <v>258</v>
      </c>
      <c r="L139" s="35"/>
      <c r="M139" s="38">
        <v>3000000</v>
      </c>
      <c r="N139" s="36" t="s">
        <v>1571</v>
      </c>
      <c r="O139" s="36"/>
      <c r="P139" s="36" t="s">
        <v>1529</v>
      </c>
      <c r="Q139" s="37" t="str">
        <f t="shared" si="0"/>
        <v>01/2021</v>
      </c>
    </row>
    <row r="140" spans="1:17" ht="15.75" customHeight="1" x14ac:dyDescent="0.15">
      <c r="A140" s="31">
        <v>140</v>
      </c>
      <c r="B140" s="32" t="s">
        <v>588</v>
      </c>
      <c r="C140" s="32" t="s">
        <v>1523</v>
      </c>
      <c r="D140" s="32" t="s">
        <v>1524</v>
      </c>
      <c r="E140" s="32" t="s">
        <v>1525</v>
      </c>
      <c r="F140" s="34" t="s">
        <v>431</v>
      </c>
      <c r="G140" s="34" t="s">
        <v>431</v>
      </c>
      <c r="H140" s="32" t="s">
        <v>582</v>
      </c>
      <c r="I140" s="32" t="s">
        <v>1551</v>
      </c>
      <c r="J140" s="32" t="s">
        <v>277</v>
      </c>
      <c r="K140" s="32" t="s">
        <v>258</v>
      </c>
      <c r="L140" s="35">
        <v>320000</v>
      </c>
      <c r="M140" s="36"/>
      <c r="N140" s="36" t="s">
        <v>1528</v>
      </c>
      <c r="O140" s="36"/>
      <c r="P140" s="36" t="s">
        <v>1529</v>
      </c>
      <c r="Q140" s="37" t="str">
        <f t="shared" si="0"/>
        <v>01/2021</v>
      </c>
    </row>
    <row r="141" spans="1:17" ht="15.75" customHeight="1" x14ac:dyDescent="0.15">
      <c r="A141" s="31">
        <v>141</v>
      </c>
      <c r="B141" s="32" t="s">
        <v>1639</v>
      </c>
      <c r="C141" s="32" t="s">
        <v>1523</v>
      </c>
      <c r="D141" s="32" t="s">
        <v>1524</v>
      </c>
      <c r="E141" s="32" t="s">
        <v>1525</v>
      </c>
      <c r="F141" s="34" t="s">
        <v>431</v>
      </c>
      <c r="G141" s="34" t="s">
        <v>431</v>
      </c>
      <c r="H141" s="32" t="s">
        <v>1640</v>
      </c>
      <c r="I141" s="32" t="s">
        <v>1641</v>
      </c>
      <c r="J141" s="32" t="s">
        <v>97</v>
      </c>
      <c r="K141" s="32" t="s">
        <v>258</v>
      </c>
      <c r="L141" s="35">
        <v>2970000</v>
      </c>
      <c r="M141" s="36"/>
      <c r="N141" s="36" t="s">
        <v>1528</v>
      </c>
      <c r="O141" s="36"/>
      <c r="P141" s="36" t="s">
        <v>1529</v>
      </c>
      <c r="Q141" s="37" t="str">
        <f t="shared" si="0"/>
        <v>01/2021</v>
      </c>
    </row>
    <row r="142" spans="1:17" ht="15.75" customHeight="1" x14ac:dyDescent="0.15">
      <c r="A142" s="31">
        <v>142</v>
      </c>
      <c r="B142" s="32" t="s">
        <v>1642</v>
      </c>
      <c r="C142" s="32" t="s">
        <v>1523</v>
      </c>
      <c r="D142" s="32" t="s">
        <v>1524</v>
      </c>
      <c r="E142" s="32" t="s">
        <v>1525</v>
      </c>
      <c r="F142" s="34" t="s">
        <v>431</v>
      </c>
      <c r="G142" s="34" t="s">
        <v>431</v>
      </c>
      <c r="H142" s="32" t="s">
        <v>1643</v>
      </c>
      <c r="I142" s="32" t="s">
        <v>1641</v>
      </c>
      <c r="J142" s="32" t="s">
        <v>97</v>
      </c>
      <c r="K142" s="32" t="s">
        <v>258</v>
      </c>
      <c r="L142" s="35">
        <v>6520000</v>
      </c>
      <c r="M142" s="36"/>
      <c r="N142" s="36" t="s">
        <v>1528</v>
      </c>
      <c r="O142" s="36"/>
      <c r="P142" s="36" t="s">
        <v>1529</v>
      </c>
      <c r="Q142" s="37" t="str">
        <f t="shared" si="0"/>
        <v>01/2021</v>
      </c>
    </row>
    <row r="143" spans="1:17" ht="15.75" customHeight="1" x14ac:dyDescent="0.15">
      <c r="A143" s="31">
        <v>143</v>
      </c>
      <c r="B143" s="32" t="s">
        <v>1644</v>
      </c>
      <c r="C143" s="32" t="s">
        <v>1523</v>
      </c>
      <c r="D143" s="32" t="s">
        <v>1524</v>
      </c>
      <c r="E143" s="32" t="s">
        <v>1525</v>
      </c>
      <c r="F143" s="34" t="s">
        <v>431</v>
      </c>
      <c r="G143" s="34" t="s">
        <v>431</v>
      </c>
      <c r="H143" s="32" t="s">
        <v>1645</v>
      </c>
      <c r="I143" s="32" t="s">
        <v>1551</v>
      </c>
      <c r="J143" s="32" t="s">
        <v>799</v>
      </c>
      <c r="K143" s="32" t="s">
        <v>738</v>
      </c>
      <c r="L143" s="35">
        <v>47510000</v>
      </c>
      <c r="M143" s="36"/>
      <c r="N143" s="36" t="s">
        <v>1528</v>
      </c>
      <c r="O143" s="36" t="s">
        <v>1646</v>
      </c>
      <c r="P143" s="36" t="s">
        <v>1529</v>
      </c>
      <c r="Q143" s="37" t="str">
        <f t="shared" si="0"/>
        <v>01/2021</v>
      </c>
    </row>
    <row r="144" spans="1:17" ht="15.75" customHeight="1" x14ac:dyDescent="0.15">
      <c r="A144" s="31">
        <v>144</v>
      </c>
      <c r="B144" s="32" t="s">
        <v>1647</v>
      </c>
      <c r="C144" s="32" t="s">
        <v>1523</v>
      </c>
      <c r="D144" s="32" t="s">
        <v>1524</v>
      </c>
      <c r="E144" s="32" t="s">
        <v>1525</v>
      </c>
      <c r="F144" s="34" t="s">
        <v>431</v>
      </c>
      <c r="G144" s="34" t="s">
        <v>431</v>
      </c>
      <c r="H144" s="32" t="s">
        <v>1648</v>
      </c>
      <c r="I144" s="32" t="s">
        <v>1649</v>
      </c>
      <c r="J144" s="32" t="s">
        <v>97</v>
      </c>
      <c r="K144" s="32" t="s">
        <v>738</v>
      </c>
      <c r="L144" s="35">
        <v>21235500</v>
      </c>
      <c r="M144" s="36"/>
      <c r="N144" s="36" t="s">
        <v>1528</v>
      </c>
      <c r="O144" s="36"/>
      <c r="P144" s="36" t="s">
        <v>1529</v>
      </c>
      <c r="Q144" s="37" t="str">
        <f t="shared" si="0"/>
        <v>01/2021</v>
      </c>
    </row>
    <row r="145" spans="1:17" ht="15.75" customHeight="1" x14ac:dyDescent="0.15">
      <c r="A145" s="31">
        <v>145</v>
      </c>
      <c r="B145" s="32" t="s">
        <v>1650</v>
      </c>
      <c r="C145" s="32" t="s">
        <v>1523</v>
      </c>
      <c r="D145" s="32" t="s">
        <v>1524</v>
      </c>
      <c r="E145" s="32" t="s">
        <v>1525</v>
      </c>
      <c r="F145" s="34" t="s">
        <v>431</v>
      </c>
      <c r="G145" s="33">
        <v>44287</v>
      </c>
      <c r="H145" s="32" t="s">
        <v>1651</v>
      </c>
      <c r="I145" s="32" t="s">
        <v>1652</v>
      </c>
      <c r="J145" s="32" t="s">
        <v>1527</v>
      </c>
      <c r="K145" s="32" t="s">
        <v>135</v>
      </c>
      <c r="L145" s="35">
        <v>5343750</v>
      </c>
      <c r="M145" s="36"/>
      <c r="N145" s="36" t="s">
        <v>1528</v>
      </c>
      <c r="O145" s="36"/>
      <c r="P145" s="36" t="s">
        <v>1529</v>
      </c>
      <c r="Q145" s="37" t="str">
        <f t="shared" si="0"/>
        <v>44287</v>
      </c>
    </row>
    <row r="146" spans="1:17" ht="15.75" customHeight="1" x14ac:dyDescent="0.15">
      <c r="A146" s="31">
        <v>146</v>
      </c>
      <c r="B146" s="32" t="s">
        <v>581</v>
      </c>
      <c r="C146" s="32" t="s">
        <v>1523</v>
      </c>
      <c r="D146" s="32" t="s">
        <v>1524</v>
      </c>
      <c r="E146" s="32" t="s">
        <v>1525</v>
      </c>
      <c r="F146" s="34" t="s">
        <v>431</v>
      </c>
      <c r="G146" s="34" t="s">
        <v>431</v>
      </c>
      <c r="H146" s="32" t="s">
        <v>575</v>
      </c>
      <c r="I146" s="32" t="s">
        <v>1624</v>
      </c>
      <c r="J146" s="32" t="s">
        <v>106</v>
      </c>
      <c r="K146" s="32" t="s">
        <v>258</v>
      </c>
      <c r="L146" s="35">
        <v>810000</v>
      </c>
      <c r="M146" s="36"/>
      <c r="N146" s="36" t="s">
        <v>1528</v>
      </c>
      <c r="O146" s="36"/>
      <c r="P146" s="36" t="s">
        <v>1529</v>
      </c>
      <c r="Q146" s="37" t="str">
        <f t="shared" si="0"/>
        <v>01/2021</v>
      </c>
    </row>
    <row r="147" spans="1:17" ht="15.75" customHeight="1" x14ac:dyDescent="0.15">
      <c r="A147" s="31">
        <v>147</v>
      </c>
      <c r="B147" s="32" t="s">
        <v>574</v>
      </c>
      <c r="C147" s="32" t="s">
        <v>1523</v>
      </c>
      <c r="D147" s="32" t="s">
        <v>1524</v>
      </c>
      <c r="E147" s="32" t="s">
        <v>1525</v>
      </c>
      <c r="F147" s="34" t="s">
        <v>521</v>
      </c>
      <c r="G147" s="34" t="s">
        <v>521</v>
      </c>
      <c r="H147" s="32" t="s">
        <v>570</v>
      </c>
      <c r="I147" s="32" t="s">
        <v>1551</v>
      </c>
      <c r="J147" s="32" t="s">
        <v>277</v>
      </c>
      <c r="K147" s="32" t="s">
        <v>258</v>
      </c>
      <c r="L147" s="35">
        <v>599000</v>
      </c>
      <c r="M147" s="36"/>
      <c r="N147" s="36" t="s">
        <v>1528</v>
      </c>
      <c r="O147" s="36"/>
      <c r="P147" s="36" t="s">
        <v>1529</v>
      </c>
      <c r="Q147" s="37" t="str">
        <f t="shared" si="0"/>
        <v>01/2021</v>
      </c>
    </row>
    <row r="148" spans="1:17" ht="15.75" customHeight="1" x14ac:dyDescent="0.15">
      <c r="A148" s="31">
        <v>148</v>
      </c>
      <c r="B148" s="32" t="s">
        <v>568</v>
      </c>
      <c r="C148" s="32" t="s">
        <v>1523</v>
      </c>
      <c r="D148" s="32" t="s">
        <v>1524</v>
      </c>
      <c r="E148" s="32" t="s">
        <v>1525</v>
      </c>
      <c r="F148" s="34" t="s">
        <v>521</v>
      </c>
      <c r="G148" s="34" t="s">
        <v>521</v>
      </c>
      <c r="H148" s="32" t="s">
        <v>564</v>
      </c>
      <c r="I148" s="32" t="s">
        <v>1551</v>
      </c>
      <c r="J148" s="32" t="s">
        <v>277</v>
      </c>
      <c r="K148" s="32" t="s">
        <v>258</v>
      </c>
      <c r="L148" s="35">
        <v>760000</v>
      </c>
      <c r="M148" s="36"/>
      <c r="N148" s="36" t="s">
        <v>1528</v>
      </c>
      <c r="O148" s="36"/>
      <c r="P148" s="36" t="s">
        <v>1529</v>
      </c>
      <c r="Q148" s="37" t="str">
        <f t="shared" si="0"/>
        <v>01/2021</v>
      </c>
    </row>
    <row r="149" spans="1:17" ht="15.75" customHeight="1" x14ac:dyDescent="0.15">
      <c r="A149" s="31">
        <v>149</v>
      </c>
      <c r="B149" s="32" t="s">
        <v>563</v>
      </c>
      <c r="C149" s="32" t="s">
        <v>1523</v>
      </c>
      <c r="D149" s="32" t="s">
        <v>1524</v>
      </c>
      <c r="E149" s="32" t="s">
        <v>1525</v>
      </c>
      <c r="F149" s="34" t="s">
        <v>521</v>
      </c>
      <c r="G149" s="34" t="s">
        <v>521</v>
      </c>
      <c r="H149" s="32" t="s">
        <v>558</v>
      </c>
      <c r="I149" s="32" t="s">
        <v>1610</v>
      </c>
      <c r="J149" s="32" t="s">
        <v>106</v>
      </c>
      <c r="K149" s="32" t="s">
        <v>258</v>
      </c>
      <c r="L149" s="35">
        <v>128000</v>
      </c>
      <c r="M149" s="36"/>
      <c r="N149" s="36" t="s">
        <v>1528</v>
      </c>
      <c r="O149" s="36"/>
      <c r="P149" s="36" t="s">
        <v>1529</v>
      </c>
      <c r="Q149" s="37" t="str">
        <f t="shared" si="0"/>
        <v>01/2021</v>
      </c>
    </row>
    <row r="150" spans="1:17" ht="15.75" customHeight="1" x14ac:dyDescent="0.15">
      <c r="A150" s="31">
        <v>150</v>
      </c>
      <c r="B150" s="32" t="s">
        <v>1653</v>
      </c>
      <c r="C150" s="32" t="s">
        <v>1523</v>
      </c>
      <c r="D150" s="32" t="s">
        <v>1524</v>
      </c>
      <c r="E150" s="32" t="s">
        <v>1525</v>
      </c>
      <c r="F150" s="34" t="s">
        <v>521</v>
      </c>
      <c r="G150" s="34" t="s">
        <v>521</v>
      </c>
      <c r="H150" s="32" t="s">
        <v>551</v>
      </c>
      <c r="I150" s="32" t="s">
        <v>1654</v>
      </c>
      <c r="J150" s="32" t="s">
        <v>277</v>
      </c>
      <c r="K150" s="32" t="s">
        <v>135</v>
      </c>
      <c r="L150" s="35">
        <v>330000</v>
      </c>
      <c r="M150" s="36"/>
      <c r="N150" s="36" t="s">
        <v>1528</v>
      </c>
      <c r="O150" s="36"/>
      <c r="P150" s="36" t="s">
        <v>1529</v>
      </c>
      <c r="Q150" s="37" t="str">
        <f t="shared" si="0"/>
        <v>01/2021</v>
      </c>
    </row>
    <row r="151" spans="1:17" ht="15.75" customHeight="1" x14ac:dyDescent="0.15">
      <c r="A151" s="31">
        <v>151</v>
      </c>
      <c r="B151" s="32" t="s">
        <v>557</v>
      </c>
      <c r="C151" s="32" t="s">
        <v>1523</v>
      </c>
      <c r="D151" s="32" t="s">
        <v>1524</v>
      </c>
      <c r="E151" s="32" t="s">
        <v>1525</v>
      </c>
      <c r="F151" s="34" t="s">
        <v>521</v>
      </c>
      <c r="G151" s="34" t="s">
        <v>521</v>
      </c>
      <c r="H151" s="32" t="s">
        <v>551</v>
      </c>
      <c r="I151" s="32" t="s">
        <v>1654</v>
      </c>
      <c r="J151" s="32" t="s">
        <v>277</v>
      </c>
      <c r="K151" s="32" t="s">
        <v>258</v>
      </c>
      <c r="L151" s="35">
        <v>330000</v>
      </c>
      <c r="M151" s="36"/>
      <c r="N151" s="36" t="s">
        <v>1528</v>
      </c>
      <c r="O151" s="36"/>
      <c r="P151" s="36" t="s">
        <v>1529</v>
      </c>
      <c r="Q151" s="37" t="str">
        <f t="shared" si="0"/>
        <v>01/2021</v>
      </c>
    </row>
    <row r="152" spans="1:17" ht="15.75" customHeight="1" x14ac:dyDescent="0.15">
      <c r="A152" s="31">
        <v>152</v>
      </c>
      <c r="B152" s="32" t="s">
        <v>550</v>
      </c>
      <c r="C152" s="32" t="s">
        <v>1523</v>
      </c>
      <c r="D152" s="32" t="s">
        <v>1524</v>
      </c>
      <c r="E152" s="32" t="s">
        <v>1525</v>
      </c>
      <c r="F152" s="34" t="s">
        <v>521</v>
      </c>
      <c r="G152" s="34" t="s">
        <v>521</v>
      </c>
      <c r="H152" s="32" t="s">
        <v>544</v>
      </c>
      <c r="I152" s="32" t="s">
        <v>1576</v>
      </c>
      <c r="J152" s="32" t="s">
        <v>106</v>
      </c>
      <c r="K152" s="32" t="s">
        <v>258</v>
      </c>
      <c r="L152" s="35">
        <v>2520000</v>
      </c>
      <c r="M152" s="36"/>
      <c r="N152" s="36" t="s">
        <v>1528</v>
      </c>
      <c r="O152" s="36"/>
      <c r="P152" s="36" t="s">
        <v>1529</v>
      </c>
      <c r="Q152" s="37" t="str">
        <f t="shared" si="0"/>
        <v>01/2021</v>
      </c>
    </row>
    <row r="153" spans="1:17" ht="15.75" customHeight="1" x14ac:dyDescent="0.15">
      <c r="A153" s="31">
        <v>153</v>
      </c>
      <c r="B153" s="32" t="s">
        <v>541</v>
      </c>
      <c r="C153" s="32" t="s">
        <v>1523</v>
      </c>
      <c r="D153" s="32" t="s">
        <v>1524</v>
      </c>
      <c r="E153" s="32" t="s">
        <v>1525</v>
      </c>
      <c r="F153" s="34" t="s">
        <v>521</v>
      </c>
      <c r="G153" s="34" t="s">
        <v>521</v>
      </c>
      <c r="H153" s="32" t="s">
        <v>535</v>
      </c>
      <c r="I153" s="32" t="s">
        <v>1655</v>
      </c>
      <c r="J153" s="32" t="s">
        <v>106</v>
      </c>
      <c r="K153" s="32" t="s">
        <v>258</v>
      </c>
      <c r="L153" s="35">
        <v>528000</v>
      </c>
      <c r="M153" s="36"/>
      <c r="N153" s="36" t="s">
        <v>1528</v>
      </c>
      <c r="O153" s="36"/>
      <c r="P153" s="36" t="s">
        <v>1529</v>
      </c>
      <c r="Q153" s="37" t="str">
        <f t="shared" si="0"/>
        <v>01/2021</v>
      </c>
    </row>
    <row r="154" spans="1:17" ht="15.75" customHeight="1" x14ac:dyDescent="0.15">
      <c r="A154" s="31">
        <v>154</v>
      </c>
      <c r="B154" s="32" t="s">
        <v>534</v>
      </c>
      <c r="C154" s="32" t="s">
        <v>1523</v>
      </c>
      <c r="D154" s="32" t="s">
        <v>1524</v>
      </c>
      <c r="E154" s="32" t="s">
        <v>1525</v>
      </c>
      <c r="F154" s="34" t="s">
        <v>521</v>
      </c>
      <c r="G154" s="34" t="s">
        <v>521</v>
      </c>
      <c r="H154" s="32" t="s">
        <v>528</v>
      </c>
      <c r="I154" s="32" t="s">
        <v>1656</v>
      </c>
      <c r="J154" s="32" t="s">
        <v>106</v>
      </c>
      <c r="K154" s="32" t="s">
        <v>258</v>
      </c>
      <c r="L154" s="35">
        <v>396000</v>
      </c>
      <c r="M154" s="36"/>
      <c r="N154" s="36" t="s">
        <v>1528</v>
      </c>
      <c r="O154" s="36"/>
      <c r="P154" s="36" t="s">
        <v>1529</v>
      </c>
      <c r="Q154" s="37" t="str">
        <f t="shared" si="0"/>
        <v>01/2021</v>
      </c>
    </row>
    <row r="155" spans="1:17" ht="15.75" customHeight="1" x14ac:dyDescent="0.15">
      <c r="A155" s="31">
        <v>155</v>
      </c>
      <c r="B155" s="32" t="s">
        <v>527</v>
      </c>
      <c r="C155" s="32" t="s">
        <v>1523</v>
      </c>
      <c r="D155" s="32" t="s">
        <v>1524</v>
      </c>
      <c r="E155" s="32" t="s">
        <v>1525</v>
      </c>
      <c r="F155" s="34" t="s">
        <v>521</v>
      </c>
      <c r="G155" s="34" t="s">
        <v>521</v>
      </c>
      <c r="H155" s="32" t="s">
        <v>520</v>
      </c>
      <c r="I155" s="32" t="s">
        <v>1657</v>
      </c>
      <c r="J155" s="32" t="s">
        <v>106</v>
      </c>
      <c r="K155" s="32" t="s">
        <v>90</v>
      </c>
      <c r="L155" s="35">
        <v>276000</v>
      </c>
      <c r="M155" s="36"/>
      <c r="N155" s="36" t="s">
        <v>1528</v>
      </c>
      <c r="O155" s="36"/>
      <c r="P155" s="36" t="s">
        <v>1529</v>
      </c>
      <c r="Q155" s="37" t="str">
        <f t="shared" si="0"/>
        <v>01/2021</v>
      </c>
    </row>
    <row r="156" spans="1:17" ht="15.75" customHeight="1" x14ac:dyDescent="0.15">
      <c r="A156" s="31">
        <v>156</v>
      </c>
      <c r="B156" s="32" t="s">
        <v>519</v>
      </c>
      <c r="C156" s="32" t="s">
        <v>1523</v>
      </c>
      <c r="D156" s="32" t="s">
        <v>1524</v>
      </c>
      <c r="E156" s="32" t="s">
        <v>1525</v>
      </c>
      <c r="F156" s="34" t="s">
        <v>510</v>
      </c>
      <c r="G156" s="34" t="s">
        <v>510</v>
      </c>
      <c r="H156" s="32" t="s">
        <v>516</v>
      </c>
      <c r="I156" s="32" t="s">
        <v>1658</v>
      </c>
      <c r="J156" s="32" t="s">
        <v>277</v>
      </c>
      <c r="K156" s="32" t="s">
        <v>258</v>
      </c>
      <c r="L156" s="35">
        <v>1188000</v>
      </c>
      <c r="M156" s="36"/>
      <c r="N156" s="36" t="s">
        <v>1528</v>
      </c>
      <c r="O156" s="36"/>
      <c r="P156" s="36" t="s">
        <v>1529</v>
      </c>
      <c r="Q156" s="37" t="str">
        <f t="shared" si="0"/>
        <v>01/2021</v>
      </c>
    </row>
    <row r="157" spans="1:17" ht="15.75" customHeight="1" x14ac:dyDescent="0.15">
      <c r="A157" s="31">
        <v>157</v>
      </c>
      <c r="B157" s="32" t="s">
        <v>515</v>
      </c>
      <c r="C157" s="32" t="s">
        <v>1523</v>
      </c>
      <c r="D157" s="32" t="s">
        <v>1524</v>
      </c>
      <c r="E157" s="32" t="s">
        <v>1525</v>
      </c>
      <c r="F157" s="34" t="s">
        <v>510</v>
      </c>
      <c r="G157" s="34" t="s">
        <v>510</v>
      </c>
      <c r="H157" s="32" t="s">
        <v>509</v>
      </c>
      <c r="I157" s="32" t="s">
        <v>1658</v>
      </c>
      <c r="J157" s="32" t="s">
        <v>277</v>
      </c>
      <c r="K157" s="32" t="s">
        <v>258</v>
      </c>
      <c r="L157" s="35">
        <v>1050500</v>
      </c>
      <c r="M157" s="36"/>
      <c r="N157" s="36" t="s">
        <v>1528</v>
      </c>
      <c r="O157" s="36"/>
      <c r="P157" s="36" t="s">
        <v>1529</v>
      </c>
      <c r="Q157" s="37" t="str">
        <f t="shared" si="0"/>
        <v>01/2021</v>
      </c>
    </row>
    <row r="158" spans="1:17" ht="15.75" customHeight="1" x14ac:dyDescent="0.15">
      <c r="A158" s="31">
        <v>158</v>
      </c>
      <c r="B158" s="32" t="s">
        <v>508</v>
      </c>
      <c r="C158" s="32" t="s">
        <v>1523</v>
      </c>
      <c r="D158" s="32" t="s">
        <v>1524</v>
      </c>
      <c r="E158" s="32" t="s">
        <v>1525</v>
      </c>
      <c r="F158" s="34" t="s">
        <v>502</v>
      </c>
      <c r="G158" s="34" t="s">
        <v>502</v>
      </c>
      <c r="H158" s="32" t="s">
        <v>501</v>
      </c>
      <c r="I158" s="32" t="s">
        <v>1659</v>
      </c>
      <c r="J158" s="32" t="s">
        <v>277</v>
      </c>
      <c r="K158" s="32" t="s">
        <v>90</v>
      </c>
      <c r="L158" s="35">
        <v>423000</v>
      </c>
      <c r="M158" s="36"/>
      <c r="N158" s="36" t="s">
        <v>1528</v>
      </c>
      <c r="O158" s="36"/>
      <c r="P158" s="36" t="s">
        <v>1529</v>
      </c>
      <c r="Q158" s="37" t="str">
        <f t="shared" si="0"/>
        <v>01/2021</v>
      </c>
    </row>
    <row r="159" spans="1:17" ht="15.75" customHeight="1" x14ac:dyDescent="0.15">
      <c r="A159" s="31">
        <v>159</v>
      </c>
      <c r="B159" s="32" t="s">
        <v>500</v>
      </c>
      <c r="C159" s="32" t="s">
        <v>1523</v>
      </c>
      <c r="D159" s="32" t="s">
        <v>1524</v>
      </c>
      <c r="E159" s="32" t="s">
        <v>1525</v>
      </c>
      <c r="F159" s="34" t="s">
        <v>450</v>
      </c>
      <c r="G159" s="34" t="s">
        <v>450</v>
      </c>
      <c r="H159" s="32" t="s">
        <v>494</v>
      </c>
      <c r="I159" s="32" t="s">
        <v>1660</v>
      </c>
      <c r="J159" s="32" t="s">
        <v>106</v>
      </c>
      <c r="K159" s="32" t="s">
        <v>258</v>
      </c>
      <c r="L159" s="35">
        <v>212000</v>
      </c>
      <c r="M159" s="36"/>
      <c r="N159" s="36" t="s">
        <v>1528</v>
      </c>
      <c r="O159" s="36"/>
      <c r="P159" s="36" t="s">
        <v>1529</v>
      </c>
      <c r="Q159" s="37" t="str">
        <f t="shared" si="0"/>
        <v>01/2021</v>
      </c>
    </row>
    <row r="160" spans="1:17" ht="15.75" customHeight="1" x14ac:dyDescent="0.15">
      <c r="A160" s="31">
        <v>160</v>
      </c>
      <c r="B160" s="32" t="s">
        <v>493</v>
      </c>
      <c r="C160" s="32" t="s">
        <v>1523</v>
      </c>
      <c r="D160" s="32" t="s">
        <v>1524</v>
      </c>
      <c r="E160" s="32" t="s">
        <v>1525</v>
      </c>
      <c r="F160" s="34" t="s">
        <v>450</v>
      </c>
      <c r="G160" s="34" t="s">
        <v>450</v>
      </c>
      <c r="H160" s="32" t="s">
        <v>489</v>
      </c>
      <c r="I160" s="32" t="s">
        <v>1531</v>
      </c>
      <c r="J160" s="32" t="s">
        <v>97</v>
      </c>
      <c r="K160" s="32" t="s">
        <v>135</v>
      </c>
      <c r="L160" s="35">
        <v>9438020</v>
      </c>
      <c r="M160" s="36"/>
      <c r="N160" s="36" t="s">
        <v>1528</v>
      </c>
      <c r="O160" s="36"/>
      <c r="P160" s="36" t="s">
        <v>1529</v>
      </c>
      <c r="Q160" s="37" t="str">
        <f t="shared" si="0"/>
        <v>01/2021</v>
      </c>
    </row>
    <row r="161" spans="1:17" ht="15.75" customHeight="1" x14ac:dyDescent="0.15">
      <c r="A161" s="31">
        <v>161</v>
      </c>
      <c r="B161" s="32" t="s">
        <v>487</v>
      </c>
      <c r="C161" s="32" t="s">
        <v>1523</v>
      </c>
      <c r="D161" s="32" t="s">
        <v>1524</v>
      </c>
      <c r="E161" s="32" t="s">
        <v>1525</v>
      </c>
      <c r="F161" s="34" t="s">
        <v>450</v>
      </c>
      <c r="G161" s="34" t="s">
        <v>333</v>
      </c>
      <c r="H161" s="32" t="s">
        <v>480</v>
      </c>
      <c r="I161" s="32" t="s">
        <v>1661</v>
      </c>
      <c r="J161" s="32" t="s">
        <v>97</v>
      </c>
      <c r="K161" s="32" t="s">
        <v>135</v>
      </c>
      <c r="L161" s="35">
        <v>13464000</v>
      </c>
      <c r="M161" s="36"/>
      <c r="N161" s="36" t="s">
        <v>1528</v>
      </c>
      <c r="O161" s="36"/>
      <c r="P161" s="36" t="s">
        <v>1529</v>
      </c>
      <c r="Q161" s="37" t="str">
        <f t="shared" si="0"/>
        <v>01/2021</v>
      </c>
    </row>
    <row r="162" spans="1:17" ht="15.75" customHeight="1" x14ac:dyDescent="0.15">
      <c r="A162" s="31">
        <v>162</v>
      </c>
      <c r="B162" s="32" t="s">
        <v>479</v>
      </c>
      <c r="C162" s="32" t="s">
        <v>1523</v>
      </c>
      <c r="D162" s="32" t="s">
        <v>1524</v>
      </c>
      <c r="E162" s="32" t="s">
        <v>1525</v>
      </c>
      <c r="F162" s="34" t="s">
        <v>450</v>
      </c>
      <c r="G162" s="34" t="s">
        <v>450</v>
      </c>
      <c r="H162" s="32" t="s">
        <v>474</v>
      </c>
      <c r="I162" s="32" t="s">
        <v>1551</v>
      </c>
      <c r="J162" s="32" t="s">
        <v>106</v>
      </c>
      <c r="K162" s="32" t="s">
        <v>90</v>
      </c>
      <c r="L162" s="35">
        <v>230000</v>
      </c>
      <c r="M162" s="36"/>
      <c r="N162" s="36" t="s">
        <v>1528</v>
      </c>
      <c r="O162" s="36"/>
      <c r="P162" s="36" t="s">
        <v>1529</v>
      </c>
      <c r="Q162" s="37" t="str">
        <f t="shared" si="0"/>
        <v>01/2021</v>
      </c>
    </row>
    <row r="163" spans="1:17" ht="15.75" customHeight="1" x14ac:dyDescent="0.15">
      <c r="A163" s="31">
        <v>163</v>
      </c>
      <c r="B163" s="32" t="s">
        <v>473</v>
      </c>
      <c r="C163" s="32" t="s">
        <v>1523</v>
      </c>
      <c r="D163" s="32" t="s">
        <v>1524</v>
      </c>
      <c r="E163" s="32" t="s">
        <v>1525</v>
      </c>
      <c r="F163" s="34" t="s">
        <v>450</v>
      </c>
      <c r="G163" s="34" t="s">
        <v>444</v>
      </c>
      <c r="H163" s="32" t="s">
        <v>469</v>
      </c>
      <c r="I163" s="32" t="s">
        <v>1621</v>
      </c>
      <c r="J163" s="32" t="s">
        <v>97</v>
      </c>
      <c r="K163" s="32" t="s">
        <v>135</v>
      </c>
      <c r="L163" s="35">
        <v>17424000</v>
      </c>
      <c r="M163" s="36"/>
      <c r="N163" s="36" t="s">
        <v>1528</v>
      </c>
      <c r="O163" s="36"/>
      <c r="P163" s="36" t="s">
        <v>1529</v>
      </c>
      <c r="Q163" s="37" t="str">
        <f t="shared" si="0"/>
        <v>01/2021</v>
      </c>
    </row>
    <row r="164" spans="1:17" ht="15.75" customHeight="1" x14ac:dyDescent="0.15">
      <c r="A164" s="31">
        <v>164</v>
      </c>
      <c r="B164" s="32" t="s">
        <v>463</v>
      </c>
      <c r="C164" s="32" t="s">
        <v>1523</v>
      </c>
      <c r="D164" s="32" t="s">
        <v>1524</v>
      </c>
      <c r="E164" s="32" t="s">
        <v>1525</v>
      </c>
      <c r="F164" s="34" t="s">
        <v>450</v>
      </c>
      <c r="G164" s="34" t="s">
        <v>444</v>
      </c>
      <c r="H164" s="32" t="s">
        <v>457</v>
      </c>
      <c r="I164" s="32" t="s">
        <v>1621</v>
      </c>
      <c r="J164" s="32" t="s">
        <v>97</v>
      </c>
      <c r="K164" s="32" t="s">
        <v>135</v>
      </c>
      <c r="L164" s="35">
        <v>21803000</v>
      </c>
      <c r="M164" s="36"/>
      <c r="N164" s="36" t="s">
        <v>1528</v>
      </c>
      <c r="O164" s="36"/>
      <c r="P164" s="36" t="s">
        <v>1529</v>
      </c>
      <c r="Q164" s="37" t="str">
        <f t="shared" si="0"/>
        <v>01/2021</v>
      </c>
    </row>
    <row r="165" spans="1:17" ht="15.75" customHeight="1" x14ac:dyDescent="0.15">
      <c r="A165" s="31">
        <v>165</v>
      </c>
      <c r="B165" s="32" t="s">
        <v>456</v>
      </c>
      <c r="C165" s="32" t="s">
        <v>1523</v>
      </c>
      <c r="D165" s="32" t="s">
        <v>1524</v>
      </c>
      <c r="E165" s="32" t="s">
        <v>1525</v>
      </c>
      <c r="F165" s="34" t="s">
        <v>450</v>
      </c>
      <c r="G165" s="34" t="s">
        <v>450</v>
      </c>
      <c r="H165" s="32" t="s">
        <v>449</v>
      </c>
      <c r="I165" s="32" t="s">
        <v>1531</v>
      </c>
      <c r="J165" s="32" t="s">
        <v>97</v>
      </c>
      <c r="K165" s="32" t="s">
        <v>135</v>
      </c>
      <c r="L165" s="35">
        <v>3629980</v>
      </c>
      <c r="M165" s="36"/>
      <c r="N165" s="36" t="s">
        <v>1528</v>
      </c>
      <c r="O165" s="36"/>
      <c r="P165" s="36" t="s">
        <v>1529</v>
      </c>
      <c r="Q165" s="37" t="str">
        <f t="shared" si="0"/>
        <v>01/2021</v>
      </c>
    </row>
    <row r="166" spans="1:17" ht="15.75" customHeight="1" x14ac:dyDescent="0.15">
      <c r="A166" s="31">
        <v>166</v>
      </c>
      <c r="B166" s="32" t="s">
        <v>1662</v>
      </c>
      <c r="C166" s="32" t="s">
        <v>1523</v>
      </c>
      <c r="D166" s="32" t="s">
        <v>1524</v>
      </c>
      <c r="E166" s="32" t="s">
        <v>1525</v>
      </c>
      <c r="F166" s="34" t="s">
        <v>450</v>
      </c>
      <c r="G166" s="34" t="s">
        <v>450</v>
      </c>
      <c r="H166" s="32" t="s">
        <v>1663</v>
      </c>
      <c r="I166" s="32" t="s">
        <v>1531</v>
      </c>
      <c r="J166" s="32" t="s">
        <v>97</v>
      </c>
      <c r="K166" s="32" t="s">
        <v>135</v>
      </c>
      <c r="L166" s="35">
        <v>1663805</v>
      </c>
      <c r="M166" s="36"/>
      <c r="N166" s="36" t="s">
        <v>1528</v>
      </c>
      <c r="O166" s="36"/>
      <c r="P166" s="36" t="s">
        <v>1529</v>
      </c>
      <c r="Q166" s="37" t="str">
        <f t="shared" si="0"/>
        <v>01/2021</v>
      </c>
    </row>
    <row r="167" spans="1:17" ht="15.75" customHeight="1" x14ac:dyDescent="0.15">
      <c r="A167" s="31">
        <v>167</v>
      </c>
      <c r="B167" s="32" t="s">
        <v>1664</v>
      </c>
      <c r="C167" s="32" t="s">
        <v>1523</v>
      </c>
      <c r="D167" s="32" t="s">
        <v>1524</v>
      </c>
      <c r="E167" s="32" t="s">
        <v>1525</v>
      </c>
      <c r="F167" s="34" t="s">
        <v>450</v>
      </c>
      <c r="G167" s="34" t="s">
        <v>450</v>
      </c>
      <c r="H167" s="32" t="s">
        <v>1665</v>
      </c>
      <c r="I167" s="32" t="s">
        <v>1531</v>
      </c>
      <c r="J167" s="32" t="s">
        <v>97</v>
      </c>
      <c r="K167" s="32" t="s">
        <v>135</v>
      </c>
      <c r="L167" s="35">
        <v>27075240</v>
      </c>
      <c r="M167" s="36"/>
      <c r="N167" s="36" t="s">
        <v>1528</v>
      </c>
      <c r="O167" s="36"/>
      <c r="P167" s="36" t="s">
        <v>1529</v>
      </c>
      <c r="Q167" s="37" t="str">
        <f t="shared" si="0"/>
        <v>01/2021</v>
      </c>
    </row>
    <row r="168" spans="1:17" ht="15.75" customHeight="1" x14ac:dyDescent="0.15">
      <c r="A168" s="31">
        <v>168</v>
      </c>
      <c r="B168" s="32" t="s">
        <v>1666</v>
      </c>
      <c r="C168" s="32" t="s">
        <v>1523</v>
      </c>
      <c r="D168" s="32" t="s">
        <v>1524</v>
      </c>
      <c r="E168" s="32" t="s">
        <v>1525</v>
      </c>
      <c r="F168" s="34" t="s">
        <v>450</v>
      </c>
      <c r="G168" s="34" t="s">
        <v>450</v>
      </c>
      <c r="H168" s="32" t="s">
        <v>1667</v>
      </c>
      <c r="I168" s="32" t="s">
        <v>1531</v>
      </c>
      <c r="J168" s="32" t="s">
        <v>97</v>
      </c>
      <c r="K168" s="32" t="s">
        <v>135</v>
      </c>
      <c r="L168" s="35">
        <v>3910500</v>
      </c>
      <c r="M168" s="36"/>
      <c r="N168" s="36" t="s">
        <v>1528</v>
      </c>
      <c r="O168" s="36"/>
      <c r="P168" s="36" t="s">
        <v>1529</v>
      </c>
      <c r="Q168" s="37" t="str">
        <f t="shared" si="0"/>
        <v>01/2021</v>
      </c>
    </row>
    <row r="169" spans="1:17" ht="15.75" customHeight="1" x14ac:dyDescent="0.15">
      <c r="A169" s="31">
        <v>169</v>
      </c>
      <c r="B169" s="32" t="s">
        <v>1668</v>
      </c>
      <c r="C169" s="32" t="s">
        <v>1523</v>
      </c>
      <c r="D169" s="32" t="s">
        <v>1524</v>
      </c>
      <c r="E169" s="32" t="s">
        <v>1525</v>
      </c>
      <c r="F169" s="34" t="s">
        <v>450</v>
      </c>
      <c r="G169" s="34" t="s">
        <v>450</v>
      </c>
      <c r="H169" s="32" t="s">
        <v>1669</v>
      </c>
      <c r="I169" s="32" t="s">
        <v>1531</v>
      </c>
      <c r="J169" s="32" t="s">
        <v>97</v>
      </c>
      <c r="K169" s="32" t="s">
        <v>135</v>
      </c>
      <c r="L169" s="35">
        <v>12484940</v>
      </c>
      <c r="M169" s="36"/>
      <c r="N169" s="36" t="s">
        <v>1528</v>
      </c>
      <c r="O169" s="36"/>
      <c r="P169" s="36" t="s">
        <v>1529</v>
      </c>
      <c r="Q169" s="37" t="str">
        <f t="shared" si="0"/>
        <v>01/2021</v>
      </c>
    </row>
    <row r="170" spans="1:17" ht="15.75" customHeight="1" x14ac:dyDescent="0.15">
      <c r="A170" s="31">
        <v>170</v>
      </c>
      <c r="B170" s="32" t="s">
        <v>1670</v>
      </c>
      <c r="C170" s="32" t="s">
        <v>1523</v>
      </c>
      <c r="D170" s="32" t="s">
        <v>1524</v>
      </c>
      <c r="E170" s="32" t="s">
        <v>1525</v>
      </c>
      <c r="F170" s="34" t="s">
        <v>450</v>
      </c>
      <c r="G170" s="34" t="s">
        <v>450</v>
      </c>
      <c r="H170" s="32" t="s">
        <v>1671</v>
      </c>
      <c r="I170" s="32" t="s">
        <v>1531</v>
      </c>
      <c r="J170" s="32" t="s">
        <v>97</v>
      </c>
      <c r="K170" s="32" t="s">
        <v>135</v>
      </c>
      <c r="L170" s="35">
        <v>5415048</v>
      </c>
      <c r="M170" s="36"/>
      <c r="N170" s="36" t="s">
        <v>1528</v>
      </c>
      <c r="O170" s="36"/>
      <c r="P170" s="36" t="s">
        <v>1529</v>
      </c>
      <c r="Q170" s="37" t="str">
        <f t="shared" si="0"/>
        <v>01/2021</v>
      </c>
    </row>
    <row r="171" spans="1:17" ht="15.75" customHeight="1" x14ac:dyDescent="0.15">
      <c r="A171" s="31">
        <v>171</v>
      </c>
      <c r="B171" s="32" t="s">
        <v>448</v>
      </c>
      <c r="C171" s="32" t="s">
        <v>1523</v>
      </c>
      <c r="D171" s="32" t="s">
        <v>1524</v>
      </c>
      <c r="E171" s="32" t="s">
        <v>1525</v>
      </c>
      <c r="F171" s="34" t="s">
        <v>444</v>
      </c>
      <c r="G171" s="34" t="s">
        <v>444</v>
      </c>
      <c r="H171" s="32" t="s">
        <v>443</v>
      </c>
      <c r="I171" s="32" t="s">
        <v>1672</v>
      </c>
      <c r="J171" s="32" t="s">
        <v>106</v>
      </c>
      <c r="K171" s="32" t="s">
        <v>258</v>
      </c>
      <c r="L171" s="35">
        <v>1584000</v>
      </c>
      <c r="M171" s="36"/>
      <c r="N171" s="36" t="s">
        <v>1528</v>
      </c>
      <c r="O171" s="36"/>
      <c r="P171" s="36" t="s">
        <v>1529</v>
      </c>
      <c r="Q171" s="37" t="str">
        <f t="shared" si="0"/>
        <v>01/2021</v>
      </c>
    </row>
    <row r="172" spans="1:17" ht="15.75" customHeight="1" x14ac:dyDescent="0.15">
      <c r="A172" s="31">
        <v>172</v>
      </c>
      <c r="B172" s="32" t="s">
        <v>400</v>
      </c>
      <c r="C172" s="32" t="s">
        <v>1523</v>
      </c>
      <c r="D172" s="32" t="s">
        <v>1524</v>
      </c>
      <c r="E172" s="32" t="s">
        <v>1525</v>
      </c>
      <c r="F172" s="34" t="s">
        <v>395</v>
      </c>
      <c r="G172" s="34" t="s">
        <v>395</v>
      </c>
      <c r="H172" s="32" t="s">
        <v>394</v>
      </c>
      <c r="I172" s="32" t="s">
        <v>1551</v>
      </c>
      <c r="J172" s="32" t="s">
        <v>277</v>
      </c>
      <c r="K172" s="32" t="s">
        <v>258</v>
      </c>
      <c r="L172" s="35">
        <v>190000</v>
      </c>
      <c r="M172" s="36"/>
      <c r="N172" s="36" t="s">
        <v>1528</v>
      </c>
      <c r="O172" s="36"/>
      <c r="P172" s="36" t="s">
        <v>1529</v>
      </c>
      <c r="Q172" s="37" t="str">
        <f t="shared" si="0"/>
        <v>01/2021</v>
      </c>
    </row>
    <row r="173" spans="1:17" ht="15.75" customHeight="1" x14ac:dyDescent="0.15">
      <c r="A173" s="31">
        <v>173</v>
      </c>
      <c r="B173" s="32" t="s">
        <v>433</v>
      </c>
      <c r="C173" s="32" t="s">
        <v>1523</v>
      </c>
      <c r="D173" s="32" t="s">
        <v>1524</v>
      </c>
      <c r="E173" s="32" t="s">
        <v>1525</v>
      </c>
      <c r="F173" s="34" t="s">
        <v>395</v>
      </c>
      <c r="G173" s="34" t="s">
        <v>395</v>
      </c>
      <c r="H173" s="32" t="s">
        <v>426</v>
      </c>
      <c r="I173" s="32" t="s">
        <v>1673</v>
      </c>
      <c r="J173" s="32" t="s">
        <v>277</v>
      </c>
      <c r="K173" s="32" t="s">
        <v>258</v>
      </c>
      <c r="L173" s="35">
        <v>308000</v>
      </c>
      <c r="M173" s="36"/>
      <c r="N173" s="36" t="s">
        <v>1528</v>
      </c>
      <c r="O173" s="36"/>
      <c r="P173" s="36" t="s">
        <v>1529</v>
      </c>
      <c r="Q173" s="37" t="str">
        <f t="shared" si="0"/>
        <v>01/2021</v>
      </c>
    </row>
    <row r="174" spans="1:17" ht="15.75" customHeight="1" x14ac:dyDescent="0.15">
      <c r="A174" s="31">
        <v>174</v>
      </c>
      <c r="B174" s="32" t="s">
        <v>425</v>
      </c>
      <c r="C174" s="32" t="s">
        <v>1523</v>
      </c>
      <c r="D174" s="32" t="s">
        <v>1524</v>
      </c>
      <c r="E174" s="32" t="s">
        <v>1525</v>
      </c>
      <c r="F174" s="34" t="s">
        <v>395</v>
      </c>
      <c r="G174" s="34" t="s">
        <v>395</v>
      </c>
      <c r="H174" s="32" t="s">
        <v>420</v>
      </c>
      <c r="I174" s="32" t="s">
        <v>1673</v>
      </c>
      <c r="J174" s="32" t="s">
        <v>277</v>
      </c>
      <c r="K174" s="32" t="s">
        <v>258</v>
      </c>
      <c r="L174" s="35">
        <v>308000</v>
      </c>
      <c r="M174" s="36"/>
      <c r="N174" s="36" t="s">
        <v>1528</v>
      </c>
      <c r="O174" s="36"/>
      <c r="P174" s="36" t="s">
        <v>1529</v>
      </c>
      <c r="Q174" s="37" t="str">
        <f t="shared" si="0"/>
        <v>01/2021</v>
      </c>
    </row>
    <row r="175" spans="1:17" ht="15.75" customHeight="1" x14ac:dyDescent="0.15">
      <c r="A175" s="31">
        <v>175</v>
      </c>
      <c r="B175" s="32" t="s">
        <v>419</v>
      </c>
      <c r="C175" s="32" t="s">
        <v>1523</v>
      </c>
      <c r="D175" s="32" t="s">
        <v>1524</v>
      </c>
      <c r="E175" s="32" t="s">
        <v>1525</v>
      </c>
      <c r="F175" s="34" t="s">
        <v>395</v>
      </c>
      <c r="G175" s="34" t="s">
        <v>395</v>
      </c>
      <c r="H175" s="32" t="s">
        <v>415</v>
      </c>
      <c r="I175" s="32" t="s">
        <v>1674</v>
      </c>
      <c r="J175" s="32" t="s">
        <v>106</v>
      </c>
      <c r="K175" s="32" t="s">
        <v>135</v>
      </c>
      <c r="L175" s="35">
        <v>792000</v>
      </c>
      <c r="M175" s="36"/>
      <c r="N175" s="36" t="s">
        <v>1528</v>
      </c>
      <c r="O175" s="36"/>
      <c r="P175" s="36" t="s">
        <v>1529</v>
      </c>
      <c r="Q175" s="37" t="str">
        <f t="shared" si="0"/>
        <v>01/2021</v>
      </c>
    </row>
    <row r="176" spans="1:17" ht="15.75" customHeight="1" x14ac:dyDescent="0.15">
      <c r="A176" s="31">
        <v>176</v>
      </c>
      <c r="B176" s="32" t="s">
        <v>414</v>
      </c>
      <c r="C176" s="32" t="s">
        <v>1523</v>
      </c>
      <c r="D176" s="32" t="s">
        <v>1524</v>
      </c>
      <c r="E176" s="32" t="s">
        <v>1525</v>
      </c>
      <c r="F176" s="34" t="s">
        <v>395</v>
      </c>
      <c r="G176" s="34" t="s">
        <v>395</v>
      </c>
      <c r="H176" s="32" t="s">
        <v>408</v>
      </c>
      <c r="I176" s="32" t="s">
        <v>1674</v>
      </c>
      <c r="J176" s="32" t="s">
        <v>106</v>
      </c>
      <c r="K176" s="32" t="s">
        <v>258</v>
      </c>
      <c r="L176" s="35">
        <v>792000</v>
      </c>
      <c r="M176" s="36"/>
      <c r="N176" s="36" t="s">
        <v>1528</v>
      </c>
      <c r="O176" s="36"/>
      <c r="P176" s="36" t="s">
        <v>1529</v>
      </c>
      <c r="Q176" s="37" t="str">
        <f t="shared" si="0"/>
        <v>01/2021</v>
      </c>
    </row>
    <row r="177" spans="1:17" ht="15.75" customHeight="1" x14ac:dyDescent="0.15">
      <c r="A177" s="31">
        <v>177</v>
      </c>
      <c r="B177" s="32" t="s">
        <v>406</v>
      </c>
      <c r="C177" s="32" t="s">
        <v>1523</v>
      </c>
      <c r="D177" s="32" t="s">
        <v>1524</v>
      </c>
      <c r="E177" s="32" t="s">
        <v>1525</v>
      </c>
      <c r="F177" s="34" t="s">
        <v>395</v>
      </c>
      <c r="G177" s="34" t="s">
        <v>395</v>
      </c>
      <c r="H177" s="32" t="s">
        <v>401</v>
      </c>
      <c r="I177" s="32" t="s">
        <v>1551</v>
      </c>
      <c r="J177" s="32" t="s">
        <v>106</v>
      </c>
      <c r="K177" s="32" t="s">
        <v>135</v>
      </c>
      <c r="L177" s="35">
        <v>12280000</v>
      </c>
      <c r="M177" s="36"/>
      <c r="N177" s="36" t="s">
        <v>1528</v>
      </c>
      <c r="O177" s="36"/>
      <c r="P177" s="36" t="s">
        <v>1529</v>
      </c>
      <c r="Q177" s="37" t="str">
        <f t="shared" si="0"/>
        <v>01/2021</v>
      </c>
    </row>
    <row r="178" spans="1:17" ht="15.75" customHeight="1" x14ac:dyDescent="0.15">
      <c r="A178" s="31">
        <v>178</v>
      </c>
      <c r="B178" s="32" t="s">
        <v>393</v>
      </c>
      <c r="C178" s="32" t="s">
        <v>1523</v>
      </c>
      <c r="D178" s="32" t="s">
        <v>1524</v>
      </c>
      <c r="E178" s="32" t="s">
        <v>1525</v>
      </c>
      <c r="F178" s="34" t="s">
        <v>354</v>
      </c>
      <c r="G178" s="34" t="s">
        <v>354</v>
      </c>
      <c r="H178" s="32" t="s">
        <v>387</v>
      </c>
      <c r="I178" s="32" t="s">
        <v>1672</v>
      </c>
      <c r="J178" s="32" t="s">
        <v>106</v>
      </c>
      <c r="K178" s="32" t="s">
        <v>258</v>
      </c>
      <c r="L178" s="35">
        <v>660000</v>
      </c>
      <c r="M178" s="36"/>
      <c r="N178" s="36" t="s">
        <v>1528</v>
      </c>
      <c r="O178" s="36"/>
      <c r="P178" s="36" t="s">
        <v>1529</v>
      </c>
      <c r="Q178" s="37" t="str">
        <f t="shared" si="0"/>
        <v>01/2021</v>
      </c>
    </row>
    <row r="179" spans="1:17" ht="15.75" customHeight="1" x14ac:dyDescent="0.15">
      <c r="A179" s="31">
        <v>179</v>
      </c>
      <c r="B179" s="32" t="s">
        <v>385</v>
      </c>
      <c r="C179" s="32" t="s">
        <v>1523</v>
      </c>
      <c r="D179" s="32" t="s">
        <v>1524</v>
      </c>
      <c r="E179" s="32" t="s">
        <v>1525</v>
      </c>
      <c r="F179" s="34" t="s">
        <v>354</v>
      </c>
      <c r="G179" s="34" t="s">
        <v>354</v>
      </c>
      <c r="H179" s="32" t="s">
        <v>380</v>
      </c>
      <c r="I179" s="32" t="s">
        <v>1675</v>
      </c>
      <c r="J179" s="32" t="s">
        <v>106</v>
      </c>
      <c r="K179" s="32" t="s">
        <v>90</v>
      </c>
      <c r="L179" s="35">
        <v>1672000</v>
      </c>
      <c r="M179" s="36"/>
      <c r="N179" s="36" t="s">
        <v>1528</v>
      </c>
      <c r="O179" s="36"/>
      <c r="P179" s="36" t="s">
        <v>1529</v>
      </c>
      <c r="Q179" s="37" t="str">
        <f t="shared" si="0"/>
        <v>01/2021</v>
      </c>
    </row>
    <row r="180" spans="1:17" ht="15.75" customHeight="1" x14ac:dyDescent="0.15">
      <c r="A180" s="31">
        <v>180</v>
      </c>
      <c r="B180" s="32" t="s">
        <v>1676</v>
      </c>
      <c r="C180" s="32" t="s">
        <v>1523</v>
      </c>
      <c r="D180" s="32" t="s">
        <v>1524</v>
      </c>
      <c r="E180" s="32" t="s">
        <v>1525</v>
      </c>
      <c r="F180" s="34" t="s">
        <v>354</v>
      </c>
      <c r="G180" s="34" t="s">
        <v>354</v>
      </c>
      <c r="H180" s="32" t="s">
        <v>1677</v>
      </c>
      <c r="I180" s="32" t="s">
        <v>1589</v>
      </c>
      <c r="J180" s="32" t="s">
        <v>97</v>
      </c>
      <c r="K180" s="32" t="s">
        <v>135</v>
      </c>
      <c r="L180" s="35">
        <v>11250000</v>
      </c>
      <c r="M180" s="36"/>
      <c r="N180" s="36" t="s">
        <v>1528</v>
      </c>
      <c r="O180" s="36"/>
      <c r="P180" s="36" t="s">
        <v>1529</v>
      </c>
      <c r="Q180" s="37" t="str">
        <f t="shared" si="0"/>
        <v>01/2021</v>
      </c>
    </row>
    <row r="181" spans="1:17" ht="15.75" customHeight="1" x14ac:dyDescent="0.15">
      <c r="A181" s="31">
        <v>181</v>
      </c>
      <c r="B181" s="32" t="s">
        <v>379</v>
      </c>
      <c r="C181" s="32" t="s">
        <v>1523</v>
      </c>
      <c r="D181" s="32" t="s">
        <v>1524</v>
      </c>
      <c r="E181" s="32" t="s">
        <v>1525</v>
      </c>
      <c r="F181" s="34" t="s">
        <v>354</v>
      </c>
      <c r="G181" s="34" t="s">
        <v>354</v>
      </c>
      <c r="H181" s="32" t="s">
        <v>373</v>
      </c>
      <c r="I181" s="32" t="s">
        <v>1678</v>
      </c>
      <c r="J181" s="32" t="s">
        <v>106</v>
      </c>
      <c r="K181" s="32" t="s">
        <v>258</v>
      </c>
      <c r="L181" s="35">
        <v>396000</v>
      </c>
      <c r="M181" s="36"/>
      <c r="N181" s="36" t="s">
        <v>1528</v>
      </c>
      <c r="O181" s="36"/>
      <c r="P181" s="36" t="s">
        <v>1529</v>
      </c>
      <c r="Q181" s="37" t="str">
        <f t="shared" si="0"/>
        <v>01/2021</v>
      </c>
    </row>
    <row r="182" spans="1:17" ht="15.75" customHeight="1" x14ac:dyDescent="0.15">
      <c r="A182" s="31">
        <v>182</v>
      </c>
      <c r="B182" s="32" t="s">
        <v>372</v>
      </c>
      <c r="C182" s="32" t="s">
        <v>1523</v>
      </c>
      <c r="D182" s="32" t="s">
        <v>1524</v>
      </c>
      <c r="E182" s="32" t="s">
        <v>1525</v>
      </c>
      <c r="F182" s="34" t="s">
        <v>354</v>
      </c>
      <c r="G182" s="34" t="s">
        <v>354</v>
      </c>
      <c r="H182" s="32" t="s">
        <v>368</v>
      </c>
      <c r="I182" s="32" t="s">
        <v>1679</v>
      </c>
      <c r="J182" s="32" t="s">
        <v>106</v>
      </c>
      <c r="K182" s="32" t="s">
        <v>258</v>
      </c>
      <c r="L182" s="35">
        <v>172000</v>
      </c>
      <c r="M182" s="36"/>
      <c r="N182" s="36" t="s">
        <v>1528</v>
      </c>
      <c r="O182" s="36"/>
      <c r="P182" s="36" t="s">
        <v>1529</v>
      </c>
      <c r="Q182" s="37" t="str">
        <f t="shared" si="0"/>
        <v>01/2021</v>
      </c>
    </row>
    <row r="183" spans="1:17" ht="15.75" customHeight="1" x14ac:dyDescent="0.15">
      <c r="A183" s="31">
        <v>183</v>
      </c>
      <c r="B183" s="32" t="s">
        <v>365</v>
      </c>
      <c r="C183" s="32" t="s">
        <v>1523</v>
      </c>
      <c r="D183" s="32" t="s">
        <v>1524</v>
      </c>
      <c r="E183" s="32" t="s">
        <v>1525</v>
      </c>
      <c r="F183" s="34" t="s">
        <v>354</v>
      </c>
      <c r="G183" s="34" t="s">
        <v>354</v>
      </c>
      <c r="H183" s="32" t="s">
        <v>359</v>
      </c>
      <c r="I183" s="32" t="s">
        <v>1680</v>
      </c>
      <c r="J183" s="32" t="s">
        <v>106</v>
      </c>
      <c r="K183" s="32" t="s">
        <v>258</v>
      </c>
      <c r="L183" s="35">
        <v>400000</v>
      </c>
      <c r="M183" s="36"/>
      <c r="N183" s="36" t="s">
        <v>1528</v>
      </c>
      <c r="O183" s="36"/>
      <c r="P183" s="36" t="s">
        <v>1529</v>
      </c>
      <c r="Q183" s="37" t="str">
        <f t="shared" si="0"/>
        <v>01/2021</v>
      </c>
    </row>
    <row r="184" spans="1:17" ht="15.75" customHeight="1" x14ac:dyDescent="0.15">
      <c r="A184" s="31">
        <v>184</v>
      </c>
      <c r="B184" s="32" t="s">
        <v>358</v>
      </c>
      <c r="C184" s="32" t="s">
        <v>1523</v>
      </c>
      <c r="D184" s="32" t="s">
        <v>1524</v>
      </c>
      <c r="E184" s="32" t="s">
        <v>1525</v>
      </c>
      <c r="F184" s="34" t="s">
        <v>354</v>
      </c>
      <c r="G184" s="34" t="s">
        <v>354</v>
      </c>
      <c r="H184" s="32" t="s">
        <v>353</v>
      </c>
      <c r="I184" s="32" t="s">
        <v>1681</v>
      </c>
      <c r="J184" s="32" t="s">
        <v>106</v>
      </c>
      <c r="K184" s="32" t="s">
        <v>258</v>
      </c>
      <c r="L184" s="35">
        <v>792000</v>
      </c>
      <c r="M184" s="36"/>
      <c r="N184" s="36" t="s">
        <v>1528</v>
      </c>
      <c r="O184" s="36"/>
      <c r="P184" s="36" t="s">
        <v>1529</v>
      </c>
      <c r="Q184" s="37" t="str">
        <f t="shared" si="0"/>
        <v>01/2021</v>
      </c>
    </row>
    <row r="185" spans="1:17" ht="15.75" customHeight="1" x14ac:dyDescent="0.15">
      <c r="A185" s="31">
        <v>185</v>
      </c>
      <c r="B185" s="32" t="s">
        <v>341</v>
      </c>
      <c r="C185" s="32" t="s">
        <v>1523</v>
      </c>
      <c r="D185" s="32" t="s">
        <v>1524</v>
      </c>
      <c r="E185" s="32" t="s">
        <v>1525</v>
      </c>
      <c r="F185" s="34" t="s">
        <v>333</v>
      </c>
      <c r="G185" s="34" t="s">
        <v>333</v>
      </c>
      <c r="H185" s="32" t="s">
        <v>332</v>
      </c>
      <c r="I185" s="32" t="s">
        <v>1682</v>
      </c>
      <c r="J185" s="32" t="s">
        <v>145</v>
      </c>
      <c r="K185" s="32" t="s">
        <v>135</v>
      </c>
      <c r="L185" s="35">
        <v>23777500</v>
      </c>
      <c r="M185" s="36"/>
      <c r="N185" s="36" t="s">
        <v>1528</v>
      </c>
      <c r="O185" s="36"/>
      <c r="P185" s="36" t="s">
        <v>1529</v>
      </c>
      <c r="Q185" s="37" t="str">
        <f t="shared" si="0"/>
        <v>01/2021</v>
      </c>
    </row>
    <row r="186" spans="1:17" ht="15.75" customHeight="1" x14ac:dyDescent="0.15">
      <c r="A186" s="31">
        <v>186</v>
      </c>
      <c r="B186" s="32" t="s">
        <v>331</v>
      </c>
      <c r="C186" s="32" t="s">
        <v>1523</v>
      </c>
      <c r="D186" s="32" t="s">
        <v>1524</v>
      </c>
      <c r="E186" s="32" t="s">
        <v>1525</v>
      </c>
      <c r="F186" s="34" t="s">
        <v>316</v>
      </c>
      <c r="G186" s="34" t="s">
        <v>316</v>
      </c>
      <c r="H186" s="32" t="s">
        <v>326</v>
      </c>
      <c r="I186" s="32" t="s">
        <v>1551</v>
      </c>
      <c r="J186" s="32" t="s">
        <v>106</v>
      </c>
      <c r="K186" s="32" t="s">
        <v>258</v>
      </c>
      <c r="L186" s="35">
        <v>65000</v>
      </c>
      <c r="M186" s="36"/>
      <c r="N186" s="36" t="s">
        <v>1528</v>
      </c>
      <c r="O186" s="36"/>
      <c r="P186" s="36" t="s">
        <v>1529</v>
      </c>
      <c r="Q186" s="37" t="str">
        <f t="shared" si="0"/>
        <v>01/2021</v>
      </c>
    </row>
    <row r="187" spans="1:17" ht="15.75" customHeight="1" x14ac:dyDescent="0.15">
      <c r="A187" s="31">
        <v>187</v>
      </c>
      <c r="B187" s="32" t="s">
        <v>325</v>
      </c>
      <c r="C187" s="32" t="s">
        <v>1567</v>
      </c>
      <c r="D187" s="32" t="s">
        <v>1524</v>
      </c>
      <c r="E187" s="32" t="s">
        <v>1568</v>
      </c>
      <c r="F187" s="34" t="s">
        <v>316</v>
      </c>
      <c r="G187" s="34" t="s">
        <v>316</v>
      </c>
      <c r="H187" s="32"/>
      <c r="I187" s="32" t="s">
        <v>1551</v>
      </c>
      <c r="J187" s="32" t="s">
        <v>97</v>
      </c>
      <c r="K187" s="32" t="s">
        <v>258</v>
      </c>
      <c r="L187" s="35"/>
      <c r="M187" s="38">
        <v>65000</v>
      </c>
      <c r="N187" s="36" t="s">
        <v>1571</v>
      </c>
      <c r="O187" s="36"/>
      <c r="P187" s="36" t="s">
        <v>1529</v>
      </c>
      <c r="Q187" s="37" t="str">
        <f t="shared" si="0"/>
        <v>01/2021</v>
      </c>
    </row>
    <row r="188" spans="1:17" ht="15.75" customHeight="1" x14ac:dyDescent="0.15">
      <c r="A188" s="31">
        <v>188</v>
      </c>
      <c r="B188" s="32" t="s">
        <v>319</v>
      </c>
      <c r="C188" s="32" t="s">
        <v>1523</v>
      </c>
      <c r="D188" s="32" t="s">
        <v>1524</v>
      </c>
      <c r="E188" s="32" t="s">
        <v>1525</v>
      </c>
      <c r="F188" s="34" t="s">
        <v>316</v>
      </c>
      <c r="G188" s="34" t="s">
        <v>316</v>
      </c>
      <c r="H188" s="32" t="s">
        <v>315</v>
      </c>
      <c r="I188" s="32" t="s">
        <v>1551</v>
      </c>
      <c r="J188" s="32" t="s">
        <v>106</v>
      </c>
      <c r="K188" s="32" t="s">
        <v>258</v>
      </c>
      <c r="L188" s="35">
        <v>65000</v>
      </c>
      <c r="M188" s="36"/>
      <c r="N188" s="36" t="s">
        <v>1528</v>
      </c>
      <c r="O188" s="36"/>
      <c r="P188" s="36" t="s">
        <v>1529</v>
      </c>
      <c r="Q188" s="37" t="str">
        <f t="shared" si="0"/>
        <v>01/2021</v>
      </c>
    </row>
    <row r="189" spans="1:17" ht="15.75" customHeight="1" x14ac:dyDescent="0.15">
      <c r="A189" s="31">
        <v>189</v>
      </c>
      <c r="B189" s="32" t="s">
        <v>314</v>
      </c>
      <c r="C189" s="32" t="s">
        <v>1523</v>
      </c>
      <c r="D189" s="32" t="s">
        <v>1524</v>
      </c>
      <c r="E189" s="32" t="s">
        <v>1525</v>
      </c>
      <c r="F189" s="34" t="s">
        <v>307</v>
      </c>
      <c r="G189" s="34" t="s">
        <v>307</v>
      </c>
      <c r="H189" s="32" t="s">
        <v>306</v>
      </c>
      <c r="I189" s="32" t="s">
        <v>1683</v>
      </c>
      <c r="J189" s="32" t="s">
        <v>106</v>
      </c>
      <c r="K189" s="32" t="s">
        <v>258</v>
      </c>
      <c r="L189" s="35">
        <v>3212000</v>
      </c>
      <c r="M189" s="36"/>
      <c r="N189" s="36" t="s">
        <v>1528</v>
      </c>
      <c r="O189" s="36"/>
      <c r="P189" s="36" t="s">
        <v>1529</v>
      </c>
      <c r="Q189" s="37" t="str">
        <f t="shared" si="0"/>
        <v>01/2021</v>
      </c>
    </row>
    <row r="190" spans="1:17" ht="15.75" customHeight="1" x14ac:dyDescent="0.15">
      <c r="A190" s="31">
        <v>190</v>
      </c>
      <c r="B190" s="32" t="s">
        <v>301</v>
      </c>
      <c r="C190" s="32" t="s">
        <v>1523</v>
      </c>
      <c r="D190" s="32" t="s">
        <v>1524</v>
      </c>
      <c r="E190" s="32" t="s">
        <v>1525</v>
      </c>
      <c r="F190" s="34" t="s">
        <v>283</v>
      </c>
      <c r="G190" s="34" t="s">
        <v>283</v>
      </c>
      <c r="H190" s="32" t="s">
        <v>296</v>
      </c>
      <c r="I190" s="32" t="s">
        <v>1684</v>
      </c>
      <c r="J190" s="32" t="s">
        <v>106</v>
      </c>
      <c r="K190" s="32" t="s">
        <v>90</v>
      </c>
      <c r="L190" s="35">
        <v>1304000</v>
      </c>
      <c r="M190" s="36"/>
      <c r="N190" s="36" t="s">
        <v>1528</v>
      </c>
      <c r="O190" s="36"/>
      <c r="P190" s="36" t="s">
        <v>1529</v>
      </c>
      <c r="Q190" s="37" t="str">
        <f t="shared" si="0"/>
        <v>01/2021</v>
      </c>
    </row>
    <row r="191" spans="1:17" ht="15.75" customHeight="1" x14ac:dyDescent="0.15">
      <c r="A191" s="31">
        <v>191</v>
      </c>
      <c r="B191" s="32" t="s">
        <v>295</v>
      </c>
      <c r="C191" s="32" t="s">
        <v>1523</v>
      </c>
      <c r="D191" s="32" t="s">
        <v>1524</v>
      </c>
      <c r="E191" s="32" t="s">
        <v>1525</v>
      </c>
      <c r="F191" s="34" t="s">
        <v>283</v>
      </c>
      <c r="G191" s="34" t="s">
        <v>283</v>
      </c>
      <c r="H191" s="32" t="s">
        <v>290</v>
      </c>
      <c r="I191" s="32" t="s">
        <v>1685</v>
      </c>
      <c r="J191" s="32" t="s">
        <v>106</v>
      </c>
      <c r="K191" s="32" t="s">
        <v>90</v>
      </c>
      <c r="L191" s="35">
        <v>1320000</v>
      </c>
      <c r="M191" s="36"/>
      <c r="N191" s="36" t="s">
        <v>1528</v>
      </c>
      <c r="O191" s="36"/>
      <c r="P191" s="36" t="s">
        <v>1529</v>
      </c>
      <c r="Q191" s="37" t="str">
        <f t="shared" si="0"/>
        <v>01/2021</v>
      </c>
    </row>
    <row r="192" spans="1:17" ht="15.75" customHeight="1" x14ac:dyDescent="0.15">
      <c r="A192" s="31">
        <v>192</v>
      </c>
      <c r="B192" s="32" t="s">
        <v>288</v>
      </c>
      <c r="C192" s="32" t="s">
        <v>1523</v>
      </c>
      <c r="D192" s="32" t="s">
        <v>1524</v>
      </c>
      <c r="E192" s="32" t="s">
        <v>1525</v>
      </c>
      <c r="F192" s="34" t="s">
        <v>283</v>
      </c>
      <c r="G192" s="34" t="s">
        <v>283</v>
      </c>
      <c r="H192" s="32" t="s">
        <v>282</v>
      </c>
      <c r="I192" s="32" t="s">
        <v>1679</v>
      </c>
      <c r="J192" s="32" t="s">
        <v>106</v>
      </c>
      <c r="K192" s="32" t="s">
        <v>258</v>
      </c>
      <c r="L192" s="35">
        <v>296000</v>
      </c>
      <c r="M192" s="36"/>
      <c r="N192" s="36" t="s">
        <v>1528</v>
      </c>
      <c r="O192" s="36"/>
      <c r="P192" s="36" t="s">
        <v>1529</v>
      </c>
      <c r="Q192" s="37" t="str">
        <f t="shared" si="0"/>
        <v>01/2021</v>
      </c>
    </row>
    <row r="193" spans="1:17" ht="15.75" customHeight="1" x14ac:dyDescent="0.15">
      <c r="A193" s="31">
        <v>193</v>
      </c>
      <c r="B193" s="32" t="s">
        <v>1686</v>
      </c>
      <c r="C193" s="32" t="s">
        <v>1523</v>
      </c>
      <c r="D193" s="32" t="s">
        <v>1524</v>
      </c>
      <c r="E193" s="32" t="s">
        <v>1525</v>
      </c>
      <c r="F193" s="34" t="s">
        <v>268</v>
      </c>
      <c r="G193" s="34" t="s">
        <v>268</v>
      </c>
      <c r="H193" s="32" t="s">
        <v>267</v>
      </c>
      <c r="I193" s="32" t="s">
        <v>1610</v>
      </c>
      <c r="J193" s="32" t="s">
        <v>97</v>
      </c>
      <c r="K193" s="32" t="s">
        <v>90</v>
      </c>
      <c r="L193" s="35">
        <v>195000</v>
      </c>
      <c r="M193" s="36"/>
      <c r="N193" s="36" t="s">
        <v>1528</v>
      </c>
      <c r="O193" s="36"/>
      <c r="P193" s="36" t="s">
        <v>1529</v>
      </c>
      <c r="Q193" s="37" t="str">
        <f t="shared" si="0"/>
        <v>01/2021</v>
      </c>
    </row>
    <row r="194" spans="1:17" ht="15.75" customHeight="1" x14ac:dyDescent="0.15">
      <c r="A194" s="31">
        <v>194</v>
      </c>
      <c r="B194" s="32" t="s">
        <v>1687</v>
      </c>
      <c r="C194" s="32" t="s">
        <v>1567</v>
      </c>
      <c r="D194" s="32" t="s">
        <v>1524</v>
      </c>
      <c r="E194" s="32" t="s">
        <v>1568</v>
      </c>
      <c r="F194" s="34" t="s">
        <v>268</v>
      </c>
      <c r="G194" s="34" t="s">
        <v>268</v>
      </c>
      <c r="H194" s="32"/>
      <c r="I194" s="32" t="s">
        <v>1610</v>
      </c>
      <c r="J194" s="32" t="s">
        <v>97</v>
      </c>
      <c r="K194" s="32" t="s">
        <v>90</v>
      </c>
      <c r="L194" s="35"/>
      <c r="M194" s="38">
        <v>195000</v>
      </c>
      <c r="N194" s="36" t="s">
        <v>1571</v>
      </c>
      <c r="O194" s="36"/>
      <c r="P194" s="36" t="s">
        <v>1529</v>
      </c>
      <c r="Q194" s="37" t="str">
        <f t="shared" si="0"/>
        <v>01/2021</v>
      </c>
    </row>
    <row r="195" spans="1:17" ht="15.75" customHeight="1" x14ac:dyDescent="0.15">
      <c r="A195" s="31">
        <v>195</v>
      </c>
      <c r="B195" s="32" t="s">
        <v>281</v>
      </c>
      <c r="C195" s="32" t="s">
        <v>1523</v>
      </c>
      <c r="D195" s="32" t="s">
        <v>1524</v>
      </c>
      <c r="E195" s="32" t="s">
        <v>1525</v>
      </c>
      <c r="F195" s="34" t="s">
        <v>268</v>
      </c>
      <c r="G195" s="34" t="s">
        <v>268</v>
      </c>
      <c r="H195" s="32" t="s">
        <v>275</v>
      </c>
      <c r="I195" s="32" t="s">
        <v>1688</v>
      </c>
      <c r="J195" s="32" t="s">
        <v>97</v>
      </c>
      <c r="K195" s="32" t="s">
        <v>258</v>
      </c>
      <c r="L195" s="35">
        <v>990000</v>
      </c>
      <c r="M195" s="36"/>
      <c r="N195" s="36" t="s">
        <v>1528</v>
      </c>
      <c r="O195" s="36"/>
      <c r="P195" s="36" t="s">
        <v>1529</v>
      </c>
      <c r="Q195" s="37" t="str">
        <f t="shared" si="0"/>
        <v>01/2021</v>
      </c>
    </row>
    <row r="196" spans="1:17" ht="15.75" customHeight="1" x14ac:dyDescent="0.15">
      <c r="A196" s="31">
        <v>196</v>
      </c>
      <c r="B196" s="32" t="s">
        <v>274</v>
      </c>
      <c r="C196" s="32" t="s">
        <v>1523</v>
      </c>
      <c r="D196" s="32" t="s">
        <v>1524</v>
      </c>
      <c r="E196" s="32" t="s">
        <v>1525</v>
      </c>
      <c r="F196" s="34" t="s">
        <v>268</v>
      </c>
      <c r="G196" s="34" t="s">
        <v>268</v>
      </c>
      <c r="H196" s="32" t="s">
        <v>267</v>
      </c>
      <c r="I196" s="32" t="s">
        <v>1610</v>
      </c>
      <c r="J196" s="32" t="s">
        <v>106</v>
      </c>
      <c r="K196" s="32" t="s">
        <v>258</v>
      </c>
      <c r="L196" s="35">
        <v>465000</v>
      </c>
      <c r="M196" s="36"/>
      <c r="N196" s="36" t="s">
        <v>1528</v>
      </c>
      <c r="O196" s="36"/>
      <c r="P196" s="36" t="s">
        <v>1529</v>
      </c>
      <c r="Q196" s="37" t="str">
        <f t="shared" si="0"/>
        <v>01/2021</v>
      </c>
    </row>
    <row r="197" spans="1:17" ht="15.75" customHeight="1" x14ac:dyDescent="0.15">
      <c r="A197" s="31">
        <v>197</v>
      </c>
      <c r="B197" s="32" t="s">
        <v>266</v>
      </c>
      <c r="C197" s="32" t="s">
        <v>1523</v>
      </c>
      <c r="D197" s="32" t="s">
        <v>1524</v>
      </c>
      <c r="E197" s="32" t="s">
        <v>1525</v>
      </c>
      <c r="F197" s="34" t="s">
        <v>260</v>
      </c>
      <c r="G197" s="34" t="s">
        <v>260</v>
      </c>
      <c r="H197" s="32" t="s">
        <v>259</v>
      </c>
      <c r="I197" s="32" t="s">
        <v>1689</v>
      </c>
      <c r="J197" s="32" t="s">
        <v>106</v>
      </c>
      <c r="K197" s="32" t="s">
        <v>258</v>
      </c>
      <c r="L197" s="35">
        <v>396000</v>
      </c>
      <c r="M197" s="36"/>
      <c r="N197" s="36" t="s">
        <v>1528</v>
      </c>
      <c r="O197" s="36"/>
      <c r="P197" s="36" t="s">
        <v>1529</v>
      </c>
      <c r="Q197" s="37" t="str">
        <f t="shared" si="0"/>
        <v>01/2021</v>
      </c>
    </row>
    <row r="198" spans="1:17" ht="15.75" customHeight="1" x14ac:dyDescent="0.15">
      <c r="A198" s="31">
        <v>198</v>
      </c>
      <c r="B198" s="32" t="s">
        <v>257</v>
      </c>
      <c r="C198" s="32" t="s">
        <v>1523</v>
      </c>
      <c r="D198" s="32" t="s">
        <v>1524</v>
      </c>
      <c r="E198" s="32" t="s">
        <v>1525</v>
      </c>
      <c r="F198" s="34" t="s">
        <v>224</v>
      </c>
      <c r="G198" s="34" t="s">
        <v>224</v>
      </c>
      <c r="H198" s="32" t="s">
        <v>250</v>
      </c>
      <c r="I198" s="32" t="s">
        <v>1690</v>
      </c>
      <c r="J198" s="32" t="s">
        <v>106</v>
      </c>
      <c r="K198" s="32" t="s">
        <v>258</v>
      </c>
      <c r="L198" s="35">
        <v>792000</v>
      </c>
      <c r="M198" s="36"/>
      <c r="N198" s="36" t="s">
        <v>1528</v>
      </c>
      <c r="O198" s="36"/>
      <c r="P198" s="36" t="s">
        <v>1529</v>
      </c>
      <c r="Q198" s="37" t="str">
        <f t="shared" si="0"/>
        <v>01/2021</v>
      </c>
    </row>
    <row r="199" spans="1:17" ht="15.75" customHeight="1" x14ac:dyDescent="0.15">
      <c r="A199" s="31">
        <v>199</v>
      </c>
      <c r="B199" s="32" t="s">
        <v>243</v>
      </c>
      <c r="C199" s="32" t="s">
        <v>1523</v>
      </c>
      <c r="D199" s="32" t="s">
        <v>1524</v>
      </c>
      <c r="E199" s="32" t="s">
        <v>1525</v>
      </c>
      <c r="F199" s="34" t="s">
        <v>224</v>
      </c>
      <c r="G199" s="34" t="s">
        <v>224</v>
      </c>
      <c r="H199" s="32" t="s">
        <v>237</v>
      </c>
      <c r="I199" s="32" t="s">
        <v>1585</v>
      </c>
      <c r="J199" s="32" t="s">
        <v>106</v>
      </c>
      <c r="K199" s="32" t="s">
        <v>90</v>
      </c>
      <c r="L199" s="35">
        <v>196000</v>
      </c>
      <c r="M199" s="36"/>
      <c r="N199" s="36" t="s">
        <v>1528</v>
      </c>
      <c r="O199" s="36"/>
      <c r="P199" s="36" t="s">
        <v>1529</v>
      </c>
      <c r="Q199" s="37" t="str">
        <f t="shared" si="0"/>
        <v>01/2021</v>
      </c>
    </row>
    <row r="200" spans="1:17" ht="15.75" customHeight="1" x14ac:dyDescent="0.15">
      <c r="A200" s="31">
        <v>200</v>
      </c>
      <c r="B200" s="32" t="s">
        <v>235</v>
      </c>
      <c r="C200" s="32" t="s">
        <v>1523</v>
      </c>
      <c r="D200" s="32" t="s">
        <v>1524</v>
      </c>
      <c r="E200" s="32" t="s">
        <v>1525</v>
      </c>
      <c r="F200" s="34" t="s">
        <v>224</v>
      </c>
      <c r="G200" s="34" t="s">
        <v>224</v>
      </c>
      <c r="H200" s="32" t="s">
        <v>231</v>
      </c>
      <c r="I200" s="32" t="s">
        <v>1589</v>
      </c>
      <c r="J200" s="32" t="s">
        <v>106</v>
      </c>
      <c r="K200" s="32" t="s">
        <v>135</v>
      </c>
      <c r="L200" s="35">
        <v>11220000</v>
      </c>
      <c r="M200" s="36"/>
      <c r="N200" s="36" t="s">
        <v>1528</v>
      </c>
      <c r="O200" s="36"/>
      <c r="P200" s="36" t="s">
        <v>1529</v>
      </c>
      <c r="Q200" s="37" t="str">
        <f t="shared" si="0"/>
        <v>01/2021</v>
      </c>
    </row>
    <row r="201" spans="1:17" ht="15.75" customHeight="1" x14ac:dyDescent="0.15">
      <c r="A201" s="31">
        <v>201</v>
      </c>
      <c r="B201" s="32" t="s">
        <v>230</v>
      </c>
      <c r="C201" s="32" t="s">
        <v>1523</v>
      </c>
      <c r="D201" s="32" t="s">
        <v>1524</v>
      </c>
      <c r="E201" s="32" t="s">
        <v>1525</v>
      </c>
      <c r="F201" s="34" t="s">
        <v>224</v>
      </c>
      <c r="G201" s="34" t="s">
        <v>224</v>
      </c>
      <c r="H201" s="32" t="s">
        <v>223</v>
      </c>
      <c r="I201" s="32" t="s">
        <v>1589</v>
      </c>
      <c r="J201" s="32" t="s">
        <v>106</v>
      </c>
      <c r="K201" s="32" t="s">
        <v>135</v>
      </c>
      <c r="L201" s="35">
        <v>2376000</v>
      </c>
      <c r="M201" s="36"/>
      <c r="N201" s="36" t="s">
        <v>1528</v>
      </c>
      <c r="O201" s="36"/>
      <c r="P201" s="36" t="s">
        <v>1529</v>
      </c>
      <c r="Q201" s="37" t="str">
        <f t="shared" si="0"/>
        <v>01/2021</v>
      </c>
    </row>
    <row r="202" spans="1:17" ht="15.75" customHeight="1" x14ac:dyDescent="0.15">
      <c r="A202" s="31">
        <v>202</v>
      </c>
      <c r="B202" s="32" t="s">
        <v>221</v>
      </c>
      <c r="C202" s="32" t="s">
        <v>1523</v>
      </c>
      <c r="D202" s="32" t="s">
        <v>1524</v>
      </c>
      <c r="E202" s="32" t="s">
        <v>1525</v>
      </c>
      <c r="F202" s="33">
        <v>44531</v>
      </c>
      <c r="G202" s="33">
        <v>44531</v>
      </c>
      <c r="H202" s="32" t="s">
        <v>217</v>
      </c>
      <c r="I202" s="32" t="s">
        <v>1691</v>
      </c>
      <c r="J202" s="32" t="s">
        <v>106</v>
      </c>
      <c r="K202" s="32" t="s">
        <v>90</v>
      </c>
      <c r="L202" s="35">
        <v>2176000</v>
      </c>
      <c r="M202" s="36"/>
      <c r="N202" s="36" t="s">
        <v>1528</v>
      </c>
      <c r="O202" s="36"/>
      <c r="P202" s="36" t="s">
        <v>1529</v>
      </c>
      <c r="Q202" s="37" t="str">
        <f t="shared" si="0"/>
        <v>44531</v>
      </c>
    </row>
    <row r="203" spans="1:17" ht="15.75" customHeight="1" x14ac:dyDescent="0.15">
      <c r="A203" s="31">
        <v>203</v>
      </c>
      <c r="B203" s="32" t="s">
        <v>148</v>
      </c>
      <c r="C203" s="32" t="s">
        <v>1523</v>
      </c>
      <c r="D203" s="32" t="s">
        <v>1524</v>
      </c>
      <c r="E203" s="32" t="s">
        <v>1525</v>
      </c>
      <c r="F203" s="33">
        <v>44409</v>
      </c>
      <c r="G203" s="33">
        <v>44409</v>
      </c>
      <c r="H203" s="32" t="s">
        <v>143</v>
      </c>
      <c r="I203" s="32" t="s">
        <v>1692</v>
      </c>
      <c r="J203" s="32" t="s">
        <v>97</v>
      </c>
      <c r="K203" s="32" t="s">
        <v>90</v>
      </c>
      <c r="L203" s="35">
        <v>1240000</v>
      </c>
      <c r="M203" s="36"/>
      <c r="N203" s="36" t="s">
        <v>1528</v>
      </c>
      <c r="O203" s="36"/>
      <c r="P203" s="36" t="s">
        <v>1529</v>
      </c>
      <c r="Q203" s="37" t="str">
        <f t="shared" si="0"/>
        <v>44409</v>
      </c>
    </row>
    <row r="204" spans="1:17" ht="15.75" customHeight="1" x14ac:dyDescent="0.15">
      <c r="A204" s="31">
        <v>204</v>
      </c>
      <c r="B204" s="32" t="s">
        <v>155</v>
      </c>
      <c r="C204" s="32" t="s">
        <v>1523</v>
      </c>
      <c r="D204" s="32" t="s">
        <v>1524</v>
      </c>
      <c r="E204" s="32" t="s">
        <v>1525</v>
      </c>
      <c r="F204" s="33">
        <v>44348</v>
      </c>
      <c r="G204" s="33">
        <v>44348</v>
      </c>
      <c r="H204" s="32" t="s">
        <v>149</v>
      </c>
      <c r="I204" s="32" t="s">
        <v>1672</v>
      </c>
      <c r="J204" s="32" t="s">
        <v>145</v>
      </c>
      <c r="K204" s="32" t="s">
        <v>90</v>
      </c>
      <c r="L204" s="35">
        <v>8800000</v>
      </c>
      <c r="M204" s="36"/>
      <c r="N204" s="36" t="s">
        <v>1528</v>
      </c>
      <c r="O204" s="36"/>
      <c r="P204" s="36" t="s">
        <v>1529</v>
      </c>
      <c r="Q204" s="37" t="str">
        <f t="shared" si="0"/>
        <v>44348</v>
      </c>
    </row>
    <row r="205" spans="1:17" ht="15.75" customHeight="1" x14ac:dyDescent="0.15">
      <c r="A205" s="31">
        <v>205</v>
      </c>
      <c r="B205" s="32" t="s">
        <v>142</v>
      </c>
      <c r="C205" s="32" t="s">
        <v>1523</v>
      </c>
      <c r="D205" s="32" t="s">
        <v>1524</v>
      </c>
      <c r="E205" s="32" t="s">
        <v>1525</v>
      </c>
      <c r="F205" s="33">
        <v>44317</v>
      </c>
      <c r="G205" s="33">
        <v>44317</v>
      </c>
      <c r="H205" s="32" t="s">
        <v>139</v>
      </c>
      <c r="I205" s="32" t="s">
        <v>1693</v>
      </c>
      <c r="J205" s="32" t="s">
        <v>106</v>
      </c>
      <c r="K205" s="32" t="s">
        <v>135</v>
      </c>
      <c r="L205" s="35">
        <v>2728000</v>
      </c>
      <c r="M205" s="36"/>
      <c r="N205" s="36" t="s">
        <v>1528</v>
      </c>
      <c r="O205" s="36"/>
      <c r="P205" s="36" t="s">
        <v>1529</v>
      </c>
      <c r="Q205" s="37" t="str">
        <f t="shared" si="0"/>
        <v>44317</v>
      </c>
    </row>
    <row r="206" spans="1:17" ht="15.75" customHeight="1" x14ac:dyDescent="0.15">
      <c r="A206" s="31">
        <v>206</v>
      </c>
      <c r="B206" s="32" t="s">
        <v>134</v>
      </c>
      <c r="C206" s="32" t="s">
        <v>1523</v>
      </c>
      <c r="D206" s="32" t="s">
        <v>1524</v>
      </c>
      <c r="E206" s="32" t="s">
        <v>1525</v>
      </c>
      <c r="F206" s="33">
        <v>44317</v>
      </c>
      <c r="G206" s="33">
        <v>44317</v>
      </c>
      <c r="H206" s="32" t="s">
        <v>128</v>
      </c>
      <c r="I206" s="32" t="s">
        <v>1693</v>
      </c>
      <c r="J206" s="32" t="s">
        <v>106</v>
      </c>
      <c r="K206" s="32" t="s">
        <v>135</v>
      </c>
      <c r="L206" s="35">
        <v>3916000</v>
      </c>
      <c r="M206" s="36"/>
      <c r="N206" s="36" t="s">
        <v>1528</v>
      </c>
      <c r="O206" s="36"/>
      <c r="P206" s="36" t="s">
        <v>1529</v>
      </c>
      <c r="Q206" s="37" t="str">
        <f t="shared" si="0"/>
        <v>44317</v>
      </c>
    </row>
    <row r="207" spans="1:17" ht="15.75" customHeight="1" x14ac:dyDescent="0.15">
      <c r="A207" s="31">
        <v>207</v>
      </c>
      <c r="B207" s="32" t="s">
        <v>124</v>
      </c>
      <c r="C207" s="32" t="s">
        <v>1523</v>
      </c>
      <c r="D207" s="32" t="s">
        <v>1524</v>
      </c>
      <c r="E207" s="32" t="s">
        <v>1525</v>
      </c>
      <c r="F207" s="33">
        <v>44287</v>
      </c>
      <c r="G207" s="33">
        <v>44287</v>
      </c>
      <c r="H207" s="32" t="s">
        <v>119</v>
      </c>
      <c r="I207" s="32" t="s">
        <v>1551</v>
      </c>
      <c r="J207" s="32" t="s">
        <v>106</v>
      </c>
      <c r="K207" s="32" t="s">
        <v>90</v>
      </c>
      <c r="L207" s="35">
        <v>1065000</v>
      </c>
      <c r="M207" s="36"/>
      <c r="N207" s="36" t="s">
        <v>1528</v>
      </c>
      <c r="O207" s="36"/>
      <c r="P207" s="36" t="s">
        <v>1529</v>
      </c>
      <c r="Q207" s="37" t="str">
        <f t="shared" si="0"/>
        <v>44287</v>
      </c>
    </row>
    <row r="208" spans="1:17" ht="15.75" customHeight="1" x14ac:dyDescent="0.15">
      <c r="A208" s="31">
        <v>208</v>
      </c>
      <c r="B208" s="32" t="s">
        <v>115</v>
      </c>
      <c r="C208" s="32" t="s">
        <v>1523</v>
      </c>
      <c r="D208" s="32" t="s">
        <v>1524</v>
      </c>
      <c r="E208" s="32" t="s">
        <v>1525</v>
      </c>
      <c r="F208" s="33">
        <v>44256</v>
      </c>
      <c r="G208" s="33">
        <v>44256</v>
      </c>
      <c r="H208" s="32" t="s">
        <v>108</v>
      </c>
      <c r="I208" s="32" t="s">
        <v>1694</v>
      </c>
      <c r="J208" s="32" t="s">
        <v>106</v>
      </c>
      <c r="K208" s="32" t="s">
        <v>90</v>
      </c>
      <c r="L208" s="35">
        <v>6732000</v>
      </c>
      <c r="M208" s="36"/>
      <c r="N208" s="36" t="s">
        <v>1528</v>
      </c>
      <c r="O208" s="36"/>
      <c r="P208" s="36" t="s">
        <v>1529</v>
      </c>
      <c r="Q208" s="37" t="str">
        <f t="shared" si="0"/>
        <v>44256</v>
      </c>
    </row>
    <row r="209" spans="1:17" ht="15.75" customHeight="1" x14ac:dyDescent="0.15">
      <c r="A209" s="31">
        <v>209</v>
      </c>
      <c r="B209" s="32" t="s">
        <v>105</v>
      </c>
      <c r="C209" s="32" t="s">
        <v>1523</v>
      </c>
      <c r="D209" s="32" t="s">
        <v>1524</v>
      </c>
      <c r="E209" s="32" t="s">
        <v>1525</v>
      </c>
      <c r="F209" s="33">
        <v>44228</v>
      </c>
      <c r="G209" s="33">
        <v>44228</v>
      </c>
      <c r="H209" s="32" t="s">
        <v>88</v>
      </c>
      <c r="I209" s="32" t="s">
        <v>1591</v>
      </c>
      <c r="J209" s="32" t="s">
        <v>106</v>
      </c>
      <c r="K209" s="32" t="s">
        <v>90</v>
      </c>
      <c r="L209" s="35">
        <v>140000</v>
      </c>
      <c r="M209" s="36"/>
      <c r="N209" s="36" t="s">
        <v>1528</v>
      </c>
      <c r="O209" s="36"/>
      <c r="P209" s="36" t="s">
        <v>1529</v>
      </c>
      <c r="Q209" s="37" t="str">
        <f t="shared" si="0"/>
        <v>44228</v>
      </c>
    </row>
    <row r="210" spans="1:17" ht="15.75" customHeight="1" x14ac:dyDescent="0.15">
      <c r="A210" s="31">
        <v>7</v>
      </c>
      <c r="B210" s="32" t="s">
        <v>1353</v>
      </c>
      <c r="C210" s="32" t="s">
        <v>1523</v>
      </c>
      <c r="D210" s="32" t="s">
        <v>1524</v>
      </c>
      <c r="E210" s="32" t="s">
        <v>1525</v>
      </c>
      <c r="F210" s="34" t="s">
        <v>1351</v>
      </c>
      <c r="G210" s="34" t="s">
        <v>1351</v>
      </c>
      <c r="H210" s="32" t="s">
        <v>1345</v>
      </c>
      <c r="I210" s="32" t="s">
        <v>1695</v>
      </c>
      <c r="J210" s="32" t="s">
        <v>277</v>
      </c>
      <c r="K210" s="32" t="s">
        <v>631</v>
      </c>
      <c r="L210" s="35">
        <v>23000000</v>
      </c>
      <c r="M210" s="36"/>
      <c r="N210" s="36" t="s">
        <v>1528</v>
      </c>
      <c r="O210" s="36"/>
      <c r="P210" s="36" t="s">
        <v>1529</v>
      </c>
      <c r="Q210" s="37" t="str">
        <f t="shared" si="0"/>
        <v>03/2021</v>
      </c>
    </row>
    <row r="211" spans="1:17" ht="15.75" customHeight="1" x14ac:dyDescent="0.15">
      <c r="A211" s="31">
        <v>8</v>
      </c>
      <c r="B211" s="32" t="s">
        <v>1176</v>
      </c>
      <c r="C211" s="32" t="s">
        <v>1523</v>
      </c>
      <c r="D211" s="32" t="s">
        <v>1524</v>
      </c>
      <c r="E211" s="32" t="s">
        <v>1525</v>
      </c>
      <c r="F211" s="33">
        <v>44319</v>
      </c>
      <c r="G211" s="33">
        <v>44289</v>
      </c>
      <c r="H211" s="32" t="s">
        <v>1171</v>
      </c>
      <c r="I211" s="32" t="s">
        <v>1696</v>
      </c>
      <c r="J211" s="32" t="s">
        <v>637</v>
      </c>
      <c r="K211" s="32" t="s">
        <v>641</v>
      </c>
      <c r="L211" s="35">
        <v>33843000</v>
      </c>
      <c r="M211" s="36"/>
      <c r="N211" s="36" t="s">
        <v>1528</v>
      </c>
      <c r="O211" s="36"/>
      <c r="P211" s="36" t="s">
        <v>1529</v>
      </c>
      <c r="Q211" s="37" t="str">
        <f t="shared" si="0"/>
        <v>44289</v>
      </c>
    </row>
    <row r="212" spans="1:17" ht="15.75" customHeight="1" x14ac:dyDescent="0.15">
      <c r="A212" s="31">
        <v>9</v>
      </c>
      <c r="B212" s="32" t="s">
        <v>654</v>
      </c>
      <c r="C212" s="32" t="s">
        <v>1523</v>
      </c>
      <c r="D212" s="32" t="s">
        <v>1524</v>
      </c>
      <c r="E212" s="32" t="s">
        <v>1525</v>
      </c>
      <c r="F212" s="34" t="s">
        <v>339</v>
      </c>
      <c r="G212" s="34" t="s">
        <v>339</v>
      </c>
      <c r="H212" s="32" t="s">
        <v>648</v>
      </c>
      <c r="I212" s="32" t="s">
        <v>1589</v>
      </c>
      <c r="J212" s="32" t="s">
        <v>277</v>
      </c>
      <c r="K212" s="32" t="s">
        <v>631</v>
      </c>
      <c r="L212" s="35">
        <v>40950000</v>
      </c>
      <c r="M212" s="36"/>
      <c r="N212" s="36" t="s">
        <v>1528</v>
      </c>
      <c r="O212" s="36"/>
      <c r="P212" s="36" t="s">
        <v>1529</v>
      </c>
      <c r="Q212" s="37" t="str">
        <f t="shared" si="0"/>
        <v>02/2021</v>
      </c>
    </row>
    <row r="213" spans="1:17" ht="15.75" customHeight="1" x14ac:dyDescent="0.15">
      <c r="A213" s="31">
        <v>10</v>
      </c>
      <c r="B213" s="32" t="s">
        <v>640</v>
      </c>
      <c r="C213" s="32" t="s">
        <v>1523</v>
      </c>
      <c r="D213" s="32" t="s">
        <v>1524</v>
      </c>
      <c r="E213" s="32" t="s">
        <v>1525</v>
      </c>
      <c r="F213" s="34" t="s">
        <v>431</v>
      </c>
      <c r="G213" s="33">
        <v>44348</v>
      </c>
      <c r="H213" s="32" t="s">
        <v>630</v>
      </c>
      <c r="I213" s="32" t="s">
        <v>1697</v>
      </c>
      <c r="J213" s="32" t="s">
        <v>637</v>
      </c>
      <c r="K213" s="32" t="s">
        <v>641</v>
      </c>
      <c r="L213" s="35">
        <v>119650000</v>
      </c>
      <c r="M213" s="36"/>
      <c r="N213" s="36" t="s">
        <v>1528</v>
      </c>
      <c r="O213" s="36"/>
      <c r="P213" s="36" t="s">
        <v>1529</v>
      </c>
      <c r="Q213" s="37" t="str">
        <f t="shared" si="0"/>
        <v>44348</v>
      </c>
    </row>
    <row r="214" spans="1:17" ht="15.75" customHeight="1" x14ac:dyDescent="0.15">
      <c r="A214" s="31">
        <v>11</v>
      </c>
      <c r="B214" s="32" t="s">
        <v>441</v>
      </c>
      <c r="C214" s="32" t="s">
        <v>1523</v>
      </c>
      <c r="D214" s="32" t="s">
        <v>1524</v>
      </c>
      <c r="E214" s="32" t="s">
        <v>1525</v>
      </c>
      <c r="F214" s="34" t="s">
        <v>395</v>
      </c>
      <c r="G214" s="34" t="s">
        <v>395</v>
      </c>
      <c r="H214" s="32" t="s">
        <v>434</v>
      </c>
      <c r="I214" s="32" t="s">
        <v>1551</v>
      </c>
      <c r="J214" s="32" t="s">
        <v>277</v>
      </c>
      <c r="K214" s="32" t="s">
        <v>436</v>
      </c>
      <c r="L214" s="35">
        <v>1232000</v>
      </c>
      <c r="M214" s="36"/>
      <c r="N214" s="36" t="s">
        <v>1528</v>
      </c>
      <c r="O214" s="36"/>
      <c r="P214" s="36" t="s">
        <v>1529</v>
      </c>
      <c r="Q214" s="37" t="str">
        <f t="shared" si="0"/>
        <v>01/2021</v>
      </c>
    </row>
    <row r="215" spans="1:17" ht="15.75" customHeight="1" x14ac:dyDescent="0.15"/>
    <row r="216" spans="1:17" ht="15.75" customHeight="1" x14ac:dyDescent="0.15"/>
    <row r="217" spans="1:17" ht="15.75" customHeight="1" x14ac:dyDescent="0.15"/>
    <row r="218" spans="1:17" ht="15.75" customHeight="1" x14ac:dyDescent="0.15"/>
    <row r="219" spans="1:17" ht="15.75" customHeight="1" x14ac:dyDescent="0.15"/>
    <row r="220" spans="1:17" ht="15.75" customHeight="1" x14ac:dyDescent="0.15"/>
    <row r="221" spans="1:17" ht="15.75" customHeight="1" x14ac:dyDescent="0.15"/>
    <row r="222" spans="1:17" ht="15.75" customHeight="1" x14ac:dyDescent="0.15"/>
    <row r="223" spans="1:17" ht="15.75" customHeight="1" x14ac:dyDescent="0.15"/>
    <row r="224" spans="1:17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1:Q21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/>
  </sheetViews>
  <sheetFormatPr defaultColWidth="14.42578125" defaultRowHeight="15" customHeight="1" x14ac:dyDescent="0.15"/>
  <cols>
    <col min="1" max="1" width="7.4140625" customWidth="1"/>
    <col min="2" max="2" width="24.00390625" customWidth="1"/>
    <col min="3" max="3" width="11.19140625" customWidth="1"/>
    <col min="4" max="4" width="13.34765625" customWidth="1"/>
    <col min="5" max="5" width="17.80078125" customWidth="1"/>
    <col min="6" max="6" width="39.64453125" customWidth="1"/>
    <col min="7" max="7" width="16.98828125" customWidth="1"/>
    <col min="8" max="8" width="12.5390625" customWidth="1"/>
    <col min="9" max="9" width="12.67578125" customWidth="1"/>
    <col min="10" max="10" width="12" customWidth="1"/>
    <col min="11" max="11" width="11.59375" customWidth="1"/>
    <col min="12" max="12" width="10.515625" customWidth="1"/>
    <col min="14" max="14" width="11.32421875" customWidth="1"/>
    <col min="15" max="15" width="10.65234375" customWidth="1"/>
    <col min="16" max="16" width="33.98046875" customWidth="1"/>
    <col min="17" max="17" width="23.05859375" customWidth="1"/>
    <col min="18" max="19" width="16.1796875" customWidth="1"/>
    <col min="20" max="20" width="7.953125" customWidth="1"/>
    <col min="21" max="21" width="14.29296875" customWidth="1"/>
    <col min="22" max="22" width="21.84375" customWidth="1"/>
    <col min="23" max="23" width="11.59375" customWidth="1"/>
  </cols>
  <sheetData>
    <row r="1" spans="1:24" ht="15.75" customHeight="1" x14ac:dyDescent="0.15">
      <c r="A1" s="39" t="s">
        <v>1698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N1" s="40"/>
      <c r="O1" s="40"/>
      <c r="P1" s="40"/>
      <c r="Q1" s="41"/>
      <c r="R1" s="40"/>
      <c r="S1" s="40"/>
      <c r="T1" s="40"/>
      <c r="U1" s="40"/>
      <c r="V1" s="41"/>
      <c r="W1" s="40"/>
    </row>
    <row r="2" spans="1:24" ht="31.5" customHeight="1" x14ac:dyDescent="0.15">
      <c r="A2" s="42" t="s">
        <v>0</v>
      </c>
      <c r="B2" s="42" t="s">
        <v>1699</v>
      </c>
      <c r="C2" s="42" t="s">
        <v>1700</v>
      </c>
      <c r="D2" s="42" t="s">
        <v>1701</v>
      </c>
      <c r="E2" s="42"/>
      <c r="F2" s="42" t="s">
        <v>1702</v>
      </c>
      <c r="G2" s="42" t="s">
        <v>1492</v>
      </c>
      <c r="H2" s="42"/>
      <c r="I2" s="42"/>
      <c r="J2" s="42"/>
      <c r="K2" s="42"/>
      <c r="L2" s="42" t="s">
        <v>1703</v>
      </c>
      <c r="M2" s="43" t="s">
        <v>1704</v>
      </c>
      <c r="N2" s="44" t="s">
        <v>0</v>
      </c>
      <c r="O2" s="44" t="s">
        <v>1705</v>
      </c>
      <c r="P2" s="44" t="s">
        <v>1706</v>
      </c>
      <c r="Q2" s="45" t="s">
        <v>1707</v>
      </c>
      <c r="R2" s="44" t="s">
        <v>1708</v>
      </c>
      <c r="S2" s="44" t="s">
        <v>1709</v>
      </c>
      <c r="T2" s="44" t="s">
        <v>1710</v>
      </c>
      <c r="U2" s="44"/>
      <c r="V2" s="45" t="s">
        <v>1711</v>
      </c>
      <c r="W2" s="44" t="s">
        <v>1703</v>
      </c>
      <c r="X2" s="43"/>
    </row>
    <row r="3" spans="1:24" ht="15.75" customHeight="1" x14ac:dyDescent="0.15">
      <c r="A3" s="39" t="s">
        <v>1712</v>
      </c>
      <c r="B3" s="46" t="s">
        <v>1713</v>
      </c>
      <c r="C3" s="39" t="s">
        <v>1714</v>
      </c>
      <c r="D3" s="39" t="s">
        <v>1715</v>
      </c>
      <c r="E3" s="42" t="s">
        <v>1716</v>
      </c>
      <c r="F3" s="39" t="s">
        <v>1717</v>
      </c>
      <c r="G3" s="39"/>
      <c r="H3" s="39"/>
      <c r="I3" s="39"/>
      <c r="J3" s="39"/>
      <c r="K3" s="39"/>
      <c r="L3" s="39"/>
      <c r="N3" s="40"/>
      <c r="O3" s="40"/>
      <c r="P3" s="40"/>
      <c r="Q3" s="41"/>
      <c r="R3" s="47">
        <f t="shared" ref="R3:S3" si="0">SUM(R4:R43)</f>
        <v>0</v>
      </c>
      <c r="S3" s="47">
        <f t="shared" si="0"/>
        <v>253794741</v>
      </c>
      <c r="T3" s="40"/>
      <c r="U3" s="40"/>
      <c r="V3" s="41"/>
      <c r="W3" s="40"/>
    </row>
    <row r="4" spans="1:24" ht="15.75" customHeight="1" x14ac:dyDescent="0.15">
      <c r="A4" s="39"/>
      <c r="B4" s="39"/>
      <c r="C4" s="39"/>
      <c r="D4" s="48">
        <f>SUM(D5:D44)</f>
        <v>178964710</v>
      </c>
      <c r="E4" s="39"/>
      <c r="F4" s="39"/>
      <c r="G4" s="39"/>
      <c r="H4" s="39"/>
      <c r="I4" s="39"/>
      <c r="J4" s="39"/>
      <c r="K4" s="39"/>
      <c r="L4" s="39"/>
      <c r="N4" s="40">
        <v>1</v>
      </c>
      <c r="O4" s="40" t="s">
        <v>1718</v>
      </c>
      <c r="P4" s="40" t="s">
        <v>1719</v>
      </c>
      <c r="Q4" s="41" t="s">
        <v>1720</v>
      </c>
      <c r="R4" s="40"/>
      <c r="S4" s="47">
        <v>40000000</v>
      </c>
      <c r="T4" s="49">
        <v>44197</v>
      </c>
      <c r="U4" s="40"/>
      <c r="V4" s="41"/>
      <c r="W4" s="40" t="s">
        <v>469</v>
      </c>
    </row>
    <row r="5" spans="1:24" ht="15.75" customHeight="1" x14ac:dyDescent="0.15">
      <c r="A5" s="39">
        <v>1</v>
      </c>
      <c r="B5" s="39" t="s">
        <v>1721</v>
      </c>
      <c r="C5" s="50">
        <v>44287</v>
      </c>
      <c r="D5" s="48">
        <v>5343750</v>
      </c>
      <c r="E5" s="39"/>
      <c r="F5" s="39" t="s">
        <v>1722</v>
      </c>
      <c r="G5" s="51">
        <v>44197</v>
      </c>
      <c r="H5" s="39"/>
      <c r="I5" s="39"/>
      <c r="J5" s="39"/>
      <c r="K5" s="39">
        <v>0</v>
      </c>
      <c r="L5" s="39" t="s">
        <v>88</v>
      </c>
      <c r="N5" s="40">
        <v>2</v>
      </c>
      <c r="O5" s="40" t="s">
        <v>1723</v>
      </c>
      <c r="P5" s="40" t="s">
        <v>1719</v>
      </c>
      <c r="Q5" s="41" t="s">
        <v>1724</v>
      </c>
      <c r="R5" s="40"/>
      <c r="S5" s="47">
        <v>14956000</v>
      </c>
      <c r="T5" s="49">
        <v>44197</v>
      </c>
      <c r="U5" s="40"/>
      <c r="V5" s="41"/>
      <c r="W5" s="40" t="s">
        <v>474</v>
      </c>
    </row>
    <row r="6" spans="1:24" ht="15.75" customHeight="1" x14ac:dyDescent="0.15">
      <c r="A6" s="39">
        <v>2</v>
      </c>
      <c r="B6" s="39" t="s">
        <v>1725</v>
      </c>
      <c r="C6" s="50">
        <v>44287</v>
      </c>
      <c r="D6" s="48">
        <v>1732500</v>
      </c>
      <c r="E6" s="39"/>
      <c r="F6" s="39" t="s">
        <v>1722</v>
      </c>
      <c r="G6" s="51">
        <v>44197</v>
      </c>
      <c r="H6" s="39"/>
      <c r="I6" s="39"/>
      <c r="J6" s="39"/>
      <c r="K6" s="52">
        <v>44196</v>
      </c>
      <c r="L6" s="39" t="s">
        <v>108</v>
      </c>
      <c r="N6" s="40">
        <v>3</v>
      </c>
      <c r="O6" s="40" t="s">
        <v>1723</v>
      </c>
      <c r="P6" s="40" t="s">
        <v>1719</v>
      </c>
      <c r="Q6" s="41" t="s">
        <v>1726</v>
      </c>
      <c r="R6" s="40"/>
      <c r="S6" s="47">
        <v>24997000</v>
      </c>
      <c r="T6" s="49">
        <v>44197</v>
      </c>
      <c r="U6" s="40"/>
      <c r="V6" s="41"/>
      <c r="W6" s="40" t="s">
        <v>480</v>
      </c>
    </row>
    <row r="7" spans="1:24" ht="15.75" customHeight="1" x14ac:dyDescent="0.15">
      <c r="A7" s="39">
        <v>3</v>
      </c>
      <c r="B7" s="39" t="s">
        <v>1727</v>
      </c>
      <c r="C7" s="50">
        <v>44317</v>
      </c>
      <c r="D7" s="48">
        <v>7044000</v>
      </c>
      <c r="E7" s="39"/>
      <c r="F7" s="39" t="s">
        <v>1722</v>
      </c>
      <c r="G7" s="51">
        <v>44197</v>
      </c>
      <c r="H7" s="39"/>
      <c r="I7" s="39"/>
      <c r="J7" s="39"/>
      <c r="K7" s="39">
        <v>0</v>
      </c>
      <c r="L7" s="39" t="s">
        <v>119</v>
      </c>
      <c r="N7" s="40">
        <v>4</v>
      </c>
      <c r="O7" s="40" t="s">
        <v>1728</v>
      </c>
      <c r="P7" s="40" t="s">
        <v>1719</v>
      </c>
      <c r="Q7" s="41" t="s">
        <v>1729</v>
      </c>
      <c r="R7" s="40"/>
      <c r="S7" s="47">
        <v>6654000</v>
      </c>
      <c r="T7" s="49">
        <v>44197</v>
      </c>
      <c r="U7" s="40"/>
      <c r="V7" s="41"/>
      <c r="W7" s="40" t="s">
        <v>489</v>
      </c>
    </row>
    <row r="8" spans="1:24" ht="15.75" customHeight="1" x14ac:dyDescent="0.15">
      <c r="A8" s="39">
        <v>4</v>
      </c>
      <c r="B8" s="39" t="s">
        <v>1720</v>
      </c>
      <c r="C8" s="50">
        <v>44317</v>
      </c>
      <c r="D8" s="48">
        <v>140000</v>
      </c>
      <c r="E8" s="39"/>
      <c r="F8" s="39" t="s">
        <v>1722</v>
      </c>
      <c r="G8" s="51">
        <v>44197</v>
      </c>
      <c r="H8" s="39"/>
      <c r="I8" s="39"/>
      <c r="J8" s="39"/>
      <c r="K8" s="52">
        <v>44198</v>
      </c>
      <c r="L8" s="39" t="s">
        <v>128</v>
      </c>
      <c r="N8" s="40">
        <v>5</v>
      </c>
      <c r="O8" s="40" t="s">
        <v>1730</v>
      </c>
      <c r="P8" s="40" t="s">
        <v>1719</v>
      </c>
      <c r="Q8" s="41" t="s">
        <v>1731</v>
      </c>
      <c r="R8" s="40"/>
      <c r="S8" s="47">
        <v>6999000</v>
      </c>
      <c r="T8" s="49">
        <v>44197</v>
      </c>
      <c r="U8" s="40"/>
      <c r="V8" s="41"/>
      <c r="W8" s="40" t="s">
        <v>494</v>
      </c>
    </row>
    <row r="9" spans="1:24" ht="15.75" customHeight="1" x14ac:dyDescent="0.15">
      <c r="A9" s="39">
        <v>5</v>
      </c>
      <c r="B9" s="39" t="s">
        <v>1724</v>
      </c>
      <c r="C9" s="50">
        <v>44317</v>
      </c>
      <c r="D9" s="48">
        <v>1065000</v>
      </c>
      <c r="E9" s="39"/>
      <c r="F9" s="39" t="s">
        <v>1722</v>
      </c>
      <c r="G9" s="51">
        <v>44197</v>
      </c>
      <c r="H9" s="39"/>
      <c r="I9" s="39"/>
      <c r="J9" s="39"/>
      <c r="K9" s="52">
        <v>44200</v>
      </c>
      <c r="L9" s="39" t="s">
        <v>139</v>
      </c>
      <c r="N9" s="40">
        <v>6</v>
      </c>
      <c r="O9" s="40" t="s">
        <v>1732</v>
      </c>
      <c r="P9" s="40" t="s">
        <v>1719</v>
      </c>
      <c r="Q9" s="41" t="s">
        <v>1733</v>
      </c>
      <c r="R9" s="40"/>
      <c r="S9" s="47">
        <v>7399500</v>
      </c>
      <c r="T9" s="49">
        <v>44197</v>
      </c>
      <c r="U9" s="40"/>
      <c r="V9" s="41"/>
      <c r="W9" s="40" t="s">
        <v>501</v>
      </c>
    </row>
    <row r="10" spans="1:24" ht="18.75" customHeight="1" x14ac:dyDescent="0.15">
      <c r="A10" s="39">
        <v>6</v>
      </c>
      <c r="B10" s="39" t="s">
        <v>1726</v>
      </c>
      <c r="C10" s="50">
        <v>44409</v>
      </c>
      <c r="D10" s="48">
        <v>1240000</v>
      </c>
      <c r="E10" s="39"/>
      <c r="F10" s="39" t="s">
        <v>1722</v>
      </c>
      <c r="G10" s="51">
        <v>44197</v>
      </c>
      <c r="H10" s="39"/>
      <c r="I10" s="39"/>
      <c r="J10" s="39"/>
      <c r="K10" s="52">
        <v>44202</v>
      </c>
      <c r="L10" s="39" t="s">
        <v>143</v>
      </c>
      <c r="N10" s="40">
        <v>7</v>
      </c>
      <c r="O10" s="40" t="s">
        <v>1734</v>
      </c>
      <c r="P10" s="40" t="s">
        <v>1719</v>
      </c>
      <c r="Q10" s="41" t="s">
        <v>1735</v>
      </c>
      <c r="R10" s="40"/>
      <c r="S10" s="47">
        <v>22573000</v>
      </c>
      <c r="T10" s="49">
        <v>44228</v>
      </c>
      <c r="U10" s="40"/>
      <c r="V10" s="41"/>
      <c r="W10" s="40" t="s">
        <v>509</v>
      </c>
    </row>
    <row r="11" spans="1:24" ht="15.75" customHeight="1" x14ac:dyDescent="0.15">
      <c r="A11" s="39">
        <v>7</v>
      </c>
      <c r="B11" s="39" t="s">
        <v>1729</v>
      </c>
      <c r="C11" s="39" t="s">
        <v>316</v>
      </c>
      <c r="D11" s="48">
        <v>1320000</v>
      </c>
      <c r="E11" s="39"/>
      <c r="F11" s="39" t="s">
        <v>1722</v>
      </c>
      <c r="G11" s="51">
        <v>44197</v>
      </c>
      <c r="H11" s="39"/>
      <c r="I11" s="39"/>
      <c r="J11" s="39"/>
      <c r="K11" s="52">
        <v>44212</v>
      </c>
      <c r="L11" s="39" t="s">
        <v>149</v>
      </c>
      <c r="N11" s="40">
        <v>8</v>
      </c>
      <c r="O11" s="40" t="s">
        <v>1736</v>
      </c>
      <c r="P11" s="40" t="s">
        <v>1719</v>
      </c>
      <c r="Q11" s="41" t="s">
        <v>1737</v>
      </c>
      <c r="R11" s="40"/>
      <c r="S11" s="47">
        <v>5000000</v>
      </c>
      <c r="T11" s="49">
        <v>44228</v>
      </c>
      <c r="U11" s="40"/>
      <c r="V11" s="41"/>
      <c r="W11" s="40" t="s">
        <v>516</v>
      </c>
    </row>
    <row r="12" spans="1:24" ht="15.75" customHeight="1" x14ac:dyDescent="0.15">
      <c r="A12" s="39">
        <v>8</v>
      </c>
      <c r="B12" s="39" t="s">
        <v>1731</v>
      </c>
      <c r="C12" s="39" t="s">
        <v>316</v>
      </c>
      <c r="D12" s="48">
        <v>1304000</v>
      </c>
      <c r="E12" s="39"/>
      <c r="F12" s="39" t="s">
        <v>1722</v>
      </c>
      <c r="G12" s="51">
        <v>44197</v>
      </c>
      <c r="H12" s="39"/>
      <c r="I12" s="39"/>
      <c r="J12" s="39"/>
      <c r="K12" s="52">
        <v>44212</v>
      </c>
      <c r="L12" s="39" t="s">
        <v>156</v>
      </c>
      <c r="N12" s="40">
        <v>9</v>
      </c>
      <c r="O12" s="40" t="s">
        <v>1738</v>
      </c>
      <c r="P12" s="40" t="s">
        <v>1719</v>
      </c>
      <c r="Q12" s="41" t="s">
        <v>1739</v>
      </c>
      <c r="R12" s="40"/>
      <c r="S12" s="47">
        <v>2007500</v>
      </c>
      <c r="T12" s="49">
        <v>44228</v>
      </c>
      <c r="U12" s="40"/>
      <c r="V12" s="41"/>
      <c r="W12" s="40" t="s">
        <v>520</v>
      </c>
    </row>
    <row r="13" spans="1:24" ht="15.75" customHeight="1" x14ac:dyDescent="0.15">
      <c r="A13" s="39">
        <v>9</v>
      </c>
      <c r="B13" s="39" t="s">
        <v>1733</v>
      </c>
      <c r="C13" s="39" t="s">
        <v>333</v>
      </c>
      <c r="D13" s="48">
        <v>13464000</v>
      </c>
      <c r="E13" s="39"/>
      <c r="F13" s="39" t="s">
        <v>1722</v>
      </c>
      <c r="G13" s="51">
        <v>44197</v>
      </c>
      <c r="H13" s="39"/>
      <c r="I13" s="39"/>
      <c r="J13" s="39"/>
      <c r="K13" s="39">
        <v>0</v>
      </c>
      <c r="L13" s="39" t="s">
        <v>212</v>
      </c>
      <c r="N13" s="40">
        <v>10</v>
      </c>
      <c r="O13" s="40" t="s">
        <v>1738</v>
      </c>
      <c r="P13" s="40" t="s">
        <v>1719</v>
      </c>
      <c r="Q13" s="41" t="s">
        <v>1740</v>
      </c>
      <c r="R13" s="40"/>
      <c r="S13" s="47">
        <v>8185000</v>
      </c>
      <c r="T13" s="49">
        <v>44228</v>
      </c>
      <c r="U13" s="40"/>
      <c r="V13" s="41"/>
      <c r="W13" s="40" t="s">
        <v>528</v>
      </c>
    </row>
    <row r="14" spans="1:24" ht="15.75" customHeight="1" x14ac:dyDescent="0.15">
      <c r="A14" s="39">
        <v>10</v>
      </c>
      <c r="B14" s="39" t="s">
        <v>1735</v>
      </c>
      <c r="C14" s="39" t="s">
        <v>450</v>
      </c>
      <c r="D14" s="48">
        <v>3450000</v>
      </c>
      <c r="E14" s="39"/>
      <c r="F14" s="39" t="s">
        <v>1722</v>
      </c>
      <c r="G14" s="51">
        <v>44197</v>
      </c>
      <c r="H14" s="39"/>
      <c r="I14" s="39"/>
      <c r="J14" s="39"/>
      <c r="K14" s="39">
        <v>0</v>
      </c>
      <c r="L14" s="39" t="s">
        <v>217</v>
      </c>
      <c r="N14" s="40">
        <v>11</v>
      </c>
      <c r="O14" s="40" t="s">
        <v>1736</v>
      </c>
      <c r="P14" s="40" t="s">
        <v>1719</v>
      </c>
      <c r="Q14" s="41" t="s">
        <v>1741</v>
      </c>
      <c r="R14" s="40"/>
      <c r="S14" s="47">
        <v>6128000</v>
      </c>
      <c r="T14" s="49">
        <v>44228</v>
      </c>
      <c r="U14" s="40"/>
      <c r="V14" s="41"/>
      <c r="W14" s="40" t="s">
        <v>535</v>
      </c>
    </row>
    <row r="15" spans="1:24" ht="15.75" customHeight="1" x14ac:dyDescent="0.15">
      <c r="A15" s="39">
        <v>11</v>
      </c>
      <c r="B15" s="39" t="s">
        <v>1737</v>
      </c>
      <c r="C15" s="39" t="s">
        <v>450</v>
      </c>
      <c r="D15" s="48">
        <v>13068000</v>
      </c>
      <c r="E15" s="39"/>
      <c r="F15" s="39" t="s">
        <v>1722</v>
      </c>
      <c r="G15" s="51">
        <v>44197</v>
      </c>
      <c r="H15" s="39"/>
      <c r="I15" s="39"/>
      <c r="J15" s="39"/>
      <c r="K15" s="39">
        <v>0</v>
      </c>
      <c r="L15" s="39" t="s">
        <v>223</v>
      </c>
      <c r="N15" s="40">
        <v>12</v>
      </c>
      <c r="O15" s="40" t="s">
        <v>1742</v>
      </c>
      <c r="P15" s="40" t="s">
        <v>1719</v>
      </c>
      <c r="Q15" s="41" t="s">
        <v>1743</v>
      </c>
      <c r="R15" s="40"/>
      <c r="S15" s="47">
        <v>7568000</v>
      </c>
      <c r="T15" s="49">
        <v>44228</v>
      </c>
      <c r="U15" s="40"/>
      <c r="V15" s="41"/>
      <c r="W15" s="40" t="s">
        <v>544</v>
      </c>
    </row>
    <row r="16" spans="1:24" ht="15.75" customHeight="1" x14ac:dyDescent="0.15">
      <c r="A16" s="39">
        <v>12</v>
      </c>
      <c r="B16" s="39" t="s">
        <v>1739</v>
      </c>
      <c r="C16" s="39" t="s">
        <v>450</v>
      </c>
      <c r="D16" s="48">
        <v>7764000</v>
      </c>
      <c r="E16" s="39"/>
      <c r="F16" s="39" t="s">
        <v>1722</v>
      </c>
      <c r="G16" s="51">
        <v>44197</v>
      </c>
      <c r="H16" s="39"/>
      <c r="I16" s="39"/>
      <c r="J16" s="39"/>
      <c r="K16" s="39">
        <v>0</v>
      </c>
      <c r="L16" s="39" t="s">
        <v>231</v>
      </c>
      <c r="N16" s="40">
        <v>13</v>
      </c>
      <c r="O16" s="40" t="s">
        <v>1744</v>
      </c>
      <c r="P16" s="40" t="s">
        <v>1719</v>
      </c>
      <c r="Q16" s="41" t="s">
        <v>1745</v>
      </c>
      <c r="R16" s="40"/>
      <c r="S16" s="47">
        <v>1946000</v>
      </c>
      <c r="T16" s="49">
        <v>44228</v>
      </c>
      <c r="U16" s="40"/>
      <c r="V16" s="41"/>
      <c r="W16" s="40" t="s">
        <v>551</v>
      </c>
    </row>
    <row r="17" spans="1:23" ht="15.75" customHeight="1" x14ac:dyDescent="0.15">
      <c r="A17" s="39">
        <v>13</v>
      </c>
      <c r="B17" s="39" t="s">
        <v>1740</v>
      </c>
      <c r="C17" s="39" t="s">
        <v>1746</v>
      </c>
      <c r="D17" s="48">
        <v>423000</v>
      </c>
      <c r="E17" s="39"/>
      <c r="F17" s="39" t="s">
        <v>1722</v>
      </c>
      <c r="G17" s="51">
        <v>44197</v>
      </c>
      <c r="H17" s="39"/>
      <c r="I17" s="39"/>
      <c r="J17" s="39"/>
      <c r="K17" s="52">
        <v>44222</v>
      </c>
      <c r="L17" s="39" t="s">
        <v>237</v>
      </c>
      <c r="N17" s="40">
        <v>14</v>
      </c>
      <c r="O17" s="40" t="s">
        <v>1744</v>
      </c>
      <c r="P17" s="40" t="s">
        <v>1719</v>
      </c>
      <c r="Q17" s="41" t="s">
        <v>1747</v>
      </c>
      <c r="R17" s="40"/>
      <c r="S17" s="47">
        <v>6175000</v>
      </c>
      <c r="T17" s="49">
        <v>44228</v>
      </c>
      <c r="U17" s="40"/>
      <c r="V17" s="41"/>
      <c r="W17" s="40" t="s">
        <v>558</v>
      </c>
    </row>
    <row r="18" spans="1:23" ht="15.75" customHeight="1" x14ac:dyDescent="0.15">
      <c r="A18" s="39">
        <v>14</v>
      </c>
      <c r="B18" s="39" t="s">
        <v>1741</v>
      </c>
      <c r="C18" s="39" t="s">
        <v>521</v>
      </c>
      <c r="D18" s="48">
        <v>330000</v>
      </c>
      <c r="E18" s="39"/>
      <c r="F18" s="39" t="s">
        <v>1722</v>
      </c>
      <c r="G18" s="51">
        <v>44197</v>
      </c>
      <c r="H18" s="39"/>
      <c r="I18" s="39"/>
      <c r="J18" s="39"/>
      <c r="K18" s="39">
        <v>0</v>
      </c>
      <c r="L18" s="39" t="s">
        <v>250</v>
      </c>
      <c r="N18" s="40">
        <v>15</v>
      </c>
      <c r="O18" s="40" t="s">
        <v>1744</v>
      </c>
      <c r="P18" s="40" t="s">
        <v>1719</v>
      </c>
      <c r="Q18" s="41" t="s">
        <v>1748</v>
      </c>
      <c r="R18" s="40"/>
      <c r="S18" s="47">
        <v>3478742</v>
      </c>
      <c r="T18" s="49">
        <v>44228</v>
      </c>
      <c r="U18" s="40"/>
      <c r="V18" s="41"/>
      <c r="W18" s="40" t="s">
        <v>564</v>
      </c>
    </row>
    <row r="19" spans="1:23" ht="15.75" customHeight="1" x14ac:dyDescent="0.15">
      <c r="A19" s="39">
        <v>15</v>
      </c>
      <c r="B19" s="39" t="s">
        <v>1743</v>
      </c>
      <c r="C19" s="39" t="s">
        <v>431</v>
      </c>
      <c r="D19" s="48">
        <v>17990960</v>
      </c>
      <c r="E19" s="39"/>
      <c r="F19" s="39" t="s">
        <v>1722</v>
      </c>
      <c r="G19" s="51">
        <v>44197</v>
      </c>
      <c r="H19" s="39"/>
      <c r="I19" s="39"/>
      <c r="J19" s="39"/>
      <c r="K19" s="39">
        <v>0</v>
      </c>
      <c r="L19" s="39" t="s">
        <v>259</v>
      </c>
      <c r="N19" s="40">
        <v>16</v>
      </c>
      <c r="O19" s="40" t="s">
        <v>1742</v>
      </c>
      <c r="P19" s="40" t="s">
        <v>1719</v>
      </c>
      <c r="Q19" s="41" t="s">
        <v>1749</v>
      </c>
      <c r="R19" s="40"/>
      <c r="S19" s="47">
        <v>500000</v>
      </c>
      <c r="T19" s="49">
        <v>44228</v>
      </c>
      <c r="U19" s="40"/>
      <c r="V19" s="41"/>
      <c r="W19" s="40" t="s">
        <v>570</v>
      </c>
    </row>
    <row r="20" spans="1:23" ht="15.75" customHeight="1" x14ac:dyDescent="0.15">
      <c r="A20" s="39">
        <v>16</v>
      </c>
      <c r="B20" s="39" t="s">
        <v>1745</v>
      </c>
      <c r="C20" s="50">
        <v>44198</v>
      </c>
      <c r="D20" s="48">
        <v>646000</v>
      </c>
      <c r="E20" s="39"/>
      <c r="F20" s="39" t="s">
        <v>1722</v>
      </c>
      <c r="G20" s="51">
        <v>44228</v>
      </c>
      <c r="H20" s="39"/>
      <c r="I20" s="39"/>
      <c r="J20" s="39"/>
      <c r="K20" s="39">
        <v>0</v>
      </c>
      <c r="L20" s="39" t="s">
        <v>267</v>
      </c>
      <c r="N20" s="40">
        <v>19</v>
      </c>
      <c r="O20" s="40" t="s">
        <v>1750</v>
      </c>
      <c r="P20" s="40" t="s">
        <v>1719</v>
      </c>
      <c r="Q20" s="41" t="s">
        <v>1751</v>
      </c>
      <c r="R20" s="40"/>
      <c r="S20" s="47">
        <v>6352000</v>
      </c>
      <c r="T20" s="49">
        <v>44228</v>
      </c>
      <c r="U20" s="40"/>
      <c r="V20" s="41"/>
      <c r="W20" s="40" t="s">
        <v>575</v>
      </c>
    </row>
    <row r="21" spans="1:23" ht="15.75" customHeight="1" x14ac:dyDescent="0.15">
      <c r="A21" s="39">
        <v>17</v>
      </c>
      <c r="B21" s="39" t="s">
        <v>1747</v>
      </c>
      <c r="C21" s="50">
        <v>44229</v>
      </c>
      <c r="D21" s="48">
        <v>6840000</v>
      </c>
      <c r="E21" s="39"/>
      <c r="F21" s="39" t="s">
        <v>1722</v>
      </c>
      <c r="G21" s="51">
        <v>44228</v>
      </c>
      <c r="H21" s="39"/>
      <c r="I21" s="39"/>
      <c r="J21" s="39"/>
      <c r="K21" s="52">
        <v>44227</v>
      </c>
      <c r="L21" s="39" t="s">
        <v>275</v>
      </c>
      <c r="N21" s="40">
        <v>20</v>
      </c>
      <c r="O21" s="40" t="s">
        <v>1750</v>
      </c>
      <c r="P21" s="40" t="s">
        <v>1719</v>
      </c>
      <c r="Q21" s="41" t="s">
        <v>1752</v>
      </c>
      <c r="R21" s="40"/>
      <c r="S21" s="47">
        <v>6352000</v>
      </c>
      <c r="T21" s="49">
        <v>44228</v>
      </c>
      <c r="U21" s="40"/>
      <c r="V21" s="41"/>
      <c r="W21" s="40" t="s">
        <v>582</v>
      </c>
    </row>
    <row r="22" spans="1:23" ht="15.75" customHeight="1" x14ac:dyDescent="0.15">
      <c r="A22" s="39">
        <v>18</v>
      </c>
      <c r="B22" s="39" t="s">
        <v>1748</v>
      </c>
      <c r="C22" s="50">
        <v>44229</v>
      </c>
      <c r="D22" s="48">
        <v>7688000</v>
      </c>
      <c r="E22" s="39"/>
      <c r="F22" s="39" t="s">
        <v>1722</v>
      </c>
      <c r="G22" s="51">
        <v>44228</v>
      </c>
      <c r="H22" s="39"/>
      <c r="I22" s="39"/>
      <c r="J22" s="39"/>
      <c r="K22" s="52">
        <v>44227</v>
      </c>
      <c r="L22" s="39" t="s">
        <v>282</v>
      </c>
      <c r="N22" s="40">
        <v>21</v>
      </c>
      <c r="O22" s="53">
        <v>44502</v>
      </c>
      <c r="P22" s="40" t="s">
        <v>1719</v>
      </c>
      <c r="Q22" s="41" t="s">
        <v>1753</v>
      </c>
      <c r="R22" s="40"/>
      <c r="S22" s="47">
        <v>780000</v>
      </c>
      <c r="T22" s="49">
        <v>44228</v>
      </c>
      <c r="U22" s="40"/>
      <c r="V22" s="41"/>
      <c r="W22" s="40" t="s">
        <v>590</v>
      </c>
    </row>
    <row r="23" spans="1:23" ht="15.75" customHeight="1" x14ac:dyDescent="0.15">
      <c r="A23" s="39">
        <v>19</v>
      </c>
      <c r="B23" s="39" t="s">
        <v>1749</v>
      </c>
      <c r="C23" s="50">
        <v>44349</v>
      </c>
      <c r="D23" s="48">
        <v>385000</v>
      </c>
      <c r="E23" s="39"/>
      <c r="F23" s="39" t="s">
        <v>1722</v>
      </c>
      <c r="G23" s="51">
        <v>44228</v>
      </c>
      <c r="H23" s="39"/>
      <c r="I23" s="39"/>
      <c r="J23" s="39"/>
      <c r="K23" s="52">
        <v>44232</v>
      </c>
      <c r="L23" s="39" t="s">
        <v>290</v>
      </c>
      <c r="N23" s="40">
        <v>22</v>
      </c>
      <c r="O23" s="40" t="s">
        <v>1754</v>
      </c>
      <c r="P23" s="40" t="s">
        <v>1719</v>
      </c>
      <c r="Q23" s="41" t="s">
        <v>1755</v>
      </c>
      <c r="R23" s="40"/>
      <c r="S23" s="47">
        <v>934000</v>
      </c>
      <c r="T23" s="49">
        <v>44256</v>
      </c>
      <c r="U23" s="40"/>
      <c r="V23" s="41"/>
      <c r="W23" s="40" t="s">
        <v>596</v>
      </c>
    </row>
    <row r="24" spans="1:23" ht="15.75" customHeight="1" x14ac:dyDescent="0.15">
      <c r="A24" s="39">
        <v>20</v>
      </c>
      <c r="B24" s="39" t="s">
        <v>1751</v>
      </c>
      <c r="C24" s="50">
        <v>44349</v>
      </c>
      <c r="D24" s="48">
        <v>825000</v>
      </c>
      <c r="E24" s="39"/>
      <c r="F24" s="39" t="s">
        <v>1722</v>
      </c>
      <c r="G24" s="51">
        <v>44228</v>
      </c>
      <c r="H24" s="39"/>
      <c r="I24" s="39"/>
      <c r="J24" s="39"/>
      <c r="K24" s="39">
        <v>0</v>
      </c>
      <c r="L24" s="39" t="s">
        <v>296</v>
      </c>
      <c r="N24" s="40">
        <v>23</v>
      </c>
      <c r="O24" s="40" t="s">
        <v>1754</v>
      </c>
      <c r="P24" s="40" t="s">
        <v>1719</v>
      </c>
      <c r="Q24" s="41" t="s">
        <v>1756</v>
      </c>
      <c r="R24" s="40"/>
      <c r="S24" s="47">
        <v>3566000</v>
      </c>
      <c r="T24" s="49">
        <v>44256</v>
      </c>
      <c r="U24" s="40"/>
      <c r="V24" s="41"/>
      <c r="W24" s="40" t="s">
        <v>601</v>
      </c>
    </row>
    <row r="25" spans="1:23" ht="15.75" customHeight="1" x14ac:dyDescent="0.15">
      <c r="A25" s="39">
        <v>21</v>
      </c>
      <c r="B25" s="39" t="s">
        <v>1752</v>
      </c>
      <c r="C25" s="50">
        <v>44441</v>
      </c>
      <c r="D25" s="48">
        <v>430000</v>
      </c>
      <c r="E25" s="39"/>
      <c r="F25" s="39" t="s">
        <v>1722</v>
      </c>
      <c r="G25" s="51">
        <v>44228</v>
      </c>
      <c r="H25" s="39"/>
      <c r="I25" s="39"/>
      <c r="J25" s="39"/>
      <c r="K25" s="52">
        <v>44234</v>
      </c>
      <c r="L25" s="39" t="s">
        <v>306</v>
      </c>
      <c r="N25" s="40">
        <v>24</v>
      </c>
      <c r="O25" s="40" t="s">
        <v>1757</v>
      </c>
      <c r="P25" s="40" t="s">
        <v>1719</v>
      </c>
      <c r="Q25" s="41" t="s">
        <v>1758</v>
      </c>
      <c r="R25" s="40"/>
      <c r="S25" s="47">
        <v>2524000</v>
      </c>
      <c r="T25" s="49">
        <v>44256</v>
      </c>
      <c r="U25" s="40"/>
      <c r="V25" s="41"/>
      <c r="W25" s="40" t="s">
        <v>607</v>
      </c>
    </row>
    <row r="26" spans="1:23" ht="15.75" customHeight="1" x14ac:dyDescent="0.15">
      <c r="A26" s="39">
        <v>22</v>
      </c>
      <c r="B26" s="39" t="s">
        <v>1753</v>
      </c>
      <c r="C26" s="50">
        <v>44441</v>
      </c>
      <c r="D26" s="48">
        <v>10168000</v>
      </c>
      <c r="E26" s="39"/>
      <c r="F26" s="39" t="s">
        <v>1722</v>
      </c>
      <c r="G26" s="51">
        <v>44228</v>
      </c>
      <c r="H26" s="39"/>
      <c r="I26" s="39"/>
      <c r="J26" s="39"/>
      <c r="K26" s="52">
        <v>44234</v>
      </c>
      <c r="L26" s="39" t="s">
        <v>315</v>
      </c>
      <c r="N26" s="40">
        <v>25</v>
      </c>
      <c r="O26" s="40" t="s">
        <v>1757</v>
      </c>
      <c r="P26" s="40" t="s">
        <v>1719</v>
      </c>
      <c r="Q26" s="41" t="s">
        <v>1759</v>
      </c>
      <c r="R26" s="40"/>
      <c r="S26" s="47">
        <v>4999999</v>
      </c>
      <c r="T26" s="49">
        <v>44256</v>
      </c>
      <c r="U26" s="40"/>
      <c r="V26" s="41"/>
      <c r="W26" s="40" t="s">
        <v>613</v>
      </c>
    </row>
    <row r="27" spans="1:23" ht="15.75" customHeight="1" x14ac:dyDescent="0.15">
      <c r="A27" s="39">
        <v>23</v>
      </c>
      <c r="B27" s="39" t="s">
        <v>1755</v>
      </c>
      <c r="C27" s="50">
        <v>44441</v>
      </c>
      <c r="D27" s="48">
        <v>11451000</v>
      </c>
      <c r="E27" s="39"/>
      <c r="F27" s="39" t="s">
        <v>1722</v>
      </c>
      <c r="G27" s="51">
        <v>44228</v>
      </c>
      <c r="H27" s="39"/>
      <c r="I27" s="39"/>
      <c r="J27" s="39"/>
      <c r="K27" s="52">
        <v>44234</v>
      </c>
      <c r="L27" s="39" t="s">
        <v>326</v>
      </c>
      <c r="N27" s="40">
        <v>29</v>
      </c>
      <c r="O27" s="40" t="s">
        <v>1760</v>
      </c>
      <c r="P27" s="40" t="s">
        <v>1719</v>
      </c>
      <c r="Q27" s="41" t="s">
        <v>1761</v>
      </c>
      <c r="R27" s="40"/>
      <c r="S27" s="47">
        <v>1485000</v>
      </c>
      <c r="T27" s="49">
        <v>44256</v>
      </c>
      <c r="U27" s="40"/>
      <c r="V27" s="41"/>
      <c r="W27" s="40" t="s">
        <v>620</v>
      </c>
    </row>
    <row r="28" spans="1:23" ht="15.75" customHeight="1" x14ac:dyDescent="0.15">
      <c r="A28" s="39">
        <v>24</v>
      </c>
      <c r="B28" s="39" t="s">
        <v>1756</v>
      </c>
      <c r="C28" s="50">
        <v>44441</v>
      </c>
      <c r="D28" s="48">
        <v>400000</v>
      </c>
      <c r="E28" s="39"/>
      <c r="F28" s="39" t="s">
        <v>1722</v>
      </c>
      <c r="G28" s="51">
        <v>44228</v>
      </c>
      <c r="H28" s="39"/>
      <c r="I28" s="39"/>
      <c r="J28" s="39"/>
      <c r="K28" s="52">
        <v>44233</v>
      </c>
      <c r="L28" s="39" t="s">
        <v>332</v>
      </c>
      <c r="N28" s="40">
        <v>30</v>
      </c>
      <c r="O28" s="40" t="s">
        <v>1760</v>
      </c>
      <c r="P28" s="40" t="s">
        <v>1719</v>
      </c>
      <c r="Q28" s="41" t="s">
        <v>1762</v>
      </c>
      <c r="R28" s="40"/>
      <c r="S28" s="47">
        <v>2552000</v>
      </c>
      <c r="T28" s="49">
        <v>44256</v>
      </c>
      <c r="U28" s="40"/>
      <c r="V28" s="41"/>
      <c r="W28" s="40" t="s">
        <v>625</v>
      </c>
    </row>
    <row r="29" spans="1:23" ht="15.75" customHeight="1" x14ac:dyDescent="0.15">
      <c r="A29" s="39">
        <v>25</v>
      </c>
      <c r="B29" s="39" t="s">
        <v>1758</v>
      </c>
      <c r="C29" s="50">
        <v>44441</v>
      </c>
      <c r="D29" s="48">
        <v>400000</v>
      </c>
      <c r="E29" s="39"/>
      <c r="F29" s="39" t="s">
        <v>1722</v>
      </c>
      <c r="G29" s="51">
        <v>44228</v>
      </c>
      <c r="H29" s="39"/>
      <c r="I29" s="39"/>
      <c r="J29" s="39"/>
      <c r="K29" s="52">
        <v>44233</v>
      </c>
      <c r="L29" s="39" t="s">
        <v>353</v>
      </c>
      <c r="N29" s="40">
        <v>31</v>
      </c>
      <c r="O29" s="40" t="s">
        <v>1763</v>
      </c>
      <c r="P29" s="40" t="s">
        <v>1719</v>
      </c>
      <c r="Q29" s="41" t="s">
        <v>1764</v>
      </c>
      <c r="R29" s="40"/>
      <c r="S29" s="47">
        <v>891000</v>
      </c>
      <c r="T29" s="49">
        <v>44256</v>
      </c>
      <c r="U29" s="40"/>
      <c r="V29" s="41"/>
      <c r="W29" s="40" t="s">
        <v>630</v>
      </c>
    </row>
    <row r="30" spans="1:23" ht="15.75" customHeight="1" x14ac:dyDescent="0.15">
      <c r="A30" s="39">
        <v>26</v>
      </c>
      <c r="B30" s="39" t="s">
        <v>1759</v>
      </c>
      <c r="C30" s="50">
        <v>44441</v>
      </c>
      <c r="D30" s="48">
        <v>2244000</v>
      </c>
      <c r="E30" s="39"/>
      <c r="F30" s="39" t="s">
        <v>1722</v>
      </c>
      <c r="G30" s="51">
        <v>44228</v>
      </c>
      <c r="H30" s="39"/>
      <c r="I30" s="39"/>
      <c r="J30" s="39"/>
      <c r="K30" s="52">
        <v>44233</v>
      </c>
      <c r="L30" s="39" t="s">
        <v>359</v>
      </c>
      <c r="N30" s="40">
        <v>32</v>
      </c>
      <c r="O30" s="40" t="s">
        <v>1763</v>
      </c>
      <c r="P30" s="40" t="s">
        <v>1719</v>
      </c>
      <c r="Q30" s="41" t="s">
        <v>1765</v>
      </c>
      <c r="R30" s="40"/>
      <c r="S30" s="47">
        <v>7130000</v>
      </c>
      <c r="T30" s="49">
        <v>44256</v>
      </c>
      <c r="U30" s="40"/>
      <c r="V30" s="41"/>
      <c r="W30" s="40" t="s">
        <v>648</v>
      </c>
    </row>
    <row r="31" spans="1:23" ht="15.75" customHeight="1" x14ac:dyDescent="0.15">
      <c r="A31" s="39">
        <v>27</v>
      </c>
      <c r="B31" s="39" t="s">
        <v>1761</v>
      </c>
      <c r="C31" s="39" t="s">
        <v>1766</v>
      </c>
      <c r="D31" s="48">
        <v>6600000</v>
      </c>
      <c r="E31" s="39"/>
      <c r="F31" s="39" t="s">
        <v>1722</v>
      </c>
      <c r="G31" s="51">
        <v>44228</v>
      </c>
      <c r="H31" s="39"/>
      <c r="I31" s="39"/>
      <c r="J31" s="39"/>
      <c r="K31" s="39">
        <v>0</v>
      </c>
      <c r="L31" s="39" t="s">
        <v>368</v>
      </c>
      <c r="N31" s="40">
        <v>33</v>
      </c>
      <c r="O31" s="40" t="s">
        <v>1767</v>
      </c>
      <c r="P31" s="40" t="s">
        <v>1719</v>
      </c>
      <c r="Q31" s="41" t="s">
        <v>1768</v>
      </c>
      <c r="R31" s="40"/>
      <c r="S31" s="47">
        <v>1500000</v>
      </c>
      <c r="T31" s="49">
        <v>44256</v>
      </c>
      <c r="U31" s="40"/>
      <c r="V31" s="41"/>
      <c r="W31" s="40" t="s">
        <v>655</v>
      </c>
    </row>
    <row r="32" spans="1:23" ht="15.75" customHeight="1" x14ac:dyDescent="0.15">
      <c r="A32" s="39">
        <v>28</v>
      </c>
      <c r="B32" s="39" t="s">
        <v>1762</v>
      </c>
      <c r="C32" s="39" t="s">
        <v>1769</v>
      </c>
      <c r="D32" s="48">
        <v>2860000</v>
      </c>
      <c r="E32" s="39"/>
      <c r="F32" s="39" t="s">
        <v>1722</v>
      </c>
      <c r="G32" s="51">
        <v>44228</v>
      </c>
      <c r="H32" s="39"/>
      <c r="I32" s="39"/>
      <c r="J32" s="39"/>
      <c r="K32" s="52">
        <v>44235</v>
      </c>
      <c r="L32" s="39" t="s">
        <v>373</v>
      </c>
      <c r="N32" s="40">
        <v>34</v>
      </c>
      <c r="O32" s="40" t="s">
        <v>1767</v>
      </c>
      <c r="P32" s="40" t="s">
        <v>1719</v>
      </c>
      <c r="Q32" s="41" t="s">
        <v>1770</v>
      </c>
      <c r="R32" s="40"/>
      <c r="S32" s="47">
        <v>662000</v>
      </c>
      <c r="T32" s="49">
        <v>44256</v>
      </c>
      <c r="U32" s="40"/>
      <c r="V32" s="41"/>
      <c r="W32" s="40" t="s">
        <v>660</v>
      </c>
    </row>
    <row r="33" spans="1:23" ht="15.75" customHeight="1" x14ac:dyDescent="0.15">
      <c r="A33" s="39">
        <v>29</v>
      </c>
      <c r="B33" s="39" t="s">
        <v>1764</v>
      </c>
      <c r="C33" s="50">
        <v>44258</v>
      </c>
      <c r="D33" s="48">
        <v>2970000</v>
      </c>
      <c r="E33" s="39"/>
      <c r="F33" s="39" t="s">
        <v>1722</v>
      </c>
      <c r="G33" s="51">
        <v>44256</v>
      </c>
      <c r="H33" s="39"/>
      <c r="I33" s="39"/>
      <c r="J33" s="39"/>
      <c r="K33" s="52">
        <v>44257</v>
      </c>
      <c r="L33" s="39" t="s">
        <v>380</v>
      </c>
      <c r="N33" s="40">
        <v>36</v>
      </c>
      <c r="O33" s="40" t="s">
        <v>1767</v>
      </c>
      <c r="P33" s="40" t="s">
        <v>1719</v>
      </c>
      <c r="Q33" s="41" t="s">
        <v>1771</v>
      </c>
      <c r="R33" s="40"/>
      <c r="S33" s="47">
        <v>8624000</v>
      </c>
      <c r="T33" s="49">
        <v>44256</v>
      </c>
      <c r="U33" s="40"/>
      <c r="V33" s="41"/>
      <c r="W33" s="40" t="s">
        <v>665</v>
      </c>
    </row>
    <row r="34" spans="1:23" ht="15.75" customHeight="1" x14ac:dyDescent="0.15">
      <c r="A34" s="39">
        <v>30</v>
      </c>
      <c r="B34" s="39" t="s">
        <v>1765</v>
      </c>
      <c r="C34" s="50">
        <v>44289</v>
      </c>
      <c r="D34" s="48">
        <v>10000000</v>
      </c>
      <c r="E34" s="39"/>
      <c r="F34" s="39" t="s">
        <v>1722</v>
      </c>
      <c r="G34" s="51">
        <v>44256</v>
      </c>
      <c r="H34" s="39"/>
      <c r="I34" s="39"/>
      <c r="J34" s="39"/>
      <c r="K34" s="52">
        <v>44258</v>
      </c>
      <c r="L34" s="39" t="s">
        <v>387</v>
      </c>
      <c r="N34" s="40">
        <v>37</v>
      </c>
      <c r="O34" s="40" t="s">
        <v>1767</v>
      </c>
      <c r="P34" s="40" t="s">
        <v>1719</v>
      </c>
      <c r="Q34" s="41" t="s">
        <v>1772</v>
      </c>
      <c r="R34" s="40"/>
      <c r="S34" s="47">
        <v>384000</v>
      </c>
      <c r="T34" s="49">
        <v>44256</v>
      </c>
      <c r="U34" s="40"/>
      <c r="V34" s="41"/>
      <c r="W34" s="40" t="s">
        <v>673</v>
      </c>
    </row>
    <row r="35" spans="1:23" ht="15.75" customHeight="1" x14ac:dyDescent="0.15">
      <c r="A35" s="39">
        <v>31</v>
      </c>
      <c r="B35" s="39" t="s">
        <v>1768</v>
      </c>
      <c r="C35" s="50">
        <v>44319</v>
      </c>
      <c r="D35" s="48">
        <v>2640000</v>
      </c>
      <c r="E35" s="39"/>
      <c r="F35" s="39" t="s">
        <v>1722</v>
      </c>
      <c r="G35" s="51">
        <v>44256</v>
      </c>
      <c r="H35" s="39"/>
      <c r="I35" s="39"/>
      <c r="J35" s="39"/>
      <c r="K35" s="39">
        <v>0</v>
      </c>
      <c r="L35" s="39" t="s">
        <v>394</v>
      </c>
      <c r="N35" s="40">
        <v>38</v>
      </c>
      <c r="O35" s="40" t="s">
        <v>1767</v>
      </c>
      <c r="P35" s="40" t="s">
        <v>1719</v>
      </c>
      <c r="Q35" s="41" t="s">
        <v>1773</v>
      </c>
      <c r="R35" s="40"/>
      <c r="S35" s="47">
        <v>4000000</v>
      </c>
      <c r="T35" s="49">
        <v>44256</v>
      </c>
      <c r="U35" s="40"/>
      <c r="V35" s="41"/>
      <c r="W35" s="40" t="s">
        <v>678</v>
      </c>
    </row>
    <row r="36" spans="1:23" ht="15.75" customHeight="1" x14ac:dyDescent="0.15">
      <c r="A36" s="39">
        <v>32</v>
      </c>
      <c r="B36" s="39" t="s">
        <v>1770</v>
      </c>
      <c r="C36" s="50">
        <v>44350</v>
      </c>
      <c r="D36" s="48">
        <v>1307500</v>
      </c>
      <c r="E36" s="39"/>
      <c r="F36" s="39" t="s">
        <v>1722</v>
      </c>
      <c r="G36" s="51">
        <v>44256</v>
      </c>
      <c r="H36" s="39"/>
      <c r="I36" s="39"/>
      <c r="J36" s="39"/>
      <c r="K36" s="39">
        <v>0</v>
      </c>
      <c r="L36" s="39" t="s">
        <v>401</v>
      </c>
      <c r="N36" s="40">
        <v>39</v>
      </c>
      <c r="O36" s="40" t="s">
        <v>1774</v>
      </c>
      <c r="P36" s="40" t="s">
        <v>1719</v>
      </c>
      <c r="Q36" s="41" t="s">
        <v>1775</v>
      </c>
      <c r="R36" s="40"/>
      <c r="S36" s="47">
        <v>24252000</v>
      </c>
      <c r="T36" s="49">
        <v>44256</v>
      </c>
      <c r="U36" s="40"/>
      <c r="V36" s="41"/>
      <c r="W36" s="40" t="s">
        <v>684</v>
      </c>
    </row>
    <row r="37" spans="1:23" ht="15.75" customHeight="1" x14ac:dyDescent="0.15">
      <c r="A37" s="39">
        <v>33</v>
      </c>
      <c r="B37" s="39" t="s">
        <v>1771</v>
      </c>
      <c r="C37" s="50">
        <v>44442</v>
      </c>
      <c r="D37" s="48">
        <v>599000</v>
      </c>
      <c r="E37" s="39"/>
      <c r="F37" s="39" t="s">
        <v>1722</v>
      </c>
      <c r="G37" s="51">
        <v>44256</v>
      </c>
      <c r="H37" s="39"/>
      <c r="I37" s="39"/>
      <c r="J37" s="39"/>
      <c r="K37" s="52">
        <v>44261</v>
      </c>
      <c r="L37" s="39" t="s">
        <v>408</v>
      </c>
      <c r="N37" s="40">
        <v>40</v>
      </c>
      <c r="O37" s="40" t="s">
        <v>1776</v>
      </c>
      <c r="P37" s="40" t="s">
        <v>1719</v>
      </c>
      <c r="Q37" s="41" t="s">
        <v>1777</v>
      </c>
      <c r="R37" s="40"/>
      <c r="S37" s="47">
        <v>300000</v>
      </c>
      <c r="T37" s="49">
        <v>44256</v>
      </c>
      <c r="U37" s="40"/>
      <c r="V37" s="41"/>
      <c r="W37" s="40" t="s">
        <v>693</v>
      </c>
    </row>
    <row r="38" spans="1:23" ht="15.75" customHeight="1" x14ac:dyDescent="0.15">
      <c r="A38" s="39">
        <v>34</v>
      </c>
      <c r="B38" s="39" t="s">
        <v>1772</v>
      </c>
      <c r="C38" s="50">
        <v>44503</v>
      </c>
      <c r="D38" s="48">
        <v>990000</v>
      </c>
      <c r="E38" s="39"/>
      <c r="F38" s="39" t="s">
        <v>1722</v>
      </c>
      <c r="G38" s="51">
        <v>44256</v>
      </c>
      <c r="H38" s="39"/>
      <c r="I38" s="39"/>
      <c r="J38" s="39"/>
      <c r="K38" s="52">
        <v>44265</v>
      </c>
      <c r="L38" s="39" t="s">
        <v>415</v>
      </c>
      <c r="N38" s="40">
        <v>41</v>
      </c>
      <c r="O38" s="40" t="s">
        <v>1778</v>
      </c>
      <c r="P38" s="40" t="s">
        <v>1719</v>
      </c>
      <c r="Q38" s="41" t="s">
        <v>1779</v>
      </c>
      <c r="R38" s="40"/>
      <c r="S38" s="47">
        <v>891000</v>
      </c>
      <c r="T38" s="49">
        <v>44256</v>
      </c>
      <c r="U38" s="40"/>
      <c r="V38" s="41"/>
      <c r="W38" s="40" t="s">
        <v>700</v>
      </c>
    </row>
    <row r="39" spans="1:23" ht="15.75" customHeight="1" x14ac:dyDescent="0.15">
      <c r="A39" s="39">
        <v>35</v>
      </c>
      <c r="B39" s="39" t="s">
        <v>1773</v>
      </c>
      <c r="C39" s="50">
        <v>44503</v>
      </c>
      <c r="D39" s="48">
        <v>4030000</v>
      </c>
      <c r="E39" s="39"/>
      <c r="F39" s="39" t="s">
        <v>1722</v>
      </c>
      <c r="G39" s="51">
        <v>44256</v>
      </c>
      <c r="H39" s="39"/>
      <c r="I39" s="39"/>
      <c r="J39" s="39"/>
      <c r="K39" s="52">
        <v>44265</v>
      </c>
      <c r="L39" s="39" t="s">
        <v>420</v>
      </c>
      <c r="N39" s="40">
        <v>42</v>
      </c>
      <c r="O39" s="40" t="s">
        <v>1780</v>
      </c>
      <c r="P39" s="40" t="s">
        <v>1719</v>
      </c>
      <c r="Q39" s="41" t="s">
        <v>1781</v>
      </c>
      <c r="R39" s="40"/>
      <c r="S39" s="47">
        <v>719000</v>
      </c>
      <c r="T39" s="49">
        <v>44256</v>
      </c>
      <c r="U39" s="40"/>
      <c r="V39" s="41"/>
      <c r="W39" s="40" t="s">
        <v>706</v>
      </c>
    </row>
    <row r="40" spans="1:23" ht="15.75" customHeight="1" x14ac:dyDescent="0.15">
      <c r="A40" s="39">
        <v>36</v>
      </c>
      <c r="B40" s="39" t="s">
        <v>1775</v>
      </c>
      <c r="C40" s="39" t="s">
        <v>1782</v>
      </c>
      <c r="D40" s="48">
        <v>1900000</v>
      </c>
      <c r="E40" s="39"/>
      <c r="F40" s="39" t="s">
        <v>1722</v>
      </c>
      <c r="G40" s="51">
        <v>44256</v>
      </c>
      <c r="H40" s="39"/>
      <c r="I40" s="39"/>
      <c r="J40" s="39"/>
      <c r="K40" s="52">
        <v>44267</v>
      </c>
      <c r="L40" s="39" t="s">
        <v>426</v>
      </c>
      <c r="N40" s="40">
        <v>43</v>
      </c>
      <c r="O40" s="40" t="s">
        <v>1780</v>
      </c>
      <c r="P40" s="40" t="s">
        <v>1719</v>
      </c>
      <c r="Q40" s="41" t="s">
        <v>1783</v>
      </c>
      <c r="R40" s="40"/>
      <c r="S40" s="47">
        <v>10330000</v>
      </c>
      <c r="T40" s="49">
        <v>44256</v>
      </c>
      <c r="U40" s="40"/>
      <c r="V40" s="41"/>
      <c r="W40" s="40" t="s">
        <v>715</v>
      </c>
    </row>
    <row r="41" spans="1:23" ht="15.75" customHeight="1" x14ac:dyDescent="0.15">
      <c r="A41" s="39">
        <v>37</v>
      </c>
      <c r="B41" s="39" t="s">
        <v>1777</v>
      </c>
      <c r="C41" s="39" t="s">
        <v>1302</v>
      </c>
      <c r="D41" s="48">
        <v>650000</v>
      </c>
      <c r="E41" s="39"/>
      <c r="F41" s="39" t="s">
        <v>1722</v>
      </c>
      <c r="G41" s="51">
        <v>44256</v>
      </c>
      <c r="H41" s="39"/>
      <c r="I41" s="39"/>
      <c r="J41" s="39"/>
      <c r="K41" s="52">
        <v>44237</v>
      </c>
      <c r="L41" s="39" t="s">
        <v>434</v>
      </c>
      <c r="N41" s="40"/>
      <c r="O41" s="40"/>
      <c r="P41" s="40" t="s">
        <v>1719</v>
      </c>
      <c r="Q41" s="41" t="s">
        <v>1784</v>
      </c>
      <c r="R41" s="47"/>
      <c r="S41" s="40"/>
      <c r="T41" s="49"/>
      <c r="U41" s="40"/>
      <c r="V41" s="41"/>
      <c r="W41" s="40"/>
    </row>
    <row r="42" spans="1:23" ht="15.75" customHeight="1" x14ac:dyDescent="0.15">
      <c r="A42" s="39">
        <v>38</v>
      </c>
      <c r="B42" s="39" t="s">
        <v>1779</v>
      </c>
      <c r="C42" s="39" t="s">
        <v>1319</v>
      </c>
      <c r="D42" s="48">
        <v>3802000</v>
      </c>
      <c r="E42" s="39"/>
      <c r="F42" s="39" t="s">
        <v>1722</v>
      </c>
      <c r="G42" s="51">
        <v>44256</v>
      </c>
      <c r="H42" s="39"/>
      <c r="I42" s="39"/>
      <c r="J42" s="39"/>
      <c r="K42" s="39">
        <v>0</v>
      </c>
      <c r="L42" s="39" t="s">
        <v>443</v>
      </c>
      <c r="P42" s="40"/>
      <c r="Q42" s="41"/>
      <c r="V42" s="41"/>
      <c r="W42" s="40"/>
    </row>
    <row r="43" spans="1:23" ht="15.75" customHeight="1" x14ac:dyDescent="0.15">
      <c r="A43" s="39">
        <v>39</v>
      </c>
      <c r="B43" s="39" t="s">
        <v>1781</v>
      </c>
      <c r="C43" s="39" t="s">
        <v>1785</v>
      </c>
      <c r="D43" s="48">
        <v>460000</v>
      </c>
      <c r="E43" s="39"/>
      <c r="F43" s="39" t="s">
        <v>1722</v>
      </c>
      <c r="G43" s="54">
        <v>44256</v>
      </c>
      <c r="H43" s="39"/>
      <c r="I43" s="39"/>
      <c r="J43" s="39"/>
      <c r="K43" s="39">
        <v>0</v>
      </c>
      <c r="L43" s="39" t="s">
        <v>449</v>
      </c>
      <c r="P43" s="40"/>
      <c r="Q43" s="41"/>
      <c r="V43" s="41"/>
      <c r="W43" s="40"/>
    </row>
    <row r="44" spans="1:23" ht="15.75" customHeight="1" x14ac:dyDescent="0.15">
      <c r="A44" s="39">
        <v>40</v>
      </c>
      <c r="B44" s="39" t="s">
        <v>1783</v>
      </c>
      <c r="C44" s="39" t="s">
        <v>1786</v>
      </c>
      <c r="D44" s="48">
        <v>23000000</v>
      </c>
      <c r="E44" s="39"/>
      <c r="F44" s="39" t="s">
        <v>1722</v>
      </c>
      <c r="G44" s="54">
        <v>44256</v>
      </c>
      <c r="H44" s="39"/>
      <c r="I44" s="39"/>
      <c r="J44" s="39"/>
      <c r="K44" s="39">
        <v>0</v>
      </c>
      <c r="L44" s="39" t="s">
        <v>457</v>
      </c>
      <c r="P44" s="40"/>
      <c r="Q44" s="41"/>
      <c r="V44" s="41"/>
      <c r="W44" s="40"/>
    </row>
    <row r="45" spans="1:23" ht="15.75" customHeight="1" x14ac:dyDescent="0.15"/>
    <row r="46" spans="1:23" ht="15.75" customHeight="1" x14ac:dyDescent="0.15"/>
    <row r="47" spans="1:23" ht="15.75" customHeight="1" x14ac:dyDescent="0.15"/>
    <row r="48" spans="1:2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D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15"/>
  <cols>
    <col min="1" max="1" width="8.4921875" customWidth="1"/>
    <col min="2" max="2" width="10.11328125" customWidth="1"/>
    <col min="3" max="3" width="11.59375" customWidth="1"/>
    <col min="4" max="4" width="8.22265625" customWidth="1"/>
    <col min="5" max="5" width="14.42578125" customWidth="1"/>
    <col min="6" max="6" width="13.75390625" customWidth="1"/>
    <col min="8" max="8" width="12.40625" customWidth="1"/>
    <col min="9" max="9" width="16.5859375" customWidth="1"/>
    <col min="10" max="10" width="24.40625" customWidth="1"/>
    <col min="11" max="11" width="8.76171875" customWidth="1"/>
    <col min="12" max="12" width="11.73046875" customWidth="1"/>
    <col min="13" max="13" width="5.796875" customWidth="1"/>
    <col min="14" max="14" width="10.515625" customWidth="1"/>
    <col min="15" max="15" width="11.4609375" customWidth="1"/>
    <col min="16" max="16" width="8.22265625" customWidth="1"/>
    <col min="17" max="17" width="11.4609375" customWidth="1"/>
    <col min="18" max="18" width="12.40625" customWidth="1"/>
    <col min="19" max="22" width="12.13671875" customWidth="1"/>
    <col min="28" max="28" width="8.22265625" customWidth="1"/>
    <col min="29" max="29" width="10.24609375" customWidth="1"/>
    <col min="30" max="30" width="9.70703125" customWidth="1"/>
  </cols>
  <sheetData>
    <row r="1" spans="1:30" ht="39" customHeight="1" x14ac:dyDescent="0.15">
      <c r="A1" s="55" t="s">
        <v>1492</v>
      </c>
      <c r="B1" s="55" t="s">
        <v>1787</v>
      </c>
      <c r="C1" s="55" t="s">
        <v>1788</v>
      </c>
      <c r="D1" s="55" t="s">
        <v>1789</v>
      </c>
      <c r="E1" s="55" t="s">
        <v>1790</v>
      </c>
      <c r="F1" s="55" t="s">
        <v>1791</v>
      </c>
      <c r="G1" s="55" t="s">
        <v>1792</v>
      </c>
      <c r="H1" s="56" t="s">
        <v>106</v>
      </c>
      <c r="I1" s="56" t="s">
        <v>1793</v>
      </c>
      <c r="J1" s="55" t="s">
        <v>1794</v>
      </c>
      <c r="K1" s="55" t="s">
        <v>1795</v>
      </c>
      <c r="L1" s="57" t="s">
        <v>1796</v>
      </c>
      <c r="M1" s="58" t="s">
        <v>1797</v>
      </c>
      <c r="N1" s="58" t="s">
        <v>1798</v>
      </c>
      <c r="O1" s="58" t="s">
        <v>32</v>
      </c>
      <c r="P1" s="58" t="s">
        <v>33</v>
      </c>
      <c r="Q1" s="57" t="s">
        <v>1799</v>
      </c>
      <c r="R1" s="55" t="s">
        <v>35</v>
      </c>
      <c r="S1" s="55" t="s">
        <v>36</v>
      </c>
      <c r="T1" s="55" t="s">
        <v>37</v>
      </c>
      <c r="U1" s="57" t="s">
        <v>1800</v>
      </c>
      <c r="V1" s="57" t="s">
        <v>1801</v>
      </c>
      <c r="W1" s="55" t="s">
        <v>40</v>
      </c>
      <c r="X1" s="55" t="s">
        <v>1802</v>
      </c>
      <c r="Y1" s="55" t="s">
        <v>1803</v>
      </c>
      <c r="Z1" s="55" t="s">
        <v>42</v>
      </c>
      <c r="AA1" s="55" t="s">
        <v>43</v>
      </c>
      <c r="AB1" s="56" t="s">
        <v>1804</v>
      </c>
      <c r="AC1" s="56" t="s">
        <v>1805</v>
      </c>
      <c r="AD1" s="55" t="s">
        <v>1806</v>
      </c>
    </row>
    <row r="2" spans="1:30" ht="19.5" customHeight="1" x14ac:dyDescent="0.15">
      <c r="A2" s="59"/>
      <c r="B2" s="59"/>
      <c r="C2" s="59"/>
      <c r="D2" s="60"/>
      <c r="E2" s="59"/>
      <c r="F2" s="61"/>
      <c r="G2" s="59"/>
      <c r="H2" s="62"/>
      <c r="I2" s="63"/>
      <c r="J2" s="61"/>
      <c r="K2" s="59"/>
      <c r="L2" s="64">
        <v>43</v>
      </c>
      <c r="M2" s="65"/>
      <c r="N2" s="65"/>
      <c r="O2" s="64">
        <f>SUM(O4:O383)</f>
        <v>327459250</v>
      </c>
      <c r="P2" s="65"/>
      <c r="Q2" s="64">
        <f>SUM(Q4:Q383)</f>
        <v>959264250</v>
      </c>
      <c r="R2" s="59"/>
      <c r="S2" s="59"/>
      <c r="T2" s="59"/>
      <c r="U2" s="66">
        <f t="shared" ref="U2:V2" si="0">SUM(U386:U387)</f>
        <v>0</v>
      </c>
      <c r="V2" s="66">
        <f t="shared" si="0"/>
        <v>2387000</v>
      </c>
      <c r="W2" s="59"/>
      <c r="X2" s="59"/>
      <c r="Y2" s="59"/>
      <c r="Z2" s="59"/>
      <c r="AA2" s="59"/>
      <c r="AB2" s="63"/>
      <c r="AC2" s="62"/>
      <c r="AD2" s="59"/>
    </row>
    <row r="3" spans="1:30" ht="15.75" customHeight="1" x14ac:dyDescent="0.15">
      <c r="A3" s="59"/>
      <c r="B3" s="59"/>
      <c r="C3" s="59"/>
      <c r="D3" s="60"/>
      <c r="E3" s="59"/>
      <c r="F3" s="61"/>
      <c r="G3" s="59"/>
      <c r="H3" s="62"/>
      <c r="I3" s="63"/>
      <c r="J3" s="61"/>
      <c r="K3" s="59"/>
      <c r="L3" s="64"/>
      <c r="M3" s="65"/>
      <c r="N3" s="65"/>
      <c r="O3" s="66"/>
      <c r="P3" s="65"/>
      <c r="Q3" s="66"/>
      <c r="R3" s="59"/>
      <c r="S3" s="59"/>
      <c r="T3" s="59"/>
      <c r="U3" s="66"/>
      <c r="V3" s="66"/>
      <c r="W3" s="59"/>
      <c r="X3" s="59"/>
      <c r="Y3" s="59"/>
      <c r="Z3" s="59"/>
      <c r="AA3" s="59"/>
      <c r="AB3" s="63"/>
      <c r="AC3" s="62"/>
      <c r="AD3" s="59"/>
    </row>
    <row r="4" spans="1:30" ht="32.25" customHeight="1" x14ac:dyDescent="0.15">
      <c r="A4" s="67" t="str">
        <f t="shared" ref="A4:A387" si="1">RIGHT(C4,7)</f>
        <v>44228</v>
      </c>
      <c r="B4" s="67" t="str">
        <f>'DL CT'!B4</f>
        <v>SON00001</v>
      </c>
      <c r="C4" s="67" t="str">
        <f>LEFT('DL CT'!C4,10)</f>
        <v>44228</v>
      </c>
      <c r="D4" s="68" t="str">
        <f>IF('DL CT'!D4="Showroom","H1",IF('DL CT'!D4="DSpace","D1",IF('DL CT'!D4="Kho TTF","T4","D4")))</f>
        <v>H1</v>
      </c>
      <c r="E4" s="67" t="str">
        <f>'DL CT'!Q4</f>
        <v>KH000001</v>
      </c>
      <c r="F4" s="69" t="str">
        <f>'DL CT'!R4</f>
        <v>KH000001</v>
      </c>
      <c r="G4" s="67" t="str">
        <f>'DL CT'!S4</f>
        <v/>
      </c>
      <c r="H4" s="70" t="str">
        <f>'DL CT'!W4</f>
        <v>Ánh Nguyệt</v>
      </c>
      <c r="I4" s="70" t="str">
        <f>'DL CT'!Z4</f>
        <v>HP00000000001</v>
      </c>
      <c r="J4" s="69">
        <f t="shared" ref="J4:J387" si="2">IFERROR(VLOOKUP(I4,[2]DATA!B:AB,2,0),0)</f>
        <v>0</v>
      </c>
      <c r="K4" s="67">
        <f t="shared" ref="K4:K387" si="3">IFERROR(VLOOKUP(I4,[2]DATA!B:AB,27,0),0)</f>
        <v>0</v>
      </c>
      <c r="L4" s="71">
        <f>'DL CT'!AC4</f>
        <v>1</v>
      </c>
      <c r="M4" s="72" t="str">
        <f>'DL CT'!AE4</f>
        <v>Cái</v>
      </c>
      <c r="N4" s="72">
        <f>'DL CT'!AF4</f>
        <v>140000</v>
      </c>
      <c r="O4" s="72">
        <f>'DL CT'!AG4</f>
        <v>0</v>
      </c>
      <c r="P4" s="72">
        <f>'DL CT'!AH4</f>
        <v>0</v>
      </c>
      <c r="Q4" s="73">
        <f>'DL CT'!AI4</f>
        <v>140000</v>
      </c>
      <c r="R4" s="67">
        <f>'DL CT'!AJ4</f>
        <v>0</v>
      </c>
      <c r="S4" s="67">
        <f>'DL CT'!AK4</f>
        <v>0</v>
      </c>
      <c r="T4" s="67">
        <f>'DL CT'!AL4</f>
        <v>0</v>
      </c>
      <c r="U4" s="73">
        <f>'DL CT'!AM4</f>
        <v>0</v>
      </c>
      <c r="V4" s="73">
        <f>'DL CT'!AN4</f>
        <v>140000</v>
      </c>
      <c r="W4" s="67"/>
      <c r="X4" s="67">
        <f>'DL CT'!AB4</f>
        <v>0</v>
      </c>
      <c r="Y4" s="67">
        <f>'DL CT'!AP4</f>
        <v>0</v>
      </c>
      <c r="Z4" s="67"/>
      <c r="AA4" s="67"/>
      <c r="AB4" s="70" t="s">
        <v>1807</v>
      </c>
      <c r="AC4" s="74"/>
      <c r="AD4" s="67" t="s">
        <v>1808</v>
      </c>
    </row>
    <row r="5" spans="1:30" ht="32.25" customHeight="1" x14ac:dyDescent="0.15">
      <c r="A5" s="67" t="str">
        <f t="shared" si="1"/>
        <v>44256</v>
      </c>
      <c r="B5" s="67" t="str">
        <f>'DL CT'!B5</f>
        <v>SON00002</v>
      </c>
      <c r="C5" s="67" t="str">
        <f>LEFT('DL CT'!C5,10)</f>
        <v>44256</v>
      </c>
      <c r="D5" s="68" t="str">
        <f>IF('DL CT'!D5="Showroom","H1",IF('DL CT'!D5="DSpace","D1",IF('DL CT'!D5="Kho TTF","T4","D4")))</f>
        <v>H1</v>
      </c>
      <c r="E5" s="67" t="str">
        <f>'DL CT'!Q5</f>
        <v>KH000002</v>
      </c>
      <c r="F5" s="69" t="str">
        <f>'DL CT'!R5</f>
        <v>KH000002</v>
      </c>
      <c r="G5" s="67" t="str">
        <f>'DL CT'!S5</f>
        <v/>
      </c>
      <c r="H5" s="70" t="str">
        <f>'DL CT'!W5</f>
        <v>Ái Vy</v>
      </c>
      <c r="I5" s="70" t="str">
        <f>'DL CT'!Z5</f>
        <v>HP00000000002</v>
      </c>
      <c r="J5" s="69">
        <f t="shared" si="2"/>
        <v>0</v>
      </c>
      <c r="K5" s="67">
        <f t="shared" si="3"/>
        <v>0</v>
      </c>
      <c r="L5" s="71">
        <f>'DL CT'!AC5</f>
        <v>1</v>
      </c>
      <c r="M5" s="72" t="str">
        <f>'DL CT'!AE5</f>
        <v>Cái</v>
      </c>
      <c r="N5" s="72">
        <f>'DL CT'!AF5</f>
        <v>4180000</v>
      </c>
      <c r="O5" s="72">
        <f>'DL CT'!AG5</f>
        <v>418000</v>
      </c>
      <c r="P5" s="72">
        <f>'DL CT'!AH5</f>
        <v>10</v>
      </c>
      <c r="Q5" s="73">
        <f>'DL CT'!AI5</f>
        <v>3762000</v>
      </c>
      <c r="R5" s="67">
        <f>'DL CT'!AJ5</f>
        <v>0</v>
      </c>
      <c r="S5" s="67">
        <f>'DL CT'!AK5</f>
        <v>0</v>
      </c>
      <c r="T5" s="67">
        <f>'DL CT'!AL5</f>
        <v>0</v>
      </c>
      <c r="U5" s="73">
        <f>'DL CT'!AM5</f>
        <v>0</v>
      </c>
      <c r="V5" s="73">
        <f>'DL CT'!AN5</f>
        <v>6732000</v>
      </c>
      <c r="W5" s="67"/>
      <c r="X5" s="67">
        <f>'DL CT'!AB5</f>
        <v>0</v>
      </c>
      <c r="Y5" s="67" t="str">
        <f>'DL CT'!AP5</f>
        <v>Cuối tháng 1 giao xuống ĐỒNG NAI</v>
      </c>
      <c r="Z5" s="67"/>
      <c r="AA5" s="67"/>
      <c r="AB5" s="70" t="s">
        <v>1807</v>
      </c>
      <c r="AC5" s="74"/>
      <c r="AD5" s="67" t="s">
        <v>1809</v>
      </c>
    </row>
    <row r="6" spans="1:30" ht="32.25" customHeight="1" x14ac:dyDescent="0.15">
      <c r="A6" s="67" t="str">
        <f t="shared" si="1"/>
        <v>44256</v>
      </c>
      <c r="B6" s="67" t="str">
        <f>'DL CT'!B6</f>
        <v>SON00002</v>
      </c>
      <c r="C6" s="67" t="str">
        <f>LEFT('DL CT'!C6,10)</f>
        <v>44256</v>
      </c>
      <c r="D6" s="68" t="str">
        <f>IF('DL CT'!D6="Showroom","H1",IF('DL CT'!D6="DSpace","D1",IF('DL CT'!D6="Kho TTF","T4","D4")))</f>
        <v>H1</v>
      </c>
      <c r="E6" s="67" t="str">
        <f>'DL CT'!Q6</f>
        <v>KH000002</v>
      </c>
      <c r="F6" s="69" t="str">
        <f>'DL CT'!R6</f>
        <v>KH000002</v>
      </c>
      <c r="G6" s="67" t="str">
        <f>'DL CT'!S6</f>
        <v/>
      </c>
      <c r="H6" s="70" t="str">
        <f>'DL CT'!W6</f>
        <v>Ái Vy</v>
      </c>
      <c r="I6" s="70" t="str">
        <f>'DL CT'!Z6</f>
        <v>HP00000000003</v>
      </c>
      <c r="J6" s="69">
        <f t="shared" si="2"/>
        <v>0</v>
      </c>
      <c r="K6" s="67">
        <f t="shared" si="3"/>
        <v>0</v>
      </c>
      <c r="L6" s="71">
        <f>'DL CT'!AC6</f>
        <v>1</v>
      </c>
      <c r="M6" s="72" t="str">
        <f>'DL CT'!AE6</f>
        <v>Cái</v>
      </c>
      <c r="N6" s="72">
        <f>'DL CT'!AF6</f>
        <v>3300000</v>
      </c>
      <c r="O6" s="72">
        <f>'DL CT'!AG6</f>
        <v>330000</v>
      </c>
      <c r="P6" s="72">
        <f>'DL CT'!AH6</f>
        <v>10</v>
      </c>
      <c r="Q6" s="73">
        <f>'DL CT'!AI6</f>
        <v>2970000</v>
      </c>
      <c r="R6" s="67">
        <f>'DL CT'!AJ6</f>
        <v>0</v>
      </c>
      <c r="S6" s="67">
        <f>'DL CT'!AK6</f>
        <v>0</v>
      </c>
      <c r="T6" s="67">
        <f>'DL CT'!AL6</f>
        <v>0</v>
      </c>
      <c r="U6" s="73">
        <f>'DL CT'!AM6</f>
        <v>0</v>
      </c>
      <c r="V6" s="73">
        <f>'DL CT'!AN6</f>
        <v>0</v>
      </c>
      <c r="W6" s="67"/>
      <c r="X6" s="67" t="str">
        <f>'DL CT'!AB6</f>
        <v>Giam 10% cho cu dan</v>
      </c>
      <c r="Y6" s="67" t="str">
        <f>'DL CT'!AP6</f>
        <v>Cuối tháng 1 giao xuống ĐỒNG NAI</v>
      </c>
      <c r="Z6" s="67"/>
      <c r="AA6" s="67"/>
      <c r="AB6" s="70" t="s">
        <v>1807</v>
      </c>
      <c r="AC6" s="74"/>
      <c r="AD6" s="67" t="s">
        <v>1809</v>
      </c>
    </row>
    <row r="7" spans="1:30" ht="32.25" customHeight="1" x14ac:dyDescent="0.15">
      <c r="A7" s="67" t="str">
        <f t="shared" si="1"/>
        <v>44287</v>
      </c>
      <c r="B7" s="67" t="str">
        <f>'DL CT'!B7</f>
        <v>SON00003</v>
      </c>
      <c r="C7" s="67" t="str">
        <f>LEFT('DL CT'!C7,10)</f>
        <v>44287</v>
      </c>
      <c r="D7" s="68" t="str">
        <f>IF('DL CT'!D7="Showroom","H1",IF('DL CT'!D7="DSpace","D1",IF('DL CT'!D7="Kho TTF","T4","D4")))</f>
        <v>H1</v>
      </c>
      <c r="E7" s="67" t="str">
        <f>'DL CT'!Q7</f>
        <v>KH000003</v>
      </c>
      <c r="F7" s="69" t="str">
        <f>'DL CT'!R7</f>
        <v>KH000003</v>
      </c>
      <c r="G7" s="67" t="str">
        <f>'DL CT'!S7</f>
        <v/>
      </c>
      <c r="H7" s="70" t="str">
        <f>'DL CT'!W7</f>
        <v>Ánh Nguyệt</v>
      </c>
      <c r="I7" s="70" t="str">
        <f>'DL CT'!Z7</f>
        <v>HP00000000004</v>
      </c>
      <c r="J7" s="69">
        <f t="shared" si="2"/>
        <v>0</v>
      </c>
      <c r="K7" s="67">
        <f t="shared" si="3"/>
        <v>0</v>
      </c>
      <c r="L7" s="71">
        <f>'DL CT'!AC7</f>
        <v>1</v>
      </c>
      <c r="M7" s="72" t="str">
        <f>'DL CT'!AE7</f>
        <v>Cái</v>
      </c>
      <c r="N7" s="72">
        <f>'DL CT'!AF7</f>
        <v>220000</v>
      </c>
      <c r="O7" s="72">
        <f>'DL CT'!AG7</f>
        <v>0</v>
      </c>
      <c r="P7" s="72">
        <f>'DL CT'!AH7</f>
        <v>0</v>
      </c>
      <c r="Q7" s="73">
        <f>'DL CT'!AI7</f>
        <v>220000</v>
      </c>
      <c r="R7" s="67">
        <f>'DL CT'!AJ7</f>
        <v>0</v>
      </c>
      <c r="S7" s="67">
        <f>'DL CT'!AK7</f>
        <v>0</v>
      </c>
      <c r="T7" s="67">
        <f>'DL CT'!AL7</f>
        <v>0</v>
      </c>
      <c r="U7" s="73">
        <f>'DL CT'!AM7</f>
        <v>0</v>
      </c>
      <c r="V7" s="73">
        <f>'DL CT'!AN7</f>
        <v>1065000</v>
      </c>
      <c r="W7" s="67"/>
      <c r="X7" s="67">
        <f>'DL CT'!AB7</f>
        <v>0</v>
      </c>
      <c r="Y7" s="67">
        <f>'DL CT'!AP7</f>
        <v>0</v>
      </c>
      <c r="Z7" s="67"/>
      <c r="AA7" s="67"/>
      <c r="AB7" s="70" t="s">
        <v>1807</v>
      </c>
      <c r="AC7" s="74"/>
      <c r="AD7" s="67" t="s">
        <v>1808</v>
      </c>
    </row>
    <row r="8" spans="1:30" ht="32.25" customHeight="1" x14ac:dyDescent="0.15">
      <c r="A8" s="67" t="str">
        <f t="shared" si="1"/>
        <v>44287</v>
      </c>
      <c r="B8" s="67" t="str">
        <f>'DL CT'!B8</f>
        <v>SON00003</v>
      </c>
      <c r="C8" s="67" t="str">
        <f>LEFT('DL CT'!C8,10)</f>
        <v>44287</v>
      </c>
      <c r="D8" s="68" t="str">
        <f>IF('DL CT'!D8="Showroom","H1",IF('DL CT'!D8="DSpace","D1",IF('DL CT'!D8="Kho TTF","T4","D4")))</f>
        <v>H1</v>
      </c>
      <c r="E8" s="67" t="str">
        <f>'DL CT'!Q8</f>
        <v>KH000003</v>
      </c>
      <c r="F8" s="69" t="str">
        <f>'DL CT'!R8</f>
        <v>KH000003</v>
      </c>
      <c r="G8" s="67" t="str">
        <f>'DL CT'!S8</f>
        <v/>
      </c>
      <c r="H8" s="70" t="str">
        <f>'DL CT'!W8</f>
        <v>Ánh Nguyệt</v>
      </c>
      <c r="I8" s="70" t="str">
        <f>'DL CT'!Z8</f>
        <v>HP00000000005</v>
      </c>
      <c r="J8" s="69">
        <f t="shared" si="2"/>
        <v>0</v>
      </c>
      <c r="K8" s="67">
        <f t="shared" si="3"/>
        <v>0</v>
      </c>
      <c r="L8" s="71">
        <f>'DL CT'!AC8</f>
        <v>1</v>
      </c>
      <c r="M8" s="72" t="str">
        <f>'DL CT'!AE8</f>
        <v>Cái</v>
      </c>
      <c r="N8" s="72">
        <f>'DL CT'!AF8</f>
        <v>350000</v>
      </c>
      <c r="O8" s="72">
        <f>'DL CT'!AG8</f>
        <v>0</v>
      </c>
      <c r="P8" s="72">
        <f>'DL CT'!AH8</f>
        <v>0</v>
      </c>
      <c r="Q8" s="73">
        <f>'DL CT'!AI8</f>
        <v>350000</v>
      </c>
      <c r="R8" s="67">
        <f>'DL CT'!AJ8</f>
        <v>0</v>
      </c>
      <c r="S8" s="67">
        <f>'DL CT'!AK8</f>
        <v>0</v>
      </c>
      <c r="T8" s="67">
        <f>'DL CT'!AL8</f>
        <v>0</v>
      </c>
      <c r="U8" s="73">
        <f>'DL CT'!AM8</f>
        <v>0</v>
      </c>
      <c r="V8" s="73">
        <f>'DL CT'!AN8</f>
        <v>0</v>
      </c>
      <c r="W8" s="67"/>
      <c r="X8" s="67">
        <f>'DL CT'!AB8</f>
        <v>0</v>
      </c>
      <c r="Y8" s="67">
        <f>'DL CT'!AP8</f>
        <v>0</v>
      </c>
      <c r="Z8" s="67"/>
      <c r="AA8" s="67"/>
      <c r="AB8" s="70" t="s">
        <v>1807</v>
      </c>
      <c r="AC8" s="74"/>
      <c r="AD8" s="67" t="s">
        <v>1808</v>
      </c>
    </row>
    <row r="9" spans="1:30" ht="32.25" customHeight="1" x14ac:dyDescent="0.15">
      <c r="A9" s="67" t="str">
        <f t="shared" si="1"/>
        <v>44287</v>
      </c>
      <c r="B9" s="67" t="str">
        <f>'DL CT'!B9</f>
        <v>SON00003</v>
      </c>
      <c r="C9" s="67" t="str">
        <f>LEFT('DL CT'!C9,10)</f>
        <v>44287</v>
      </c>
      <c r="D9" s="68" t="str">
        <f>IF('DL CT'!D9="Showroom","H1",IF('DL CT'!D9="DSpace","D1",IF('DL CT'!D9="Kho TTF","T4","D4")))</f>
        <v>H1</v>
      </c>
      <c r="E9" s="67" t="str">
        <f>'DL CT'!Q9</f>
        <v>KH000003</v>
      </c>
      <c r="F9" s="69" t="str">
        <f>'DL CT'!R9</f>
        <v>KH000003</v>
      </c>
      <c r="G9" s="67" t="str">
        <f>'DL CT'!S9</f>
        <v/>
      </c>
      <c r="H9" s="70" t="str">
        <f>'DL CT'!W9</f>
        <v>Ánh Nguyệt</v>
      </c>
      <c r="I9" s="70" t="str">
        <f>'DL CT'!Z9</f>
        <v>HP00000000006</v>
      </c>
      <c r="J9" s="69">
        <f t="shared" si="2"/>
        <v>0</v>
      </c>
      <c r="K9" s="67">
        <f t="shared" si="3"/>
        <v>0</v>
      </c>
      <c r="L9" s="71">
        <f>'DL CT'!AC9</f>
        <v>1</v>
      </c>
      <c r="M9" s="72" t="str">
        <f>'DL CT'!AE9</f>
        <v>Cái</v>
      </c>
      <c r="N9" s="72">
        <f>'DL CT'!AF9</f>
        <v>495000</v>
      </c>
      <c r="O9" s="72">
        <f>'DL CT'!AG9</f>
        <v>0</v>
      </c>
      <c r="P9" s="72">
        <f>'DL CT'!AH9</f>
        <v>0</v>
      </c>
      <c r="Q9" s="73">
        <f>'DL CT'!AI9</f>
        <v>495000</v>
      </c>
      <c r="R9" s="67">
        <f>'DL CT'!AJ9</f>
        <v>0</v>
      </c>
      <c r="S9" s="67">
        <f>'DL CT'!AK9</f>
        <v>0</v>
      </c>
      <c r="T9" s="67">
        <f>'DL CT'!AL9</f>
        <v>0</v>
      </c>
      <c r="U9" s="73">
        <f>'DL CT'!AM9</f>
        <v>0</v>
      </c>
      <c r="V9" s="73">
        <f>'DL CT'!AN9</f>
        <v>0</v>
      </c>
      <c r="W9" s="67"/>
      <c r="X9" s="67">
        <f>'DL CT'!AB9</f>
        <v>0</v>
      </c>
      <c r="Y9" s="67">
        <f>'DL CT'!AP9</f>
        <v>0</v>
      </c>
      <c r="Z9" s="67"/>
      <c r="AA9" s="67"/>
      <c r="AB9" s="70" t="s">
        <v>1807</v>
      </c>
      <c r="AC9" s="74"/>
      <c r="AD9" s="67" t="s">
        <v>1808</v>
      </c>
    </row>
    <row r="10" spans="1:30" ht="32.25" customHeight="1" x14ac:dyDescent="0.15">
      <c r="A10" s="67" t="str">
        <f t="shared" si="1"/>
        <v>44317</v>
      </c>
      <c r="B10" s="67" t="str">
        <f>'DL CT'!B10</f>
        <v>SON00004</v>
      </c>
      <c r="C10" s="67" t="str">
        <f>LEFT('DL CT'!C10,10)</f>
        <v>44317</v>
      </c>
      <c r="D10" s="68" t="str">
        <f>IF('DL CT'!D10="Showroom","H1",IF('DL CT'!D10="DSpace","D1",IF('DL CT'!D10="Kho TTF","T4","D4")))</f>
        <v>H1</v>
      </c>
      <c r="E10" s="67" t="str">
        <f>'DL CT'!Q10</f>
        <v>KH000004</v>
      </c>
      <c r="F10" s="69" t="str">
        <f>'DL CT'!R10</f>
        <v>KH000004</v>
      </c>
      <c r="G10" s="67" t="str">
        <f>'DL CT'!S10</f>
        <v/>
      </c>
      <c r="H10" s="70" t="str">
        <f>'DL CT'!W10</f>
        <v>Thanh Sơn</v>
      </c>
      <c r="I10" s="70" t="str">
        <f>'DL CT'!Z10</f>
        <v>HP00000000007</v>
      </c>
      <c r="J10" s="69">
        <f t="shared" si="2"/>
        <v>0</v>
      </c>
      <c r="K10" s="67">
        <f t="shared" si="3"/>
        <v>0</v>
      </c>
      <c r="L10" s="71">
        <f>'DL CT'!AC10</f>
        <v>1</v>
      </c>
      <c r="M10" s="72" t="str">
        <f>'DL CT'!AE10</f>
        <v>Cái</v>
      </c>
      <c r="N10" s="72">
        <f>'DL CT'!AF10</f>
        <v>1540000</v>
      </c>
      <c r="O10" s="72">
        <f>'DL CT'!AG10</f>
        <v>308000</v>
      </c>
      <c r="P10" s="72">
        <f>'DL CT'!AH10</f>
        <v>20</v>
      </c>
      <c r="Q10" s="73">
        <f>'DL CT'!AI10</f>
        <v>1232000</v>
      </c>
      <c r="R10" s="67">
        <f>'DL CT'!AJ10</f>
        <v>0</v>
      </c>
      <c r="S10" s="67">
        <f>'DL CT'!AK10</f>
        <v>0</v>
      </c>
      <c r="T10" s="67">
        <f>'DL CT'!AL10</f>
        <v>0</v>
      </c>
      <c r="U10" s="73">
        <f>'DL CT'!AM10</f>
        <v>0</v>
      </c>
      <c r="V10" s="73">
        <f>'DL CT'!AN10</f>
        <v>3916000</v>
      </c>
      <c r="W10" s="67"/>
      <c r="X10" s="67">
        <f>'DL CT'!AB10</f>
        <v>0</v>
      </c>
      <c r="Y10" s="67">
        <f>'DL CT'!AP10</f>
        <v>0</v>
      </c>
      <c r="Z10" s="67"/>
      <c r="AA10" s="67"/>
      <c r="AB10" s="70" t="s">
        <v>1807</v>
      </c>
      <c r="AC10" s="74"/>
      <c r="AD10" s="67" t="s">
        <v>1809</v>
      </c>
    </row>
    <row r="11" spans="1:30" ht="32.25" customHeight="1" x14ac:dyDescent="0.15">
      <c r="A11" s="67" t="str">
        <f t="shared" si="1"/>
        <v>44317</v>
      </c>
      <c r="B11" s="67" t="str">
        <f>'DL CT'!B11</f>
        <v>SON00004</v>
      </c>
      <c r="C11" s="67" t="str">
        <f>LEFT('DL CT'!C11,10)</f>
        <v>44317</v>
      </c>
      <c r="D11" s="68" t="str">
        <f>IF('DL CT'!D11="Showroom","H1",IF('DL CT'!D11="DSpace","D1",IF('DL CT'!D11="Kho TTF","T4","D4")))</f>
        <v>H1</v>
      </c>
      <c r="E11" s="67" t="str">
        <f>'DL CT'!Q11</f>
        <v>KH000004</v>
      </c>
      <c r="F11" s="69" t="str">
        <f>'DL CT'!R11</f>
        <v>KH000004</v>
      </c>
      <c r="G11" s="67" t="str">
        <f>'DL CT'!S11</f>
        <v/>
      </c>
      <c r="H11" s="70" t="str">
        <f>'DL CT'!W11</f>
        <v>Thanh Sơn</v>
      </c>
      <c r="I11" s="70" t="str">
        <f>'DL CT'!Z11</f>
        <v>HP00000000008</v>
      </c>
      <c r="J11" s="69">
        <f t="shared" si="2"/>
        <v>0</v>
      </c>
      <c r="K11" s="67">
        <f t="shared" si="3"/>
        <v>0</v>
      </c>
      <c r="L11" s="71">
        <f>'DL CT'!AC11</f>
        <v>1</v>
      </c>
      <c r="M11" s="72">
        <f>'DL CT'!AE11</f>
        <v>0</v>
      </c>
      <c r="N11" s="72">
        <f>'DL CT'!AF11</f>
        <v>1705000</v>
      </c>
      <c r="O11" s="72">
        <f>'DL CT'!AG11</f>
        <v>341000</v>
      </c>
      <c r="P11" s="72">
        <f>'DL CT'!AH11</f>
        <v>20</v>
      </c>
      <c r="Q11" s="73">
        <f>'DL CT'!AI11</f>
        <v>1364000</v>
      </c>
      <c r="R11" s="67">
        <f>'DL CT'!AJ11</f>
        <v>0</v>
      </c>
      <c r="S11" s="67">
        <f>'DL CT'!AK11</f>
        <v>0</v>
      </c>
      <c r="T11" s="67">
        <f>'DL CT'!AL11</f>
        <v>0</v>
      </c>
      <c r="U11" s="73">
        <f>'DL CT'!AM11</f>
        <v>0</v>
      </c>
      <c r="V11" s="73">
        <f>'DL CT'!AN11</f>
        <v>0</v>
      </c>
      <c r="W11" s="67"/>
      <c r="X11" s="67">
        <f>'DL CT'!AB11</f>
        <v>0</v>
      </c>
      <c r="Y11" s="67">
        <f>'DL CT'!AP11</f>
        <v>0</v>
      </c>
      <c r="Z11" s="67"/>
      <c r="AA11" s="67"/>
      <c r="AB11" s="70" t="s">
        <v>1807</v>
      </c>
      <c r="AC11" s="74"/>
      <c r="AD11" s="67" t="s">
        <v>1809</v>
      </c>
    </row>
    <row r="12" spans="1:30" ht="32.25" customHeight="1" x14ac:dyDescent="0.15">
      <c r="A12" s="67" t="str">
        <f t="shared" si="1"/>
        <v>44317</v>
      </c>
      <c r="B12" s="67" t="str">
        <f>'DL CT'!B12</f>
        <v>SON00004</v>
      </c>
      <c r="C12" s="67" t="str">
        <f>LEFT('DL CT'!C12,10)</f>
        <v>44317</v>
      </c>
      <c r="D12" s="68" t="str">
        <f>IF('DL CT'!D12="Showroom","H1",IF('DL CT'!D12="DSpace","D1",IF('DL CT'!D12="Kho TTF","T4","D4")))</f>
        <v>H1</v>
      </c>
      <c r="E12" s="67" t="str">
        <f>'DL CT'!Q12</f>
        <v>KH000004</v>
      </c>
      <c r="F12" s="69" t="str">
        <f>'DL CT'!R12</f>
        <v>KH000004</v>
      </c>
      <c r="G12" s="67" t="str">
        <f>'DL CT'!S12</f>
        <v/>
      </c>
      <c r="H12" s="70" t="str">
        <f>'DL CT'!W12</f>
        <v>Thanh Sơn</v>
      </c>
      <c r="I12" s="70" t="str">
        <f>'DL CT'!Z12</f>
        <v>HP00000000009</v>
      </c>
      <c r="J12" s="69">
        <f t="shared" si="2"/>
        <v>0</v>
      </c>
      <c r="K12" s="67">
        <f t="shared" si="3"/>
        <v>0</v>
      </c>
      <c r="L12" s="71">
        <f>'DL CT'!AC12</f>
        <v>1</v>
      </c>
      <c r="M12" s="72" t="str">
        <f>'DL CT'!AE12</f>
        <v>Cái</v>
      </c>
      <c r="N12" s="72">
        <f>'DL CT'!AF12</f>
        <v>1650000</v>
      </c>
      <c r="O12" s="72">
        <f>'DL CT'!AG12</f>
        <v>330000</v>
      </c>
      <c r="P12" s="72">
        <f>'DL CT'!AH12</f>
        <v>20</v>
      </c>
      <c r="Q12" s="73">
        <f>'DL CT'!AI12</f>
        <v>1320000</v>
      </c>
      <c r="R12" s="67">
        <f>'DL CT'!AJ12</f>
        <v>0</v>
      </c>
      <c r="S12" s="67">
        <f>'DL CT'!AK12</f>
        <v>0</v>
      </c>
      <c r="T12" s="67">
        <f>'DL CT'!AL12</f>
        <v>0</v>
      </c>
      <c r="U12" s="73">
        <f>'DL CT'!AM12</f>
        <v>0</v>
      </c>
      <c r="V12" s="73">
        <f>'DL CT'!AN12</f>
        <v>0</v>
      </c>
      <c r="W12" s="67"/>
      <c r="X12" s="67">
        <f>'DL CT'!AB12</f>
        <v>0</v>
      </c>
      <c r="Y12" s="67">
        <f>'DL CT'!AP12</f>
        <v>0</v>
      </c>
      <c r="Z12" s="67"/>
      <c r="AA12" s="67"/>
      <c r="AB12" s="70" t="s">
        <v>1807</v>
      </c>
      <c r="AC12" s="74"/>
      <c r="AD12" s="67" t="s">
        <v>1809</v>
      </c>
    </row>
    <row r="13" spans="1:30" ht="32.25" customHeight="1" x14ac:dyDescent="0.15">
      <c r="A13" s="67" t="str">
        <f t="shared" si="1"/>
        <v>44317</v>
      </c>
      <c r="B13" s="67" t="str">
        <f>'DL CT'!B13</f>
        <v>SON00005</v>
      </c>
      <c r="C13" s="67" t="str">
        <f>LEFT('DL CT'!C13,10)</f>
        <v>44317</v>
      </c>
      <c r="D13" s="68" t="str">
        <f>IF('DL CT'!D13="Showroom","H1",IF('DL CT'!D13="DSpace","D1",IF('DL CT'!D13="Kho TTF","T4","D4")))</f>
        <v>T4</v>
      </c>
      <c r="E13" s="67" t="str">
        <f>'DL CT'!Q13</f>
        <v>KH000004</v>
      </c>
      <c r="F13" s="69" t="str">
        <f>'DL CT'!R13</f>
        <v>KH000004</v>
      </c>
      <c r="G13" s="67" t="str">
        <f>'DL CT'!S13</f>
        <v/>
      </c>
      <c r="H13" s="70" t="str">
        <f>'DL CT'!W13</f>
        <v>Thanh Sơn</v>
      </c>
      <c r="I13" s="70" t="str">
        <f>'DL CT'!Z13</f>
        <v>HP00000000008</v>
      </c>
      <c r="J13" s="69">
        <f t="shared" si="2"/>
        <v>0</v>
      </c>
      <c r="K13" s="67">
        <f t="shared" si="3"/>
        <v>0</v>
      </c>
      <c r="L13" s="71">
        <f>'DL CT'!AC13</f>
        <v>2</v>
      </c>
      <c r="M13" s="72">
        <f>'DL CT'!AE13</f>
        <v>0</v>
      </c>
      <c r="N13" s="72">
        <f>'DL CT'!AF13</f>
        <v>1705000</v>
      </c>
      <c r="O13" s="72">
        <f>'DL CT'!AG13</f>
        <v>682000</v>
      </c>
      <c r="P13" s="72">
        <f>'DL CT'!AH13</f>
        <v>20</v>
      </c>
      <c r="Q13" s="73">
        <f>'DL CT'!AI13</f>
        <v>2728000</v>
      </c>
      <c r="R13" s="67">
        <f>'DL CT'!AJ13</f>
        <v>0</v>
      </c>
      <c r="S13" s="67">
        <f>'DL CT'!AK13</f>
        <v>0</v>
      </c>
      <c r="T13" s="67">
        <f>'DL CT'!AL13</f>
        <v>0</v>
      </c>
      <c r="U13" s="73">
        <f>'DL CT'!AM13</f>
        <v>0</v>
      </c>
      <c r="V13" s="73">
        <f>'DL CT'!AN13</f>
        <v>2728000</v>
      </c>
      <c r="W13" s="67"/>
      <c r="X13" s="67">
        <f>'DL CT'!AB13</f>
        <v>0</v>
      </c>
      <c r="Y13" s="67">
        <f>'DL CT'!AP13</f>
        <v>0</v>
      </c>
      <c r="Z13" s="67"/>
      <c r="AA13" s="67"/>
      <c r="AB13" s="70" t="s">
        <v>1807</v>
      </c>
      <c r="AC13" s="74"/>
      <c r="AD13" s="67" t="s">
        <v>1809</v>
      </c>
    </row>
    <row r="14" spans="1:30" ht="32.25" customHeight="1" x14ac:dyDescent="0.15">
      <c r="A14" s="67" t="str">
        <f t="shared" si="1"/>
        <v>44348</v>
      </c>
      <c r="B14" s="67" t="str">
        <f>'DL CT'!B14</f>
        <v>SON00006</v>
      </c>
      <c r="C14" s="67" t="str">
        <f>LEFT('DL CT'!C14,10)</f>
        <v>44348</v>
      </c>
      <c r="D14" s="68" t="str">
        <f>IF('DL CT'!D14="Showroom","H1",IF('DL CT'!D14="DSpace","D1",IF('DL CT'!D14="Kho TTF","T4","D4")))</f>
        <v>H1</v>
      </c>
      <c r="E14" s="67" t="str">
        <f>'DL CT'!Q14</f>
        <v>KH000005</v>
      </c>
      <c r="F14" s="69" t="str">
        <f>'DL CT'!R14</f>
        <v>KH000005</v>
      </c>
      <c r="G14" s="67" t="str">
        <f>'DL CT'!S14</f>
        <v/>
      </c>
      <c r="H14" s="70" t="str">
        <f>'DL CT'!W14</f>
        <v>Ms Hạnh</v>
      </c>
      <c r="I14" s="70" t="str">
        <f>'DL CT'!Z14</f>
        <v>HP00000000010</v>
      </c>
      <c r="J14" s="69">
        <f t="shared" si="2"/>
        <v>0</v>
      </c>
      <c r="K14" s="67">
        <f t="shared" si="3"/>
        <v>0</v>
      </c>
      <c r="L14" s="71">
        <f>'DL CT'!AC14</f>
        <v>8</v>
      </c>
      <c r="M14" s="72" t="str">
        <f>'DL CT'!AE14</f>
        <v>Cái</v>
      </c>
      <c r="N14" s="72">
        <f>'DL CT'!AF14</f>
        <v>155000</v>
      </c>
      <c r="O14" s="72">
        <f>'DL CT'!AG14</f>
        <v>0</v>
      </c>
      <c r="P14" s="72">
        <f>'DL CT'!AH14</f>
        <v>0</v>
      </c>
      <c r="Q14" s="73">
        <f>'DL CT'!AI14</f>
        <v>1240000</v>
      </c>
      <c r="R14" s="67">
        <f>'DL CT'!AJ14</f>
        <v>0</v>
      </c>
      <c r="S14" s="67">
        <f>'DL CT'!AK14</f>
        <v>0</v>
      </c>
      <c r="T14" s="67">
        <f>'DL CT'!AL14</f>
        <v>0</v>
      </c>
      <c r="U14" s="73">
        <f>'DL CT'!AM14</f>
        <v>0</v>
      </c>
      <c r="V14" s="73">
        <f>'DL CT'!AN14</f>
        <v>1240000</v>
      </c>
      <c r="W14" s="67"/>
      <c r="X14" s="67">
        <f>'DL CT'!AB14</f>
        <v>0</v>
      </c>
      <c r="Y14" s="67">
        <f>'DL CT'!AP14</f>
        <v>0</v>
      </c>
      <c r="Z14" s="67"/>
      <c r="AA14" s="67"/>
      <c r="AB14" s="70" t="s">
        <v>1807</v>
      </c>
      <c r="AC14" s="74"/>
      <c r="AD14" s="67" t="s">
        <v>1808</v>
      </c>
    </row>
    <row r="15" spans="1:30" ht="32.25" customHeight="1" x14ac:dyDescent="0.15">
      <c r="A15" s="67" t="str">
        <f t="shared" si="1"/>
        <v>44348</v>
      </c>
      <c r="B15" s="67" t="str">
        <f>'DL CT'!B15</f>
        <v>SON00007</v>
      </c>
      <c r="C15" s="67" t="str">
        <f>LEFT('DL CT'!C15,10)</f>
        <v>44348</v>
      </c>
      <c r="D15" s="68" t="str">
        <f>IF('DL CT'!D15="Showroom","H1",IF('DL CT'!D15="DSpace","D1",IF('DL CT'!D15="Kho TTF","T4","D4")))</f>
        <v>H1</v>
      </c>
      <c r="E15" s="67" t="str">
        <f>'DL CT'!Q15</f>
        <v>KH000006</v>
      </c>
      <c r="F15" s="69" t="str">
        <f>'DL CT'!R15</f>
        <v>KH000006</v>
      </c>
      <c r="G15" s="67" t="str">
        <f>'DL CT'!S15</f>
        <v/>
      </c>
      <c r="H15" s="70" t="str">
        <f>'DL CT'!W15</f>
        <v>Ánh Nguyệt</v>
      </c>
      <c r="I15" s="70" t="str">
        <f>'DL CT'!Z15</f>
        <v>HP00000000011</v>
      </c>
      <c r="J15" s="69">
        <f t="shared" si="2"/>
        <v>0</v>
      </c>
      <c r="K15" s="67">
        <f t="shared" si="3"/>
        <v>0</v>
      </c>
      <c r="L15" s="71">
        <f>'DL CT'!AC15</f>
        <v>1</v>
      </c>
      <c r="M15" s="72" t="str">
        <f>'DL CT'!AE15</f>
        <v>Cái</v>
      </c>
      <c r="N15" s="72">
        <f>'DL CT'!AF15</f>
        <v>11000000</v>
      </c>
      <c r="O15" s="72">
        <f>'DL CT'!AG15</f>
        <v>2200000</v>
      </c>
      <c r="P15" s="72">
        <f>'DL CT'!AH15</f>
        <v>20</v>
      </c>
      <c r="Q15" s="73">
        <f>'DL CT'!AI15</f>
        <v>8800000</v>
      </c>
      <c r="R15" s="67">
        <f>'DL CT'!AJ15</f>
        <v>0</v>
      </c>
      <c r="S15" s="67">
        <f>'DL CT'!AK15</f>
        <v>0</v>
      </c>
      <c r="T15" s="67">
        <f>'DL CT'!AL15</f>
        <v>0</v>
      </c>
      <c r="U15" s="73">
        <f>'DL CT'!AM15</f>
        <v>0</v>
      </c>
      <c r="V15" s="73">
        <f>'DL CT'!AN15</f>
        <v>8800000</v>
      </c>
      <c r="W15" s="67"/>
      <c r="X15" s="67">
        <f>'DL CT'!AB15</f>
        <v>0</v>
      </c>
      <c r="Y15" s="67" t="str">
        <f>'DL CT'!AP15</f>
        <v>giảm 20% Chương trình tháng 1</v>
      </c>
      <c r="Z15" s="67"/>
      <c r="AA15" s="67"/>
      <c r="AB15" s="70" t="s">
        <v>1807</v>
      </c>
      <c r="AC15" s="74"/>
      <c r="AD15" s="67" t="s">
        <v>1809</v>
      </c>
    </row>
    <row r="16" spans="1:30" ht="32.25" customHeight="1" x14ac:dyDescent="0.15">
      <c r="A16" s="67" t="str">
        <f t="shared" si="1"/>
        <v>44440</v>
      </c>
      <c r="B16" s="67" t="str">
        <f>'DL CT'!B16</f>
        <v>SON00008</v>
      </c>
      <c r="C16" s="67" t="str">
        <f>LEFT('DL CT'!C16,10)</f>
        <v>44440</v>
      </c>
      <c r="D16" s="68" t="str">
        <f>IF('DL CT'!D16="Showroom","H1",IF('DL CT'!D16="DSpace","D1",IF('DL CT'!D16="Kho TTF","T4","D4")))</f>
        <v>H1</v>
      </c>
      <c r="E16" s="67" t="str">
        <f>'DL CT'!Q16</f>
        <v>KH000007</v>
      </c>
      <c r="F16" s="69" t="str">
        <f>'DL CT'!R16</f>
        <v>KH000007</v>
      </c>
      <c r="G16" s="67" t="str">
        <f>'DL CT'!S16</f>
        <v/>
      </c>
      <c r="H16" s="70" t="str">
        <f>'DL CT'!W16</f>
        <v>Ánh Nguyệt</v>
      </c>
      <c r="I16" s="70" t="str">
        <f>'DL CT'!Z16</f>
        <v>HP00000000012</v>
      </c>
      <c r="J16" s="69">
        <f t="shared" si="2"/>
        <v>0</v>
      </c>
      <c r="K16" s="67">
        <f t="shared" si="3"/>
        <v>0</v>
      </c>
      <c r="L16" s="71">
        <f>'DL CT'!AC16</f>
        <v>1</v>
      </c>
      <c r="M16" s="72" t="str">
        <f>'DL CT'!AE16</f>
        <v>Cái</v>
      </c>
      <c r="N16" s="72">
        <f>'DL CT'!AF16</f>
        <v>1815000</v>
      </c>
      <c r="O16" s="72">
        <f>'DL CT'!AG16</f>
        <v>1815000</v>
      </c>
      <c r="P16" s="72">
        <f>'DL CT'!AH16</f>
        <v>100</v>
      </c>
      <c r="Q16" s="73">
        <f>'DL CT'!AI16</f>
        <v>0</v>
      </c>
      <c r="R16" s="67">
        <f>'DL CT'!AJ16</f>
        <v>0</v>
      </c>
      <c r="S16" s="67">
        <f>'DL CT'!AK16</f>
        <v>0</v>
      </c>
      <c r="T16" s="67">
        <f>'DL CT'!AL16</f>
        <v>0</v>
      </c>
      <c r="U16" s="73">
        <f>'DL CT'!AM16</f>
        <v>0</v>
      </c>
      <c r="V16" s="73">
        <f>'DL CT'!AN16</f>
        <v>0</v>
      </c>
      <c r="W16" s="67"/>
      <c r="X16" s="67">
        <f>'DL CT'!AB16</f>
        <v>0</v>
      </c>
      <c r="Y16" s="67" t="str">
        <f>'DL CT'!AP16</f>
        <v>chạy chương trình FS 12.2020</v>
      </c>
      <c r="Z16" s="67"/>
      <c r="AA16" s="67"/>
      <c r="AB16" s="70" t="s">
        <v>1807</v>
      </c>
      <c r="AC16" s="74" t="s">
        <v>1810</v>
      </c>
      <c r="AD16" s="67">
        <f t="shared" ref="AD16:AD62" si="4">IFERROR(VLOOKUP(I16,[2]DATA!B:AI,33,0),0)</f>
        <v>0</v>
      </c>
    </row>
    <row r="17" spans="1:30" ht="32.25" customHeight="1" x14ac:dyDescent="0.15">
      <c r="A17" s="67" t="str">
        <f t="shared" si="1"/>
        <v>44440</v>
      </c>
      <c r="B17" s="67" t="str">
        <f>'DL CT'!B17</f>
        <v>SON00008</v>
      </c>
      <c r="C17" s="67" t="str">
        <f>LEFT('DL CT'!C17,10)</f>
        <v>44440</v>
      </c>
      <c r="D17" s="68" t="str">
        <f>IF('DL CT'!D17="Showroom","H1",IF('DL CT'!D17="DSpace","D1",IF('DL CT'!D17="Kho TTF","T4","D4")))</f>
        <v>H1</v>
      </c>
      <c r="E17" s="67" t="str">
        <f>'DL CT'!Q17</f>
        <v>KH000007</v>
      </c>
      <c r="F17" s="69" t="str">
        <f>'DL CT'!R17</f>
        <v>KH000007</v>
      </c>
      <c r="G17" s="67" t="str">
        <f>'DL CT'!S17</f>
        <v/>
      </c>
      <c r="H17" s="70" t="str">
        <f>'DL CT'!W17</f>
        <v>Ánh Nguyệt</v>
      </c>
      <c r="I17" s="70" t="str">
        <f>'DL CT'!Z17</f>
        <v>HP00000000013</v>
      </c>
      <c r="J17" s="69">
        <f t="shared" si="2"/>
        <v>0</v>
      </c>
      <c r="K17" s="67">
        <f t="shared" si="3"/>
        <v>0</v>
      </c>
      <c r="L17" s="71">
        <f>'DL CT'!AC17</f>
        <v>1</v>
      </c>
      <c r="M17" s="72" t="str">
        <f>'DL CT'!AE17</f>
        <v>Cái</v>
      </c>
      <c r="N17" s="72">
        <f>'DL CT'!AF17</f>
        <v>1150000</v>
      </c>
      <c r="O17" s="72">
        <f>'DL CT'!AG17</f>
        <v>1150000</v>
      </c>
      <c r="P17" s="72">
        <f>'DL CT'!AH17</f>
        <v>100</v>
      </c>
      <c r="Q17" s="73">
        <f>'DL CT'!AI17</f>
        <v>0</v>
      </c>
      <c r="R17" s="67">
        <f>'DL CT'!AJ17</f>
        <v>0</v>
      </c>
      <c r="S17" s="67">
        <f>'DL CT'!AK17</f>
        <v>0</v>
      </c>
      <c r="T17" s="67">
        <f>'DL CT'!AL17</f>
        <v>0</v>
      </c>
      <c r="U17" s="73">
        <f>'DL CT'!AM17</f>
        <v>0</v>
      </c>
      <c r="V17" s="73">
        <f>'DL CT'!AN17</f>
        <v>0</v>
      </c>
      <c r="W17" s="67"/>
      <c r="X17" s="67">
        <f>'DL CT'!AB17</f>
        <v>0</v>
      </c>
      <c r="Y17" s="67" t="str">
        <f>'DL CT'!AP17</f>
        <v>chạy chương trình FS 12.2020</v>
      </c>
      <c r="Z17" s="67"/>
      <c r="AA17" s="67"/>
      <c r="AB17" s="70" t="s">
        <v>1807</v>
      </c>
      <c r="AC17" s="74" t="s">
        <v>1810</v>
      </c>
      <c r="AD17" s="67">
        <f t="shared" si="4"/>
        <v>0</v>
      </c>
    </row>
    <row r="18" spans="1:30" ht="32.25" customHeight="1" x14ac:dyDescent="0.15">
      <c r="A18" s="67" t="str">
        <f t="shared" si="1"/>
        <v>44440</v>
      </c>
      <c r="B18" s="67" t="str">
        <f>'DL CT'!B18</f>
        <v>SON00008</v>
      </c>
      <c r="C18" s="67" t="str">
        <f>LEFT('DL CT'!C18,10)</f>
        <v>44440</v>
      </c>
      <c r="D18" s="68" t="str">
        <f>IF('DL CT'!D18="Showroom","H1",IF('DL CT'!D18="DSpace","D1",IF('DL CT'!D18="Kho TTF","T4","D4")))</f>
        <v>H1</v>
      </c>
      <c r="E18" s="67" t="str">
        <f>'DL CT'!Q18</f>
        <v>KH000007</v>
      </c>
      <c r="F18" s="69" t="str">
        <f>'DL CT'!R18</f>
        <v>KH000007</v>
      </c>
      <c r="G18" s="67" t="str">
        <f>'DL CT'!S18</f>
        <v/>
      </c>
      <c r="H18" s="70" t="str">
        <f>'DL CT'!W18</f>
        <v>Ánh Nguyệt</v>
      </c>
      <c r="I18" s="70" t="str">
        <f>'DL CT'!Z18</f>
        <v>HP00000000014</v>
      </c>
      <c r="J18" s="69">
        <f t="shared" si="2"/>
        <v>0</v>
      </c>
      <c r="K18" s="67">
        <f t="shared" si="3"/>
        <v>0</v>
      </c>
      <c r="L18" s="71">
        <f>'DL CT'!AC18</f>
        <v>1</v>
      </c>
      <c r="M18" s="72" t="str">
        <f>'DL CT'!AE18</f>
        <v>Cái</v>
      </c>
      <c r="N18" s="72">
        <f>'DL CT'!AF18</f>
        <v>385000</v>
      </c>
      <c r="O18" s="72">
        <f>'DL CT'!AG18</f>
        <v>385000</v>
      </c>
      <c r="P18" s="72">
        <f>'DL CT'!AH18</f>
        <v>100</v>
      </c>
      <c r="Q18" s="73">
        <f>'DL CT'!AI18</f>
        <v>0</v>
      </c>
      <c r="R18" s="67">
        <f>'DL CT'!AJ18</f>
        <v>0</v>
      </c>
      <c r="S18" s="67">
        <f>'DL CT'!AK18</f>
        <v>0</v>
      </c>
      <c r="T18" s="67">
        <f>'DL CT'!AL18</f>
        <v>0</v>
      </c>
      <c r="U18" s="73">
        <f>'DL CT'!AM18</f>
        <v>0</v>
      </c>
      <c r="V18" s="73">
        <f>'DL CT'!AN18</f>
        <v>0</v>
      </c>
      <c r="W18" s="67"/>
      <c r="X18" s="67">
        <f>'DL CT'!AB18</f>
        <v>0</v>
      </c>
      <c r="Y18" s="67" t="str">
        <f>'DL CT'!AP18</f>
        <v>chạy chương trình FS 12.2020</v>
      </c>
      <c r="Z18" s="67"/>
      <c r="AA18" s="67"/>
      <c r="AB18" s="70" t="s">
        <v>1807</v>
      </c>
      <c r="AC18" s="74" t="s">
        <v>1810</v>
      </c>
      <c r="AD18" s="67">
        <f t="shared" si="4"/>
        <v>0</v>
      </c>
    </row>
    <row r="19" spans="1:30" ht="32.25" customHeight="1" x14ac:dyDescent="0.15">
      <c r="A19" s="67" t="str">
        <f t="shared" si="1"/>
        <v>44440</v>
      </c>
      <c r="B19" s="67" t="str">
        <f>'DL CT'!B19</f>
        <v>SON00008</v>
      </c>
      <c r="C19" s="67" t="str">
        <f>LEFT('DL CT'!C19,10)</f>
        <v>44440</v>
      </c>
      <c r="D19" s="68" t="str">
        <f>IF('DL CT'!D19="Showroom","H1",IF('DL CT'!D19="DSpace","D1",IF('DL CT'!D19="Kho TTF","T4","D4")))</f>
        <v>H1</v>
      </c>
      <c r="E19" s="67" t="str">
        <f>'DL CT'!Q19</f>
        <v>KH000007</v>
      </c>
      <c r="F19" s="69" t="str">
        <f>'DL CT'!R19</f>
        <v>KH000007</v>
      </c>
      <c r="G19" s="67" t="str">
        <f>'DL CT'!S19</f>
        <v/>
      </c>
      <c r="H19" s="70" t="str">
        <f>'DL CT'!W19</f>
        <v>Ánh Nguyệt</v>
      </c>
      <c r="I19" s="70" t="str">
        <f>'DL CT'!Z19</f>
        <v>HP00000000015</v>
      </c>
      <c r="J19" s="69">
        <f t="shared" si="2"/>
        <v>0</v>
      </c>
      <c r="K19" s="67">
        <f t="shared" si="3"/>
        <v>0</v>
      </c>
      <c r="L19" s="71">
        <f>'DL CT'!AC19</f>
        <v>1</v>
      </c>
      <c r="M19" s="72" t="str">
        <f>'DL CT'!AE19</f>
        <v>Cái</v>
      </c>
      <c r="N19" s="72">
        <f>'DL CT'!AF19</f>
        <v>7700000</v>
      </c>
      <c r="O19" s="72">
        <f>'DL CT'!AG19</f>
        <v>7700000</v>
      </c>
      <c r="P19" s="72">
        <f>'DL CT'!AH19</f>
        <v>100</v>
      </c>
      <c r="Q19" s="73">
        <f>'DL CT'!AI19</f>
        <v>0</v>
      </c>
      <c r="R19" s="67">
        <f>'DL CT'!AJ19</f>
        <v>0</v>
      </c>
      <c r="S19" s="67">
        <f>'DL CT'!AK19</f>
        <v>0</v>
      </c>
      <c r="T19" s="67">
        <f>'DL CT'!AL19</f>
        <v>0</v>
      </c>
      <c r="U19" s="73">
        <f>'DL CT'!AM19</f>
        <v>0</v>
      </c>
      <c r="V19" s="73">
        <f>'DL CT'!AN19</f>
        <v>0</v>
      </c>
      <c r="W19" s="67"/>
      <c r="X19" s="67">
        <f>'DL CT'!AB19</f>
        <v>0</v>
      </c>
      <c r="Y19" s="67" t="str">
        <f>'DL CT'!AP19</f>
        <v>chạy chương trình FS 12.2020</v>
      </c>
      <c r="Z19" s="67"/>
      <c r="AA19" s="67"/>
      <c r="AB19" s="70" t="s">
        <v>1807</v>
      </c>
      <c r="AC19" s="74" t="s">
        <v>1810</v>
      </c>
      <c r="AD19" s="67">
        <f t="shared" si="4"/>
        <v>0</v>
      </c>
    </row>
    <row r="20" spans="1:30" ht="32.25" customHeight="1" x14ac:dyDescent="0.15">
      <c r="A20" s="67" t="str">
        <f t="shared" si="1"/>
        <v>44440</v>
      </c>
      <c r="B20" s="67" t="str">
        <f>'DL CT'!B20</f>
        <v>SON00008</v>
      </c>
      <c r="C20" s="67" t="str">
        <f>LEFT('DL CT'!C20,10)</f>
        <v>44440</v>
      </c>
      <c r="D20" s="68" t="str">
        <f>IF('DL CT'!D20="Showroom","H1",IF('DL CT'!D20="DSpace","D1",IF('DL CT'!D20="Kho TTF","T4","D4")))</f>
        <v>H1</v>
      </c>
      <c r="E20" s="67" t="str">
        <f>'DL CT'!Q20</f>
        <v>KH000007</v>
      </c>
      <c r="F20" s="69" t="str">
        <f>'DL CT'!R20</f>
        <v>KH000007</v>
      </c>
      <c r="G20" s="67" t="str">
        <f>'DL CT'!S20</f>
        <v/>
      </c>
      <c r="H20" s="70" t="str">
        <f>'DL CT'!W20</f>
        <v>Ánh Nguyệt</v>
      </c>
      <c r="I20" s="70" t="str">
        <f>'DL CT'!Z20</f>
        <v>HP00000000016</v>
      </c>
      <c r="J20" s="69">
        <f t="shared" si="2"/>
        <v>0</v>
      </c>
      <c r="K20" s="67">
        <f t="shared" si="3"/>
        <v>0</v>
      </c>
      <c r="L20" s="71">
        <f>'DL CT'!AC20</f>
        <v>1</v>
      </c>
      <c r="M20" s="72" t="str">
        <f>'DL CT'!AE20</f>
        <v>Cái</v>
      </c>
      <c r="N20" s="72">
        <f>'DL CT'!AF20</f>
        <v>16170000</v>
      </c>
      <c r="O20" s="72">
        <f>'DL CT'!AG20</f>
        <v>16170000</v>
      </c>
      <c r="P20" s="72">
        <f>'DL CT'!AH20</f>
        <v>100</v>
      </c>
      <c r="Q20" s="73">
        <f>'DL CT'!AI20</f>
        <v>0</v>
      </c>
      <c r="R20" s="67">
        <f>'DL CT'!AJ20</f>
        <v>0</v>
      </c>
      <c r="S20" s="67">
        <f>'DL CT'!AK20</f>
        <v>0</v>
      </c>
      <c r="T20" s="67">
        <f>'DL CT'!AL20</f>
        <v>0</v>
      </c>
      <c r="U20" s="73">
        <f>'DL CT'!AM20</f>
        <v>0</v>
      </c>
      <c r="V20" s="73">
        <f>'DL CT'!AN20</f>
        <v>0</v>
      </c>
      <c r="W20" s="67"/>
      <c r="X20" s="67">
        <f>'DL CT'!AB20</f>
        <v>0</v>
      </c>
      <c r="Y20" s="67" t="str">
        <f>'DL CT'!AP20</f>
        <v>chạy chương trình FS 12.2020</v>
      </c>
      <c r="Z20" s="67"/>
      <c r="AA20" s="67"/>
      <c r="AB20" s="70" t="s">
        <v>1807</v>
      </c>
      <c r="AC20" s="74" t="s">
        <v>1810</v>
      </c>
      <c r="AD20" s="67">
        <f t="shared" si="4"/>
        <v>0</v>
      </c>
    </row>
    <row r="21" spans="1:30" ht="32.25" customHeight="1" x14ac:dyDescent="0.15">
      <c r="A21" s="67" t="str">
        <f t="shared" si="1"/>
        <v>44440</v>
      </c>
      <c r="B21" s="67" t="str">
        <f>'DL CT'!B21</f>
        <v>SON00008</v>
      </c>
      <c r="C21" s="67" t="str">
        <f>LEFT('DL CT'!C21,10)</f>
        <v>44440</v>
      </c>
      <c r="D21" s="68" t="str">
        <f>IF('DL CT'!D21="Showroom","H1",IF('DL CT'!D21="DSpace","D1",IF('DL CT'!D21="Kho TTF","T4","D4")))</f>
        <v>H1</v>
      </c>
      <c r="E21" s="67" t="str">
        <f>'DL CT'!Q21</f>
        <v>KH000007</v>
      </c>
      <c r="F21" s="69" t="str">
        <f>'DL CT'!R21</f>
        <v>KH000007</v>
      </c>
      <c r="G21" s="67" t="str">
        <f>'DL CT'!S21</f>
        <v/>
      </c>
      <c r="H21" s="70" t="str">
        <f>'DL CT'!W21</f>
        <v>Ánh Nguyệt</v>
      </c>
      <c r="I21" s="70" t="str">
        <f>'DL CT'!Z21</f>
        <v>HP00000000017</v>
      </c>
      <c r="J21" s="69">
        <f t="shared" si="2"/>
        <v>0</v>
      </c>
      <c r="K21" s="67">
        <f t="shared" si="3"/>
        <v>0</v>
      </c>
      <c r="L21" s="71">
        <f>'DL CT'!AC21</f>
        <v>1</v>
      </c>
      <c r="M21" s="72" t="str">
        <f>'DL CT'!AE21</f>
        <v>Cái</v>
      </c>
      <c r="N21" s="72">
        <f>'DL CT'!AF21</f>
        <v>2450000</v>
      </c>
      <c r="O21" s="72">
        <f>'DL CT'!AG21</f>
        <v>2450000</v>
      </c>
      <c r="P21" s="72">
        <f>'DL CT'!AH21</f>
        <v>100</v>
      </c>
      <c r="Q21" s="73">
        <f>'DL CT'!AI21</f>
        <v>0</v>
      </c>
      <c r="R21" s="67">
        <f>'DL CT'!AJ21</f>
        <v>0</v>
      </c>
      <c r="S21" s="67">
        <f>'DL CT'!AK21</f>
        <v>0</v>
      </c>
      <c r="T21" s="67">
        <f>'DL CT'!AL21</f>
        <v>0</v>
      </c>
      <c r="U21" s="73">
        <f>'DL CT'!AM21</f>
        <v>0</v>
      </c>
      <c r="V21" s="73">
        <f>'DL CT'!AN21</f>
        <v>0</v>
      </c>
      <c r="W21" s="67"/>
      <c r="X21" s="67">
        <f>'DL CT'!AB21</f>
        <v>0</v>
      </c>
      <c r="Y21" s="67" t="str">
        <f>'DL CT'!AP21</f>
        <v>chạy chương trình FS 12.2020</v>
      </c>
      <c r="Z21" s="67"/>
      <c r="AA21" s="67"/>
      <c r="AB21" s="70" t="s">
        <v>1807</v>
      </c>
      <c r="AC21" s="74" t="s">
        <v>1810</v>
      </c>
      <c r="AD21" s="67">
        <f t="shared" si="4"/>
        <v>0</v>
      </c>
    </row>
    <row r="22" spans="1:30" ht="32.25" customHeight="1" x14ac:dyDescent="0.15">
      <c r="A22" s="67" t="str">
        <f t="shared" si="1"/>
        <v>44440</v>
      </c>
      <c r="B22" s="67" t="str">
        <f>'DL CT'!B22</f>
        <v>SON00008</v>
      </c>
      <c r="C22" s="67" t="str">
        <f>LEFT('DL CT'!C22,10)</f>
        <v>44440</v>
      </c>
      <c r="D22" s="68" t="str">
        <f>IF('DL CT'!D22="Showroom","H1",IF('DL CT'!D22="DSpace","D1",IF('DL CT'!D22="Kho TTF","T4","D4")))</f>
        <v>H1</v>
      </c>
      <c r="E22" s="67" t="str">
        <f>'DL CT'!Q22</f>
        <v>KH000007</v>
      </c>
      <c r="F22" s="69" t="str">
        <f>'DL CT'!R22</f>
        <v>KH000007</v>
      </c>
      <c r="G22" s="67" t="str">
        <f>'DL CT'!S22</f>
        <v/>
      </c>
      <c r="H22" s="70" t="str">
        <f>'DL CT'!W22</f>
        <v>Ánh Nguyệt</v>
      </c>
      <c r="I22" s="70" t="str">
        <f>'DL CT'!Z22</f>
        <v>HP00000000018</v>
      </c>
      <c r="J22" s="69">
        <f t="shared" si="2"/>
        <v>0</v>
      </c>
      <c r="K22" s="67">
        <f t="shared" si="3"/>
        <v>0</v>
      </c>
      <c r="L22" s="71">
        <f>'DL CT'!AC22</f>
        <v>1</v>
      </c>
      <c r="M22" s="72" t="str">
        <f>'DL CT'!AE22</f>
        <v>Cái</v>
      </c>
      <c r="N22" s="72">
        <f>'DL CT'!AF22</f>
        <v>825000</v>
      </c>
      <c r="O22" s="72">
        <f>'DL CT'!AG22</f>
        <v>825000</v>
      </c>
      <c r="P22" s="72">
        <f>'DL CT'!AH22</f>
        <v>100</v>
      </c>
      <c r="Q22" s="73">
        <f>'DL CT'!AI22</f>
        <v>0</v>
      </c>
      <c r="R22" s="67">
        <f>'DL CT'!AJ22</f>
        <v>0</v>
      </c>
      <c r="S22" s="67">
        <f>'DL CT'!AK22</f>
        <v>0</v>
      </c>
      <c r="T22" s="67">
        <f>'DL CT'!AL22</f>
        <v>0</v>
      </c>
      <c r="U22" s="73">
        <f>'DL CT'!AM22</f>
        <v>0</v>
      </c>
      <c r="V22" s="73">
        <f>'DL CT'!AN22</f>
        <v>0</v>
      </c>
      <c r="W22" s="67"/>
      <c r="X22" s="67">
        <f>'DL CT'!AB22</f>
        <v>0</v>
      </c>
      <c r="Y22" s="67" t="str">
        <f>'DL CT'!AP22</f>
        <v>chạy chương trình FS 12.2020</v>
      </c>
      <c r="Z22" s="67"/>
      <c r="AA22" s="67"/>
      <c r="AB22" s="70" t="s">
        <v>1807</v>
      </c>
      <c r="AC22" s="74" t="s">
        <v>1810</v>
      </c>
      <c r="AD22" s="67">
        <f t="shared" si="4"/>
        <v>0</v>
      </c>
    </row>
    <row r="23" spans="1:30" ht="32.25" customHeight="1" x14ac:dyDescent="0.15">
      <c r="A23" s="67" t="str">
        <f t="shared" si="1"/>
        <v>44440</v>
      </c>
      <c r="B23" s="67" t="str">
        <f>'DL CT'!B23</f>
        <v>SON00008</v>
      </c>
      <c r="C23" s="67" t="str">
        <f>LEFT('DL CT'!C23,10)</f>
        <v>44440</v>
      </c>
      <c r="D23" s="68" t="str">
        <f>IF('DL CT'!D23="Showroom","H1",IF('DL CT'!D23="DSpace","D1",IF('DL CT'!D23="Kho TTF","T4","D4")))</f>
        <v>H1</v>
      </c>
      <c r="E23" s="67" t="str">
        <f>'DL CT'!Q23</f>
        <v>KH000007</v>
      </c>
      <c r="F23" s="69" t="str">
        <f>'DL CT'!R23</f>
        <v>KH000007</v>
      </c>
      <c r="G23" s="67" t="str">
        <f>'DL CT'!S23</f>
        <v/>
      </c>
      <c r="H23" s="70" t="str">
        <f>'DL CT'!W23</f>
        <v>Ánh Nguyệt</v>
      </c>
      <c r="I23" s="70" t="str">
        <f>'DL CT'!Z23</f>
        <v>HP00000000010</v>
      </c>
      <c r="J23" s="69">
        <f t="shared" si="2"/>
        <v>0</v>
      </c>
      <c r="K23" s="67">
        <f t="shared" si="3"/>
        <v>0</v>
      </c>
      <c r="L23" s="71">
        <f>'DL CT'!AC23</f>
        <v>7</v>
      </c>
      <c r="M23" s="72" t="str">
        <f>'DL CT'!AE23</f>
        <v>Cái</v>
      </c>
      <c r="N23" s="72">
        <f>'DL CT'!AF23</f>
        <v>155000</v>
      </c>
      <c r="O23" s="72">
        <f>'DL CT'!AG23</f>
        <v>1085000</v>
      </c>
      <c r="P23" s="72">
        <f>'DL CT'!AH23</f>
        <v>100</v>
      </c>
      <c r="Q23" s="73">
        <f>'DL CT'!AI23</f>
        <v>0</v>
      </c>
      <c r="R23" s="67">
        <f>'DL CT'!AJ23</f>
        <v>0</v>
      </c>
      <c r="S23" s="67">
        <f>'DL CT'!AK23</f>
        <v>0</v>
      </c>
      <c r="T23" s="67">
        <f>'DL CT'!AL23</f>
        <v>0</v>
      </c>
      <c r="U23" s="73">
        <f>'DL CT'!AM23</f>
        <v>0</v>
      </c>
      <c r="V23" s="73">
        <f>'DL CT'!AN23</f>
        <v>0</v>
      </c>
      <c r="W23" s="67"/>
      <c r="X23" s="67">
        <f>'DL CT'!AB23</f>
        <v>0</v>
      </c>
      <c r="Y23" s="67" t="str">
        <f>'DL CT'!AP23</f>
        <v>chạy chương trình FS 12.2020</v>
      </c>
      <c r="Z23" s="67"/>
      <c r="AA23" s="67"/>
      <c r="AB23" s="70" t="s">
        <v>1807</v>
      </c>
      <c r="AC23" s="74" t="s">
        <v>1810</v>
      </c>
      <c r="AD23" s="67">
        <f t="shared" si="4"/>
        <v>0</v>
      </c>
    </row>
    <row r="24" spans="1:30" ht="32.25" customHeight="1" x14ac:dyDescent="0.15">
      <c r="A24" s="67" t="str">
        <f t="shared" si="1"/>
        <v>44440</v>
      </c>
      <c r="B24" s="67" t="str">
        <f>'DL CT'!B24</f>
        <v>SON00008</v>
      </c>
      <c r="C24" s="67" t="str">
        <f>LEFT('DL CT'!C24,10)</f>
        <v>44440</v>
      </c>
      <c r="D24" s="68" t="str">
        <f>IF('DL CT'!D24="Showroom","H1",IF('DL CT'!D24="DSpace","D1",IF('DL CT'!D24="Kho TTF","T4","D4")))</f>
        <v>H1</v>
      </c>
      <c r="E24" s="67" t="str">
        <f>'DL CT'!Q24</f>
        <v>KH000007</v>
      </c>
      <c r="F24" s="69" t="str">
        <f>'DL CT'!R24</f>
        <v>KH000007</v>
      </c>
      <c r="G24" s="67" t="str">
        <f>'DL CT'!S24</f>
        <v/>
      </c>
      <c r="H24" s="70" t="str">
        <f>'DL CT'!W24</f>
        <v>Ánh Nguyệt</v>
      </c>
      <c r="I24" s="70" t="str">
        <f>'DL CT'!Z24</f>
        <v>HP00000000019</v>
      </c>
      <c r="J24" s="69">
        <f t="shared" si="2"/>
        <v>0</v>
      </c>
      <c r="K24" s="67">
        <f t="shared" si="3"/>
        <v>0</v>
      </c>
      <c r="L24" s="71">
        <f>'DL CT'!AC24</f>
        <v>2</v>
      </c>
      <c r="M24" s="72" t="str">
        <f>'DL CT'!AE24</f>
        <v>Cái</v>
      </c>
      <c r="N24" s="72">
        <f>'DL CT'!AF24</f>
        <v>65000</v>
      </c>
      <c r="O24" s="72">
        <f>'DL CT'!AG24</f>
        <v>130000</v>
      </c>
      <c r="P24" s="72">
        <f>'DL CT'!AH24</f>
        <v>100</v>
      </c>
      <c r="Q24" s="73">
        <f>'DL CT'!AI24</f>
        <v>0</v>
      </c>
      <c r="R24" s="67">
        <f>'DL CT'!AJ24</f>
        <v>0</v>
      </c>
      <c r="S24" s="67">
        <f>'DL CT'!AK24</f>
        <v>0</v>
      </c>
      <c r="T24" s="67">
        <f>'DL CT'!AL24</f>
        <v>0</v>
      </c>
      <c r="U24" s="73">
        <f>'DL CT'!AM24</f>
        <v>0</v>
      </c>
      <c r="V24" s="73">
        <f>'DL CT'!AN24</f>
        <v>0</v>
      </c>
      <c r="W24" s="67"/>
      <c r="X24" s="67">
        <f>'DL CT'!AB24</f>
        <v>0</v>
      </c>
      <c r="Y24" s="67" t="str">
        <f>'DL CT'!AP24</f>
        <v>chạy chương trình FS 12.2020</v>
      </c>
      <c r="Z24" s="67"/>
      <c r="AA24" s="67"/>
      <c r="AB24" s="70" t="s">
        <v>1807</v>
      </c>
      <c r="AC24" s="74" t="s">
        <v>1810</v>
      </c>
      <c r="AD24" s="67">
        <f t="shared" si="4"/>
        <v>0</v>
      </c>
    </row>
    <row r="25" spans="1:30" ht="32.25" customHeight="1" x14ac:dyDescent="0.15">
      <c r="A25" s="67" t="str">
        <f t="shared" si="1"/>
        <v>44440</v>
      </c>
      <c r="B25" s="67" t="str">
        <f>'DL CT'!B25</f>
        <v>SON00008</v>
      </c>
      <c r="C25" s="67" t="str">
        <f>LEFT('DL CT'!C25,10)</f>
        <v>44440</v>
      </c>
      <c r="D25" s="68" t="str">
        <f>IF('DL CT'!D25="Showroom","H1",IF('DL CT'!D25="DSpace","D1",IF('DL CT'!D25="Kho TTF","T4","D4")))</f>
        <v>H1</v>
      </c>
      <c r="E25" s="67" t="str">
        <f>'DL CT'!Q25</f>
        <v>KH000007</v>
      </c>
      <c r="F25" s="69" t="str">
        <f>'DL CT'!R25</f>
        <v>KH000007</v>
      </c>
      <c r="G25" s="67" t="str">
        <f>'DL CT'!S25</f>
        <v/>
      </c>
      <c r="H25" s="70" t="str">
        <f>'DL CT'!W25</f>
        <v>Ánh Nguyệt</v>
      </c>
      <c r="I25" s="70" t="str">
        <f>'DL CT'!Z25</f>
        <v>HP00000000020</v>
      </c>
      <c r="J25" s="69">
        <f t="shared" si="2"/>
        <v>0</v>
      </c>
      <c r="K25" s="67">
        <f t="shared" si="3"/>
        <v>0</v>
      </c>
      <c r="L25" s="71">
        <f>'DL CT'!AC25</f>
        <v>1</v>
      </c>
      <c r="M25" s="72" t="str">
        <f>'DL CT'!AE25</f>
        <v>Cái</v>
      </c>
      <c r="N25" s="72">
        <f>'DL CT'!AF25</f>
        <v>150000</v>
      </c>
      <c r="O25" s="72">
        <f>'DL CT'!AG25</f>
        <v>150000</v>
      </c>
      <c r="P25" s="72">
        <f>'DL CT'!AH25</f>
        <v>100</v>
      </c>
      <c r="Q25" s="73">
        <f>'DL CT'!AI25</f>
        <v>0</v>
      </c>
      <c r="R25" s="67">
        <f>'DL CT'!AJ25</f>
        <v>0</v>
      </c>
      <c r="S25" s="67">
        <f>'DL CT'!AK25</f>
        <v>0</v>
      </c>
      <c r="T25" s="67">
        <f>'DL CT'!AL25</f>
        <v>0</v>
      </c>
      <c r="U25" s="73">
        <f>'DL CT'!AM25</f>
        <v>0</v>
      </c>
      <c r="V25" s="73">
        <f>'DL CT'!AN25</f>
        <v>0</v>
      </c>
      <c r="W25" s="67"/>
      <c r="X25" s="67">
        <f>'DL CT'!AB25</f>
        <v>0</v>
      </c>
      <c r="Y25" s="67" t="str">
        <f>'DL CT'!AP25</f>
        <v>chạy chương trình FS 12.2020</v>
      </c>
      <c r="Z25" s="67"/>
      <c r="AA25" s="67"/>
      <c r="AB25" s="70" t="s">
        <v>1807</v>
      </c>
      <c r="AC25" s="74" t="s">
        <v>1810</v>
      </c>
      <c r="AD25" s="67">
        <f t="shared" si="4"/>
        <v>0</v>
      </c>
    </row>
    <row r="26" spans="1:30" ht="32.25" customHeight="1" x14ac:dyDescent="0.15">
      <c r="A26" s="67" t="str">
        <f t="shared" si="1"/>
        <v>44440</v>
      </c>
      <c r="B26" s="67" t="str">
        <f>'DL CT'!B26</f>
        <v>SON00008</v>
      </c>
      <c r="C26" s="67" t="str">
        <f>LEFT('DL CT'!C26,10)</f>
        <v>44440</v>
      </c>
      <c r="D26" s="68" t="str">
        <f>IF('DL CT'!D26="Showroom","H1",IF('DL CT'!D26="DSpace","D1",IF('DL CT'!D26="Kho TTF","T4","D4")))</f>
        <v>H1</v>
      </c>
      <c r="E26" s="67" t="str">
        <f>'DL CT'!Q26</f>
        <v>KH000007</v>
      </c>
      <c r="F26" s="69" t="str">
        <f>'DL CT'!R26</f>
        <v>KH000007</v>
      </c>
      <c r="G26" s="67" t="str">
        <f>'DL CT'!S26</f>
        <v/>
      </c>
      <c r="H26" s="70" t="str">
        <f>'DL CT'!W26</f>
        <v>Ánh Nguyệt</v>
      </c>
      <c r="I26" s="70" t="str">
        <f>'DL CT'!Z26</f>
        <v>HP00000000021</v>
      </c>
      <c r="J26" s="69">
        <f t="shared" si="2"/>
        <v>0</v>
      </c>
      <c r="K26" s="67">
        <f t="shared" si="3"/>
        <v>0</v>
      </c>
      <c r="L26" s="71">
        <f>'DL CT'!AC26</f>
        <v>1</v>
      </c>
      <c r="M26" s="72" t="str">
        <f>'DL CT'!AE26</f>
        <v>Cái</v>
      </c>
      <c r="N26" s="72">
        <f>'DL CT'!AF26</f>
        <v>275000</v>
      </c>
      <c r="O26" s="72">
        <f>'DL CT'!AG26</f>
        <v>275000</v>
      </c>
      <c r="P26" s="72">
        <f>'DL CT'!AH26</f>
        <v>100</v>
      </c>
      <c r="Q26" s="73">
        <f>'DL CT'!AI26</f>
        <v>0</v>
      </c>
      <c r="R26" s="67">
        <f>'DL CT'!AJ26</f>
        <v>0</v>
      </c>
      <c r="S26" s="67">
        <f>'DL CT'!AK26</f>
        <v>0</v>
      </c>
      <c r="T26" s="67">
        <f>'DL CT'!AL26</f>
        <v>0</v>
      </c>
      <c r="U26" s="73">
        <f>'DL CT'!AM26</f>
        <v>0</v>
      </c>
      <c r="V26" s="73">
        <f>'DL CT'!AN26</f>
        <v>0</v>
      </c>
      <c r="W26" s="67"/>
      <c r="X26" s="67">
        <f>'DL CT'!AB26</f>
        <v>0</v>
      </c>
      <c r="Y26" s="67" t="str">
        <f>'DL CT'!AP26</f>
        <v>chạy chương trình FS 12.2020</v>
      </c>
      <c r="Z26" s="67"/>
      <c r="AA26" s="67"/>
      <c r="AB26" s="70" t="s">
        <v>1807</v>
      </c>
      <c r="AC26" s="74" t="s">
        <v>1810</v>
      </c>
      <c r="AD26" s="67">
        <f t="shared" si="4"/>
        <v>0</v>
      </c>
    </row>
    <row r="27" spans="1:30" ht="32.25" customHeight="1" x14ac:dyDescent="0.15">
      <c r="A27" s="67" t="str">
        <f t="shared" si="1"/>
        <v>44440</v>
      </c>
      <c r="B27" s="67" t="str">
        <f>'DL CT'!B27</f>
        <v>SON00008</v>
      </c>
      <c r="C27" s="67" t="str">
        <f>LEFT('DL CT'!C27,10)</f>
        <v>44440</v>
      </c>
      <c r="D27" s="68" t="str">
        <f>IF('DL CT'!D27="Showroom","H1",IF('DL CT'!D27="DSpace","D1",IF('DL CT'!D27="Kho TTF","T4","D4")))</f>
        <v>H1</v>
      </c>
      <c r="E27" s="67" t="str">
        <f>'DL CT'!Q27</f>
        <v>KH000007</v>
      </c>
      <c r="F27" s="69" t="str">
        <f>'DL CT'!R27</f>
        <v>KH000007</v>
      </c>
      <c r="G27" s="67" t="str">
        <f>'DL CT'!S27</f>
        <v/>
      </c>
      <c r="H27" s="70" t="str">
        <f>'DL CT'!W27</f>
        <v>Ánh Nguyệt</v>
      </c>
      <c r="I27" s="70" t="str">
        <f>'DL CT'!Z27</f>
        <v>HP00000000022</v>
      </c>
      <c r="J27" s="69">
        <f t="shared" si="2"/>
        <v>0</v>
      </c>
      <c r="K27" s="67">
        <f t="shared" si="3"/>
        <v>0</v>
      </c>
      <c r="L27" s="71">
        <f>'DL CT'!AC27</f>
        <v>1</v>
      </c>
      <c r="M27" s="72" t="str">
        <f>'DL CT'!AE27</f>
        <v>Cái</v>
      </c>
      <c r="N27" s="72">
        <f>'DL CT'!AF27</f>
        <v>350000</v>
      </c>
      <c r="O27" s="72">
        <f>'DL CT'!AG27</f>
        <v>350000</v>
      </c>
      <c r="P27" s="72">
        <f>'DL CT'!AH27</f>
        <v>100</v>
      </c>
      <c r="Q27" s="73">
        <f>'DL CT'!AI27</f>
        <v>0</v>
      </c>
      <c r="R27" s="67">
        <f>'DL CT'!AJ27</f>
        <v>0</v>
      </c>
      <c r="S27" s="67">
        <f>'DL CT'!AK27</f>
        <v>0</v>
      </c>
      <c r="T27" s="67">
        <f>'DL CT'!AL27</f>
        <v>0</v>
      </c>
      <c r="U27" s="73">
        <f>'DL CT'!AM27</f>
        <v>0</v>
      </c>
      <c r="V27" s="73">
        <f>'DL CT'!AN27</f>
        <v>0</v>
      </c>
      <c r="W27" s="67"/>
      <c r="X27" s="67">
        <f>'DL CT'!AB27</f>
        <v>0</v>
      </c>
      <c r="Y27" s="67" t="str">
        <f>'DL CT'!AP27</f>
        <v>chạy chương trình FS 12.2020</v>
      </c>
      <c r="Z27" s="67"/>
      <c r="AA27" s="67"/>
      <c r="AB27" s="70" t="s">
        <v>1807</v>
      </c>
      <c r="AC27" s="74" t="s">
        <v>1810</v>
      </c>
      <c r="AD27" s="67">
        <f t="shared" si="4"/>
        <v>0</v>
      </c>
    </row>
    <row r="28" spans="1:30" ht="32.25" customHeight="1" x14ac:dyDescent="0.15">
      <c r="A28" s="67" t="str">
        <f t="shared" si="1"/>
        <v>44440</v>
      </c>
      <c r="B28" s="67" t="str">
        <f>'DL CT'!B28</f>
        <v>SON00008</v>
      </c>
      <c r="C28" s="67" t="str">
        <f>LEFT('DL CT'!C28,10)</f>
        <v>44440</v>
      </c>
      <c r="D28" s="68" t="str">
        <f>IF('DL CT'!D28="Showroom","H1",IF('DL CT'!D28="DSpace","D1",IF('DL CT'!D28="Kho TTF","T4","D4")))</f>
        <v>H1</v>
      </c>
      <c r="E28" s="67" t="str">
        <f>'DL CT'!Q28</f>
        <v>KH000007</v>
      </c>
      <c r="F28" s="69" t="str">
        <f>'DL CT'!R28</f>
        <v>KH000007</v>
      </c>
      <c r="G28" s="67" t="str">
        <f>'DL CT'!S28</f>
        <v/>
      </c>
      <c r="H28" s="70" t="str">
        <f>'DL CT'!W28</f>
        <v>Ánh Nguyệt</v>
      </c>
      <c r="I28" s="70" t="str">
        <f>'DL CT'!Z28</f>
        <v>HP00000000023</v>
      </c>
      <c r="J28" s="69">
        <f t="shared" si="2"/>
        <v>0</v>
      </c>
      <c r="K28" s="67">
        <f t="shared" si="3"/>
        <v>0</v>
      </c>
      <c r="L28" s="71">
        <f>'DL CT'!AC28</f>
        <v>1</v>
      </c>
      <c r="M28" s="72" t="str">
        <f>'DL CT'!AE28</f>
        <v>Cái</v>
      </c>
      <c r="N28" s="72">
        <f>'DL CT'!AF28</f>
        <v>450000</v>
      </c>
      <c r="O28" s="72">
        <f>'DL CT'!AG28</f>
        <v>450000</v>
      </c>
      <c r="P28" s="72">
        <f>'DL CT'!AH28</f>
        <v>100</v>
      </c>
      <c r="Q28" s="73">
        <f>'DL CT'!AI28</f>
        <v>0</v>
      </c>
      <c r="R28" s="67">
        <f>'DL CT'!AJ28</f>
        <v>0</v>
      </c>
      <c r="S28" s="67">
        <f>'DL CT'!AK28</f>
        <v>0</v>
      </c>
      <c r="T28" s="67">
        <f>'DL CT'!AL28</f>
        <v>0</v>
      </c>
      <c r="U28" s="73">
        <f>'DL CT'!AM28</f>
        <v>0</v>
      </c>
      <c r="V28" s="73">
        <f>'DL CT'!AN28</f>
        <v>0</v>
      </c>
      <c r="W28" s="67"/>
      <c r="X28" s="67">
        <f>'DL CT'!AB28</f>
        <v>0</v>
      </c>
      <c r="Y28" s="67" t="str">
        <f>'DL CT'!AP28</f>
        <v>chạy chương trình FS 12.2020</v>
      </c>
      <c r="Z28" s="67"/>
      <c r="AA28" s="67"/>
      <c r="AB28" s="70" t="s">
        <v>1807</v>
      </c>
      <c r="AC28" s="74" t="s">
        <v>1810</v>
      </c>
      <c r="AD28" s="67">
        <f t="shared" si="4"/>
        <v>0</v>
      </c>
    </row>
    <row r="29" spans="1:30" ht="32.25" customHeight="1" x14ac:dyDescent="0.15">
      <c r="A29" s="67" t="str">
        <f t="shared" si="1"/>
        <v>44440</v>
      </c>
      <c r="B29" s="67" t="str">
        <f>'DL CT'!B29</f>
        <v>SON00008</v>
      </c>
      <c r="C29" s="67" t="str">
        <f>LEFT('DL CT'!C29,10)</f>
        <v>44440</v>
      </c>
      <c r="D29" s="68" t="str">
        <f>IF('DL CT'!D29="Showroom","H1",IF('DL CT'!D29="DSpace","D1",IF('DL CT'!D29="Kho TTF","T4","D4")))</f>
        <v>H1</v>
      </c>
      <c r="E29" s="67" t="str">
        <f>'DL CT'!Q29</f>
        <v>KH000007</v>
      </c>
      <c r="F29" s="69" t="str">
        <f>'DL CT'!R29</f>
        <v>KH000007</v>
      </c>
      <c r="G29" s="67" t="str">
        <f>'DL CT'!S29</f>
        <v/>
      </c>
      <c r="H29" s="70" t="str">
        <f>'DL CT'!W29</f>
        <v>Ánh Nguyệt</v>
      </c>
      <c r="I29" s="70" t="str">
        <f>'DL CT'!Z29</f>
        <v>HP00000000024</v>
      </c>
      <c r="J29" s="69">
        <f t="shared" si="2"/>
        <v>0</v>
      </c>
      <c r="K29" s="67">
        <f t="shared" si="3"/>
        <v>0</v>
      </c>
      <c r="L29" s="71">
        <f>'DL CT'!AC29</f>
        <v>1</v>
      </c>
      <c r="M29" s="72" t="str">
        <f>'DL CT'!AE29</f>
        <v>Cái</v>
      </c>
      <c r="N29" s="72">
        <f>'DL CT'!AF29</f>
        <v>285000</v>
      </c>
      <c r="O29" s="72">
        <f>'DL CT'!AG29</f>
        <v>285000</v>
      </c>
      <c r="P29" s="72">
        <f>'DL CT'!AH29</f>
        <v>100</v>
      </c>
      <c r="Q29" s="73">
        <f>'DL CT'!AI29</f>
        <v>0</v>
      </c>
      <c r="R29" s="67">
        <f>'DL CT'!AJ29</f>
        <v>0</v>
      </c>
      <c r="S29" s="67">
        <f>'DL CT'!AK29</f>
        <v>0</v>
      </c>
      <c r="T29" s="67">
        <f>'DL CT'!AL29</f>
        <v>0</v>
      </c>
      <c r="U29" s="73">
        <f>'DL CT'!AM29</f>
        <v>0</v>
      </c>
      <c r="V29" s="73">
        <f>'DL CT'!AN29</f>
        <v>0</v>
      </c>
      <c r="W29" s="67"/>
      <c r="X29" s="67">
        <f>'DL CT'!AB29</f>
        <v>0</v>
      </c>
      <c r="Y29" s="67" t="str">
        <f>'DL CT'!AP29</f>
        <v>chạy chương trình FS 12.2020</v>
      </c>
      <c r="Z29" s="67"/>
      <c r="AA29" s="67"/>
      <c r="AB29" s="70" t="s">
        <v>1807</v>
      </c>
      <c r="AC29" s="74" t="s">
        <v>1810</v>
      </c>
      <c r="AD29" s="67">
        <f t="shared" si="4"/>
        <v>0</v>
      </c>
    </row>
    <row r="30" spans="1:30" ht="32.25" customHeight="1" x14ac:dyDescent="0.15">
      <c r="A30" s="67" t="str">
        <f t="shared" si="1"/>
        <v>44440</v>
      </c>
      <c r="B30" s="67" t="str">
        <f>'DL CT'!B30</f>
        <v>SON00008</v>
      </c>
      <c r="C30" s="67" t="str">
        <f>LEFT('DL CT'!C30,10)</f>
        <v>44440</v>
      </c>
      <c r="D30" s="68" t="str">
        <f>IF('DL CT'!D30="Showroom","H1",IF('DL CT'!D30="DSpace","D1",IF('DL CT'!D30="Kho TTF","T4","D4")))</f>
        <v>H1</v>
      </c>
      <c r="E30" s="67" t="str">
        <f>'DL CT'!Q30</f>
        <v>KH000007</v>
      </c>
      <c r="F30" s="69" t="str">
        <f>'DL CT'!R30</f>
        <v>KH000007</v>
      </c>
      <c r="G30" s="67" t="str">
        <f>'DL CT'!S30</f>
        <v/>
      </c>
      <c r="H30" s="70" t="str">
        <f>'DL CT'!W30</f>
        <v>Ánh Nguyệt</v>
      </c>
      <c r="I30" s="70" t="str">
        <f>'DL CT'!Z30</f>
        <v>HP00000000025</v>
      </c>
      <c r="J30" s="69">
        <f t="shared" si="2"/>
        <v>0</v>
      </c>
      <c r="K30" s="67">
        <f t="shared" si="3"/>
        <v>0</v>
      </c>
      <c r="L30" s="71">
        <f>'DL CT'!AC30</f>
        <v>1</v>
      </c>
      <c r="M30" s="72" t="str">
        <f>'DL CT'!AE30</f>
        <v>Cái</v>
      </c>
      <c r="N30" s="72">
        <f>'DL CT'!AF30</f>
        <v>950000</v>
      </c>
      <c r="O30" s="72">
        <f>'DL CT'!AG30</f>
        <v>950000</v>
      </c>
      <c r="P30" s="72">
        <f>'DL CT'!AH30</f>
        <v>100</v>
      </c>
      <c r="Q30" s="73">
        <f>'DL CT'!AI30</f>
        <v>0</v>
      </c>
      <c r="R30" s="67">
        <f>'DL CT'!AJ30</f>
        <v>0</v>
      </c>
      <c r="S30" s="67">
        <f>'DL CT'!AK30</f>
        <v>0</v>
      </c>
      <c r="T30" s="67">
        <f>'DL CT'!AL30</f>
        <v>0</v>
      </c>
      <c r="U30" s="73">
        <f>'DL CT'!AM30</f>
        <v>0</v>
      </c>
      <c r="V30" s="73">
        <f>'DL CT'!AN30</f>
        <v>0</v>
      </c>
      <c r="W30" s="67"/>
      <c r="X30" s="67">
        <f>'DL CT'!AB30</f>
        <v>0</v>
      </c>
      <c r="Y30" s="67" t="str">
        <f>'DL CT'!AP30</f>
        <v>chạy chương trình FS 12.2020</v>
      </c>
      <c r="Z30" s="67"/>
      <c r="AA30" s="67"/>
      <c r="AB30" s="70" t="s">
        <v>1807</v>
      </c>
      <c r="AC30" s="74" t="s">
        <v>1810</v>
      </c>
      <c r="AD30" s="67">
        <f t="shared" si="4"/>
        <v>0</v>
      </c>
    </row>
    <row r="31" spans="1:30" ht="32.25" customHeight="1" x14ac:dyDescent="0.15">
      <c r="A31" s="67" t="str">
        <f t="shared" si="1"/>
        <v>44440</v>
      </c>
      <c r="B31" s="67" t="str">
        <f>'DL CT'!B31</f>
        <v>SON00008</v>
      </c>
      <c r="C31" s="67" t="str">
        <f>LEFT('DL CT'!C31,10)</f>
        <v>44440</v>
      </c>
      <c r="D31" s="68" t="str">
        <f>IF('DL CT'!D31="Showroom","H1",IF('DL CT'!D31="DSpace","D1",IF('DL CT'!D31="Kho TTF","T4","D4")))</f>
        <v>H1</v>
      </c>
      <c r="E31" s="67" t="str">
        <f>'DL CT'!Q31</f>
        <v>KH000007</v>
      </c>
      <c r="F31" s="69" t="str">
        <f>'DL CT'!R31</f>
        <v>KH000007</v>
      </c>
      <c r="G31" s="67" t="str">
        <f>'DL CT'!S31</f>
        <v/>
      </c>
      <c r="H31" s="70" t="str">
        <f>'DL CT'!W31</f>
        <v>Ánh Nguyệt</v>
      </c>
      <c r="I31" s="70" t="str">
        <f>'DL CT'!Z31</f>
        <v>HP00000000026</v>
      </c>
      <c r="J31" s="69">
        <f t="shared" si="2"/>
        <v>0</v>
      </c>
      <c r="K31" s="67">
        <f t="shared" si="3"/>
        <v>0</v>
      </c>
      <c r="L31" s="71">
        <f>'DL CT'!AC31</f>
        <v>1</v>
      </c>
      <c r="M31" s="72" t="str">
        <f>'DL CT'!AE31</f>
        <v>Cái</v>
      </c>
      <c r="N31" s="72">
        <f>'DL CT'!AF31</f>
        <v>1100000</v>
      </c>
      <c r="O31" s="72">
        <f>'DL CT'!AG31</f>
        <v>1100000</v>
      </c>
      <c r="P31" s="72">
        <f>'DL CT'!AH31</f>
        <v>100</v>
      </c>
      <c r="Q31" s="73">
        <f>'DL CT'!AI31</f>
        <v>0</v>
      </c>
      <c r="R31" s="67">
        <f>'DL CT'!AJ31</f>
        <v>0</v>
      </c>
      <c r="S31" s="67">
        <f>'DL CT'!AK31</f>
        <v>0</v>
      </c>
      <c r="T31" s="67">
        <f>'DL CT'!AL31</f>
        <v>0</v>
      </c>
      <c r="U31" s="73">
        <f>'DL CT'!AM31</f>
        <v>0</v>
      </c>
      <c r="V31" s="73">
        <f>'DL CT'!AN31</f>
        <v>0</v>
      </c>
      <c r="W31" s="67"/>
      <c r="X31" s="67">
        <f>'DL CT'!AB31</f>
        <v>0</v>
      </c>
      <c r="Y31" s="67" t="str">
        <f>'DL CT'!AP31</f>
        <v>chạy chương trình FS 12.2020</v>
      </c>
      <c r="Z31" s="67"/>
      <c r="AA31" s="67"/>
      <c r="AB31" s="70" t="s">
        <v>1807</v>
      </c>
      <c r="AC31" s="74" t="s">
        <v>1810</v>
      </c>
      <c r="AD31" s="67">
        <f t="shared" si="4"/>
        <v>0</v>
      </c>
    </row>
    <row r="32" spans="1:30" ht="32.25" customHeight="1" x14ac:dyDescent="0.15">
      <c r="A32" s="67" t="str">
        <f t="shared" si="1"/>
        <v>44440</v>
      </c>
      <c r="B32" s="67" t="str">
        <f>'DL CT'!B32</f>
        <v>SON00008</v>
      </c>
      <c r="C32" s="67" t="str">
        <f>LEFT('DL CT'!C32,10)</f>
        <v>44440</v>
      </c>
      <c r="D32" s="68" t="str">
        <f>IF('DL CT'!D32="Showroom","H1",IF('DL CT'!D32="DSpace","D1",IF('DL CT'!D32="Kho TTF","T4","D4")))</f>
        <v>H1</v>
      </c>
      <c r="E32" s="67" t="str">
        <f>'DL CT'!Q32</f>
        <v>KH000007</v>
      </c>
      <c r="F32" s="69" t="str">
        <f>'DL CT'!R32</f>
        <v>KH000007</v>
      </c>
      <c r="G32" s="67" t="str">
        <f>'DL CT'!S32</f>
        <v/>
      </c>
      <c r="H32" s="70" t="str">
        <f>'DL CT'!W32</f>
        <v>Ánh Nguyệt</v>
      </c>
      <c r="I32" s="70" t="str">
        <f>'DL CT'!Z32</f>
        <v>HP00000000027</v>
      </c>
      <c r="J32" s="69">
        <f t="shared" si="2"/>
        <v>0</v>
      </c>
      <c r="K32" s="67">
        <f t="shared" si="3"/>
        <v>0</v>
      </c>
      <c r="L32" s="71">
        <f>'DL CT'!AC32</f>
        <v>1</v>
      </c>
      <c r="M32" s="72" t="str">
        <f>'DL CT'!AE32</f>
        <v>Cái</v>
      </c>
      <c r="N32" s="72">
        <f>'DL CT'!AF32</f>
        <v>600000</v>
      </c>
      <c r="O32" s="72">
        <f>'DL CT'!AG32</f>
        <v>600000</v>
      </c>
      <c r="P32" s="72">
        <f>'DL CT'!AH32</f>
        <v>100</v>
      </c>
      <c r="Q32" s="73">
        <f>'DL CT'!AI32</f>
        <v>0</v>
      </c>
      <c r="R32" s="67">
        <f>'DL CT'!AJ32</f>
        <v>0</v>
      </c>
      <c r="S32" s="67">
        <f>'DL CT'!AK32</f>
        <v>0</v>
      </c>
      <c r="T32" s="67">
        <f>'DL CT'!AL32</f>
        <v>0</v>
      </c>
      <c r="U32" s="73">
        <f>'DL CT'!AM32</f>
        <v>0</v>
      </c>
      <c r="V32" s="73">
        <f>'DL CT'!AN32</f>
        <v>0</v>
      </c>
      <c r="W32" s="67"/>
      <c r="X32" s="67">
        <f>'DL CT'!AB32</f>
        <v>0</v>
      </c>
      <c r="Y32" s="67" t="str">
        <f>'DL CT'!AP32</f>
        <v>chạy chương trình FS 12.2020</v>
      </c>
      <c r="Z32" s="67"/>
      <c r="AA32" s="67"/>
      <c r="AB32" s="70" t="s">
        <v>1807</v>
      </c>
      <c r="AC32" s="74" t="s">
        <v>1810</v>
      </c>
      <c r="AD32" s="67">
        <f t="shared" si="4"/>
        <v>0</v>
      </c>
    </row>
    <row r="33" spans="1:30" ht="32.25" customHeight="1" x14ac:dyDescent="0.15">
      <c r="A33" s="67" t="str">
        <f t="shared" si="1"/>
        <v>44440</v>
      </c>
      <c r="B33" s="67" t="str">
        <f>'DL CT'!B33</f>
        <v>SON00008</v>
      </c>
      <c r="C33" s="67" t="str">
        <f>LEFT('DL CT'!C33,10)</f>
        <v>44440</v>
      </c>
      <c r="D33" s="68" t="str">
        <f>IF('DL CT'!D33="Showroom","H1",IF('DL CT'!D33="DSpace","D1",IF('DL CT'!D33="Kho TTF","T4","D4")))</f>
        <v>H1</v>
      </c>
      <c r="E33" s="67" t="str">
        <f>'DL CT'!Q33</f>
        <v>KH000007</v>
      </c>
      <c r="F33" s="69" t="str">
        <f>'DL CT'!R33</f>
        <v>KH000007</v>
      </c>
      <c r="G33" s="67" t="str">
        <f>'DL CT'!S33</f>
        <v/>
      </c>
      <c r="H33" s="70" t="str">
        <f>'DL CT'!W33</f>
        <v>Ánh Nguyệt</v>
      </c>
      <c r="I33" s="70" t="str">
        <f>'DL CT'!Z33</f>
        <v>HP00000000028</v>
      </c>
      <c r="J33" s="69">
        <f t="shared" si="2"/>
        <v>0</v>
      </c>
      <c r="K33" s="67">
        <f t="shared" si="3"/>
        <v>0</v>
      </c>
      <c r="L33" s="71">
        <f>'DL CT'!AC33</f>
        <v>2</v>
      </c>
      <c r="M33" s="72" t="str">
        <f>'DL CT'!AE33</f>
        <v>cái</v>
      </c>
      <c r="N33" s="72">
        <f>'DL CT'!AF33</f>
        <v>275000</v>
      </c>
      <c r="O33" s="72">
        <f>'DL CT'!AG33</f>
        <v>550000</v>
      </c>
      <c r="P33" s="72">
        <f>'DL CT'!AH33</f>
        <v>100</v>
      </c>
      <c r="Q33" s="73">
        <f>'DL CT'!AI33</f>
        <v>0</v>
      </c>
      <c r="R33" s="67">
        <f>'DL CT'!AJ33</f>
        <v>0</v>
      </c>
      <c r="S33" s="67">
        <f>'DL CT'!AK33</f>
        <v>0</v>
      </c>
      <c r="T33" s="67">
        <f>'DL CT'!AL33</f>
        <v>0</v>
      </c>
      <c r="U33" s="73">
        <f>'DL CT'!AM33</f>
        <v>0</v>
      </c>
      <c r="V33" s="73">
        <f>'DL CT'!AN33</f>
        <v>0</v>
      </c>
      <c r="W33" s="67"/>
      <c r="X33" s="67">
        <f>'DL CT'!AB33</f>
        <v>0</v>
      </c>
      <c r="Y33" s="67" t="str">
        <f>'DL CT'!AP33</f>
        <v>chạy chương trình FS 12.2020</v>
      </c>
      <c r="Z33" s="67"/>
      <c r="AA33" s="67"/>
      <c r="AB33" s="70" t="s">
        <v>1807</v>
      </c>
      <c r="AC33" s="74" t="s">
        <v>1810</v>
      </c>
      <c r="AD33" s="67">
        <f t="shared" si="4"/>
        <v>0</v>
      </c>
    </row>
    <row r="34" spans="1:30" ht="32.25" customHeight="1" x14ac:dyDescent="0.15">
      <c r="A34" s="67" t="str">
        <f t="shared" si="1"/>
        <v>44440</v>
      </c>
      <c r="B34" s="67" t="str">
        <f>'DL CT'!B34</f>
        <v>SON00008</v>
      </c>
      <c r="C34" s="67" t="str">
        <f>LEFT('DL CT'!C34,10)</f>
        <v>44440</v>
      </c>
      <c r="D34" s="68" t="str">
        <f>IF('DL CT'!D34="Showroom","H1",IF('DL CT'!D34="DSpace","D1",IF('DL CT'!D34="Kho TTF","T4","D4")))</f>
        <v>H1</v>
      </c>
      <c r="E34" s="67" t="str">
        <f>'DL CT'!Q34</f>
        <v>KH000007</v>
      </c>
      <c r="F34" s="69" t="str">
        <f>'DL CT'!R34</f>
        <v>KH000007</v>
      </c>
      <c r="G34" s="67" t="str">
        <f>'DL CT'!S34</f>
        <v/>
      </c>
      <c r="H34" s="70" t="str">
        <f>'DL CT'!W34</f>
        <v>Ánh Nguyệt</v>
      </c>
      <c r="I34" s="70" t="str">
        <f>'DL CT'!Z34</f>
        <v>HP00000000029</v>
      </c>
      <c r="J34" s="69">
        <f t="shared" si="2"/>
        <v>0</v>
      </c>
      <c r="K34" s="67">
        <f t="shared" si="3"/>
        <v>0</v>
      </c>
      <c r="L34" s="71">
        <f>'DL CT'!AC34</f>
        <v>1</v>
      </c>
      <c r="M34" s="72" t="str">
        <f>'DL CT'!AE34</f>
        <v>cái</v>
      </c>
      <c r="N34" s="72">
        <f>'DL CT'!AF34</f>
        <v>40000</v>
      </c>
      <c r="O34" s="72">
        <f>'DL CT'!AG34</f>
        <v>40000</v>
      </c>
      <c r="P34" s="72">
        <f>'DL CT'!AH34</f>
        <v>100</v>
      </c>
      <c r="Q34" s="73">
        <f>'DL CT'!AI34</f>
        <v>0</v>
      </c>
      <c r="R34" s="67">
        <f>'DL CT'!AJ34</f>
        <v>0</v>
      </c>
      <c r="S34" s="67">
        <f>'DL CT'!AK34</f>
        <v>0</v>
      </c>
      <c r="T34" s="67">
        <f>'DL CT'!AL34</f>
        <v>0</v>
      </c>
      <c r="U34" s="73">
        <f>'DL CT'!AM34</f>
        <v>0</v>
      </c>
      <c r="V34" s="73">
        <f>'DL CT'!AN34</f>
        <v>0</v>
      </c>
      <c r="W34" s="67"/>
      <c r="X34" s="67">
        <f>'DL CT'!AB34</f>
        <v>0</v>
      </c>
      <c r="Y34" s="67" t="str">
        <f>'DL CT'!AP34</f>
        <v>chạy chương trình FS 12.2020</v>
      </c>
      <c r="Z34" s="67"/>
      <c r="AA34" s="67"/>
      <c r="AB34" s="70" t="s">
        <v>1807</v>
      </c>
      <c r="AC34" s="74" t="s">
        <v>1810</v>
      </c>
      <c r="AD34" s="67">
        <f t="shared" si="4"/>
        <v>0</v>
      </c>
    </row>
    <row r="35" spans="1:30" ht="32.25" customHeight="1" x14ac:dyDescent="0.15">
      <c r="A35" s="67" t="str">
        <f t="shared" si="1"/>
        <v>44440</v>
      </c>
      <c r="B35" s="67" t="str">
        <f>'DL CT'!B35</f>
        <v>SON00008</v>
      </c>
      <c r="C35" s="67" t="str">
        <f>LEFT('DL CT'!C35,10)</f>
        <v>44440</v>
      </c>
      <c r="D35" s="68" t="str">
        <f>IF('DL CT'!D35="Showroom","H1",IF('DL CT'!D35="DSpace","D1",IF('DL CT'!D35="Kho TTF","T4","D4")))</f>
        <v>H1</v>
      </c>
      <c r="E35" s="67" t="str">
        <f>'DL CT'!Q35</f>
        <v>KH000007</v>
      </c>
      <c r="F35" s="69" t="str">
        <f>'DL CT'!R35</f>
        <v>KH000007</v>
      </c>
      <c r="G35" s="67" t="str">
        <f>'DL CT'!S35</f>
        <v/>
      </c>
      <c r="H35" s="70" t="str">
        <f>'DL CT'!W35</f>
        <v>Ánh Nguyệt</v>
      </c>
      <c r="I35" s="70" t="str">
        <f>'DL CT'!Z35</f>
        <v>HP00000000030</v>
      </c>
      <c r="J35" s="69">
        <f t="shared" si="2"/>
        <v>0</v>
      </c>
      <c r="K35" s="67">
        <f t="shared" si="3"/>
        <v>0</v>
      </c>
      <c r="L35" s="71">
        <f>'DL CT'!AC35</f>
        <v>2</v>
      </c>
      <c r="M35" s="72" t="str">
        <f>'DL CT'!AE35</f>
        <v>cái</v>
      </c>
      <c r="N35" s="72">
        <f>'DL CT'!AF35</f>
        <v>65000</v>
      </c>
      <c r="O35" s="72">
        <f>'DL CT'!AG35</f>
        <v>130000</v>
      </c>
      <c r="P35" s="72">
        <f>'DL CT'!AH35</f>
        <v>100</v>
      </c>
      <c r="Q35" s="73">
        <f>'DL CT'!AI35</f>
        <v>0</v>
      </c>
      <c r="R35" s="67">
        <f>'DL CT'!AJ35</f>
        <v>0</v>
      </c>
      <c r="S35" s="67">
        <f>'DL CT'!AK35</f>
        <v>0</v>
      </c>
      <c r="T35" s="67">
        <f>'DL CT'!AL35</f>
        <v>0</v>
      </c>
      <c r="U35" s="73">
        <f>'DL CT'!AM35</f>
        <v>0</v>
      </c>
      <c r="V35" s="73">
        <f>'DL CT'!AN35</f>
        <v>0</v>
      </c>
      <c r="W35" s="67"/>
      <c r="X35" s="67">
        <f>'DL CT'!AB35</f>
        <v>0</v>
      </c>
      <c r="Y35" s="67" t="str">
        <f>'DL CT'!AP35</f>
        <v>chạy chương trình FS 12.2020</v>
      </c>
      <c r="Z35" s="67"/>
      <c r="AA35" s="67"/>
      <c r="AB35" s="70" t="s">
        <v>1807</v>
      </c>
      <c r="AC35" s="74" t="s">
        <v>1810</v>
      </c>
      <c r="AD35" s="67">
        <f t="shared" si="4"/>
        <v>0</v>
      </c>
    </row>
    <row r="36" spans="1:30" ht="32.25" customHeight="1" x14ac:dyDescent="0.15">
      <c r="A36" s="67" t="str">
        <f t="shared" si="1"/>
        <v>44440</v>
      </c>
      <c r="B36" s="67" t="str">
        <f>'DL CT'!B36</f>
        <v>SON00008</v>
      </c>
      <c r="C36" s="67" t="str">
        <f>LEFT('DL CT'!C36,10)</f>
        <v>44440</v>
      </c>
      <c r="D36" s="68" t="str">
        <f>IF('DL CT'!D36="Showroom","H1",IF('DL CT'!D36="DSpace","D1",IF('DL CT'!D36="Kho TTF","T4","D4")))</f>
        <v>H1</v>
      </c>
      <c r="E36" s="67" t="str">
        <f>'DL CT'!Q36</f>
        <v>KH000007</v>
      </c>
      <c r="F36" s="69" t="str">
        <f>'DL CT'!R36</f>
        <v>KH000007</v>
      </c>
      <c r="G36" s="67" t="str">
        <f>'DL CT'!S36</f>
        <v/>
      </c>
      <c r="H36" s="70" t="str">
        <f>'DL CT'!W36</f>
        <v>Ánh Nguyệt</v>
      </c>
      <c r="I36" s="70" t="str">
        <f>'DL CT'!Z36</f>
        <v>HP00000000031</v>
      </c>
      <c r="J36" s="69">
        <f t="shared" si="2"/>
        <v>0</v>
      </c>
      <c r="K36" s="67">
        <f t="shared" si="3"/>
        <v>0</v>
      </c>
      <c r="L36" s="71">
        <f>'DL CT'!AC36</f>
        <v>1</v>
      </c>
      <c r="M36" s="72" t="str">
        <f>'DL CT'!AE36</f>
        <v>cái</v>
      </c>
      <c r="N36" s="72">
        <f>'DL CT'!AF36</f>
        <v>245000</v>
      </c>
      <c r="O36" s="72">
        <f>'DL CT'!AG36</f>
        <v>245000</v>
      </c>
      <c r="P36" s="72">
        <f>'DL CT'!AH36</f>
        <v>100</v>
      </c>
      <c r="Q36" s="73">
        <f>'DL CT'!AI36</f>
        <v>0</v>
      </c>
      <c r="R36" s="67">
        <f>'DL CT'!AJ36</f>
        <v>0</v>
      </c>
      <c r="S36" s="67">
        <f>'DL CT'!AK36</f>
        <v>0</v>
      </c>
      <c r="T36" s="67">
        <f>'DL CT'!AL36</f>
        <v>0</v>
      </c>
      <c r="U36" s="73">
        <f>'DL CT'!AM36</f>
        <v>0</v>
      </c>
      <c r="V36" s="73">
        <f>'DL CT'!AN36</f>
        <v>0</v>
      </c>
      <c r="W36" s="67"/>
      <c r="X36" s="67">
        <f>'DL CT'!AB36</f>
        <v>0</v>
      </c>
      <c r="Y36" s="67" t="str">
        <f>'DL CT'!AP36</f>
        <v>chạy chương trình FS 12.2020</v>
      </c>
      <c r="Z36" s="67"/>
      <c r="AA36" s="67"/>
      <c r="AB36" s="70" t="s">
        <v>1807</v>
      </c>
      <c r="AC36" s="74" t="s">
        <v>1810</v>
      </c>
      <c r="AD36" s="67">
        <f t="shared" si="4"/>
        <v>0</v>
      </c>
    </row>
    <row r="37" spans="1:30" ht="32.25" customHeight="1" x14ac:dyDescent="0.15">
      <c r="A37" s="67" t="str">
        <f t="shared" si="1"/>
        <v>44440</v>
      </c>
      <c r="B37" s="67" t="str">
        <f>'DL CT'!B37</f>
        <v>SON00008</v>
      </c>
      <c r="C37" s="67" t="str">
        <f>LEFT('DL CT'!C37,10)</f>
        <v>44440</v>
      </c>
      <c r="D37" s="68" t="str">
        <f>IF('DL CT'!D37="Showroom","H1",IF('DL CT'!D37="DSpace","D1",IF('DL CT'!D37="Kho TTF","T4","D4")))</f>
        <v>H1</v>
      </c>
      <c r="E37" s="67" t="str">
        <f>'DL CT'!Q37</f>
        <v>KH000007</v>
      </c>
      <c r="F37" s="69" t="str">
        <f>'DL CT'!R37</f>
        <v>KH000007</v>
      </c>
      <c r="G37" s="67" t="str">
        <f>'DL CT'!S37</f>
        <v/>
      </c>
      <c r="H37" s="70" t="str">
        <f>'DL CT'!W37</f>
        <v>Ánh Nguyệt</v>
      </c>
      <c r="I37" s="70" t="str">
        <f>'DL CT'!Z37</f>
        <v>HP00000000032</v>
      </c>
      <c r="J37" s="69">
        <f t="shared" si="2"/>
        <v>0</v>
      </c>
      <c r="K37" s="67">
        <f t="shared" si="3"/>
        <v>0</v>
      </c>
      <c r="L37" s="71">
        <f>'DL CT'!AC37</f>
        <v>1</v>
      </c>
      <c r="M37" s="72" t="str">
        <f>'DL CT'!AE37</f>
        <v>cái</v>
      </c>
      <c r="N37" s="72">
        <f>'DL CT'!AF37</f>
        <v>280000</v>
      </c>
      <c r="O37" s="72">
        <f>'DL CT'!AG37</f>
        <v>280000</v>
      </c>
      <c r="P37" s="72">
        <f>'DL CT'!AH37</f>
        <v>100</v>
      </c>
      <c r="Q37" s="73">
        <f>'DL CT'!AI37</f>
        <v>0</v>
      </c>
      <c r="R37" s="67">
        <f>'DL CT'!AJ37</f>
        <v>0</v>
      </c>
      <c r="S37" s="67">
        <f>'DL CT'!AK37</f>
        <v>0</v>
      </c>
      <c r="T37" s="67">
        <f>'DL CT'!AL37</f>
        <v>0</v>
      </c>
      <c r="U37" s="73">
        <f>'DL CT'!AM37</f>
        <v>0</v>
      </c>
      <c r="V37" s="73">
        <f>'DL CT'!AN37</f>
        <v>0</v>
      </c>
      <c r="W37" s="67"/>
      <c r="X37" s="67">
        <f>'DL CT'!AB37</f>
        <v>0</v>
      </c>
      <c r="Y37" s="67" t="str">
        <f>'DL CT'!AP37</f>
        <v>chạy chương trình FS 12.2020</v>
      </c>
      <c r="Z37" s="67"/>
      <c r="AA37" s="67"/>
      <c r="AB37" s="70" t="s">
        <v>1807</v>
      </c>
      <c r="AC37" s="74" t="s">
        <v>1810</v>
      </c>
      <c r="AD37" s="67">
        <f t="shared" si="4"/>
        <v>0</v>
      </c>
    </row>
    <row r="38" spans="1:30" ht="32.25" customHeight="1" x14ac:dyDescent="0.15">
      <c r="A38" s="67" t="str">
        <f t="shared" si="1"/>
        <v>44440</v>
      </c>
      <c r="B38" s="67" t="str">
        <f>'DL CT'!B38</f>
        <v>SON00008</v>
      </c>
      <c r="C38" s="67" t="str">
        <f>LEFT('DL CT'!C38,10)</f>
        <v>44440</v>
      </c>
      <c r="D38" s="68" t="str">
        <f>IF('DL CT'!D38="Showroom","H1",IF('DL CT'!D38="DSpace","D1",IF('DL CT'!D38="Kho TTF","T4","D4")))</f>
        <v>H1</v>
      </c>
      <c r="E38" s="67" t="str">
        <f>'DL CT'!Q38</f>
        <v>KH000007</v>
      </c>
      <c r="F38" s="69" t="str">
        <f>'DL CT'!R38</f>
        <v>KH000007</v>
      </c>
      <c r="G38" s="67" t="str">
        <f>'DL CT'!S38</f>
        <v/>
      </c>
      <c r="H38" s="70" t="str">
        <f>'DL CT'!W38</f>
        <v>Ánh Nguyệt</v>
      </c>
      <c r="I38" s="70" t="str">
        <f>'DL CT'!Z38</f>
        <v>HP00000000033</v>
      </c>
      <c r="J38" s="69">
        <f t="shared" si="2"/>
        <v>0</v>
      </c>
      <c r="K38" s="67">
        <f t="shared" si="3"/>
        <v>0</v>
      </c>
      <c r="L38" s="71">
        <f>'DL CT'!AC38</f>
        <v>2</v>
      </c>
      <c r="M38" s="72" t="str">
        <f>'DL CT'!AE38</f>
        <v>cái</v>
      </c>
      <c r="N38" s="72">
        <f>'DL CT'!AF38</f>
        <v>195000</v>
      </c>
      <c r="O38" s="72">
        <f>'DL CT'!AG38</f>
        <v>390000</v>
      </c>
      <c r="P38" s="72">
        <f>'DL CT'!AH38</f>
        <v>100</v>
      </c>
      <c r="Q38" s="73">
        <f>'DL CT'!AI38</f>
        <v>0</v>
      </c>
      <c r="R38" s="67">
        <f>'DL CT'!AJ38</f>
        <v>0</v>
      </c>
      <c r="S38" s="67">
        <f>'DL CT'!AK38</f>
        <v>0</v>
      </c>
      <c r="T38" s="67">
        <f>'DL CT'!AL38</f>
        <v>0</v>
      </c>
      <c r="U38" s="73">
        <f>'DL CT'!AM38</f>
        <v>0</v>
      </c>
      <c r="V38" s="73">
        <f>'DL CT'!AN38</f>
        <v>0</v>
      </c>
      <c r="W38" s="67"/>
      <c r="X38" s="67">
        <f>'DL CT'!AB38</f>
        <v>0</v>
      </c>
      <c r="Y38" s="67" t="str">
        <f>'DL CT'!AP38</f>
        <v>chạy chương trình FS 12.2020</v>
      </c>
      <c r="Z38" s="67"/>
      <c r="AA38" s="67"/>
      <c r="AB38" s="70" t="s">
        <v>1807</v>
      </c>
      <c r="AC38" s="74" t="s">
        <v>1810</v>
      </c>
      <c r="AD38" s="67">
        <f t="shared" si="4"/>
        <v>0</v>
      </c>
    </row>
    <row r="39" spans="1:30" ht="32.25" customHeight="1" x14ac:dyDescent="0.15">
      <c r="A39" s="67" t="str">
        <f t="shared" si="1"/>
        <v>44440</v>
      </c>
      <c r="B39" s="67" t="str">
        <f>'DL CT'!B39</f>
        <v>SON00008</v>
      </c>
      <c r="C39" s="67" t="str">
        <f>LEFT('DL CT'!C39,10)</f>
        <v>44440</v>
      </c>
      <c r="D39" s="68" t="str">
        <f>IF('DL CT'!D39="Showroom","H1",IF('DL CT'!D39="DSpace","D1",IF('DL CT'!D39="Kho TTF","T4","D4")))</f>
        <v>H1</v>
      </c>
      <c r="E39" s="67" t="str">
        <f>'DL CT'!Q39</f>
        <v>KH000007</v>
      </c>
      <c r="F39" s="69" t="str">
        <f>'DL CT'!R39</f>
        <v>KH000007</v>
      </c>
      <c r="G39" s="67" t="str">
        <f>'DL CT'!S39</f>
        <v/>
      </c>
      <c r="H39" s="70" t="str">
        <f>'DL CT'!W39</f>
        <v>Ánh Nguyệt</v>
      </c>
      <c r="I39" s="70" t="str">
        <f>'DL CT'!Z39</f>
        <v>HP00000000034</v>
      </c>
      <c r="J39" s="69">
        <f t="shared" si="2"/>
        <v>0</v>
      </c>
      <c r="K39" s="67">
        <f t="shared" si="3"/>
        <v>0</v>
      </c>
      <c r="L39" s="71">
        <f>'DL CT'!AC39</f>
        <v>1</v>
      </c>
      <c r="M39" s="72" t="str">
        <f>'DL CT'!AE39</f>
        <v>cái</v>
      </c>
      <c r="N39" s="72">
        <f>'DL CT'!AF39</f>
        <v>330000</v>
      </c>
      <c r="O39" s="72">
        <f>'DL CT'!AG39</f>
        <v>330000</v>
      </c>
      <c r="P39" s="72">
        <f>'DL CT'!AH39</f>
        <v>100</v>
      </c>
      <c r="Q39" s="73">
        <f>'DL CT'!AI39</f>
        <v>0</v>
      </c>
      <c r="R39" s="67">
        <f>'DL CT'!AJ39</f>
        <v>0</v>
      </c>
      <c r="S39" s="67">
        <f>'DL CT'!AK39</f>
        <v>0</v>
      </c>
      <c r="T39" s="67">
        <f>'DL CT'!AL39</f>
        <v>0</v>
      </c>
      <c r="U39" s="73">
        <f>'DL CT'!AM39</f>
        <v>0</v>
      </c>
      <c r="V39" s="73">
        <f>'DL CT'!AN39</f>
        <v>0</v>
      </c>
      <c r="W39" s="67"/>
      <c r="X39" s="67">
        <f>'DL CT'!AB39</f>
        <v>0</v>
      </c>
      <c r="Y39" s="67" t="str">
        <f>'DL CT'!AP39</f>
        <v>chạy chương trình FS 12.2020</v>
      </c>
      <c r="Z39" s="67"/>
      <c r="AA39" s="67"/>
      <c r="AB39" s="70" t="s">
        <v>1807</v>
      </c>
      <c r="AC39" s="74" t="s">
        <v>1810</v>
      </c>
      <c r="AD39" s="67">
        <f t="shared" si="4"/>
        <v>0</v>
      </c>
    </row>
    <row r="40" spans="1:30" ht="32.25" customHeight="1" x14ac:dyDescent="0.15">
      <c r="A40" s="67" t="str">
        <f t="shared" si="1"/>
        <v>44440</v>
      </c>
      <c r="B40" s="67" t="str">
        <f>'DL CT'!B40</f>
        <v>SON00008</v>
      </c>
      <c r="C40" s="67" t="str">
        <f>LEFT('DL CT'!C40,10)</f>
        <v>44440</v>
      </c>
      <c r="D40" s="68" t="str">
        <f>IF('DL CT'!D40="Showroom","H1",IF('DL CT'!D40="DSpace","D1",IF('DL CT'!D40="Kho TTF","T4","D4")))</f>
        <v>H1</v>
      </c>
      <c r="E40" s="67" t="str">
        <f>'DL CT'!Q40</f>
        <v>KH000007</v>
      </c>
      <c r="F40" s="69" t="str">
        <f>'DL CT'!R40</f>
        <v>KH000007</v>
      </c>
      <c r="G40" s="67" t="str">
        <f>'DL CT'!S40</f>
        <v/>
      </c>
      <c r="H40" s="70" t="str">
        <f>'DL CT'!W40</f>
        <v>Ánh Nguyệt</v>
      </c>
      <c r="I40" s="70" t="str">
        <f>'DL CT'!Z40</f>
        <v>HP00000000035</v>
      </c>
      <c r="J40" s="69">
        <f t="shared" si="2"/>
        <v>0</v>
      </c>
      <c r="K40" s="67">
        <f t="shared" si="3"/>
        <v>0</v>
      </c>
      <c r="L40" s="71">
        <f>'DL CT'!AC40</f>
        <v>1</v>
      </c>
      <c r="M40" s="72" t="str">
        <f>'DL CT'!AE40</f>
        <v>cái</v>
      </c>
      <c r="N40" s="72">
        <f>'DL CT'!AF40</f>
        <v>500000</v>
      </c>
      <c r="O40" s="72">
        <f>'DL CT'!AG40</f>
        <v>500000</v>
      </c>
      <c r="P40" s="72">
        <f>'DL CT'!AH40</f>
        <v>100</v>
      </c>
      <c r="Q40" s="73">
        <f>'DL CT'!AI40</f>
        <v>0</v>
      </c>
      <c r="R40" s="67">
        <f>'DL CT'!AJ40</f>
        <v>0</v>
      </c>
      <c r="S40" s="67">
        <f>'DL CT'!AK40</f>
        <v>0</v>
      </c>
      <c r="T40" s="67">
        <f>'DL CT'!AL40</f>
        <v>0</v>
      </c>
      <c r="U40" s="73">
        <f>'DL CT'!AM40</f>
        <v>0</v>
      </c>
      <c r="V40" s="73">
        <f>'DL CT'!AN40</f>
        <v>0</v>
      </c>
      <c r="W40" s="67"/>
      <c r="X40" s="67">
        <f>'DL CT'!AB40</f>
        <v>0</v>
      </c>
      <c r="Y40" s="67" t="str">
        <f>'DL CT'!AP40</f>
        <v>chạy chương trình FS 12.2020</v>
      </c>
      <c r="Z40" s="67"/>
      <c r="AA40" s="67"/>
      <c r="AB40" s="70" t="s">
        <v>1807</v>
      </c>
      <c r="AC40" s="74" t="s">
        <v>1810</v>
      </c>
      <c r="AD40" s="67">
        <f t="shared" si="4"/>
        <v>0</v>
      </c>
    </row>
    <row r="41" spans="1:30" ht="32.25" customHeight="1" x14ac:dyDescent="0.15">
      <c r="A41" s="67" t="str">
        <f t="shared" si="1"/>
        <v>44440</v>
      </c>
      <c r="B41" s="67" t="str">
        <f>'DL CT'!B41</f>
        <v>SON00008</v>
      </c>
      <c r="C41" s="67" t="str">
        <f>LEFT('DL CT'!C41,10)</f>
        <v>44440</v>
      </c>
      <c r="D41" s="68" t="str">
        <f>IF('DL CT'!D41="Showroom","H1",IF('DL CT'!D41="DSpace","D1",IF('DL CT'!D41="Kho TTF","T4","D4")))</f>
        <v>H1</v>
      </c>
      <c r="E41" s="67" t="str">
        <f>'DL CT'!Q41</f>
        <v>KH000007</v>
      </c>
      <c r="F41" s="69" t="str">
        <f>'DL CT'!R41</f>
        <v>KH000007</v>
      </c>
      <c r="G41" s="67" t="str">
        <f>'DL CT'!S41</f>
        <v/>
      </c>
      <c r="H41" s="70" t="str">
        <f>'DL CT'!W41</f>
        <v>Ánh Nguyệt</v>
      </c>
      <c r="I41" s="70" t="str">
        <f>'DL CT'!Z41</f>
        <v>HP00000000036</v>
      </c>
      <c r="J41" s="69">
        <f t="shared" si="2"/>
        <v>0</v>
      </c>
      <c r="K41" s="67">
        <f t="shared" si="3"/>
        <v>0</v>
      </c>
      <c r="L41" s="71">
        <f>'DL CT'!AC41</f>
        <v>1</v>
      </c>
      <c r="M41" s="72" t="str">
        <f>'DL CT'!AE41</f>
        <v>cái</v>
      </c>
      <c r="N41" s="72">
        <f>'DL CT'!AF41</f>
        <v>550000</v>
      </c>
      <c r="O41" s="72">
        <f>'DL CT'!AG41</f>
        <v>550000</v>
      </c>
      <c r="P41" s="72">
        <f>'DL CT'!AH41</f>
        <v>100</v>
      </c>
      <c r="Q41" s="73">
        <f>'DL CT'!AI41</f>
        <v>0</v>
      </c>
      <c r="R41" s="67">
        <f>'DL CT'!AJ41</f>
        <v>0</v>
      </c>
      <c r="S41" s="67">
        <f>'DL CT'!AK41</f>
        <v>0</v>
      </c>
      <c r="T41" s="67">
        <f>'DL CT'!AL41</f>
        <v>0</v>
      </c>
      <c r="U41" s="73">
        <f>'DL CT'!AM41</f>
        <v>0</v>
      </c>
      <c r="V41" s="73">
        <f>'DL CT'!AN41</f>
        <v>0</v>
      </c>
      <c r="W41" s="67"/>
      <c r="X41" s="67">
        <f>'DL CT'!AB41</f>
        <v>0</v>
      </c>
      <c r="Y41" s="67" t="str">
        <f>'DL CT'!AP41</f>
        <v>chạy chương trình FS 12.2020</v>
      </c>
      <c r="Z41" s="67"/>
      <c r="AA41" s="67"/>
      <c r="AB41" s="70" t="s">
        <v>1807</v>
      </c>
      <c r="AC41" s="74" t="s">
        <v>1810</v>
      </c>
      <c r="AD41" s="67">
        <f t="shared" si="4"/>
        <v>0</v>
      </c>
    </row>
    <row r="42" spans="1:30" ht="32.25" customHeight="1" x14ac:dyDescent="0.15">
      <c r="A42" s="67" t="str">
        <f t="shared" si="1"/>
        <v>44440</v>
      </c>
      <c r="B42" s="67" t="str">
        <f>'DL CT'!B42</f>
        <v>SON00008</v>
      </c>
      <c r="C42" s="67" t="str">
        <f>LEFT('DL CT'!C42,10)</f>
        <v>44440</v>
      </c>
      <c r="D42" s="68" t="str">
        <f>IF('DL CT'!D42="Showroom","H1",IF('DL CT'!D42="DSpace","D1",IF('DL CT'!D42="Kho TTF","T4","D4")))</f>
        <v>H1</v>
      </c>
      <c r="E42" s="67" t="str">
        <f>'DL CT'!Q42</f>
        <v>KH000007</v>
      </c>
      <c r="F42" s="69" t="str">
        <f>'DL CT'!R42</f>
        <v>KH000007</v>
      </c>
      <c r="G42" s="67" t="str">
        <f>'DL CT'!S42</f>
        <v/>
      </c>
      <c r="H42" s="70" t="str">
        <f>'DL CT'!W42</f>
        <v>Ánh Nguyệt</v>
      </c>
      <c r="I42" s="70" t="str">
        <f>'DL CT'!Z42</f>
        <v>HP00000000037</v>
      </c>
      <c r="J42" s="69">
        <f t="shared" si="2"/>
        <v>0</v>
      </c>
      <c r="K42" s="67">
        <f t="shared" si="3"/>
        <v>0</v>
      </c>
      <c r="L42" s="71">
        <f>'DL CT'!AC42</f>
        <v>1</v>
      </c>
      <c r="M42" s="72" t="str">
        <f>'DL CT'!AE42</f>
        <v>cái</v>
      </c>
      <c r="N42" s="72">
        <f>'DL CT'!AF42</f>
        <v>175000</v>
      </c>
      <c r="O42" s="72">
        <f>'DL CT'!AG42</f>
        <v>175000</v>
      </c>
      <c r="P42" s="72">
        <f>'DL CT'!AH42</f>
        <v>100</v>
      </c>
      <c r="Q42" s="73">
        <f>'DL CT'!AI42</f>
        <v>0</v>
      </c>
      <c r="R42" s="67">
        <f>'DL CT'!AJ42</f>
        <v>0</v>
      </c>
      <c r="S42" s="67">
        <f>'DL CT'!AK42</f>
        <v>0</v>
      </c>
      <c r="T42" s="67">
        <f>'DL CT'!AL42</f>
        <v>0</v>
      </c>
      <c r="U42" s="73">
        <f>'DL CT'!AM42</f>
        <v>0</v>
      </c>
      <c r="V42" s="73">
        <f>'DL CT'!AN42</f>
        <v>0</v>
      </c>
      <c r="W42" s="67"/>
      <c r="X42" s="67">
        <f>'DL CT'!AB42</f>
        <v>0</v>
      </c>
      <c r="Y42" s="67" t="str">
        <f>'DL CT'!AP42</f>
        <v>chạy chương trình FS 12.2020</v>
      </c>
      <c r="Z42" s="67"/>
      <c r="AA42" s="67"/>
      <c r="AB42" s="70" t="s">
        <v>1807</v>
      </c>
      <c r="AC42" s="74" t="s">
        <v>1810</v>
      </c>
      <c r="AD42" s="67">
        <f t="shared" si="4"/>
        <v>0</v>
      </c>
    </row>
    <row r="43" spans="1:30" ht="32.25" customHeight="1" x14ac:dyDescent="0.15">
      <c r="A43" s="67" t="str">
        <f t="shared" si="1"/>
        <v>44440</v>
      </c>
      <c r="B43" s="67" t="str">
        <f>'DL CT'!B43</f>
        <v>SON00008</v>
      </c>
      <c r="C43" s="67" t="str">
        <f>LEFT('DL CT'!C43,10)</f>
        <v>44440</v>
      </c>
      <c r="D43" s="68" t="str">
        <f>IF('DL CT'!D43="Showroom","H1",IF('DL CT'!D43="DSpace","D1",IF('DL CT'!D43="Kho TTF","T4","D4")))</f>
        <v>H1</v>
      </c>
      <c r="E43" s="67" t="str">
        <f>'DL CT'!Q43</f>
        <v>KH000007</v>
      </c>
      <c r="F43" s="69" t="str">
        <f>'DL CT'!R43</f>
        <v>KH000007</v>
      </c>
      <c r="G43" s="67" t="str">
        <f>'DL CT'!S43</f>
        <v/>
      </c>
      <c r="H43" s="70" t="str">
        <f>'DL CT'!W43</f>
        <v>Ánh Nguyệt</v>
      </c>
      <c r="I43" s="70" t="str">
        <f>'DL CT'!Z43</f>
        <v>HP00000000038</v>
      </c>
      <c r="J43" s="69">
        <f t="shared" si="2"/>
        <v>0</v>
      </c>
      <c r="K43" s="67">
        <f t="shared" si="3"/>
        <v>0</v>
      </c>
      <c r="L43" s="71">
        <f>'DL CT'!AC43</f>
        <v>1</v>
      </c>
      <c r="M43" s="72" t="str">
        <f>'DL CT'!AE43</f>
        <v>cái</v>
      </c>
      <c r="N43" s="72">
        <f>'DL CT'!AF43</f>
        <v>525000</v>
      </c>
      <c r="O43" s="72">
        <f>'DL CT'!AG43</f>
        <v>525000</v>
      </c>
      <c r="P43" s="72">
        <f>'DL CT'!AH43</f>
        <v>100</v>
      </c>
      <c r="Q43" s="73">
        <f>'DL CT'!AI43</f>
        <v>0</v>
      </c>
      <c r="R43" s="67">
        <f>'DL CT'!AJ43</f>
        <v>0</v>
      </c>
      <c r="S43" s="67">
        <f>'DL CT'!AK43</f>
        <v>0</v>
      </c>
      <c r="T43" s="67">
        <f>'DL CT'!AL43</f>
        <v>0</v>
      </c>
      <c r="U43" s="73">
        <f>'DL CT'!AM43</f>
        <v>0</v>
      </c>
      <c r="V43" s="73">
        <f>'DL CT'!AN43</f>
        <v>0</v>
      </c>
      <c r="W43" s="67"/>
      <c r="X43" s="67">
        <f>'DL CT'!AB43</f>
        <v>0</v>
      </c>
      <c r="Y43" s="67" t="str">
        <f>'DL CT'!AP43</f>
        <v>chạy chương trình FS 12.2020</v>
      </c>
      <c r="Z43" s="67"/>
      <c r="AA43" s="67"/>
      <c r="AB43" s="70" t="s">
        <v>1807</v>
      </c>
      <c r="AC43" s="74" t="s">
        <v>1810</v>
      </c>
      <c r="AD43" s="67">
        <f t="shared" si="4"/>
        <v>0</v>
      </c>
    </row>
    <row r="44" spans="1:30" ht="32.25" customHeight="1" x14ac:dyDescent="0.15">
      <c r="A44" s="67" t="str">
        <f t="shared" si="1"/>
        <v>44440</v>
      </c>
      <c r="B44" s="67" t="str">
        <f>'DL CT'!B44</f>
        <v>SON00008</v>
      </c>
      <c r="C44" s="67" t="str">
        <f>LEFT('DL CT'!C44,10)</f>
        <v>44440</v>
      </c>
      <c r="D44" s="68" t="str">
        <f>IF('DL CT'!D44="Showroom","H1",IF('DL CT'!D44="DSpace","D1",IF('DL CT'!D44="Kho TTF","T4","D4")))</f>
        <v>H1</v>
      </c>
      <c r="E44" s="67" t="str">
        <f>'DL CT'!Q44</f>
        <v>KH000007</v>
      </c>
      <c r="F44" s="69" t="str">
        <f>'DL CT'!R44</f>
        <v>KH000007</v>
      </c>
      <c r="G44" s="67" t="str">
        <f>'DL CT'!S44</f>
        <v/>
      </c>
      <c r="H44" s="70" t="str">
        <f>'DL CT'!W44</f>
        <v>Ánh Nguyệt</v>
      </c>
      <c r="I44" s="70" t="str">
        <f>'DL CT'!Z44</f>
        <v>HP00000000039</v>
      </c>
      <c r="J44" s="69">
        <f t="shared" si="2"/>
        <v>0</v>
      </c>
      <c r="K44" s="67">
        <f t="shared" si="3"/>
        <v>0</v>
      </c>
      <c r="L44" s="71">
        <f>'DL CT'!AC44</f>
        <v>1</v>
      </c>
      <c r="M44" s="72" t="str">
        <f>'DL CT'!AE44</f>
        <v>cái</v>
      </c>
      <c r="N44" s="72">
        <f>'DL CT'!AF44</f>
        <v>470000</v>
      </c>
      <c r="O44" s="72">
        <f>'DL CT'!AG44</f>
        <v>470000</v>
      </c>
      <c r="P44" s="72">
        <f>'DL CT'!AH44</f>
        <v>100</v>
      </c>
      <c r="Q44" s="73">
        <f>'DL CT'!AI44</f>
        <v>0</v>
      </c>
      <c r="R44" s="67">
        <f>'DL CT'!AJ44</f>
        <v>0</v>
      </c>
      <c r="S44" s="67">
        <f>'DL CT'!AK44</f>
        <v>0</v>
      </c>
      <c r="T44" s="67">
        <f>'DL CT'!AL44</f>
        <v>0</v>
      </c>
      <c r="U44" s="73">
        <f>'DL CT'!AM44</f>
        <v>0</v>
      </c>
      <c r="V44" s="73">
        <f>'DL CT'!AN44</f>
        <v>0</v>
      </c>
      <c r="W44" s="67"/>
      <c r="X44" s="67">
        <f>'DL CT'!AB44</f>
        <v>0</v>
      </c>
      <c r="Y44" s="67" t="str">
        <f>'DL CT'!AP44</f>
        <v>chạy chương trình FS 12.2020</v>
      </c>
      <c r="Z44" s="67"/>
      <c r="AA44" s="67"/>
      <c r="AB44" s="70" t="s">
        <v>1807</v>
      </c>
      <c r="AC44" s="74" t="s">
        <v>1810</v>
      </c>
      <c r="AD44" s="67">
        <f t="shared" si="4"/>
        <v>0</v>
      </c>
    </row>
    <row r="45" spans="1:30" ht="32.25" customHeight="1" x14ac:dyDescent="0.15">
      <c r="A45" s="67" t="str">
        <f t="shared" si="1"/>
        <v>44440</v>
      </c>
      <c r="B45" s="67" t="str">
        <f>'DL CT'!B45</f>
        <v>SON00008</v>
      </c>
      <c r="C45" s="67" t="str">
        <f>LEFT('DL CT'!C45,10)</f>
        <v>44440</v>
      </c>
      <c r="D45" s="68" t="str">
        <f>IF('DL CT'!D45="Showroom","H1",IF('DL CT'!D45="DSpace","D1",IF('DL CT'!D45="Kho TTF","T4","D4")))</f>
        <v>H1</v>
      </c>
      <c r="E45" s="67" t="str">
        <f>'DL CT'!Q45</f>
        <v>KH000007</v>
      </c>
      <c r="F45" s="69" t="str">
        <f>'DL CT'!R45</f>
        <v>KH000007</v>
      </c>
      <c r="G45" s="67" t="str">
        <f>'DL CT'!S45</f>
        <v/>
      </c>
      <c r="H45" s="70" t="str">
        <f>'DL CT'!W45</f>
        <v>Ánh Nguyệt</v>
      </c>
      <c r="I45" s="70" t="str">
        <f>'DL CT'!Z45</f>
        <v>HP00000000040</v>
      </c>
      <c r="J45" s="69">
        <f t="shared" si="2"/>
        <v>0</v>
      </c>
      <c r="K45" s="67">
        <f t="shared" si="3"/>
        <v>0</v>
      </c>
      <c r="L45" s="71">
        <f>'DL CT'!AC45</f>
        <v>1</v>
      </c>
      <c r="M45" s="72" t="str">
        <f>'DL CT'!AE45</f>
        <v>cái</v>
      </c>
      <c r="N45" s="72">
        <f>'DL CT'!AF45</f>
        <v>210000</v>
      </c>
      <c r="O45" s="72">
        <f>'DL CT'!AG45</f>
        <v>210000</v>
      </c>
      <c r="P45" s="72">
        <f>'DL CT'!AH45</f>
        <v>100</v>
      </c>
      <c r="Q45" s="73">
        <f>'DL CT'!AI45</f>
        <v>0</v>
      </c>
      <c r="R45" s="67">
        <f>'DL CT'!AJ45</f>
        <v>0</v>
      </c>
      <c r="S45" s="67">
        <f>'DL CT'!AK45</f>
        <v>0</v>
      </c>
      <c r="T45" s="67">
        <f>'DL CT'!AL45</f>
        <v>0</v>
      </c>
      <c r="U45" s="73">
        <f>'DL CT'!AM45</f>
        <v>0</v>
      </c>
      <c r="V45" s="73">
        <f>'DL CT'!AN45</f>
        <v>0</v>
      </c>
      <c r="W45" s="67"/>
      <c r="X45" s="67">
        <f>'DL CT'!AB45</f>
        <v>0</v>
      </c>
      <c r="Y45" s="67" t="str">
        <f>'DL CT'!AP45</f>
        <v>chạy chương trình FS 12.2020</v>
      </c>
      <c r="Z45" s="67"/>
      <c r="AA45" s="67"/>
      <c r="AB45" s="70" t="s">
        <v>1807</v>
      </c>
      <c r="AC45" s="74" t="s">
        <v>1810</v>
      </c>
      <c r="AD45" s="67">
        <f t="shared" si="4"/>
        <v>0</v>
      </c>
    </row>
    <row r="46" spans="1:30" ht="32.25" customHeight="1" x14ac:dyDescent="0.15">
      <c r="A46" s="67" t="str">
        <f t="shared" si="1"/>
        <v>44440</v>
      </c>
      <c r="B46" s="67" t="str">
        <f>'DL CT'!B46</f>
        <v>SON00008</v>
      </c>
      <c r="C46" s="67" t="str">
        <f>LEFT('DL CT'!C46,10)</f>
        <v>44440</v>
      </c>
      <c r="D46" s="68" t="str">
        <f>IF('DL CT'!D46="Showroom","H1",IF('DL CT'!D46="DSpace","D1",IF('DL CT'!D46="Kho TTF","T4","D4")))</f>
        <v>H1</v>
      </c>
      <c r="E46" s="67" t="str">
        <f>'DL CT'!Q46</f>
        <v>KH000007</v>
      </c>
      <c r="F46" s="69" t="str">
        <f>'DL CT'!R46</f>
        <v>KH000007</v>
      </c>
      <c r="G46" s="67" t="str">
        <f>'DL CT'!S46</f>
        <v/>
      </c>
      <c r="H46" s="70" t="str">
        <f>'DL CT'!W46</f>
        <v>Ánh Nguyệt</v>
      </c>
      <c r="I46" s="70" t="str">
        <f>'DL CT'!Z46</f>
        <v>HP00000000041</v>
      </c>
      <c r="J46" s="69">
        <f t="shared" si="2"/>
        <v>0</v>
      </c>
      <c r="K46" s="67">
        <f t="shared" si="3"/>
        <v>0</v>
      </c>
      <c r="L46" s="71">
        <f>'DL CT'!AC46</f>
        <v>1</v>
      </c>
      <c r="M46" s="72" t="str">
        <f>'DL CT'!AE46</f>
        <v>cái</v>
      </c>
      <c r="N46" s="72">
        <f>'DL CT'!AF46</f>
        <v>280000</v>
      </c>
      <c r="O46" s="72">
        <f>'DL CT'!AG46</f>
        <v>280000</v>
      </c>
      <c r="P46" s="72">
        <f>'DL CT'!AH46</f>
        <v>100</v>
      </c>
      <c r="Q46" s="73">
        <f>'DL CT'!AI46</f>
        <v>0</v>
      </c>
      <c r="R46" s="67">
        <f>'DL CT'!AJ46</f>
        <v>0</v>
      </c>
      <c r="S46" s="67">
        <f>'DL CT'!AK46</f>
        <v>0</v>
      </c>
      <c r="T46" s="67">
        <f>'DL CT'!AL46</f>
        <v>0</v>
      </c>
      <c r="U46" s="73">
        <f>'DL CT'!AM46</f>
        <v>0</v>
      </c>
      <c r="V46" s="73">
        <f>'DL CT'!AN46</f>
        <v>0</v>
      </c>
      <c r="W46" s="67"/>
      <c r="X46" s="67">
        <f>'DL CT'!AB46</f>
        <v>0</v>
      </c>
      <c r="Y46" s="67" t="str">
        <f>'DL CT'!AP46</f>
        <v>chạy chương trình FS 12.2020</v>
      </c>
      <c r="Z46" s="67"/>
      <c r="AA46" s="67"/>
      <c r="AB46" s="70" t="s">
        <v>1807</v>
      </c>
      <c r="AC46" s="74" t="s">
        <v>1810</v>
      </c>
      <c r="AD46" s="67">
        <f t="shared" si="4"/>
        <v>0</v>
      </c>
    </row>
    <row r="47" spans="1:30" ht="32.25" customHeight="1" x14ac:dyDescent="0.15">
      <c r="A47" s="67" t="str">
        <f t="shared" si="1"/>
        <v>44440</v>
      </c>
      <c r="B47" s="67" t="str">
        <f>'DL CT'!B47</f>
        <v>SON00008</v>
      </c>
      <c r="C47" s="67" t="str">
        <f>LEFT('DL CT'!C47,10)</f>
        <v>44440</v>
      </c>
      <c r="D47" s="68" t="str">
        <f>IF('DL CT'!D47="Showroom","H1",IF('DL CT'!D47="DSpace","D1",IF('DL CT'!D47="Kho TTF","T4","D4")))</f>
        <v>H1</v>
      </c>
      <c r="E47" s="67" t="str">
        <f>'DL CT'!Q47</f>
        <v>KH000007</v>
      </c>
      <c r="F47" s="69" t="str">
        <f>'DL CT'!R47</f>
        <v>KH000007</v>
      </c>
      <c r="G47" s="67" t="str">
        <f>'DL CT'!S47</f>
        <v/>
      </c>
      <c r="H47" s="70" t="str">
        <f>'DL CT'!W47</f>
        <v>Ánh Nguyệt</v>
      </c>
      <c r="I47" s="70" t="str">
        <f>'DL CT'!Z47</f>
        <v>HP00000000042</v>
      </c>
      <c r="J47" s="69">
        <f t="shared" si="2"/>
        <v>0</v>
      </c>
      <c r="K47" s="67">
        <f t="shared" si="3"/>
        <v>0</v>
      </c>
      <c r="L47" s="71">
        <f>'DL CT'!AC47</f>
        <v>1</v>
      </c>
      <c r="M47" s="72" t="str">
        <f>'DL CT'!AE47</f>
        <v>Cái</v>
      </c>
      <c r="N47" s="72">
        <f>'DL CT'!AF47</f>
        <v>495000</v>
      </c>
      <c r="O47" s="72">
        <f>'DL CT'!AG47</f>
        <v>495000</v>
      </c>
      <c r="P47" s="72">
        <f>'DL CT'!AH47</f>
        <v>100</v>
      </c>
      <c r="Q47" s="73">
        <f>'DL CT'!AI47</f>
        <v>0</v>
      </c>
      <c r="R47" s="67">
        <f>'DL CT'!AJ47</f>
        <v>0</v>
      </c>
      <c r="S47" s="67">
        <f>'DL CT'!AK47</f>
        <v>0</v>
      </c>
      <c r="T47" s="67">
        <f>'DL CT'!AL47</f>
        <v>0</v>
      </c>
      <c r="U47" s="73">
        <f>'DL CT'!AM47</f>
        <v>0</v>
      </c>
      <c r="V47" s="73">
        <f>'DL CT'!AN47</f>
        <v>0</v>
      </c>
      <c r="W47" s="67"/>
      <c r="X47" s="67">
        <f>'DL CT'!AB47</f>
        <v>0</v>
      </c>
      <c r="Y47" s="67" t="str">
        <f>'DL CT'!AP47</f>
        <v>chạy chương trình FS 12.2020</v>
      </c>
      <c r="Z47" s="67"/>
      <c r="AA47" s="67"/>
      <c r="AB47" s="70" t="s">
        <v>1807</v>
      </c>
      <c r="AC47" s="74" t="s">
        <v>1810</v>
      </c>
      <c r="AD47" s="67">
        <f t="shared" si="4"/>
        <v>0</v>
      </c>
    </row>
    <row r="48" spans="1:30" ht="32.25" customHeight="1" x14ac:dyDescent="0.15">
      <c r="A48" s="67" t="str">
        <f t="shared" si="1"/>
        <v>44440</v>
      </c>
      <c r="B48" s="67" t="str">
        <f>'DL CT'!B48</f>
        <v>SON00008</v>
      </c>
      <c r="C48" s="67" t="str">
        <f>LEFT('DL CT'!C48,10)</f>
        <v>44440</v>
      </c>
      <c r="D48" s="68" t="str">
        <f>IF('DL CT'!D48="Showroom","H1",IF('DL CT'!D48="DSpace","D1",IF('DL CT'!D48="Kho TTF","T4","D4")))</f>
        <v>H1</v>
      </c>
      <c r="E48" s="67" t="str">
        <f>'DL CT'!Q48</f>
        <v>KH000007</v>
      </c>
      <c r="F48" s="69" t="str">
        <f>'DL CT'!R48</f>
        <v>KH000007</v>
      </c>
      <c r="G48" s="67" t="str">
        <f>'DL CT'!S48</f>
        <v/>
      </c>
      <c r="H48" s="70" t="str">
        <f>'DL CT'!W48</f>
        <v>Ánh Nguyệt</v>
      </c>
      <c r="I48" s="70" t="str">
        <f>'DL CT'!Z48</f>
        <v>HP00000000043</v>
      </c>
      <c r="J48" s="69">
        <f t="shared" si="2"/>
        <v>0</v>
      </c>
      <c r="K48" s="67">
        <f t="shared" si="3"/>
        <v>0</v>
      </c>
      <c r="L48" s="71">
        <f>'DL CT'!AC48</f>
        <v>2</v>
      </c>
      <c r="M48" s="72" t="str">
        <f>'DL CT'!AE48</f>
        <v>Cái</v>
      </c>
      <c r="N48" s="72">
        <f>'DL CT'!AF48</f>
        <v>250000</v>
      </c>
      <c r="O48" s="72">
        <f>'DL CT'!AG48</f>
        <v>500000</v>
      </c>
      <c r="P48" s="72">
        <f>'DL CT'!AH48</f>
        <v>100</v>
      </c>
      <c r="Q48" s="73">
        <f>'DL CT'!AI48</f>
        <v>0</v>
      </c>
      <c r="R48" s="67">
        <f>'DL CT'!AJ48</f>
        <v>0</v>
      </c>
      <c r="S48" s="67">
        <f>'DL CT'!AK48</f>
        <v>0</v>
      </c>
      <c r="T48" s="67">
        <f>'DL CT'!AL48</f>
        <v>0</v>
      </c>
      <c r="U48" s="73">
        <f>'DL CT'!AM48</f>
        <v>0</v>
      </c>
      <c r="V48" s="73">
        <f>'DL CT'!AN48</f>
        <v>0</v>
      </c>
      <c r="W48" s="67"/>
      <c r="X48" s="67">
        <f>'DL CT'!AB48</f>
        <v>0</v>
      </c>
      <c r="Y48" s="67" t="str">
        <f>'DL CT'!AP48</f>
        <v>chạy chương trình FS 12.2020</v>
      </c>
      <c r="Z48" s="67"/>
      <c r="AA48" s="67"/>
      <c r="AB48" s="70" t="s">
        <v>1807</v>
      </c>
      <c r="AC48" s="74" t="s">
        <v>1810</v>
      </c>
      <c r="AD48" s="67">
        <f t="shared" si="4"/>
        <v>0</v>
      </c>
    </row>
    <row r="49" spans="1:30" ht="32.25" customHeight="1" x14ac:dyDescent="0.15">
      <c r="A49" s="67" t="str">
        <f t="shared" si="1"/>
        <v>44440</v>
      </c>
      <c r="B49" s="67" t="str">
        <f>'DL CT'!B49</f>
        <v>SON00008</v>
      </c>
      <c r="C49" s="67" t="str">
        <f>LEFT('DL CT'!C49,10)</f>
        <v>44440</v>
      </c>
      <c r="D49" s="68" t="str">
        <f>IF('DL CT'!D49="Showroom","H1",IF('DL CT'!D49="DSpace","D1",IF('DL CT'!D49="Kho TTF","T4","D4")))</f>
        <v>H1</v>
      </c>
      <c r="E49" s="67" t="str">
        <f>'DL CT'!Q49</f>
        <v>KH000007</v>
      </c>
      <c r="F49" s="69" t="str">
        <f>'DL CT'!R49</f>
        <v>KH000007</v>
      </c>
      <c r="G49" s="67" t="str">
        <f>'DL CT'!S49</f>
        <v/>
      </c>
      <c r="H49" s="70" t="str">
        <f>'DL CT'!W49</f>
        <v>Ánh Nguyệt</v>
      </c>
      <c r="I49" s="70" t="str">
        <f>'DL CT'!Z49</f>
        <v>HP00000000044</v>
      </c>
      <c r="J49" s="69">
        <f t="shared" si="2"/>
        <v>0</v>
      </c>
      <c r="K49" s="67">
        <f t="shared" si="3"/>
        <v>0</v>
      </c>
      <c r="L49" s="71">
        <f>'DL CT'!AC49</f>
        <v>1</v>
      </c>
      <c r="M49" s="72" t="str">
        <f>'DL CT'!AE49</f>
        <v>Cái</v>
      </c>
      <c r="N49" s="72">
        <f>'DL CT'!AF49</f>
        <v>385000</v>
      </c>
      <c r="O49" s="72">
        <f>'DL CT'!AG49</f>
        <v>385000</v>
      </c>
      <c r="P49" s="72">
        <f>'DL CT'!AH49</f>
        <v>100</v>
      </c>
      <c r="Q49" s="73">
        <f>'DL CT'!AI49</f>
        <v>0</v>
      </c>
      <c r="R49" s="67">
        <f>'DL CT'!AJ49</f>
        <v>0</v>
      </c>
      <c r="S49" s="67">
        <f>'DL CT'!AK49</f>
        <v>0</v>
      </c>
      <c r="T49" s="67">
        <f>'DL CT'!AL49</f>
        <v>0</v>
      </c>
      <c r="U49" s="73">
        <f>'DL CT'!AM49</f>
        <v>0</v>
      </c>
      <c r="V49" s="73">
        <f>'DL CT'!AN49</f>
        <v>0</v>
      </c>
      <c r="W49" s="67"/>
      <c r="X49" s="67">
        <f>'DL CT'!AB49</f>
        <v>0</v>
      </c>
      <c r="Y49" s="67" t="str">
        <f>'DL CT'!AP49</f>
        <v>chạy chương trình FS 12.2020</v>
      </c>
      <c r="Z49" s="67"/>
      <c r="AA49" s="67"/>
      <c r="AB49" s="70" t="s">
        <v>1807</v>
      </c>
      <c r="AC49" s="74" t="s">
        <v>1810</v>
      </c>
      <c r="AD49" s="67">
        <f t="shared" si="4"/>
        <v>0</v>
      </c>
    </row>
    <row r="50" spans="1:30" ht="32.25" customHeight="1" x14ac:dyDescent="0.15">
      <c r="A50" s="67" t="str">
        <f t="shared" si="1"/>
        <v>44440</v>
      </c>
      <c r="B50" s="67" t="str">
        <f>'DL CT'!B50</f>
        <v>SON00008</v>
      </c>
      <c r="C50" s="67" t="str">
        <f>LEFT('DL CT'!C50,10)</f>
        <v>44440</v>
      </c>
      <c r="D50" s="68" t="str">
        <f>IF('DL CT'!D50="Showroom","H1",IF('DL CT'!D50="DSpace","D1",IF('DL CT'!D50="Kho TTF","T4","D4")))</f>
        <v>H1</v>
      </c>
      <c r="E50" s="67" t="str">
        <f>'DL CT'!Q50</f>
        <v>KH000007</v>
      </c>
      <c r="F50" s="69" t="str">
        <f>'DL CT'!R50</f>
        <v>KH000007</v>
      </c>
      <c r="G50" s="67" t="str">
        <f>'DL CT'!S50</f>
        <v/>
      </c>
      <c r="H50" s="70" t="str">
        <f>'DL CT'!W50</f>
        <v>Ánh Nguyệt</v>
      </c>
      <c r="I50" s="70" t="str">
        <f>'DL CT'!Z50</f>
        <v>HP00000000045</v>
      </c>
      <c r="J50" s="69">
        <f t="shared" si="2"/>
        <v>0</v>
      </c>
      <c r="K50" s="67">
        <f t="shared" si="3"/>
        <v>0</v>
      </c>
      <c r="L50" s="71">
        <f>'DL CT'!AC50</f>
        <v>2</v>
      </c>
      <c r="M50" s="72" t="str">
        <f>'DL CT'!AE50</f>
        <v>Cái</v>
      </c>
      <c r="N50" s="72">
        <f>'DL CT'!AF50</f>
        <v>495000</v>
      </c>
      <c r="O50" s="72">
        <f>'DL CT'!AG50</f>
        <v>990000</v>
      </c>
      <c r="P50" s="72">
        <f>'DL CT'!AH50</f>
        <v>100</v>
      </c>
      <c r="Q50" s="73">
        <f>'DL CT'!AI50</f>
        <v>0</v>
      </c>
      <c r="R50" s="67">
        <f>'DL CT'!AJ50</f>
        <v>0</v>
      </c>
      <c r="S50" s="67">
        <f>'DL CT'!AK50</f>
        <v>0</v>
      </c>
      <c r="T50" s="67">
        <f>'DL CT'!AL50</f>
        <v>0</v>
      </c>
      <c r="U50" s="73">
        <f>'DL CT'!AM50</f>
        <v>0</v>
      </c>
      <c r="V50" s="73">
        <f>'DL CT'!AN50</f>
        <v>0</v>
      </c>
      <c r="W50" s="67"/>
      <c r="X50" s="67">
        <f>'DL CT'!AB50</f>
        <v>0</v>
      </c>
      <c r="Y50" s="67" t="str">
        <f>'DL CT'!AP50</f>
        <v>chạy chương trình FS 12.2020</v>
      </c>
      <c r="Z50" s="67"/>
      <c r="AA50" s="67"/>
      <c r="AB50" s="70" t="s">
        <v>1807</v>
      </c>
      <c r="AC50" s="74" t="s">
        <v>1810</v>
      </c>
      <c r="AD50" s="67">
        <f t="shared" si="4"/>
        <v>0</v>
      </c>
    </row>
    <row r="51" spans="1:30" ht="32.25" customHeight="1" x14ac:dyDescent="0.15">
      <c r="A51" s="67" t="str">
        <f t="shared" si="1"/>
        <v>44440</v>
      </c>
      <c r="B51" s="67" t="str">
        <f>'DL CT'!B51</f>
        <v>SON00008</v>
      </c>
      <c r="C51" s="67" t="str">
        <f>LEFT('DL CT'!C51,10)</f>
        <v>44440</v>
      </c>
      <c r="D51" s="68" t="str">
        <f>IF('DL CT'!D51="Showroom","H1",IF('DL CT'!D51="DSpace","D1",IF('DL CT'!D51="Kho TTF","T4","D4")))</f>
        <v>H1</v>
      </c>
      <c r="E51" s="67" t="str">
        <f>'DL CT'!Q51</f>
        <v>KH000007</v>
      </c>
      <c r="F51" s="69" t="str">
        <f>'DL CT'!R51</f>
        <v>KH000007</v>
      </c>
      <c r="G51" s="67" t="str">
        <f>'DL CT'!S51</f>
        <v/>
      </c>
      <c r="H51" s="70" t="str">
        <f>'DL CT'!W51</f>
        <v>Ánh Nguyệt</v>
      </c>
      <c r="I51" s="70" t="str">
        <f>'DL CT'!Z51</f>
        <v>HP00000000046</v>
      </c>
      <c r="J51" s="69">
        <f t="shared" si="2"/>
        <v>0</v>
      </c>
      <c r="K51" s="67">
        <f t="shared" si="3"/>
        <v>0</v>
      </c>
      <c r="L51" s="71">
        <f>'DL CT'!AC51</f>
        <v>1</v>
      </c>
      <c r="M51" s="72" t="str">
        <f>'DL CT'!AE51</f>
        <v>Cái</v>
      </c>
      <c r="N51" s="72">
        <f>'DL CT'!AF51</f>
        <v>495000</v>
      </c>
      <c r="O51" s="72">
        <f>'DL CT'!AG51</f>
        <v>495000</v>
      </c>
      <c r="P51" s="72">
        <f>'DL CT'!AH51</f>
        <v>100</v>
      </c>
      <c r="Q51" s="73">
        <f>'DL CT'!AI51</f>
        <v>0</v>
      </c>
      <c r="R51" s="67">
        <f>'DL CT'!AJ51</f>
        <v>0</v>
      </c>
      <c r="S51" s="67">
        <f>'DL CT'!AK51</f>
        <v>0</v>
      </c>
      <c r="T51" s="67">
        <f>'DL CT'!AL51</f>
        <v>0</v>
      </c>
      <c r="U51" s="73">
        <f>'DL CT'!AM51</f>
        <v>0</v>
      </c>
      <c r="V51" s="73">
        <f>'DL CT'!AN51</f>
        <v>0</v>
      </c>
      <c r="W51" s="67"/>
      <c r="X51" s="67">
        <f>'DL CT'!AB51</f>
        <v>0</v>
      </c>
      <c r="Y51" s="67" t="str">
        <f>'DL CT'!AP51</f>
        <v>chạy chương trình FS 12.2020</v>
      </c>
      <c r="Z51" s="67"/>
      <c r="AA51" s="67"/>
      <c r="AB51" s="70" t="s">
        <v>1807</v>
      </c>
      <c r="AC51" s="74" t="s">
        <v>1810</v>
      </c>
      <c r="AD51" s="67">
        <f t="shared" si="4"/>
        <v>0</v>
      </c>
    </row>
    <row r="52" spans="1:30" ht="32.25" customHeight="1" x14ac:dyDescent="0.15">
      <c r="A52" s="67" t="str">
        <f t="shared" si="1"/>
        <v>44440</v>
      </c>
      <c r="B52" s="67" t="str">
        <f>'DL CT'!B52</f>
        <v>SON00008</v>
      </c>
      <c r="C52" s="67" t="str">
        <f>LEFT('DL CT'!C52,10)</f>
        <v>44440</v>
      </c>
      <c r="D52" s="68" t="str">
        <f>IF('DL CT'!D52="Showroom","H1",IF('DL CT'!D52="DSpace","D1",IF('DL CT'!D52="Kho TTF","T4","D4")))</f>
        <v>H1</v>
      </c>
      <c r="E52" s="67" t="str">
        <f>'DL CT'!Q52</f>
        <v>KH000007</v>
      </c>
      <c r="F52" s="69" t="str">
        <f>'DL CT'!R52</f>
        <v>KH000007</v>
      </c>
      <c r="G52" s="67" t="str">
        <f>'DL CT'!S52</f>
        <v/>
      </c>
      <c r="H52" s="70" t="str">
        <f>'DL CT'!W52</f>
        <v>Ánh Nguyệt</v>
      </c>
      <c r="I52" s="70" t="str">
        <f>'DL CT'!Z52</f>
        <v>HP00000000047</v>
      </c>
      <c r="J52" s="69">
        <f t="shared" si="2"/>
        <v>0</v>
      </c>
      <c r="K52" s="67">
        <f t="shared" si="3"/>
        <v>0</v>
      </c>
      <c r="L52" s="71">
        <f>'DL CT'!AC52</f>
        <v>1</v>
      </c>
      <c r="M52" s="72" t="str">
        <f>'DL CT'!AE52</f>
        <v>Cái</v>
      </c>
      <c r="N52" s="72">
        <f>'DL CT'!AF52</f>
        <v>495000</v>
      </c>
      <c r="O52" s="72">
        <f>'DL CT'!AG52</f>
        <v>495000</v>
      </c>
      <c r="P52" s="72">
        <f>'DL CT'!AH52</f>
        <v>100</v>
      </c>
      <c r="Q52" s="73">
        <f>'DL CT'!AI52</f>
        <v>0</v>
      </c>
      <c r="R52" s="67">
        <f>'DL CT'!AJ52</f>
        <v>0</v>
      </c>
      <c r="S52" s="67">
        <f>'DL CT'!AK52</f>
        <v>0</v>
      </c>
      <c r="T52" s="67">
        <f>'DL CT'!AL52</f>
        <v>0</v>
      </c>
      <c r="U52" s="73">
        <f>'DL CT'!AM52</f>
        <v>0</v>
      </c>
      <c r="V52" s="73">
        <f>'DL CT'!AN52</f>
        <v>0</v>
      </c>
      <c r="W52" s="67"/>
      <c r="X52" s="67">
        <f>'DL CT'!AB52</f>
        <v>0</v>
      </c>
      <c r="Y52" s="67" t="str">
        <f>'DL CT'!AP52</f>
        <v>chạy chương trình FS 12.2020</v>
      </c>
      <c r="Z52" s="67"/>
      <c r="AA52" s="67"/>
      <c r="AB52" s="70" t="s">
        <v>1807</v>
      </c>
      <c r="AC52" s="74" t="s">
        <v>1810</v>
      </c>
      <c r="AD52" s="67">
        <f t="shared" si="4"/>
        <v>0</v>
      </c>
    </row>
    <row r="53" spans="1:30" ht="32.25" customHeight="1" x14ac:dyDescent="0.15">
      <c r="A53" s="67" t="str">
        <f t="shared" si="1"/>
        <v>44440</v>
      </c>
      <c r="B53" s="67" t="str">
        <f>'DL CT'!B53</f>
        <v>SON00008</v>
      </c>
      <c r="C53" s="67" t="str">
        <f>LEFT('DL CT'!C53,10)</f>
        <v>44440</v>
      </c>
      <c r="D53" s="68" t="str">
        <f>IF('DL CT'!D53="Showroom","H1",IF('DL CT'!D53="DSpace","D1",IF('DL CT'!D53="Kho TTF","T4","D4")))</f>
        <v>H1</v>
      </c>
      <c r="E53" s="67" t="str">
        <f>'DL CT'!Q53</f>
        <v>KH000007</v>
      </c>
      <c r="F53" s="69" t="str">
        <f>'DL CT'!R53</f>
        <v>KH000007</v>
      </c>
      <c r="G53" s="67" t="str">
        <f>'DL CT'!S53</f>
        <v/>
      </c>
      <c r="H53" s="70" t="str">
        <f>'DL CT'!W53</f>
        <v>Ánh Nguyệt</v>
      </c>
      <c r="I53" s="70" t="str">
        <f>'DL CT'!Z53</f>
        <v>HP00000000048</v>
      </c>
      <c r="J53" s="69">
        <f t="shared" si="2"/>
        <v>0</v>
      </c>
      <c r="K53" s="67">
        <f t="shared" si="3"/>
        <v>0</v>
      </c>
      <c r="L53" s="71">
        <f>'DL CT'!AC53</f>
        <v>2</v>
      </c>
      <c r="M53" s="72" t="str">
        <f>'DL CT'!AE53</f>
        <v>Cái</v>
      </c>
      <c r="N53" s="72">
        <f>'DL CT'!AF53</f>
        <v>495000</v>
      </c>
      <c r="O53" s="72">
        <f>'DL CT'!AG53</f>
        <v>990000</v>
      </c>
      <c r="P53" s="72">
        <f>'DL CT'!AH53</f>
        <v>100</v>
      </c>
      <c r="Q53" s="73">
        <f>'DL CT'!AI53</f>
        <v>0</v>
      </c>
      <c r="R53" s="67">
        <f>'DL CT'!AJ53</f>
        <v>0</v>
      </c>
      <c r="S53" s="67">
        <f>'DL CT'!AK53</f>
        <v>0</v>
      </c>
      <c r="T53" s="67">
        <f>'DL CT'!AL53</f>
        <v>0</v>
      </c>
      <c r="U53" s="73">
        <f>'DL CT'!AM53</f>
        <v>0</v>
      </c>
      <c r="V53" s="73">
        <f>'DL CT'!AN53</f>
        <v>0</v>
      </c>
      <c r="W53" s="67"/>
      <c r="X53" s="67">
        <f>'DL CT'!AB53</f>
        <v>0</v>
      </c>
      <c r="Y53" s="67" t="str">
        <f>'DL CT'!AP53</f>
        <v>chạy chương trình FS 12.2020</v>
      </c>
      <c r="Z53" s="67"/>
      <c r="AA53" s="67"/>
      <c r="AB53" s="70" t="s">
        <v>1807</v>
      </c>
      <c r="AC53" s="74" t="s">
        <v>1810</v>
      </c>
      <c r="AD53" s="67">
        <f t="shared" si="4"/>
        <v>0</v>
      </c>
    </row>
    <row r="54" spans="1:30" ht="32.25" customHeight="1" x14ac:dyDescent="0.15">
      <c r="A54" s="67" t="str">
        <f t="shared" si="1"/>
        <v>44440</v>
      </c>
      <c r="B54" s="67" t="str">
        <f>'DL CT'!B54</f>
        <v>SON00008</v>
      </c>
      <c r="C54" s="67" t="str">
        <f>LEFT('DL CT'!C54,10)</f>
        <v>44440</v>
      </c>
      <c r="D54" s="68" t="str">
        <f>IF('DL CT'!D54="Showroom","H1",IF('DL CT'!D54="DSpace","D1",IF('DL CT'!D54="Kho TTF","T4","D4")))</f>
        <v>H1</v>
      </c>
      <c r="E54" s="67" t="str">
        <f>'DL CT'!Q54</f>
        <v>KH000007</v>
      </c>
      <c r="F54" s="69" t="str">
        <f>'DL CT'!R54</f>
        <v>KH000007</v>
      </c>
      <c r="G54" s="67" t="str">
        <f>'DL CT'!S54</f>
        <v/>
      </c>
      <c r="H54" s="70" t="str">
        <f>'DL CT'!W54</f>
        <v>Ánh Nguyệt</v>
      </c>
      <c r="I54" s="70" t="str">
        <f>'DL CT'!Z54</f>
        <v>HP00000000049</v>
      </c>
      <c r="J54" s="69">
        <f t="shared" si="2"/>
        <v>0</v>
      </c>
      <c r="K54" s="67">
        <f t="shared" si="3"/>
        <v>0</v>
      </c>
      <c r="L54" s="71">
        <f>'DL CT'!AC54</f>
        <v>2</v>
      </c>
      <c r="M54" s="72" t="str">
        <f>'DL CT'!AE54</f>
        <v>Cái</v>
      </c>
      <c r="N54" s="72">
        <f>'DL CT'!AF54</f>
        <v>495000</v>
      </c>
      <c r="O54" s="72">
        <f>'DL CT'!AG54</f>
        <v>990000</v>
      </c>
      <c r="P54" s="72">
        <f>'DL CT'!AH54</f>
        <v>100</v>
      </c>
      <c r="Q54" s="73">
        <f>'DL CT'!AI54</f>
        <v>0</v>
      </c>
      <c r="R54" s="67">
        <f>'DL CT'!AJ54</f>
        <v>0</v>
      </c>
      <c r="S54" s="67">
        <f>'DL CT'!AK54</f>
        <v>0</v>
      </c>
      <c r="T54" s="67">
        <f>'DL CT'!AL54</f>
        <v>0</v>
      </c>
      <c r="U54" s="73">
        <f>'DL CT'!AM54</f>
        <v>0</v>
      </c>
      <c r="V54" s="73">
        <f>'DL CT'!AN54</f>
        <v>0</v>
      </c>
      <c r="W54" s="67"/>
      <c r="X54" s="67">
        <f>'DL CT'!AB54</f>
        <v>0</v>
      </c>
      <c r="Y54" s="67" t="str">
        <f>'DL CT'!AP54</f>
        <v>chạy chương trình FS 12.2020</v>
      </c>
      <c r="Z54" s="67"/>
      <c r="AA54" s="67"/>
      <c r="AB54" s="70" t="s">
        <v>1807</v>
      </c>
      <c r="AC54" s="74" t="s">
        <v>1810</v>
      </c>
      <c r="AD54" s="67">
        <f t="shared" si="4"/>
        <v>0</v>
      </c>
    </row>
    <row r="55" spans="1:30" ht="32.25" customHeight="1" x14ac:dyDescent="0.15">
      <c r="A55" s="67" t="str">
        <f t="shared" si="1"/>
        <v>44440</v>
      </c>
      <c r="B55" s="67" t="str">
        <f>'DL CT'!B55</f>
        <v>SON00008</v>
      </c>
      <c r="C55" s="67" t="str">
        <f>LEFT('DL CT'!C55,10)</f>
        <v>44440</v>
      </c>
      <c r="D55" s="68" t="str">
        <f>IF('DL CT'!D55="Showroom","H1",IF('DL CT'!D55="DSpace","D1",IF('DL CT'!D55="Kho TTF","T4","D4")))</f>
        <v>H1</v>
      </c>
      <c r="E55" s="67" t="str">
        <f>'DL CT'!Q55</f>
        <v>KH000007</v>
      </c>
      <c r="F55" s="69" t="str">
        <f>'DL CT'!R55</f>
        <v>KH000007</v>
      </c>
      <c r="G55" s="67" t="str">
        <f>'DL CT'!S55</f>
        <v/>
      </c>
      <c r="H55" s="70" t="str">
        <f>'DL CT'!W55</f>
        <v>Ánh Nguyệt</v>
      </c>
      <c r="I55" s="70" t="str">
        <f>'DL CT'!Z55</f>
        <v>HP00000000050</v>
      </c>
      <c r="J55" s="69">
        <f t="shared" si="2"/>
        <v>0</v>
      </c>
      <c r="K55" s="67">
        <f t="shared" si="3"/>
        <v>0</v>
      </c>
      <c r="L55" s="71">
        <f>'DL CT'!AC55</f>
        <v>1</v>
      </c>
      <c r="M55" s="72" t="str">
        <f>'DL CT'!AE55</f>
        <v>Cái</v>
      </c>
      <c r="N55" s="72">
        <f>'DL CT'!AF55</f>
        <v>550000</v>
      </c>
      <c r="O55" s="72">
        <f>'DL CT'!AG55</f>
        <v>550000</v>
      </c>
      <c r="P55" s="72">
        <f>'DL CT'!AH55</f>
        <v>100</v>
      </c>
      <c r="Q55" s="73">
        <f>'DL CT'!AI55</f>
        <v>0</v>
      </c>
      <c r="R55" s="67">
        <f>'DL CT'!AJ55</f>
        <v>0</v>
      </c>
      <c r="S55" s="67">
        <f>'DL CT'!AK55</f>
        <v>0</v>
      </c>
      <c r="T55" s="67">
        <f>'DL CT'!AL55</f>
        <v>0</v>
      </c>
      <c r="U55" s="73">
        <f>'DL CT'!AM55</f>
        <v>0</v>
      </c>
      <c r="V55" s="73">
        <f>'DL CT'!AN55</f>
        <v>0</v>
      </c>
      <c r="W55" s="67"/>
      <c r="X55" s="67">
        <f>'DL CT'!AB55</f>
        <v>0</v>
      </c>
      <c r="Y55" s="67" t="str">
        <f>'DL CT'!AP55</f>
        <v>chạy chương trình FS 12.2020</v>
      </c>
      <c r="Z55" s="67"/>
      <c r="AA55" s="67"/>
      <c r="AB55" s="70" t="s">
        <v>1807</v>
      </c>
      <c r="AC55" s="74" t="s">
        <v>1810</v>
      </c>
      <c r="AD55" s="67">
        <f t="shared" si="4"/>
        <v>0</v>
      </c>
    </row>
    <row r="56" spans="1:30" ht="32.25" customHeight="1" x14ac:dyDescent="0.15">
      <c r="A56" s="67" t="str">
        <f t="shared" si="1"/>
        <v>44440</v>
      </c>
      <c r="B56" s="67" t="str">
        <f>'DL CT'!B56</f>
        <v>SON00008</v>
      </c>
      <c r="C56" s="67" t="str">
        <f>LEFT('DL CT'!C56,10)</f>
        <v>44440</v>
      </c>
      <c r="D56" s="68" t="str">
        <f>IF('DL CT'!D56="Showroom","H1",IF('DL CT'!D56="DSpace","D1",IF('DL CT'!D56="Kho TTF","T4","D4")))</f>
        <v>H1</v>
      </c>
      <c r="E56" s="67" t="str">
        <f>'DL CT'!Q56</f>
        <v>KH000007</v>
      </c>
      <c r="F56" s="69" t="str">
        <f>'DL CT'!R56</f>
        <v>KH000007</v>
      </c>
      <c r="G56" s="67" t="str">
        <f>'DL CT'!S56</f>
        <v/>
      </c>
      <c r="H56" s="70" t="str">
        <f>'DL CT'!W56</f>
        <v>Ánh Nguyệt</v>
      </c>
      <c r="I56" s="70" t="str">
        <f>'DL CT'!Z56</f>
        <v>HP00000000051</v>
      </c>
      <c r="J56" s="69">
        <f t="shared" si="2"/>
        <v>0</v>
      </c>
      <c r="K56" s="67">
        <f t="shared" si="3"/>
        <v>0</v>
      </c>
      <c r="L56" s="71">
        <f>'DL CT'!AC56</f>
        <v>1</v>
      </c>
      <c r="M56" s="72" t="str">
        <f>'DL CT'!AE56</f>
        <v>Cái</v>
      </c>
      <c r="N56" s="72">
        <f>'DL CT'!AF56</f>
        <v>550000</v>
      </c>
      <c r="O56" s="72">
        <f>'DL CT'!AG56</f>
        <v>550000</v>
      </c>
      <c r="P56" s="72">
        <f>'DL CT'!AH56</f>
        <v>100</v>
      </c>
      <c r="Q56" s="73">
        <f>'DL CT'!AI56</f>
        <v>0</v>
      </c>
      <c r="R56" s="67">
        <f>'DL CT'!AJ56</f>
        <v>0</v>
      </c>
      <c r="S56" s="67">
        <f>'DL CT'!AK56</f>
        <v>0</v>
      </c>
      <c r="T56" s="67">
        <f>'DL CT'!AL56</f>
        <v>0</v>
      </c>
      <c r="U56" s="73">
        <f>'DL CT'!AM56</f>
        <v>0</v>
      </c>
      <c r="V56" s="73">
        <f>'DL CT'!AN56</f>
        <v>0</v>
      </c>
      <c r="W56" s="67"/>
      <c r="X56" s="67">
        <f>'DL CT'!AB56</f>
        <v>0</v>
      </c>
      <c r="Y56" s="67" t="str">
        <f>'DL CT'!AP56</f>
        <v>chạy chương trình FS 12.2020</v>
      </c>
      <c r="Z56" s="67"/>
      <c r="AA56" s="67"/>
      <c r="AB56" s="70" t="s">
        <v>1807</v>
      </c>
      <c r="AC56" s="74" t="s">
        <v>1810</v>
      </c>
      <c r="AD56" s="67">
        <f t="shared" si="4"/>
        <v>0</v>
      </c>
    </row>
    <row r="57" spans="1:30" ht="32.25" customHeight="1" x14ac:dyDescent="0.15">
      <c r="A57" s="67" t="str">
        <f t="shared" si="1"/>
        <v>44440</v>
      </c>
      <c r="B57" s="67" t="str">
        <f>'DL CT'!B57</f>
        <v>SON00008</v>
      </c>
      <c r="C57" s="67" t="str">
        <f>LEFT('DL CT'!C57,10)</f>
        <v>44440</v>
      </c>
      <c r="D57" s="68" t="str">
        <f>IF('DL CT'!D57="Showroom","H1",IF('DL CT'!D57="DSpace","D1",IF('DL CT'!D57="Kho TTF","T4","D4")))</f>
        <v>H1</v>
      </c>
      <c r="E57" s="67" t="str">
        <f>'DL CT'!Q57</f>
        <v>KH000007</v>
      </c>
      <c r="F57" s="69" t="str">
        <f>'DL CT'!R57</f>
        <v>KH000007</v>
      </c>
      <c r="G57" s="67" t="str">
        <f>'DL CT'!S57</f>
        <v/>
      </c>
      <c r="H57" s="70" t="str">
        <f>'DL CT'!W57</f>
        <v>Ánh Nguyệt</v>
      </c>
      <c r="I57" s="70" t="str">
        <f>'DL CT'!Z57</f>
        <v>HP00000000052</v>
      </c>
      <c r="J57" s="69">
        <f t="shared" si="2"/>
        <v>0</v>
      </c>
      <c r="K57" s="67">
        <f t="shared" si="3"/>
        <v>0</v>
      </c>
      <c r="L57" s="71">
        <f>'DL CT'!AC57</f>
        <v>1</v>
      </c>
      <c r="M57" s="72" t="str">
        <f>'DL CT'!AE57</f>
        <v>Cái</v>
      </c>
      <c r="N57" s="72">
        <f>'DL CT'!AF57</f>
        <v>5450000</v>
      </c>
      <c r="O57" s="72">
        <f>'DL CT'!AG57</f>
        <v>5450000</v>
      </c>
      <c r="P57" s="72">
        <f>'DL CT'!AH57</f>
        <v>100</v>
      </c>
      <c r="Q57" s="73">
        <f>'DL CT'!AI57</f>
        <v>0</v>
      </c>
      <c r="R57" s="67">
        <f>'DL CT'!AJ57</f>
        <v>0</v>
      </c>
      <c r="S57" s="67">
        <f>'DL CT'!AK57</f>
        <v>0</v>
      </c>
      <c r="T57" s="67">
        <f>'DL CT'!AL57</f>
        <v>0</v>
      </c>
      <c r="U57" s="73">
        <f>'DL CT'!AM57</f>
        <v>0</v>
      </c>
      <c r="V57" s="73">
        <f>'DL CT'!AN57</f>
        <v>0</v>
      </c>
      <c r="W57" s="67"/>
      <c r="X57" s="67">
        <f>'DL CT'!AB57</f>
        <v>0</v>
      </c>
      <c r="Y57" s="67" t="str">
        <f>'DL CT'!AP57</f>
        <v>chạy chương trình FS 12.2020</v>
      </c>
      <c r="Z57" s="67"/>
      <c r="AA57" s="67"/>
      <c r="AB57" s="70" t="s">
        <v>1807</v>
      </c>
      <c r="AC57" s="74" t="s">
        <v>1810</v>
      </c>
      <c r="AD57" s="67">
        <f t="shared" si="4"/>
        <v>0</v>
      </c>
    </row>
    <row r="58" spans="1:30" ht="32.25" customHeight="1" x14ac:dyDescent="0.15">
      <c r="A58" s="67" t="str">
        <f t="shared" si="1"/>
        <v>44440</v>
      </c>
      <c r="B58" s="67" t="str">
        <f>'DL CT'!B58</f>
        <v>SON00008</v>
      </c>
      <c r="C58" s="67" t="str">
        <f>LEFT('DL CT'!C58,10)</f>
        <v>44440</v>
      </c>
      <c r="D58" s="68" t="str">
        <f>IF('DL CT'!D58="Showroom","H1",IF('DL CT'!D58="DSpace","D1",IF('DL CT'!D58="Kho TTF","T4","D4")))</f>
        <v>H1</v>
      </c>
      <c r="E58" s="67" t="str">
        <f>'DL CT'!Q58</f>
        <v>KH000007</v>
      </c>
      <c r="F58" s="69" t="str">
        <f>'DL CT'!R58</f>
        <v>KH000007</v>
      </c>
      <c r="G58" s="67" t="str">
        <f>'DL CT'!S58</f>
        <v/>
      </c>
      <c r="H58" s="70" t="str">
        <f>'DL CT'!W58</f>
        <v>Ánh Nguyệt</v>
      </c>
      <c r="I58" s="70" t="str">
        <f>'DL CT'!Z58</f>
        <v>HP00000000053</v>
      </c>
      <c r="J58" s="69">
        <f t="shared" si="2"/>
        <v>0</v>
      </c>
      <c r="K58" s="67">
        <f t="shared" si="3"/>
        <v>0</v>
      </c>
      <c r="L58" s="71">
        <f>'DL CT'!AC58</f>
        <v>1</v>
      </c>
      <c r="M58" s="72" t="str">
        <f>'DL CT'!AE58</f>
        <v>Cái</v>
      </c>
      <c r="N58" s="72">
        <f>'DL CT'!AF58</f>
        <v>5450000</v>
      </c>
      <c r="O58" s="72">
        <f>'DL CT'!AG58</f>
        <v>5450000</v>
      </c>
      <c r="P58" s="72">
        <f>'DL CT'!AH58</f>
        <v>100</v>
      </c>
      <c r="Q58" s="73">
        <f>'DL CT'!AI58</f>
        <v>0</v>
      </c>
      <c r="R58" s="67">
        <f>'DL CT'!AJ58</f>
        <v>0</v>
      </c>
      <c r="S58" s="67">
        <f>'DL CT'!AK58</f>
        <v>0</v>
      </c>
      <c r="T58" s="67">
        <f>'DL CT'!AL58</f>
        <v>0</v>
      </c>
      <c r="U58" s="73">
        <f>'DL CT'!AM58</f>
        <v>0</v>
      </c>
      <c r="V58" s="73">
        <f>'DL CT'!AN58</f>
        <v>0</v>
      </c>
      <c r="W58" s="67"/>
      <c r="X58" s="67">
        <f>'DL CT'!AB58</f>
        <v>0</v>
      </c>
      <c r="Y58" s="67" t="str">
        <f>'DL CT'!AP58</f>
        <v>chạy chương trình FS 12.2020</v>
      </c>
      <c r="Z58" s="67"/>
      <c r="AA58" s="67"/>
      <c r="AB58" s="70" t="s">
        <v>1807</v>
      </c>
      <c r="AC58" s="74" t="s">
        <v>1810</v>
      </c>
      <c r="AD58" s="67">
        <f t="shared" si="4"/>
        <v>0</v>
      </c>
    </row>
    <row r="59" spans="1:30" ht="32.25" customHeight="1" x14ac:dyDescent="0.15">
      <c r="A59" s="67" t="str">
        <f t="shared" si="1"/>
        <v>44440</v>
      </c>
      <c r="B59" s="67" t="str">
        <f>'DL CT'!B59</f>
        <v>SON00008</v>
      </c>
      <c r="C59" s="67" t="str">
        <f>LEFT('DL CT'!C59,10)</f>
        <v>44440</v>
      </c>
      <c r="D59" s="68" t="str">
        <f>IF('DL CT'!D59="Showroom","H1",IF('DL CT'!D59="DSpace","D1",IF('DL CT'!D59="Kho TTF","T4","D4")))</f>
        <v>H1</v>
      </c>
      <c r="E59" s="67" t="str">
        <f>'DL CT'!Q59</f>
        <v>KH000007</v>
      </c>
      <c r="F59" s="69" t="str">
        <f>'DL CT'!R59</f>
        <v>KH000007</v>
      </c>
      <c r="G59" s="67" t="str">
        <f>'DL CT'!S59</f>
        <v/>
      </c>
      <c r="H59" s="70" t="str">
        <f>'DL CT'!W59</f>
        <v>Ánh Nguyệt</v>
      </c>
      <c r="I59" s="70" t="str">
        <f>'DL CT'!Z59</f>
        <v>HP00000000054</v>
      </c>
      <c r="J59" s="69">
        <f t="shared" si="2"/>
        <v>0</v>
      </c>
      <c r="K59" s="67">
        <f t="shared" si="3"/>
        <v>0</v>
      </c>
      <c r="L59" s="71">
        <f>'DL CT'!AC59</f>
        <v>1</v>
      </c>
      <c r="M59" s="72" t="str">
        <f>'DL CT'!AE59</f>
        <v>Cái</v>
      </c>
      <c r="N59" s="72">
        <f>'DL CT'!AF59</f>
        <v>95000</v>
      </c>
      <c r="O59" s="72">
        <f>'DL CT'!AG59</f>
        <v>95000</v>
      </c>
      <c r="P59" s="72">
        <f>'DL CT'!AH59</f>
        <v>100</v>
      </c>
      <c r="Q59" s="73">
        <f>'DL CT'!AI59</f>
        <v>0</v>
      </c>
      <c r="R59" s="67">
        <f>'DL CT'!AJ59</f>
        <v>0</v>
      </c>
      <c r="S59" s="67">
        <f>'DL CT'!AK59</f>
        <v>0</v>
      </c>
      <c r="T59" s="67">
        <f>'DL CT'!AL59</f>
        <v>0</v>
      </c>
      <c r="U59" s="73">
        <f>'DL CT'!AM59</f>
        <v>0</v>
      </c>
      <c r="V59" s="73">
        <f>'DL CT'!AN59</f>
        <v>0</v>
      </c>
      <c r="W59" s="67"/>
      <c r="X59" s="67">
        <f>'DL CT'!AB59</f>
        <v>0</v>
      </c>
      <c r="Y59" s="67" t="str">
        <f>'DL CT'!AP59</f>
        <v>chạy chương trình FS 12.2020</v>
      </c>
      <c r="Z59" s="67"/>
      <c r="AA59" s="67"/>
      <c r="AB59" s="70" t="s">
        <v>1807</v>
      </c>
      <c r="AC59" s="74" t="s">
        <v>1810</v>
      </c>
      <c r="AD59" s="67">
        <f t="shared" si="4"/>
        <v>0</v>
      </c>
    </row>
    <row r="60" spans="1:30" ht="32.25" customHeight="1" x14ac:dyDescent="0.15">
      <c r="A60" s="67" t="str">
        <f t="shared" si="1"/>
        <v>44440</v>
      </c>
      <c r="B60" s="67" t="str">
        <f>'DL CT'!B60</f>
        <v>SON00008</v>
      </c>
      <c r="C60" s="67" t="str">
        <f>LEFT('DL CT'!C60,10)</f>
        <v>44440</v>
      </c>
      <c r="D60" s="68" t="str">
        <f>IF('DL CT'!D60="Showroom","H1",IF('DL CT'!D60="DSpace","D1",IF('DL CT'!D60="Kho TTF","T4","D4")))</f>
        <v>H1</v>
      </c>
      <c r="E60" s="67" t="str">
        <f>'DL CT'!Q60</f>
        <v>KH000007</v>
      </c>
      <c r="F60" s="69" t="str">
        <f>'DL CT'!R60</f>
        <v>KH000007</v>
      </c>
      <c r="G60" s="67" t="str">
        <f>'DL CT'!S60</f>
        <v/>
      </c>
      <c r="H60" s="70" t="str">
        <f>'DL CT'!W60</f>
        <v>Ánh Nguyệt</v>
      </c>
      <c r="I60" s="70" t="str">
        <f>'DL CT'!Z60</f>
        <v>HP00000000055</v>
      </c>
      <c r="J60" s="69">
        <f t="shared" si="2"/>
        <v>0</v>
      </c>
      <c r="K60" s="67">
        <f t="shared" si="3"/>
        <v>0</v>
      </c>
      <c r="L60" s="71">
        <f>'DL CT'!AC60</f>
        <v>1</v>
      </c>
      <c r="M60" s="72" t="str">
        <f>'DL CT'!AE60</f>
        <v>Cái</v>
      </c>
      <c r="N60" s="72">
        <f>'DL CT'!AF60</f>
        <v>95000</v>
      </c>
      <c r="O60" s="72">
        <f>'DL CT'!AG60</f>
        <v>95000</v>
      </c>
      <c r="P60" s="72">
        <f>'DL CT'!AH60</f>
        <v>100</v>
      </c>
      <c r="Q60" s="73">
        <f>'DL CT'!AI60</f>
        <v>0</v>
      </c>
      <c r="R60" s="67">
        <f>'DL CT'!AJ60</f>
        <v>0</v>
      </c>
      <c r="S60" s="67">
        <f>'DL CT'!AK60</f>
        <v>0</v>
      </c>
      <c r="T60" s="67">
        <f>'DL CT'!AL60</f>
        <v>0</v>
      </c>
      <c r="U60" s="73">
        <f>'DL CT'!AM60</f>
        <v>0</v>
      </c>
      <c r="V60" s="73">
        <f>'DL CT'!AN60</f>
        <v>0</v>
      </c>
      <c r="W60" s="67"/>
      <c r="X60" s="67">
        <f>'DL CT'!AB60</f>
        <v>0</v>
      </c>
      <c r="Y60" s="67" t="str">
        <f>'DL CT'!AP60</f>
        <v>chạy chương trình FS 12.2020</v>
      </c>
      <c r="Z60" s="67"/>
      <c r="AA60" s="67"/>
      <c r="AB60" s="70" t="s">
        <v>1807</v>
      </c>
      <c r="AC60" s="74" t="s">
        <v>1810</v>
      </c>
      <c r="AD60" s="67">
        <f t="shared" si="4"/>
        <v>0</v>
      </c>
    </row>
    <row r="61" spans="1:30" ht="32.25" customHeight="1" x14ac:dyDescent="0.15">
      <c r="A61" s="67" t="str">
        <f t="shared" si="1"/>
        <v>44501</v>
      </c>
      <c r="B61" s="67" t="str">
        <f>'DL CT'!B61</f>
        <v>SON00009</v>
      </c>
      <c r="C61" s="67" t="str">
        <f>LEFT('DL CT'!C61,10)</f>
        <v>44501</v>
      </c>
      <c r="D61" s="68" t="str">
        <f>IF('DL CT'!D61="Showroom","H1",IF('DL CT'!D61="DSpace","D1",IF('DL CT'!D61="Kho TTF","T4","D4")))</f>
        <v>H1</v>
      </c>
      <c r="E61" s="67" t="str">
        <f>'DL CT'!Q61</f>
        <v>KH000007</v>
      </c>
      <c r="F61" s="69" t="str">
        <f>'DL CT'!R61</f>
        <v>KH000007</v>
      </c>
      <c r="G61" s="67" t="str">
        <f>'DL CT'!S61</f>
        <v/>
      </c>
      <c r="H61" s="70" t="str">
        <f>'DL CT'!W61</f>
        <v>Ánh Nguyệt</v>
      </c>
      <c r="I61" s="70" t="str">
        <f>'DL CT'!Z61</f>
        <v>HP00000000056</v>
      </c>
      <c r="J61" s="69">
        <f t="shared" si="2"/>
        <v>0</v>
      </c>
      <c r="K61" s="67">
        <f t="shared" si="3"/>
        <v>0</v>
      </c>
      <c r="L61" s="71">
        <f>'DL CT'!AC61</f>
        <v>1</v>
      </c>
      <c r="M61" s="72" t="str">
        <f>'DL CT'!AE61</f>
        <v>Cái</v>
      </c>
      <c r="N61" s="72">
        <f>'DL CT'!AF61</f>
        <v>990000</v>
      </c>
      <c r="O61" s="72">
        <f>'DL CT'!AG61</f>
        <v>990000</v>
      </c>
      <c r="P61" s="72">
        <f>'DL CT'!AH61</f>
        <v>100</v>
      </c>
      <c r="Q61" s="73">
        <f>'DL CT'!AI61</f>
        <v>0</v>
      </c>
      <c r="R61" s="67">
        <f>'DL CT'!AJ61</f>
        <v>0</v>
      </c>
      <c r="S61" s="67">
        <f>'DL CT'!AK61</f>
        <v>0</v>
      </c>
      <c r="T61" s="67">
        <f>'DL CT'!AL61</f>
        <v>0</v>
      </c>
      <c r="U61" s="73">
        <f>'DL CT'!AM61</f>
        <v>0</v>
      </c>
      <c r="V61" s="73">
        <f>'DL CT'!AN61</f>
        <v>0</v>
      </c>
      <c r="W61" s="67"/>
      <c r="X61" s="67" t="str">
        <f>'DL CT'!AB61</f>
        <v>chương trình FS tháng 12</v>
      </c>
      <c r="Y61" s="67">
        <f>'DL CT'!AP61</f>
        <v>0</v>
      </c>
      <c r="Z61" s="67"/>
      <c r="AA61" s="67"/>
      <c r="AB61" s="70" t="s">
        <v>1807</v>
      </c>
      <c r="AC61" s="74" t="s">
        <v>1810</v>
      </c>
      <c r="AD61" s="67">
        <f t="shared" si="4"/>
        <v>0</v>
      </c>
    </row>
    <row r="62" spans="1:30" ht="32.25" customHeight="1" x14ac:dyDescent="0.15">
      <c r="A62" s="67" t="str">
        <f t="shared" si="1"/>
        <v>44501</v>
      </c>
      <c r="B62" s="67" t="str">
        <f>'DL CT'!B62</f>
        <v>SON00009</v>
      </c>
      <c r="C62" s="67" t="str">
        <f>LEFT('DL CT'!C62,10)</f>
        <v>44501</v>
      </c>
      <c r="D62" s="68" t="str">
        <f>IF('DL CT'!D62="Showroom","H1",IF('DL CT'!D62="DSpace","D1",IF('DL CT'!D62="Kho TTF","T4","D4")))</f>
        <v>H1</v>
      </c>
      <c r="E62" s="67" t="str">
        <f>'DL CT'!Q62</f>
        <v>KH000007</v>
      </c>
      <c r="F62" s="69" t="str">
        <f>'DL CT'!R62</f>
        <v>KH000007</v>
      </c>
      <c r="G62" s="67" t="str">
        <f>'DL CT'!S62</f>
        <v/>
      </c>
      <c r="H62" s="70" t="str">
        <f>'DL CT'!W62</f>
        <v>Ánh Nguyệt</v>
      </c>
      <c r="I62" s="70" t="str">
        <f>'DL CT'!Z62</f>
        <v>HP00000000057</v>
      </c>
      <c r="J62" s="69">
        <f t="shared" si="2"/>
        <v>0</v>
      </c>
      <c r="K62" s="67">
        <f t="shared" si="3"/>
        <v>0</v>
      </c>
      <c r="L62" s="71">
        <f>'DL CT'!AC62</f>
        <v>1</v>
      </c>
      <c r="M62" s="72" t="str">
        <f>'DL CT'!AE62</f>
        <v>Cái</v>
      </c>
      <c r="N62" s="72">
        <f>'DL CT'!AF62</f>
        <v>4730000</v>
      </c>
      <c r="O62" s="72">
        <f>'DL CT'!AG62</f>
        <v>4730000</v>
      </c>
      <c r="P62" s="72">
        <f>'DL CT'!AH62</f>
        <v>100</v>
      </c>
      <c r="Q62" s="73">
        <f>'DL CT'!AI62</f>
        <v>0</v>
      </c>
      <c r="R62" s="67">
        <f>'DL CT'!AJ62</f>
        <v>0</v>
      </c>
      <c r="S62" s="67">
        <f>'DL CT'!AK62</f>
        <v>0</v>
      </c>
      <c r="T62" s="67">
        <f>'DL CT'!AL62</f>
        <v>0</v>
      </c>
      <c r="U62" s="73">
        <f>'DL CT'!AM62</f>
        <v>0</v>
      </c>
      <c r="V62" s="73">
        <f>'DL CT'!AN62</f>
        <v>0</v>
      </c>
      <c r="W62" s="67"/>
      <c r="X62" s="67" t="str">
        <f>'DL CT'!AB62</f>
        <v>chương trình FS tháng 12</v>
      </c>
      <c r="Y62" s="67">
        <f>'DL CT'!AP62</f>
        <v>0</v>
      </c>
      <c r="Z62" s="67"/>
      <c r="AA62" s="67"/>
      <c r="AB62" s="70" t="s">
        <v>1807</v>
      </c>
      <c r="AC62" s="74" t="s">
        <v>1810</v>
      </c>
      <c r="AD62" s="67">
        <f t="shared" si="4"/>
        <v>0</v>
      </c>
    </row>
    <row r="63" spans="1:30" ht="32.25" customHeight="1" x14ac:dyDescent="0.15">
      <c r="A63" s="67" t="str">
        <f t="shared" si="1"/>
        <v>44531</v>
      </c>
      <c r="B63" s="67" t="str">
        <f>'DL CT'!B63</f>
        <v>SON00010</v>
      </c>
      <c r="C63" s="67" t="str">
        <f>LEFT('DL CT'!C63,10)</f>
        <v>44531</v>
      </c>
      <c r="D63" s="68" t="str">
        <f>IF('DL CT'!D63="Showroom","H1",IF('DL CT'!D63="DSpace","D1",IF('DL CT'!D63="Kho TTF","T4","D4")))</f>
        <v>H1</v>
      </c>
      <c r="E63" s="67" t="str">
        <f>'DL CT'!Q63</f>
        <v>KH000008</v>
      </c>
      <c r="F63" s="69" t="str">
        <f>'DL CT'!R63</f>
        <v>KH000008</v>
      </c>
      <c r="G63" s="67" t="str">
        <f>'DL CT'!S63</f>
        <v/>
      </c>
      <c r="H63" s="70" t="str">
        <f>'DL CT'!W63</f>
        <v>NVBH</v>
      </c>
      <c r="I63" s="70" t="str">
        <f>'DL CT'!Z63</f>
        <v>HP00000000058</v>
      </c>
      <c r="J63" s="69">
        <f t="shared" si="2"/>
        <v>0</v>
      </c>
      <c r="K63" s="67">
        <f t="shared" si="3"/>
        <v>0</v>
      </c>
      <c r="L63" s="71">
        <f>'DL CT'!AC63</f>
        <v>2</v>
      </c>
      <c r="M63" s="72" t="str">
        <f>'DL CT'!AE63</f>
        <v>Cái</v>
      </c>
      <c r="N63" s="72">
        <f>'DL CT'!AF63</f>
        <v>385000</v>
      </c>
      <c r="O63" s="72">
        <f>'DL CT'!AG63</f>
        <v>154000</v>
      </c>
      <c r="P63" s="72">
        <f>'DL CT'!AH63</f>
        <v>20</v>
      </c>
      <c r="Q63" s="73">
        <f>'DL CT'!AI63</f>
        <v>616000</v>
      </c>
      <c r="R63" s="67">
        <f>'DL CT'!AJ63</f>
        <v>0</v>
      </c>
      <c r="S63" s="67">
        <f>'DL CT'!AK63</f>
        <v>0</v>
      </c>
      <c r="T63" s="67">
        <f>'DL CT'!AL63</f>
        <v>0</v>
      </c>
      <c r="U63" s="73">
        <f>'DL CT'!AM63</f>
        <v>0</v>
      </c>
      <c r="V63" s="73">
        <f>'DL CT'!AN63</f>
        <v>2176000</v>
      </c>
      <c r="W63" s="67"/>
      <c r="X63" s="67">
        <f>'DL CT'!AB63</f>
        <v>0</v>
      </c>
      <c r="Y63" s="67">
        <f>'DL CT'!AP63</f>
        <v>0</v>
      </c>
      <c r="Z63" s="67"/>
      <c r="AA63" s="67"/>
      <c r="AB63" s="70" t="s">
        <v>1807</v>
      </c>
      <c r="AC63" s="74"/>
      <c r="AD63" s="67" t="s">
        <v>1809</v>
      </c>
    </row>
    <row r="64" spans="1:30" ht="32.25" customHeight="1" x14ac:dyDescent="0.15">
      <c r="A64" s="67" t="str">
        <f t="shared" si="1"/>
        <v>44531</v>
      </c>
      <c r="B64" s="67" t="str">
        <f>'DL CT'!B64</f>
        <v>SON00010</v>
      </c>
      <c r="C64" s="67" t="str">
        <f>LEFT('DL CT'!C64,10)</f>
        <v>44531</v>
      </c>
      <c r="D64" s="68" t="str">
        <f>IF('DL CT'!D64="Showroom","H1",IF('DL CT'!D64="DSpace","D1",IF('DL CT'!D64="Kho TTF","T4","D4")))</f>
        <v>H1</v>
      </c>
      <c r="E64" s="67" t="str">
        <f>'DL CT'!Q64</f>
        <v>KH000008</v>
      </c>
      <c r="F64" s="69" t="str">
        <f>'DL CT'!R64</f>
        <v>KH000008</v>
      </c>
      <c r="G64" s="67" t="str">
        <f>'DL CT'!S64</f>
        <v/>
      </c>
      <c r="H64" s="70" t="str">
        <f>'DL CT'!W64</f>
        <v>NVBH</v>
      </c>
      <c r="I64" s="70" t="str">
        <f>'DL CT'!Z64</f>
        <v>HP00000000059</v>
      </c>
      <c r="J64" s="69">
        <f t="shared" si="2"/>
        <v>0</v>
      </c>
      <c r="K64" s="67">
        <f t="shared" si="3"/>
        <v>0</v>
      </c>
      <c r="L64" s="71">
        <f>'DL CT'!AC64</f>
        <v>1</v>
      </c>
      <c r="M64" s="72" t="str">
        <f>'DL CT'!AE64</f>
        <v>Cái</v>
      </c>
      <c r="N64" s="72">
        <f>'DL CT'!AF64</f>
        <v>1950000</v>
      </c>
      <c r="O64" s="72">
        <f>'DL CT'!AG64</f>
        <v>390000</v>
      </c>
      <c r="P64" s="72">
        <f>'DL CT'!AH64</f>
        <v>20</v>
      </c>
      <c r="Q64" s="73">
        <f>'DL CT'!AI64</f>
        <v>1560000</v>
      </c>
      <c r="R64" s="67">
        <f>'DL CT'!AJ64</f>
        <v>0</v>
      </c>
      <c r="S64" s="67">
        <f>'DL CT'!AK64</f>
        <v>0</v>
      </c>
      <c r="T64" s="67">
        <f>'DL CT'!AL64</f>
        <v>0</v>
      </c>
      <c r="U64" s="73">
        <f>'DL CT'!AM64</f>
        <v>0</v>
      </c>
      <c r="V64" s="73">
        <f>'DL CT'!AN64</f>
        <v>0</v>
      </c>
      <c r="W64" s="67"/>
      <c r="X64" s="67">
        <f>'DL CT'!AB64</f>
        <v>0</v>
      </c>
      <c r="Y64" s="67">
        <f>'DL CT'!AP64</f>
        <v>0</v>
      </c>
      <c r="Z64" s="67"/>
      <c r="AA64" s="67"/>
      <c r="AB64" s="70" t="s">
        <v>1807</v>
      </c>
      <c r="AC64" s="74"/>
      <c r="AD64" s="67" t="s">
        <v>1809</v>
      </c>
    </row>
    <row r="65" spans="1:30" ht="32.25" customHeight="1" x14ac:dyDescent="0.15">
      <c r="A65" s="67" t="str">
        <f t="shared" si="1"/>
        <v>01/2021</v>
      </c>
      <c r="B65" s="67" t="str">
        <f>'DL CT'!B65</f>
        <v>SON00011</v>
      </c>
      <c r="C65" s="67" t="str">
        <f>LEFT('DL CT'!C65,10)</f>
        <v>13/01/2021</v>
      </c>
      <c r="D65" s="68" t="str">
        <f>IF('DL CT'!D65="Showroom","H1",IF('DL CT'!D65="DSpace","D1",IF('DL CT'!D65="Kho TTF","T4","D4")))</f>
        <v>H1</v>
      </c>
      <c r="E65" s="67" t="str">
        <f>'DL CT'!Q65</f>
        <v>KH000009</v>
      </c>
      <c r="F65" s="69" t="str">
        <f>'DL CT'!R65</f>
        <v>KH000009</v>
      </c>
      <c r="G65" s="67" t="str">
        <f>'DL CT'!S65</f>
        <v/>
      </c>
      <c r="H65" s="70" t="str">
        <f>'DL CT'!W65</f>
        <v>Ánh Nguyệt</v>
      </c>
      <c r="I65" s="70" t="str">
        <f>'DL CT'!Z65</f>
        <v>HP00000000060</v>
      </c>
      <c r="J65" s="69">
        <f t="shared" si="2"/>
        <v>0</v>
      </c>
      <c r="K65" s="67">
        <f t="shared" si="3"/>
        <v>0</v>
      </c>
      <c r="L65" s="71">
        <f>'DL CT'!AC65</f>
        <v>2</v>
      </c>
      <c r="M65" s="72">
        <f>'DL CT'!AE65</f>
        <v>0</v>
      </c>
      <c r="N65" s="72">
        <f>'DL CT'!AF65</f>
        <v>1485000</v>
      </c>
      <c r="O65" s="72">
        <f>'DL CT'!AG65</f>
        <v>594000</v>
      </c>
      <c r="P65" s="72">
        <f>'DL CT'!AH65</f>
        <v>20</v>
      </c>
      <c r="Q65" s="73">
        <f>'DL CT'!AI65</f>
        <v>2376000</v>
      </c>
      <c r="R65" s="67">
        <f>'DL CT'!AJ65</f>
        <v>0</v>
      </c>
      <c r="S65" s="67">
        <f>'DL CT'!AK65</f>
        <v>0</v>
      </c>
      <c r="T65" s="67">
        <f>'DL CT'!AL65</f>
        <v>0</v>
      </c>
      <c r="U65" s="73">
        <f>'DL CT'!AM65</f>
        <v>0</v>
      </c>
      <c r="V65" s="73">
        <f>'DL CT'!AN65</f>
        <v>2376000</v>
      </c>
      <c r="W65" s="67"/>
      <c r="X65" s="67" t="str">
        <f>'DL CT'!AB65</f>
        <v>CT tháng 1-21</v>
      </c>
      <c r="Y65" s="67">
        <f>'DL CT'!AP65</f>
        <v>0</v>
      </c>
      <c r="Z65" s="67"/>
      <c r="AA65" s="67"/>
      <c r="AB65" s="70" t="s">
        <v>1807</v>
      </c>
      <c r="AC65" s="74"/>
      <c r="AD65" s="67" t="s">
        <v>1809</v>
      </c>
    </row>
    <row r="66" spans="1:30" ht="32.25" customHeight="1" x14ac:dyDescent="0.15">
      <c r="A66" s="67" t="str">
        <f t="shared" si="1"/>
        <v>01/2021</v>
      </c>
      <c r="B66" s="67" t="str">
        <f>'DL CT'!B66</f>
        <v>SON00012</v>
      </c>
      <c r="C66" s="67" t="str">
        <f>LEFT('DL CT'!C66,10)</f>
        <v>13/01/2021</v>
      </c>
      <c r="D66" s="68" t="str">
        <f>IF('DL CT'!D66="Showroom","H1",IF('DL CT'!D66="DSpace","D1",IF('DL CT'!D66="Kho TTF","T4","D4")))</f>
        <v>T4</v>
      </c>
      <c r="E66" s="67" t="str">
        <f>'DL CT'!Q66</f>
        <v>KH000009</v>
      </c>
      <c r="F66" s="69" t="str">
        <f>'DL CT'!R66</f>
        <v>KH000009</v>
      </c>
      <c r="G66" s="67" t="str">
        <f>'DL CT'!S66</f>
        <v/>
      </c>
      <c r="H66" s="70" t="str">
        <f>'DL CT'!W66</f>
        <v>Ánh Nguyệt</v>
      </c>
      <c r="I66" s="70" t="str">
        <f>'DL CT'!Z66</f>
        <v>HP00000000061</v>
      </c>
      <c r="J66" s="69">
        <f t="shared" si="2"/>
        <v>0</v>
      </c>
      <c r="K66" s="67">
        <f t="shared" si="3"/>
        <v>0</v>
      </c>
      <c r="L66" s="71">
        <f>'DL CT'!AC66</f>
        <v>1</v>
      </c>
      <c r="M66" s="72" t="str">
        <f>'DL CT'!AE66</f>
        <v>Cái</v>
      </c>
      <c r="N66" s="72">
        <f>'DL CT'!AF66</f>
        <v>2475000</v>
      </c>
      <c r="O66" s="72">
        <f>'DL CT'!AG66</f>
        <v>495000</v>
      </c>
      <c r="P66" s="72">
        <f>'DL CT'!AH66</f>
        <v>20</v>
      </c>
      <c r="Q66" s="73">
        <f>'DL CT'!AI66</f>
        <v>1980000</v>
      </c>
      <c r="R66" s="67">
        <f>'DL CT'!AJ66</f>
        <v>0</v>
      </c>
      <c r="S66" s="67">
        <f>'DL CT'!AK66</f>
        <v>0</v>
      </c>
      <c r="T66" s="67">
        <f>'DL CT'!AL66</f>
        <v>0</v>
      </c>
      <c r="U66" s="73">
        <f>'DL CT'!AM66</f>
        <v>0</v>
      </c>
      <c r="V66" s="73">
        <f>'DL CT'!AN66</f>
        <v>11220000</v>
      </c>
      <c r="W66" s="67"/>
      <c r="X66" s="67">
        <f>'DL CT'!AB66</f>
        <v>0</v>
      </c>
      <c r="Y66" s="67" t="str">
        <f>'DL CT'!AP66</f>
        <v>CT tháng 1-21</v>
      </c>
      <c r="Z66" s="67"/>
      <c r="AA66" s="67"/>
      <c r="AB66" s="70" t="s">
        <v>1807</v>
      </c>
      <c r="AC66" s="74"/>
      <c r="AD66" s="67" t="s">
        <v>1809</v>
      </c>
    </row>
    <row r="67" spans="1:30" ht="32.25" customHeight="1" x14ac:dyDescent="0.15">
      <c r="A67" s="67" t="str">
        <f t="shared" si="1"/>
        <v>01/2021</v>
      </c>
      <c r="B67" s="67" t="str">
        <f>'DL CT'!B67</f>
        <v>SON00012</v>
      </c>
      <c r="C67" s="67" t="str">
        <f>LEFT('DL CT'!C67,10)</f>
        <v>13/01/2021</v>
      </c>
      <c r="D67" s="68" t="str">
        <f>IF('DL CT'!D67="Showroom","H1",IF('DL CT'!D67="DSpace","D1",IF('DL CT'!D67="Kho TTF","T4","D4")))</f>
        <v>T4</v>
      </c>
      <c r="E67" s="67" t="str">
        <f>'DL CT'!Q67</f>
        <v>KH000009</v>
      </c>
      <c r="F67" s="69" t="str">
        <f>'DL CT'!R67</f>
        <v>KH000009</v>
      </c>
      <c r="G67" s="67" t="str">
        <f>'DL CT'!S67</f>
        <v/>
      </c>
      <c r="H67" s="70" t="str">
        <f>'DL CT'!W67</f>
        <v>Ánh Nguyệt</v>
      </c>
      <c r="I67" s="70" t="str">
        <f>'DL CT'!Z67</f>
        <v>HP00000000060</v>
      </c>
      <c r="J67" s="69">
        <f t="shared" si="2"/>
        <v>0</v>
      </c>
      <c r="K67" s="67">
        <f t="shared" si="3"/>
        <v>0</v>
      </c>
      <c r="L67" s="71">
        <f>'DL CT'!AC67</f>
        <v>4</v>
      </c>
      <c r="M67" s="72">
        <f>'DL CT'!AE67</f>
        <v>0</v>
      </c>
      <c r="N67" s="72">
        <f>'DL CT'!AF67</f>
        <v>1485000</v>
      </c>
      <c r="O67" s="72">
        <f>'DL CT'!AG67</f>
        <v>1188000</v>
      </c>
      <c r="P67" s="72">
        <f>'DL CT'!AH67</f>
        <v>20</v>
      </c>
      <c r="Q67" s="73">
        <f>'DL CT'!AI67</f>
        <v>4752000</v>
      </c>
      <c r="R67" s="67">
        <f>'DL CT'!AJ67</f>
        <v>0</v>
      </c>
      <c r="S67" s="67">
        <f>'DL CT'!AK67</f>
        <v>0</v>
      </c>
      <c r="T67" s="67">
        <f>'DL CT'!AL67</f>
        <v>0</v>
      </c>
      <c r="U67" s="73">
        <f>'DL CT'!AM67</f>
        <v>0</v>
      </c>
      <c r="V67" s="73">
        <f>'DL CT'!AN67</f>
        <v>0</v>
      </c>
      <c r="W67" s="67"/>
      <c r="X67" s="67">
        <f>'DL CT'!AB67</f>
        <v>0</v>
      </c>
      <c r="Y67" s="67" t="str">
        <f>'DL CT'!AP67</f>
        <v>CT tháng 1-21</v>
      </c>
      <c r="Z67" s="67"/>
      <c r="AA67" s="67"/>
      <c r="AB67" s="70" t="s">
        <v>1807</v>
      </c>
      <c r="AC67" s="74"/>
      <c r="AD67" s="67" t="s">
        <v>1809</v>
      </c>
    </row>
    <row r="68" spans="1:30" ht="32.25" customHeight="1" x14ac:dyDescent="0.15">
      <c r="A68" s="67" t="str">
        <f t="shared" si="1"/>
        <v>01/2021</v>
      </c>
      <c r="B68" s="67" t="str">
        <f>'DL CT'!B68</f>
        <v>SON00012</v>
      </c>
      <c r="C68" s="67" t="str">
        <f>LEFT('DL CT'!C68,10)</f>
        <v>13/01/2021</v>
      </c>
      <c r="D68" s="68" t="str">
        <f>IF('DL CT'!D68="Showroom","H1",IF('DL CT'!D68="DSpace","D1",IF('DL CT'!D68="Kho TTF","T4","D4")))</f>
        <v>T4</v>
      </c>
      <c r="E68" s="67" t="str">
        <f>'DL CT'!Q68</f>
        <v>KH000009</v>
      </c>
      <c r="F68" s="69" t="str">
        <f>'DL CT'!R68</f>
        <v>KH000009</v>
      </c>
      <c r="G68" s="67" t="str">
        <f>'DL CT'!S68</f>
        <v/>
      </c>
      <c r="H68" s="70" t="str">
        <f>'DL CT'!W68</f>
        <v>Ánh Nguyệt</v>
      </c>
      <c r="I68" s="70" t="str">
        <f>'DL CT'!Z68</f>
        <v>HP00000000062</v>
      </c>
      <c r="J68" s="69">
        <f t="shared" si="2"/>
        <v>0</v>
      </c>
      <c r="K68" s="67">
        <f t="shared" si="3"/>
        <v>0</v>
      </c>
      <c r="L68" s="71">
        <f>'DL CT'!AC68</f>
        <v>1</v>
      </c>
      <c r="M68" s="72" t="str">
        <f>'DL CT'!AE68</f>
        <v>Cái</v>
      </c>
      <c r="N68" s="72">
        <f>'DL CT'!AF68</f>
        <v>5610000</v>
      </c>
      <c r="O68" s="72">
        <f>'DL CT'!AG68</f>
        <v>1122000</v>
      </c>
      <c r="P68" s="72">
        <f>'DL CT'!AH68</f>
        <v>20</v>
      </c>
      <c r="Q68" s="73">
        <f>'DL CT'!AI68</f>
        <v>4488000</v>
      </c>
      <c r="R68" s="67">
        <f>'DL CT'!AJ68</f>
        <v>0</v>
      </c>
      <c r="S68" s="67">
        <f>'DL CT'!AK68</f>
        <v>0</v>
      </c>
      <c r="T68" s="67">
        <f>'DL CT'!AL68</f>
        <v>0</v>
      </c>
      <c r="U68" s="73">
        <f>'DL CT'!AM68</f>
        <v>0</v>
      </c>
      <c r="V68" s="73">
        <f>'DL CT'!AN68</f>
        <v>0</v>
      </c>
      <c r="W68" s="67"/>
      <c r="X68" s="67">
        <f>'DL CT'!AB68</f>
        <v>0</v>
      </c>
      <c r="Y68" s="67" t="str">
        <f>'DL CT'!AP68</f>
        <v>CT tháng 1-21</v>
      </c>
      <c r="Z68" s="67"/>
      <c r="AA68" s="67"/>
      <c r="AB68" s="70" t="s">
        <v>1807</v>
      </c>
      <c r="AC68" s="74"/>
      <c r="AD68" s="67" t="s">
        <v>1809</v>
      </c>
    </row>
    <row r="69" spans="1:30" ht="32.25" customHeight="1" x14ac:dyDescent="0.15">
      <c r="A69" s="67" t="str">
        <f t="shared" si="1"/>
        <v>01/2021</v>
      </c>
      <c r="B69" s="67" t="str">
        <f>'DL CT'!B69</f>
        <v>SON00013</v>
      </c>
      <c r="C69" s="67" t="str">
        <f>LEFT('DL CT'!C69,10)</f>
        <v>13/01/2021</v>
      </c>
      <c r="D69" s="68" t="str">
        <f>IF('DL CT'!D69="Showroom","H1",IF('DL CT'!D69="DSpace","D1",IF('DL CT'!D69="Kho TTF","T4","D4")))</f>
        <v>H1</v>
      </c>
      <c r="E69" s="67" t="str">
        <f>'DL CT'!Q69</f>
        <v>KH000010</v>
      </c>
      <c r="F69" s="69" t="str">
        <f>'DL CT'!R69</f>
        <v>KH000010</v>
      </c>
      <c r="G69" s="67" t="str">
        <f>'DL CT'!S69</f>
        <v/>
      </c>
      <c r="H69" s="70" t="str">
        <f>'DL CT'!W69</f>
        <v>Ánh Nguyệt</v>
      </c>
      <c r="I69" s="70" t="str">
        <f>'DL CT'!Z69</f>
        <v>HP00000000063</v>
      </c>
      <c r="J69" s="69">
        <f t="shared" si="2"/>
        <v>0</v>
      </c>
      <c r="K69" s="67">
        <f t="shared" si="3"/>
        <v>0</v>
      </c>
      <c r="L69" s="71">
        <f>'DL CT'!AC69</f>
        <v>1</v>
      </c>
      <c r="M69" s="72" t="str">
        <f>'DL CT'!AE69</f>
        <v>cái</v>
      </c>
      <c r="N69" s="72">
        <f>'DL CT'!AF69</f>
        <v>245000</v>
      </c>
      <c r="O69" s="72">
        <f>'DL CT'!AG69</f>
        <v>49000</v>
      </c>
      <c r="P69" s="72">
        <f>'DL CT'!AH69</f>
        <v>20</v>
      </c>
      <c r="Q69" s="73">
        <f>'DL CT'!AI69</f>
        <v>196000</v>
      </c>
      <c r="R69" s="67">
        <f>'DL CT'!AJ69</f>
        <v>0</v>
      </c>
      <c r="S69" s="67">
        <f>'DL CT'!AK69</f>
        <v>0</v>
      </c>
      <c r="T69" s="67">
        <f>'DL CT'!AL69</f>
        <v>0</v>
      </c>
      <c r="U69" s="73">
        <f>'DL CT'!AM69</f>
        <v>0</v>
      </c>
      <c r="V69" s="73">
        <f>'DL CT'!AN69</f>
        <v>196000</v>
      </c>
      <c r="W69" s="67"/>
      <c r="X69" s="67" t="str">
        <f>'DL CT'!AB69</f>
        <v>CT tháng 1-21</v>
      </c>
      <c r="Y69" s="67">
        <f>'DL CT'!AP69</f>
        <v>0</v>
      </c>
      <c r="Z69" s="67"/>
      <c r="AA69" s="67"/>
      <c r="AB69" s="70" t="s">
        <v>1807</v>
      </c>
      <c r="AC69" s="74"/>
      <c r="AD69" s="67" t="s">
        <v>1809</v>
      </c>
    </row>
    <row r="70" spans="1:30" ht="32.25" customHeight="1" x14ac:dyDescent="0.15">
      <c r="A70" s="67" t="str">
        <f t="shared" si="1"/>
        <v>01/2021</v>
      </c>
      <c r="B70" s="67" t="str">
        <f>'DL CT'!B70</f>
        <v>SON00014</v>
      </c>
      <c r="C70" s="67" t="str">
        <f>LEFT('DL CT'!C70,10)</f>
        <v>13/01/2021</v>
      </c>
      <c r="D70" s="68" t="str">
        <f>IF('DL CT'!D70="Showroom","H1",IF('DL CT'!D70="DSpace","D1",IF('DL CT'!D70="Kho TTF","T4","D4")))</f>
        <v>H1</v>
      </c>
      <c r="E70" s="67" t="str">
        <f>'DL CT'!Q70</f>
        <v>KH000011</v>
      </c>
      <c r="F70" s="69" t="str">
        <f>'DL CT'!R70</f>
        <v>KH000011</v>
      </c>
      <c r="G70" s="67" t="str">
        <f>'DL CT'!S70</f>
        <v/>
      </c>
      <c r="H70" s="70" t="str">
        <f>'DL CT'!W70</f>
        <v>NVBH</v>
      </c>
      <c r="I70" s="70" t="str">
        <f>'DL CT'!Z70</f>
        <v>HP00000000064</v>
      </c>
      <c r="J70" s="69">
        <f t="shared" si="2"/>
        <v>0</v>
      </c>
      <c r="K70" s="67">
        <f t="shared" si="3"/>
        <v>0</v>
      </c>
      <c r="L70" s="71">
        <f>'DL CT'!AC70</f>
        <v>2</v>
      </c>
      <c r="M70" s="72" t="str">
        <f>'DL CT'!AE70</f>
        <v>Cái</v>
      </c>
      <c r="N70" s="72">
        <f>'DL CT'!AF70</f>
        <v>495000</v>
      </c>
      <c r="O70" s="72">
        <f>'DL CT'!AG70</f>
        <v>198000</v>
      </c>
      <c r="P70" s="72">
        <f>'DL CT'!AH70</f>
        <v>20</v>
      </c>
      <c r="Q70" s="73">
        <f>'DL CT'!AI70</f>
        <v>792000</v>
      </c>
      <c r="R70" s="67">
        <f>'DL CT'!AJ70</f>
        <v>0</v>
      </c>
      <c r="S70" s="67">
        <f>'DL CT'!AK70</f>
        <v>0</v>
      </c>
      <c r="T70" s="67">
        <f>'DL CT'!AL70</f>
        <v>0</v>
      </c>
      <c r="U70" s="73">
        <f>'DL CT'!AM70</f>
        <v>0</v>
      </c>
      <c r="V70" s="73">
        <f>'DL CT'!AN70</f>
        <v>792000</v>
      </c>
      <c r="W70" s="67"/>
      <c r="X70" s="67" t="str">
        <f>'DL CT'!AB70</f>
        <v>CT 1-21</v>
      </c>
      <c r="Y70" s="67" t="str">
        <f>'DL CT'!AP70</f>
        <v>NVBH Thảo</v>
      </c>
      <c r="Z70" s="67"/>
      <c r="AA70" s="67"/>
      <c r="AB70" s="70" t="s">
        <v>1807</v>
      </c>
      <c r="AC70" s="74"/>
      <c r="AD70" s="67" t="s">
        <v>1809</v>
      </c>
    </row>
    <row r="71" spans="1:30" ht="32.25" customHeight="1" x14ac:dyDescent="0.15">
      <c r="A71" s="67" t="str">
        <f t="shared" si="1"/>
        <v>01/2021</v>
      </c>
      <c r="B71" s="67" t="str">
        <f>'DL CT'!B71</f>
        <v>SON00015</v>
      </c>
      <c r="C71" s="67" t="str">
        <f>LEFT('DL CT'!C71,10)</f>
        <v>14/01/2021</v>
      </c>
      <c r="D71" s="68" t="str">
        <f>IF('DL CT'!D71="Showroom","H1",IF('DL CT'!D71="DSpace","D1",IF('DL CT'!D71="Kho TTF","T4","D4")))</f>
        <v>H1</v>
      </c>
      <c r="E71" s="67" t="str">
        <f>'DL CT'!Q71</f>
        <v>KH000012</v>
      </c>
      <c r="F71" s="69" t="str">
        <f>'DL CT'!R71</f>
        <v>KH000012</v>
      </c>
      <c r="G71" s="67" t="str">
        <f>'DL CT'!S71</f>
        <v/>
      </c>
      <c r="H71" s="70" t="str">
        <f>'DL CT'!W71</f>
        <v>Ánh Nguyệt</v>
      </c>
      <c r="I71" s="70" t="str">
        <f>'DL CT'!Z71</f>
        <v>HP00000000065</v>
      </c>
      <c r="J71" s="69">
        <f t="shared" si="2"/>
        <v>0</v>
      </c>
      <c r="K71" s="67">
        <f t="shared" si="3"/>
        <v>0</v>
      </c>
      <c r="L71" s="71">
        <f>'DL CT'!AC71</f>
        <v>1</v>
      </c>
      <c r="M71" s="72" t="str">
        <f>'DL CT'!AE71</f>
        <v>Cái</v>
      </c>
      <c r="N71" s="72">
        <f>'DL CT'!AF71</f>
        <v>495000</v>
      </c>
      <c r="O71" s="72">
        <f>'DL CT'!AG71</f>
        <v>99000</v>
      </c>
      <c r="P71" s="72">
        <f>'DL CT'!AH71</f>
        <v>20</v>
      </c>
      <c r="Q71" s="73">
        <f>'DL CT'!AI71</f>
        <v>396000</v>
      </c>
      <c r="R71" s="67">
        <f>'DL CT'!AJ71</f>
        <v>0</v>
      </c>
      <c r="S71" s="67">
        <f>'DL CT'!AK71</f>
        <v>0</v>
      </c>
      <c r="T71" s="67">
        <f>'DL CT'!AL71</f>
        <v>0</v>
      </c>
      <c r="U71" s="73">
        <f>'DL CT'!AM71</f>
        <v>0</v>
      </c>
      <c r="V71" s="73">
        <f>'DL CT'!AN71</f>
        <v>396000</v>
      </c>
      <c r="W71" s="67"/>
      <c r="X71" s="67" t="str">
        <f>'DL CT'!AB71</f>
        <v>Chương trình 1/21</v>
      </c>
      <c r="Y71" s="67">
        <f>'DL CT'!AP71</f>
        <v>0</v>
      </c>
      <c r="Z71" s="67"/>
      <c r="AA71" s="67"/>
      <c r="AB71" s="70" t="s">
        <v>1807</v>
      </c>
      <c r="AC71" s="74"/>
      <c r="AD71" s="67" t="s">
        <v>1809</v>
      </c>
    </row>
    <row r="72" spans="1:30" ht="32.25" customHeight="1" x14ac:dyDescent="0.15">
      <c r="A72" s="67" t="str">
        <f t="shared" si="1"/>
        <v>01/2021</v>
      </c>
      <c r="B72" s="67" t="str">
        <f>'DL CT'!B72</f>
        <v>SON00016</v>
      </c>
      <c r="C72" s="67" t="str">
        <f>LEFT('DL CT'!C72,10)</f>
        <v>15/01/2021</v>
      </c>
      <c r="D72" s="68" t="str">
        <f>IF('DL CT'!D72="Showroom","H1",IF('DL CT'!D72="DSpace","D1",IF('DL CT'!D72="Kho TTF","T4","D4")))</f>
        <v>H1</v>
      </c>
      <c r="E72" s="67" t="str">
        <f>'DL CT'!Q72</f>
        <v>KH000013</v>
      </c>
      <c r="F72" s="69" t="str">
        <f>'DL CT'!R72</f>
        <v>KH000013</v>
      </c>
      <c r="G72" s="67" t="str">
        <f>'DL CT'!S72</f>
        <v/>
      </c>
      <c r="H72" s="70" t="str">
        <f>'DL CT'!W72</f>
        <v>Ánh Nguyệt</v>
      </c>
      <c r="I72" s="70" t="str">
        <f>'DL CT'!Z72</f>
        <v>HP00000000066</v>
      </c>
      <c r="J72" s="69">
        <f t="shared" si="2"/>
        <v>0</v>
      </c>
      <c r="K72" s="67">
        <f t="shared" si="3"/>
        <v>0</v>
      </c>
      <c r="L72" s="71">
        <f>'DL CT'!AC72</f>
        <v>1</v>
      </c>
      <c r="M72" s="72" t="str">
        <f>'DL CT'!AE72</f>
        <v>Cái</v>
      </c>
      <c r="N72" s="72">
        <f>'DL CT'!AF72</f>
        <v>1100000</v>
      </c>
      <c r="O72" s="72">
        <f>'DL CT'!AG72</f>
        <v>440000</v>
      </c>
      <c r="P72" s="72">
        <f>'DL CT'!AH72</f>
        <v>40</v>
      </c>
      <c r="Q72" s="73">
        <f>'DL CT'!AI72</f>
        <v>660000</v>
      </c>
      <c r="R72" s="67">
        <f>'DL CT'!AJ72</f>
        <v>0</v>
      </c>
      <c r="S72" s="67">
        <f>'DL CT'!AK72</f>
        <v>0</v>
      </c>
      <c r="T72" s="67">
        <f>'DL CT'!AL72</f>
        <v>0</v>
      </c>
      <c r="U72" s="73">
        <f>'DL CT'!AM72</f>
        <v>0</v>
      </c>
      <c r="V72" s="73">
        <f>'DL CT'!AN72</f>
        <v>660000</v>
      </c>
      <c r="W72" s="67"/>
      <c r="X72" s="67" t="str">
        <f>'DL CT'!AB72</f>
        <v>CT tháng 1-21</v>
      </c>
      <c r="Y72" s="67" t="str">
        <f>'DL CT'!AP72</f>
        <v>Đổi cho bình hoa DH SON00325 195.000 bù thêm 465.0000</v>
      </c>
      <c r="Z72" s="67"/>
      <c r="AA72" s="67"/>
      <c r="AB72" s="70" t="s">
        <v>1807</v>
      </c>
      <c r="AC72" s="74"/>
      <c r="AD72" s="67" t="s">
        <v>1809</v>
      </c>
    </row>
    <row r="73" spans="1:30" ht="32.25" customHeight="1" x14ac:dyDescent="0.15">
      <c r="A73" s="67" t="str">
        <f t="shared" si="1"/>
        <v>01/2021</v>
      </c>
      <c r="B73" s="67" t="str">
        <f>'DL CT'!B73</f>
        <v>SON00017</v>
      </c>
      <c r="C73" s="67" t="str">
        <f>LEFT('DL CT'!C73,10)</f>
        <v>15/01/2021</v>
      </c>
      <c r="D73" s="68" t="str">
        <f>IF('DL CT'!D73="Showroom","H1",IF('DL CT'!D73="DSpace","D1",IF('DL CT'!D73="Kho TTF","T4","D4")))</f>
        <v>H1</v>
      </c>
      <c r="E73" s="67" t="str">
        <f>'DL CT'!Q73</f>
        <v>KH000014</v>
      </c>
      <c r="F73" s="69" t="str">
        <f>'DL CT'!R73</f>
        <v>KH000014</v>
      </c>
      <c r="G73" s="67" t="str">
        <f>'DL CT'!S73</f>
        <v/>
      </c>
      <c r="H73" s="70" t="str">
        <f>'DL CT'!W73</f>
        <v>Phương Thảo</v>
      </c>
      <c r="I73" s="70" t="str">
        <f>'DL CT'!Z73</f>
        <v>HP00000000067</v>
      </c>
      <c r="J73" s="69">
        <f t="shared" si="2"/>
        <v>0</v>
      </c>
      <c r="K73" s="67">
        <f t="shared" si="3"/>
        <v>0</v>
      </c>
      <c r="L73" s="71">
        <f>'DL CT'!AC73</f>
        <v>1</v>
      </c>
      <c r="M73" s="72" t="str">
        <f>'DL CT'!AE73</f>
        <v>Cái</v>
      </c>
      <c r="N73" s="72">
        <f>'DL CT'!AF73</f>
        <v>1650000</v>
      </c>
      <c r="O73" s="72">
        <f>'DL CT'!AG73</f>
        <v>660000</v>
      </c>
      <c r="P73" s="72">
        <f>'DL CT'!AH73</f>
        <v>40</v>
      </c>
      <c r="Q73" s="73">
        <f>'DL CT'!AI73</f>
        <v>990000</v>
      </c>
      <c r="R73" s="67">
        <f>'DL CT'!AJ73</f>
        <v>0</v>
      </c>
      <c r="S73" s="67">
        <f>'DL CT'!AK73</f>
        <v>0</v>
      </c>
      <c r="T73" s="67">
        <f>'DL CT'!AL73</f>
        <v>0</v>
      </c>
      <c r="U73" s="73">
        <f>'DL CT'!AM73</f>
        <v>0</v>
      </c>
      <c r="V73" s="73">
        <f>'DL CT'!AN73</f>
        <v>990000</v>
      </c>
      <c r="W73" s="67"/>
      <c r="X73" s="67">
        <f>'DL CT'!AB73</f>
        <v>0</v>
      </c>
      <c r="Y73" s="67">
        <f>'DL CT'!AP73</f>
        <v>0</v>
      </c>
      <c r="Z73" s="67"/>
      <c r="AA73" s="67"/>
      <c r="AB73" s="70" t="s">
        <v>1811</v>
      </c>
      <c r="AC73" s="74"/>
      <c r="AD73" s="67" t="s">
        <v>1809</v>
      </c>
    </row>
    <row r="74" spans="1:30" ht="32.25" customHeight="1" x14ac:dyDescent="0.15">
      <c r="A74" s="67" t="str">
        <f t="shared" si="1"/>
        <v>01/2021</v>
      </c>
      <c r="B74" s="67" t="str">
        <f>'DL CT'!B74</f>
        <v>SON00018</v>
      </c>
      <c r="C74" s="67" t="str">
        <f>LEFT('DL CT'!C74,10)</f>
        <v>16/01/2021</v>
      </c>
      <c r="D74" s="68" t="str">
        <f>IF('DL CT'!D74="Showroom","H1",IF('DL CT'!D74="DSpace","D1",IF('DL CT'!D74="Kho TTF","T4","D4")))</f>
        <v>H1</v>
      </c>
      <c r="E74" s="67" t="str">
        <f>'DL CT'!Q74</f>
        <v>KH000015</v>
      </c>
      <c r="F74" s="69" t="str">
        <f>'DL CT'!R74</f>
        <v>KH000015</v>
      </c>
      <c r="G74" s="67" t="str">
        <f>'DL CT'!S74</f>
        <v/>
      </c>
      <c r="H74" s="70" t="str">
        <f>'DL CT'!W74</f>
        <v>Ánh Nguyệt</v>
      </c>
      <c r="I74" s="70" t="str">
        <f>'DL CT'!Z74</f>
        <v>HP00000000068</v>
      </c>
      <c r="J74" s="69">
        <f t="shared" si="2"/>
        <v>0</v>
      </c>
      <c r="K74" s="67">
        <f t="shared" si="3"/>
        <v>0</v>
      </c>
      <c r="L74" s="71">
        <f>'DL CT'!AC74</f>
        <v>1</v>
      </c>
      <c r="M74" s="72" t="str">
        <f>'DL CT'!AE74</f>
        <v>cái</v>
      </c>
      <c r="N74" s="72">
        <f>'DL CT'!AF74</f>
        <v>230000</v>
      </c>
      <c r="O74" s="72">
        <f>'DL CT'!AG74</f>
        <v>46000</v>
      </c>
      <c r="P74" s="72">
        <f>'DL CT'!AH74</f>
        <v>20</v>
      </c>
      <c r="Q74" s="73">
        <f>'DL CT'!AI74</f>
        <v>184000</v>
      </c>
      <c r="R74" s="67">
        <f>'DL CT'!AJ74</f>
        <v>0</v>
      </c>
      <c r="S74" s="67">
        <f>'DL CT'!AK74</f>
        <v>0</v>
      </c>
      <c r="T74" s="67">
        <f>'DL CT'!AL74</f>
        <v>0</v>
      </c>
      <c r="U74" s="73">
        <f>'DL CT'!AM74</f>
        <v>0</v>
      </c>
      <c r="V74" s="73">
        <f>'DL CT'!AN74</f>
        <v>296000</v>
      </c>
      <c r="W74" s="67"/>
      <c r="X74" s="67">
        <f>'DL CT'!AB74</f>
        <v>0</v>
      </c>
      <c r="Y74" s="67" t="str">
        <f>'DL CT'!AP74</f>
        <v>CT tháng 1-21</v>
      </c>
      <c r="Z74" s="67"/>
      <c r="AA74" s="67"/>
      <c r="AB74" s="70" t="s">
        <v>1807</v>
      </c>
      <c r="AC74" s="74"/>
      <c r="AD74" s="67" t="s">
        <v>1809</v>
      </c>
    </row>
    <row r="75" spans="1:30" ht="32.25" customHeight="1" x14ac:dyDescent="0.15">
      <c r="A75" s="67" t="str">
        <f t="shared" si="1"/>
        <v>01/2021</v>
      </c>
      <c r="B75" s="67" t="str">
        <f>'DL CT'!B75</f>
        <v>SON00018</v>
      </c>
      <c r="C75" s="67" t="str">
        <f>LEFT('DL CT'!C75,10)</f>
        <v>16/01/2021</v>
      </c>
      <c r="D75" s="68" t="str">
        <f>IF('DL CT'!D75="Showroom","H1",IF('DL CT'!D75="DSpace","D1",IF('DL CT'!D75="Kho TTF","T4","D4")))</f>
        <v>H1</v>
      </c>
      <c r="E75" s="67" t="str">
        <f>'DL CT'!Q75</f>
        <v>KH000015</v>
      </c>
      <c r="F75" s="69" t="str">
        <f>'DL CT'!R75</f>
        <v>KH000015</v>
      </c>
      <c r="G75" s="67" t="str">
        <f>'DL CT'!S75</f>
        <v/>
      </c>
      <c r="H75" s="70" t="str">
        <f>'DL CT'!W75</f>
        <v>Ánh Nguyệt</v>
      </c>
      <c r="I75" s="70" t="str">
        <f>'DL CT'!Z75</f>
        <v>HP00000000069</v>
      </c>
      <c r="J75" s="69">
        <f t="shared" si="2"/>
        <v>0</v>
      </c>
      <c r="K75" s="67">
        <f t="shared" si="3"/>
        <v>0</v>
      </c>
      <c r="L75" s="71">
        <f>'DL CT'!AC75</f>
        <v>1</v>
      </c>
      <c r="M75" s="72" t="str">
        <f>'DL CT'!AE75</f>
        <v>cái</v>
      </c>
      <c r="N75" s="72">
        <f>'DL CT'!AF75</f>
        <v>140000</v>
      </c>
      <c r="O75" s="72">
        <f>'DL CT'!AG75</f>
        <v>28000</v>
      </c>
      <c r="P75" s="72">
        <f>'DL CT'!AH75</f>
        <v>20</v>
      </c>
      <c r="Q75" s="73">
        <f>'DL CT'!AI75</f>
        <v>112000</v>
      </c>
      <c r="R75" s="67">
        <f>'DL CT'!AJ75</f>
        <v>0</v>
      </c>
      <c r="S75" s="67">
        <f>'DL CT'!AK75</f>
        <v>0</v>
      </c>
      <c r="T75" s="67">
        <f>'DL CT'!AL75</f>
        <v>0</v>
      </c>
      <c r="U75" s="73">
        <f>'DL CT'!AM75</f>
        <v>0</v>
      </c>
      <c r="V75" s="73">
        <f>'DL CT'!AN75</f>
        <v>0</v>
      </c>
      <c r="W75" s="67"/>
      <c r="X75" s="67">
        <f>'DL CT'!AB75</f>
        <v>0</v>
      </c>
      <c r="Y75" s="67" t="str">
        <f>'DL CT'!AP75</f>
        <v>CT tháng 1-21</v>
      </c>
      <c r="Z75" s="67"/>
      <c r="AA75" s="67"/>
      <c r="AB75" s="70" t="s">
        <v>1807</v>
      </c>
      <c r="AC75" s="74"/>
      <c r="AD75" s="67" t="s">
        <v>1809</v>
      </c>
    </row>
    <row r="76" spans="1:30" ht="32.25" customHeight="1" x14ac:dyDescent="0.15">
      <c r="A76" s="67" t="str">
        <f t="shared" si="1"/>
        <v>01/2021</v>
      </c>
      <c r="B76" s="67" t="str">
        <f>'DL CT'!B76</f>
        <v>SON00019</v>
      </c>
      <c r="C76" s="67" t="str">
        <f>LEFT('DL CT'!C76,10)</f>
        <v>16/01/2021</v>
      </c>
      <c r="D76" s="68" t="str">
        <f>IF('DL CT'!D76="Showroom","H1",IF('DL CT'!D76="DSpace","D1",IF('DL CT'!D76="Kho TTF","T4","D4")))</f>
        <v>H1</v>
      </c>
      <c r="E76" s="67" t="str">
        <f>'DL CT'!Q76</f>
        <v>KH000016</v>
      </c>
      <c r="F76" s="69" t="str">
        <f>'DL CT'!R76</f>
        <v>KH000016</v>
      </c>
      <c r="G76" s="67" t="str">
        <f>'DL CT'!S76</f>
        <v/>
      </c>
      <c r="H76" s="70" t="str">
        <f>'DL CT'!W76</f>
        <v>Ánh Nguyệt</v>
      </c>
      <c r="I76" s="70" t="str">
        <f>'DL CT'!Z76</f>
        <v>HP00000000070</v>
      </c>
      <c r="J76" s="69">
        <f t="shared" si="2"/>
        <v>0</v>
      </c>
      <c r="K76" s="67">
        <f t="shared" si="3"/>
        <v>0</v>
      </c>
      <c r="L76" s="71">
        <f>'DL CT'!AC76</f>
        <v>1</v>
      </c>
      <c r="M76" s="72" t="str">
        <f>'DL CT'!AE76</f>
        <v>Cái</v>
      </c>
      <c r="N76" s="72">
        <f>'DL CT'!AF76</f>
        <v>1650000</v>
      </c>
      <c r="O76" s="72">
        <f>'DL CT'!AG76</f>
        <v>330000</v>
      </c>
      <c r="P76" s="72">
        <f>'DL CT'!AH76</f>
        <v>20</v>
      </c>
      <c r="Q76" s="73">
        <f>'DL CT'!AI76</f>
        <v>1320000</v>
      </c>
      <c r="R76" s="67">
        <f>'DL CT'!AJ76</f>
        <v>0</v>
      </c>
      <c r="S76" s="67">
        <f>'DL CT'!AK76</f>
        <v>0</v>
      </c>
      <c r="T76" s="67">
        <f>'DL CT'!AL76</f>
        <v>0</v>
      </c>
      <c r="U76" s="73">
        <f>'DL CT'!AM76</f>
        <v>0</v>
      </c>
      <c r="V76" s="73">
        <f>'DL CT'!AN76</f>
        <v>1320000</v>
      </c>
      <c r="W76" s="67"/>
      <c r="X76" s="67" t="str">
        <f>'DL CT'!AB76</f>
        <v>CT tháng 1-21</v>
      </c>
      <c r="Y76" s="67">
        <f>'DL CT'!AP76</f>
        <v>0</v>
      </c>
      <c r="Z76" s="67"/>
      <c r="AA76" s="67"/>
      <c r="AB76" s="70" t="s">
        <v>1807</v>
      </c>
      <c r="AC76" s="74"/>
      <c r="AD76" s="67" t="s">
        <v>1809</v>
      </c>
    </row>
    <row r="77" spans="1:30" ht="32.25" customHeight="1" x14ac:dyDescent="0.15">
      <c r="A77" s="67" t="str">
        <f t="shared" si="1"/>
        <v>01/2021</v>
      </c>
      <c r="B77" s="67" t="str">
        <f>'DL CT'!B77</f>
        <v>SON00020</v>
      </c>
      <c r="C77" s="67" t="str">
        <f>LEFT('DL CT'!C77,10)</f>
        <v>16/01/2021</v>
      </c>
      <c r="D77" s="68" t="str">
        <f>IF('DL CT'!D77="Showroom","H1",IF('DL CT'!D77="DSpace","D1",IF('DL CT'!D77="Kho TTF","T4","D4")))</f>
        <v>H1</v>
      </c>
      <c r="E77" s="67" t="str">
        <f>'DL CT'!Q77</f>
        <v>KH000017</v>
      </c>
      <c r="F77" s="69" t="str">
        <f>'DL CT'!R77</f>
        <v>KH000017</v>
      </c>
      <c r="G77" s="67" t="str">
        <f>'DL CT'!S77</f>
        <v/>
      </c>
      <c r="H77" s="70" t="str">
        <f>'DL CT'!W77</f>
        <v>Ánh Nguyệt</v>
      </c>
      <c r="I77" s="70" t="str">
        <f>'DL CT'!Z77</f>
        <v>HP00000000071</v>
      </c>
      <c r="J77" s="69">
        <f t="shared" si="2"/>
        <v>0</v>
      </c>
      <c r="K77" s="67">
        <f t="shared" si="3"/>
        <v>0</v>
      </c>
      <c r="L77" s="71">
        <f>'DL CT'!AC77</f>
        <v>1</v>
      </c>
      <c r="M77" s="72" t="str">
        <f>'DL CT'!AE77</f>
        <v>cái</v>
      </c>
      <c r="N77" s="72">
        <f>'DL CT'!AF77</f>
        <v>245000</v>
      </c>
      <c r="O77" s="72">
        <f>'DL CT'!AG77</f>
        <v>49000</v>
      </c>
      <c r="P77" s="72">
        <f>'DL CT'!AH77</f>
        <v>20</v>
      </c>
      <c r="Q77" s="73">
        <f>'DL CT'!AI77</f>
        <v>196000</v>
      </c>
      <c r="R77" s="67">
        <f>'DL CT'!AJ77</f>
        <v>0</v>
      </c>
      <c r="S77" s="67">
        <f>'DL CT'!AK77</f>
        <v>0</v>
      </c>
      <c r="T77" s="67">
        <f>'DL CT'!AL77</f>
        <v>0</v>
      </c>
      <c r="U77" s="73">
        <f>'DL CT'!AM77</f>
        <v>0</v>
      </c>
      <c r="V77" s="73">
        <f>'DL CT'!AN77</f>
        <v>1304000</v>
      </c>
      <c r="W77" s="67"/>
      <c r="X77" s="67">
        <f>'DL CT'!AB77</f>
        <v>0</v>
      </c>
      <c r="Y77" s="67" t="str">
        <f>'DL CT'!AP77</f>
        <v>CT tháng 1-21</v>
      </c>
      <c r="Z77" s="67"/>
      <c r="AA77" s="67"/>
      <c r="AB77" s="70" t="s">
        <v>1807</v>
      </c>
      <c r="AC77" s="74"/>
      <c r="AD77" s="67" t="s">
        <v>1809</v>
      </c>
    </row>
    <row r="78" spans="1:30" ht="32.25" customHeight="1" x14ac:dyDescent="0.15">
      <c r="A78" s="67" t="str">
        <f t="shared" si="1"/>
        <v>01/2021</v>
      </c>
      <c r="B78" s="67" t="str">
        <f>'DL CT'!B78</f>
        <v>SON00020</v>
      </c>
      <c r="C78" s="67" t="str">
        <f>LEFT('DL CT'!C78,10)</f>
        <v>16/01/2021</v>
      </c>
      <c r="D78" s="68" t="str">
        <f>IF('DL CT'!D78="Showroom","H1",IF('DL CT'!D78="DSpace","D1",IF('DL CT'!D78="Kho TTF","T4","D4")))</f>
        <v>H1</v>
      </c>
      <c r="E78" s="67" t="str">
        <f>'DL CT'!Q78</f>
        <v>KH000017</v>
      </c>
      <c r="F78" s="69" t="str">
        <f>'DL CT'!R78</f>
        <v>KH000017</v>
      </c>
      <c r="G78" s="67" t="str">
        <f>'DL CT'!S78</f>
        <v/>
      </c>
      <c r="H78" s="70" t="str">
        <f>'DL CT'!W78</f>
        <v>Ánh Nguyệt</v>
      </c>
      <c r="I78" s="70" t="str">
        <f>'DL CT'!Z78</f>
        <v>HP00000000072</v>
      </c>
      <c r="J78" s="69">
        <f t="shared" si="2"/>
        <v>0</v>
      </c>
      <c r="K78" s="67">
        <f t="shared" si="3"/>
        <v>0</v>
      </c>
      <c r="L78" s="71">
        <f>'DL CT'!AC78</f>
        <v>1</v>
      </c>
      <c r="M78" s="72" t="str">
        <f>'DL CT'!AE78</f>
        <v>cái</v>
      </c>
      <c r="N78" s="72">
        <f>'DL CT'!AF78</f>
        <v>470000</v>
      </c>
      <c r="O78" s="72">
        <f>'DL CT'!AG78</f>
        <v>94000</v>
      </c>
      <c r="P78" s="72">
        <f>'DL CT'!AH78</f>
        <v>20</v>
      </c>
      <c r="Q78" s="73">
        <f>'DL CT'!AI78</f>
        <v>376000</v>
      </c>
      <c r="R78" s="67">
        <f>'DL CT'!AJ78</f>
        <v>0</v>
      </c>
      <c r="S78" s="67">
        <f>'DL CT'!AK78</f>
        <v>0</v>
      </c>
      <c r="T78" s="67">
        <f>'DL CT'!AL78</f>
        <v>0</v>
      </c>
      <c r="U78" s="73">
        <f>'DL CT'!AM78</f>
        <v>0</v>
      </c>
      <c r="V78" s="73">
        <f>'DL CT'!AN78</f>
        <v>0</v>
      </c>
      <c r="W78" s="67"/>
      <c r="X78" s="67">
        <f>'DL CT'!AB78</f>
        <v>0</v>
      </c>
      <c r="Y78" s="67" t="str">
        <f>'DL CT'!AP78</f>
        <v>CT tháng 1-21</v>
      </c>
      <c r="Z78" s="67"/>
      <c r="AA78" s="67"/>
      <c r="AB78" s="70" t="s">
        <v>1807</v>
      </c>
      <c r="AC78" s="74"/>
      <c r="AD78" s="67" t="s">
        <v>1809</v>
      </c>
    </row>
    <row r="79" spans="1:30" ht="32.25" customHeight="1" x14ac:dyDescent="0.15">
      <c r="A79" s="67" t="str">
        <f t="shared" si="1"/>
        <v>01/2021</v>
      </c>
      <c r="B79" s="67" t="str">
        <f>'DL CT'!B79</f>
        <v>SON00020</v>
      </c>
      <c r="C79" s="67" t="str">
        <f>LEFT('DL CT'!C79,10)</f>
        <v>16/01/2021</v>
      </c>
      <c r="D79" s="68" t="str">
        <f>IF('DL CT'!D79="Showroom","H1",IF('DL CT'!D79="DSpace","D1",IF('DL CT'!D79="Kho TTF","T4","D4")))</f>
        <v>H1</v>
      </c>
      <c r="E79" s="67" t="str">
        <f>'DL CT'!Q79</f>
        <v>KH000017</v>
      </c>
      <c r="F79" s="69" t="str">
        <f>'DL CT'!R79</f>
        <v>KH000017</v>
      </c>
      <c r="G79" s="67" t="str">
        <f>'DL CT'!S79</f>
        <v/>
      </c>
      <c r="H79" s="70" t="str">
        <f>'DL CT'!W79</f>
        <v>Ánh Nguyệt</v>
      </c>
      <c r="I79" s="70" t="str">
        <f>'DL CT'!Z79</f>
        <v>HP00000000073</v>
      </c>
      <c r="J79" s="69">
        <f t="shared" si="2"/>
        <v>0</v>
      </c>
      <c r="K79" s="67">
        <f t="shared" si="3"/>
        <v>0</v>
      </c>
      <c r="L79" s="71">
        <f>'DL CT'!AC79</f>
        <v>1</v>
      </c>
      <c r="M79" s="72" t="str">
        <f>'DL CT'!AE79</f>
        <v>cái</v>
      </c>
      <c r="N79" s="72">
        <f>'DL CT'!AF79</f>
        <v>280000</v>
      </c>
      <c r="O79" s="72">
        <f>'DL CT'!AG79</f>
        <v>56000</v>
      </c>
      <c r="P79" s="72">
        <f>'DL CT'!AH79</f>
        <v>20</v>
      </c>
      <c r="Q79" s="73">
        <f>'DL CT'!AI79</f>
        <v>224000</v>
      </c>
      <c r="R79" s="67">
        <f>'DL CT'!AJ79</f>
        <v>0</v>
      </c>
      <c r="S79" s="67">
        <f>'DL CT'!AK79</f>
        <v>0</v>
      </c>
      <c r="T79" s="67">
        <f>'DL CT'!AL79</f>
        <v>0</v>
      </c>
      <c r="U79" s="73">
        <f>'DL CT'!AM79</f>
        <v>0</v>
      </c>
      <c r="V79" s="73">
        <f>'DL CT'!AN79</f>
        <v>0</v>
      </c>
      <c r="W79" s="67"/>
      <c r="X79" s="67">
        <f>'DL CT'!AB79</f>
        <v>0</v>
      </c>
      <c r="Y79" s="67" t="str">
        <f>'DL CT'!AP79</f>
        <v>CT tháng 1-21</v>
      </c>
      <c r="Z79" s="67"/>
      <c r="AA79" s="67"/>
      <c r="AB79" s="70" t="s">
        <v>1807</v>
      </c>
      <c r="AC79" s="74"/>
      <c r="AD79" s="67" t="s">
        <v>1809</v>
      </c>
    </row>
    <row r="80" spans="1:30" ht="32.25" customHeight="1" x14ac:dyDescent="0.15">
      <c r="A80" s="67" t="str">
        <f t="shared" si="1"/>
        <v>01/2021</v>
      </c>
      <c r="B80" s="67" t="str">
        <f>'DL CT'!B80</f>
        <v>SON00020</v>
      </c>
      <c r="C80" s="67" t="str">
        <f>LEFT('DL CT'!C80,10)</f>
        <v>16/01/2021</v>
      </c>
      <c r="D80" s="68" t="str">
        <f>IF('DL CT'!D80="Showroom","H1",IF('DL CT'!D80="DSpace","D1",IF('DL CT'!D80="Kho TTF","T4","D4")))</f>
        <v>H1</v>
      </c>
      <c r="E80" s="67" t="str">
        <f>'DL CT'!Q80</f>
        <v>KH000017</v>
      </c>
      <c r="F80" s="69" t="str">
        <f>'DL CT'!R80</f>
        <v>KH000017</v>
      </c>
      <c r="G80" s="67" t="str">
        <f>'DL CT'!S80</f>
        <v/>
      </c>
      <c r="H80" s="70" t="str">
        <f>'DL CT'!W80</f>
        <v>Ánh Nguyệt</v>
      </c>
      <c r="I80" s="70" t="str">
        <f>'DL CT'!Z80</f>
        <v>HP00000000074</v>
      </c>
      <c r="J80" s="69">
        <f t="shared" si="2"/>
        <v>0</v>
      </c>
      <c r="K80" s="67">
        <f t="shared" si="3"/>
        <v>0</v>
      </c>
      <c r="L80" s="71">
        <f>'DL CT'!AC80</f>
        <v>1</v>
      </c>
      <c r="M80" s="72" t="str">
        <f>'DL CT'!AE80</f>
        <v>cái</v>
      </c>
      <c r="N80" s="72">
        <f>'DL CT'!AF80</f>
        <v>330000</v>
      </c>
      <c r="O80" s="72">
        <f>'DL CT'!AG80</f>
        <v>66000</v>
      </c>
      <c r="P80" s="72">
        <f>'DL CT'!AH80</f>
        <v>20</v>
      </c>
      <c r="Q80" s="73">
        <f>'DL CT'!AI80</f>
        <v>264000</v>
      </c>
      <c r="R80" s="67">
        <f>'DL CT'!AJ80</f>
        <v>0</v>
      </c>
      <c r="S80" s="67">
        <f>'DL CT'!AK80</f>
        <v>0</v>
      </c>
      <c r="T80" s="67">
        <f>'DL CT'!AL80</f>
        <v>0</v>
      </c>
      <c r="U80" s="73">
        <f>'DL CT'!AM80</f>
        <v>0</v>
      </c>
      <c r="V80" s="73">
        <f>'DL CT'!AN80</f>
        <v>0</v>
      </c>
      <c r="W80" s="67"/>
      <c r="X80" s="67">
        <f>'DL CT'!AB80</f>
        <v>0</v>
      </c>
      <c r="Y80" s="67" t="str">
        <f>'DL CT'!AP80</f>
        <v>CT tháng 1-21</v>
      </c>
      <c r="Z80" s="67"/>
      <c r="AA80" s="67"/>
      <c r="AB80" s="70" t="s">
        <v>1807</v>
      </c>
      <c r="AC80" s="74"/>
      <c r="AD80" s="67" t="s">
        <v>1809</v>
      </c>
    </row>
    <row r="81" spans="1:30" ht="32.25" customHeight="1" x14ac:dyDescent="0.15">
      <c r="A81" s="67" t="str">
        <f t="shared" si="1"/>
        <v>01/2021</v>
      </c>
      <c r="B81" s="67" t="str">
        <f>'DL CT'!B81</f>
        <v>SON00020</v>
      </c>
      <c r="C81" s="67" t="str">
        <f>LEFT('DL CT'!C81,10)</f>
        <v>16/01/2021</v>
      </c>
      <c r="D81" s="68" t="str">
        <f>IF('DL CT'!D81="Showroom","H1",IF('DL CT'!D81="DSpace","D1",IF('DL CT'!D81="Kho TTF","T4","D4")))</f>
        <v>H1</v>
      </c>
      <c r="E81" s="67" t="str">
        <f>'DL CT'!Q81</f>
        <v>KH000017</v>
      </c>
      <c r="F81" s="69" t="str">
        <f>'DL CT'!R81</f>
        <v>KH000017</v>
      </c>
      <c r="G81" s="67" t="str">
        <f>'DL CT'!S81</f>
        <v/>
      </c>
      <c r="H81" s="70" t="str">
        <f>'DL CT'!W81</f>
        <v>Ánh Nguyệt</v>
      </c>
      <c r="I81" s="70" t="str">
        <f>'DL CT'!Z81</f>
        <v>HP00000000075</v>
      </c>
      <c r="J81" s="69">
        <f t="shared" si="2"/>
        <v>0</v>
      </c>
      <c r="K81" s="67">
        <f t="shared" si="3"/>
        <v>0</v>
      </c>
      <c r="L81" s="71">
        <f>'DL CT'!AC81</f>
        <v>1</v>
      </c>
      <c r="M81" s="72" t="str">
        <f>'DL CT'!AE81</f>
        <v>cái</v>
      </c>
      <c r="N81" s="72">
        <f>'DL CT'!AF81</f>
        <v>305000</v>
      </c>
      <c r="O81" s="72">
        <f>'DL CT'!AG81</f>
        <v>61000</v>
      </c>
      <c r="P81" s="72">
        <f>'DL CT'!AH81</f>
        <v>20</v>
      </c>
      <c r="Q81" s="73">
        <f>'DL CT'!AI81</f>
        <v>244000</v>
      </c>
      <c r="R81" s="67">
        <f>'DL CT'!AJ81</f>
        <v>0</v>
      </c>
      <c r="S81" s="67">
        <f>'DL CT'!AK81</f>
        <v>0</v>
      </c>
      <c r="T81" s="67">
        <f>'DL CT'!AL81</f>
        <v>0</v>
      </c>
      <c r="U81" s="73">
        <f>'DL CT'!AM81</f>
        <v>0</v>
      </c>
      <c r="V81" s="73">
        <f>'DL CT'!AN81</f>
        <v>0</v>
      </c>
      <c r="W81" s="67"/>
      <c r="X81" s="67">
        <f>'DL CT'!AB81</f>
        <v>0</v>
      </c>
      <c r="Y81" s="67" t="str">
        <f>'DL CT'!AP81</f>
        <v>CT tháng 1-21</v>
      </c>
      <c r="Z81" s="67"/>
      <c r="AA81" s="67"/>
      <c r="AB81" s="70" t="s">
        <v>1807</v>
      </c>
      <c r="AC81" s="74"/>
      <c r="AD81" s="67" t="s">
        <v>1809</v>
      </c>
    </row>
    <row r="82" spans="1:30" ht="32.25" customHeight="1" x14ac:dyDescent="0.15">
      <c r="A82" s="67" t="str">
        <f t="shared" si="1"/>
        <v>01/2021</v>
      </c>
      <c r="B82" s="67" t="str">
        <f>'DL CT'!B82</f>
        <v>SON00021</v>
      </c>
      <c r="C82" s="67" t="str">
        <f>LEFT('DL CT'!C82,10)</f>
        <v>17/01/2021</v>
      </c>
      <c r="D82" s="68" t="str">
        <f>IF('DL CT'!D82="Showroom","H1",IF('DL CT'!D82="DSpace","D1",IF('DL CT'!D82="Kho TTF","T4","D4")))</f>
        <v>T4</v>
      </c>
      <c r="E82" s="67" t="str">
        <f>'DL CT'!Q82</f>
        <v>KH000018</v>
      </c>
      <c r="F82" s="69" t="str">
        <f>'DL CT'!R82</f>
        <v>KH000018</v>
      </c>
      <c r="G82" s="67" t="str">
        <f>'DL CT'!S82</f>
        <v/>
      </c>
      <c r="H82" s="70" t="str">
        <f>'DL CT'!W82</f>
        <v>Phương Thảo</v>
      </c>
      <c r="I82" s="70" t="str">
        <f>'DL CT'!Z82</f>
        <v>HP00000000076</v>
      </c>
      <c r="J82" s="69">
        <f t="shared" si="2"/>
        <v>0</v>
      </c>
      <c r="K82" s="67">
        <f t="shared" si="3"/>
        <v>0</v>
      </c>
      <c r="L82" s="71">
        <f>'DL CT'!AC82</f>
        <v>1</v>
      </c>
      <c r="M82" s="72" t="str">
        <f>'DL CT'!AE82</f>
        <v>Cái</v>
      </c>
      <c r="N82" s="72">
        <f>'DL CT'!AF82</f>
        <v>4015000</v>
      </c>
      <c r="O82" s="72">
        <f>'DL CT'!AG82</f>
        <v>803000</v>
      </c>
      <c r="P82" s="72">
        <f>'DL CT'!AH82</f>
        <v>20</v>
      </c>
      <c r="Q82" s="73">
        <f>'DL CT'!AI82</f>
        <v>3212000</v>
      </c>
      <c r="R82" s="67">
        <f>'DL CT'!AJ82</f>
        <v>0</v>
      </c>
      <c r="S82" s="67">
        <f>'DL CT'!AK82</f>
        <v>0</v>
      </c>
      <c r="T82" s="67">
        <f>'DL CT'!AL82</f>
        <v>0</v>
      </c>
      <c r="U82" s="73">
        <f>'DL CT'!AM82</f>
        <v>0</v>
      </c>
      <c r="V82" s="73">
        <f>'DL CT'!AN82</f>
        <v>3212000</v>
      </c>
      <c r="W82" s="67"/>
      <c r="X82" s="67">
        <f>'DL CT'!AB82</f>
        <v>0</v>
      </c>
      <c r="Y82" s="67" t="str">
        <f>'DL CT'!AP82</f>
        <v>Chương trình tháng 1-2021</v>
      </c>
      <c r="Z82" s="67"/>
      <c r="AA82" s="67"/>
      <c r="AB82" s="70" t="s">
        <v>1811</v>
      </c>
      <c r="AC82" s="74"/>
      <c r="AD82" s="67" t="s">
        <v>1809</v>
      </c>
    </row>
    <row r="83" spans="1:30" ht="32.25" customHeight="1" x14ac:dyDescent="0.15">
      <c r="A83" s="67" t="str">
        <f t="shared" si="1"/>
        <v>01/2021</v>
      </c>
      <c r="B83" s="67" t="str">
        <f>'DL CT'!B83</f>
        <v>SON00022</v>
      </c>
      <c r="C83" s="67" t="str">
        <f>LEFT('DL CT'!C83,10)</f>
        <v>19/01/2021</v>
      </c>
      <c r="D83" s="68" t="str">
        <f>IF('DL CT'!D83="Showroom","H1",IF('DL CT'!D83="DSpace","D1",IF('DL CT'!D83="Kho TTF","T4","D4")))</f>
        <v>H1</v>
      </c>
      <c r="E83" s="67" t="str">
        <f>'DL CT'!Q83</f>
        <v>KH000003</v>
      </c>
      <c r="F83" s="69" t="str">
        <f>'DL CT'!R83</f>
        <v>KH000003</v>
      </c>
      <c r="G83" s="67" t="str">
        <f>'DL CT'!S83</f>
        <v/>
      </c>
      <c r="H83" s="70" t="str">
        <f>'DL CT'!W83</f>
        <v>Ánh Nguyệt</v>
      </c>
      <c r="I83" s="70" t="str">
        <f>'DL CT'!Z83</f>
        <v>HP00000000019</v>
      </c>
      <c r="J83" s="69">
        <f t="shared" si="2"/>
        <v>0</v>
      </c>
      <c r="K83" s="67">
        <f t="shared" si="3"/>
        <v>0</v>
      </c>
      <c r="L83" s="71">
        <f>'DL CT'!AC83</f>
        <v>1</v>
      </c>
      <c r="M83" s="72" t="str">
        <f>'DL CT'!AE83</f>
        <v>Cái</v>
      </c>
      <c r="N83" s="72">
        <f>'DL CT'!AF83</f>
        <v>65000</v>
      </c>
      <c r="O83" s="72">
        <f>'DL CT'!AG83</f>
        <v>0</v>
      </c>
      <c r="P83" s="72">
        <f>'DL CT'!AH83</f>
        <v>0</v>
      </c>
      <c r="Q83" s="73">
        <f>'DL CT'!AI83</f>
        <v>65000</v>
      </c>
      <c r="R83" s="67">
        <f>'DL CT'!AJ83</f>
        <v>0</v>
      </c>
      <c r="S83" s="67">
        <f>'DL CT'!AK83</f>
        <v>0</v>
      </c>
      <c r="T83" s="67">
        <f>'DL CT'!AL83</f>
        <v>0</v>
      </c>
      <c r="U83" s="73">
        <f>'DL CT'!AM83</f>
        <v>0</v>
      </c>
      <c r="V83" s="73">
        <f>'DL CT'!AN83</f>
        <v>65000</v>
      </c>
      <c r="W83" s="67"/>
      <c r="X83" s="67">
        <f>'DL CT'!AB83</f>
        <v>0</v>
      </c>
      <c r="Y83" s="67">
        <f>'DL CT'!AP83</f>
        <v>0</v>
      </c>
      <c r="Z83" s="67"/>
      <c r="AA83" s="67"/>
      <c r="AB83" s="70" t="s">
        <v>1807</v>
      </c>
      <c r="AC83" s="74"/>
      <c r="AD83" s="67" t="s">
        <v>1808</v>
      </c>
    </row>
    <row r="84" spans="1:30" ht="32.25" customHeight="1" x14ac:dyDescent="0.15">
      <c r="A84" s="67" t="str">
        <f t="shared" si="1"/>
        <v>01/2021</v>
      </c>
      <c r="B84" s="67" t="str">
        <f>'DL CT'!B84</f>
        <v>SON00023</v>
      </c>
      <c r="C84" s="67" t="str">
        <f>LEFT('DL CT'!C84,10)</f>
        <v>19/01/2021</v>
      </c>
      <c r="D84" s="68" t="str">
        <f>IF('DL CT'!D84="Showroom","H1",IF('DL CT'!D84="DSpace","D1",IF('DL CT'!D84="Kho TTF","T4","D4")))</f>
        <v>H1</v>
      </c>
      <c r="E84" s="67" t="str">
        <f>'DL CT'!Q84</f>
        <v>KH000003</v>
      </c>
      <c r="F84" s="69" t="str">
        <f>'DL CT'!R84</f>
        <v>KH000003</v>
      </c>
      <c r="G84" s="67" t="str">
        <f>'DL CT'!S84</f>
        <v/>
      </c>
      <c r="H84" s="70" t="str">
        <f>'DL CT'!W84</f>
        <v>Ánh Nguyệt</v>
      </c>
      <c r="I84" s="70" t="str">
        <f>'DL CT'!Z84</f>
        <v>HP00000000077</v>
      </c>
      <c r="J84" s="69">
        <f t="shared" si="2"/>
        <v>0</v>
      </c>
      <c r="K84" s="67">
        <f t="shared" si="3"/>
        <v>0</v>
      </c>
      <c r="L84" s="71">
        <f>'DL CT'!AC84</f>
        <v>1</v>
      </c>
      <c r="M84" s="72" t="str">
        <f>'DL CT'!AE84</f>
        <v>Cái</v>
      </c>
      <c r="N84" s="72">
        <f>'DL CT'!AF84</f>
        <v>65000</v>
      </c>
      <c r="O84" s="72">
        <f>'DL CT'!AG84</f>
        <v>0</v>
      </c>
      <c r="P84" s="72">
        <f>'DL CT'!AH84</f>
        <v>0</v>
      </c>
      <c r="Q84" s="73">
        <f>'DL CT'!AI84</f>
        <v>65000</v>
      </c>
      <c r="R84" s="67">
        <f>'DL CT'!AJ84</f>
        <v>0</v>
      </c>
      <c r="S84" s="67">
        <f>'DL CT'!AK84</f>
        <v>0</v>
      </c>
      <c r="T84" s="67">
        <f>'DL CT'!AL84</f>
        <v>0</v>
      </c>
      <c r="U84" s="73">
        <f>'DL CT'!AM84</f>
        <v>0</v>
      </c>
      <c r="V84" s="73">
        <f>'DL CT'!AN84</f>
        <v>65000</v>
      </c>
      <c r="W84" s="67"/>
      <c r="X84" s="67">
        <f>'DL CT'!AB84</f>
        <v>0</v>
      </c>
      <c r="Y84" s="67">
        <f>'DL CT'!AP84</f>
        <v>0</v>
      </c>
      <c r="Z84" s="67"/>
      <c r="AA84" s="67"/>
      <c r="AB84" s="70" t="s">
        <v>1807</v>
      </c>
      <c r="AC84" s="74"/>
      <c r="AD84" s="67" t="s">
        <v>1808</v>
      </c>
    </row>
    <row r="85" spans="1:30" ht="32.25" customHeight="1" x14ac:dyDescent="0.15">
      <c r="A85" s="67" t="str">
        <f t="shared" si="1"/>
        <v>01/2021</v>
      </c>
      <c r="B85" s="67" t="str">
        <f>'DL CT'!B85</f>
        <v>SON00024</v>
      </c>
      <c r="C85" s="67" t="str">
        <f>LEFT('DL CT'!C85,10)</f>
        <v>20/01/2021</v>
      </c>
      <c r="D85" s="68" t="str">
        <f>IF('DL CT'!D85="Showroom","H1",IF('DL CT'!D85="DSpace","D1",IF('DL CT'!D85="Kho TTF","T4","D4")))</f>
        <v>H1</v>
      </c>
      <c r="E85" s="67" t="str">
        <f>'DL CT'!Q85</f>
        <v>KH000019</v>
      </c>
      <c r="F85" s="69" t="str">
        <f>'DL CT'!R85</f>
        <v>KH000019</v>
      </c>
      <c r="G85" s="67" t="str">
        <f>'DL CT'!S85</f>
        <v/>
      </c>
      <c r="H85" s="70" t="str">
        <f>'DL CT'!W85</f>
        <v>Ánh Nguyệt</v>
      </c>
      <c r="I85" s="70" t="str">
        <f>'DL CT'!Z85</f>
        <v>HP00000000078</v>
      </c>
      <c r="J85" s="69">
        <f t="shared" si="2"/>
        <v>0</v>
      </c>
      <c r="K85" s="67">
        <f t="shared" si="3"/>
        <v>0</v>
      </c>
      <c r="L85" s="71">
        <f>'DL CT'!AC85</f>
        <v>1</v>
      </c>
      <c r="M85" s="72" t="str">
        <f>'DL CT'!AE85</f>
        <v>Cái</v>
      </c>
      <c r="N85" s="72">
        <f>'DL CT'!AF85</f>
        <v>825000</v>
      </c>
      <c r="O85" s="72">
        <f>'DL CT'!AG85</f>
        <v>0</v>
      </c>
      <c r="P85" s="72">
        <f>'DL CT'!AH85</f>
        <v>0</v>
      </c>
      <c r="Q85" s="73">
        <f>'DL CT'!AI85</f>
        <v>825000</v>
      </c>
      <c r="R85" s="67">
        <f>'DL CT'!AJ85</f>
        <v>0</v>
      </c>
      <c r="S85" s="67">
        <f>'DL CT'!AK85</f>
        <v>0</v>
      </c>
      <c r="T85" s="67">
        <f>'DL CT'!AL85</f>
        <v>0</v>
      </c>
      <c r="U85" s="73">
        <f>'DL CT'!AM85</f>
        <v>0</v>
      </c>
      <c r="V85" s="73">
        <f>'DL CT'!AN85</f>
        <v>23777500</v>
      </c>
      <c r="W85" s="67"/>
      <c r="X85" s="67">
        <f>'DL CT'!AB85</f>
        <v>0</v>
      </c>
      <c r="Y85" s="67" t="str">
        <f>'DL CT'!AP85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85" s="67"/>
      <c r="AA85" s="67"/>
      <c r="AB85" s="70" t="s">
        <v>1807</v>
      </c>
      <c r="AC85" s="74"/>
      <c r="AD85" s="67" t="s">
        <v>1808</v>
      </c>
    </row>
    <row r="86" spans="1:30" ht="32.25" customHeight="1" x14ac:dyDescent="0.15">
      <c r="A86" s="67" t="str">
        <f t="shared" si="1"/>
        <v>01/2021</v>
      </c>
      <c r="B86" s="67" t="str">
        <f>'DL CT'!B86</f>
        <v>SON00024</v>
      </c>
      <c r="C86" s="67" t="str">
        <f>LEFT('DL CT'!C86,10)</f>
        <v>20/01/2021</v>
      </c>
      <c r="D86" s="68" t="str">
        <f>IF('DL CT'!D86="Showroom","H1",IF('DL CT'!D86="DSpace","D1",IF('DL CT'!D86="Kho TTF","T4","D4")))</f>
        <v>H1</v>
      </c>
      <c r="E86" s="67" t="str">
        <f>'DL CT'!Q86</f>
        <v>KH000019</v>
      </c>
      <c r="F86" s="69" t="str">
        <f>'DL CT'!R86</f>
        <v>KH000019</v>
      </c>
      <c r="G86" s="67" t="str">
        <f>'DL CT'!S86</f>
        <v/>
      </c>
      <c r="H86" s="70" t="str">
        <f>'DL CT'!W86</f>
        <v>Ánh Nguyệt</v>
      </c>
      <c r="I86" s="70" t="str">
        <f>'DL CT'!Z86</f>
        <v>HP00000000079</v>
      </c>
      <c r="J86" s="69">
        <f t="shared" si="2"/>
        <v>0</v>
      </c>
      <c r="K86" s="67">
        <f t="shared" si="3"/>
        <v>0</v>
      </c>
      <c r="L86" s="71">
        <f>'DL CT'!AC86</f>
        <v>1</v>
      </c>
      <c r="M86" s="72" t="str">
        <f>'DL CT'!AE86</f>
        <v>Cái</v>
      </c>
      <c r="N86" s="72">
        <f>'DL CT'!AF86</f>
        <v>925000</v>
      </c>
      <c r="O86" s="72">
        <f>'DL CT'!AG86</f>
        <v>0</v>
      </c>
      <c r="P86" s="72">
        <f>'DL CT'!AH86</f>
        <v>0</v>
      </c>
      <c r="Q86" s="73">
        <f>'DL CT'!AI86</f>
        <v>925000</v>
      </c>
      <c r="R86" s="67">
        <f>'DL CT'!AJ86</f>
        <v>0</v>
      </c>
      <c r="S86" s="67">
        <f>'DL CT'!AK86</f>
        <v>0</v>
      </c>
      <c r="T86" s="67">
        <f>'DL CT'!AL86</f>
        <v>0</v>
      </c>
      <c r="U86" s="73">
        <f>'DL CT'!AM86</f>
        <v>0</v>
      </c>
      <c r="V86" s="73">
        <f>'DL CT'!AN86</f>
        <v>0</v>
      </c>
      <c r="W86" s="67"/>
      <c r="X86" s="67">
        <f>'DL CT'!AB86</f>
        <v>0</v>
      </c>
      <c r="Y86" s="67" t="str">
        <f>'DL CT'!AP86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86" s="67"/>
      <c r="AA86" s="67"/>
      <c r="AB86" s="70" t="s">
        <v>1807</v>
      </c>
      <c r="AC86" s="74"/>
      <c r="AD86" s="67" t="s">
        <v>1808</v>
      </c>
    </row>
    <row r="87" spans="1:30" ht="32.25" customHeight="1" x14ac:dyDescent="0.15">
      <c r="A87" s="67" t="str">
        <f t="shared" si="1"/>
        <v>01/2021</v>
      </c>
      <c r="B87" s="67" t="str">
        <f>'DL CT'!B87</f>
        <v>SON00024</v>
      </c>
      <c r="C87" s="67" t="str">
        <f>LEFT('DL CT'!C87,10)</f>
        <v>20/01/2021</v>
      </c>
      <c r="D87" s="68" t="str">
        <f>IF('DL CT'!D87="Showroom","H1",IF('DL CT'!D87="DSpace","D1",IF('DL CT'!D87="Kho TTF","T4","D4")))</f>
        <v>H1</v>
      </c>
      <c r="E87" s="67" t="str">
        <f>'DL CT'!Q87</f>
        <v>KH000019</v>
      </c>
      <c r="F87" s="69" t="str">
        <f>'DL CT'!R87</f>
        <v>KH000019</v>
      </c>
      <c r="G87" s="67" t="str">
        <f>'DL CT'!S87</f>
        <v/>
      </c>
      <c r="H87" s="70" t="str">
        <f>'DL CT'!W87</f>
        <v>Ánh Nguyệt</v>
      </c>
      <c r="I87" s="70" t="str">
        <f>'DL CT'!Z87</f>
        <v>HP00000000080</v>
      </c>
      <c r="J87" s="69">
        <f t="shared" si="2"/>
        <v>0</v>
      </c>
      <c r="K87" s="67">
        <f t="shared" si="3"/>
        <v>0</v>
      </c>
      <c r="L87" s="71">
        <f>'DL CT'!AC87</f>
        <v>1</v>
      </c>
      <c r="M87" s="72" t="str">
        <f>'DL CT'!AE87</f>
        <v>Cái</v>
      </c>
      <c r="N87" s="72">
        <f>'DL CT'!AF87</f>
        <v>825000</v>
      </c>
      <c r="O87" s="72">
        <f>'DL CT'!AG87</f>
        <v>0</v>
      </c>
      <c r="P87" s="72">
        <f>'DL CT'!AH87</f>
        <v>0</v>
      </c>
      <c r="Q87" s="73">
        <f>'DL CT'!AI87</f>
        <v>825000</v>
      </c>
      <c r="R87" s="67">
        <f>'DL CT'!AJ87</f>
        <v>0</v>
      </c>
      <c r="S87" s="67">
        <f>'DL CT'!AK87</f>
        <v>0</v>
      </c>
      <c r="T87" s="67">
        <f>'DL CT'!AL87</f>
        <v>0</v>
      </c>
      <c r="U87" s="73">
        <f>'DL CT'!AM87</f>
        <v>0</v>
      </c>
      <c r="V87" s="73">
        <f>'DL CT'!AN87</f>
        <v>0</v>
      </c>
      <c r="W87" s="67"/>
      <c r="X87" s="67">
        <f>'DL CT'!AB87</f>
        <v>0</v>
      </c>
      <c r="Y87" s="67" t="str">
        <f>'DL CT'!AP87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87" s="67"/>
      <c r="AA87" s="67"/>
      <c r="AB87" s="70" t="s">
        <v>1807</v>
      </c>
      <c r="AC87" s="74"/>
      <c r="AD87" s="67" t="s">
        <v>1808</v>
      </c>
    </row>
    <row r="88" spans="1:30" ht="32.25" customHeight="1" x14ac:dyDescent="0.15">
      <c r="A88" s="67" t="str">
        <f t="shared" si="1"/>
        <v>01/2021</v>
      </c>
      <c r="B88" s="67" t="str">
        <f>'DL CT'!B88</f>
        <v>SON00024</v>
      </c>
      <c r="C88" s="67" t="str">
        <f>LEFT('DL CT'!C88,10)</f>
        <v>20/01/2021</v>
      </c>
      <c r="D88" s="68" t="str">
        <f>IF('DL CT'!D88="Showroom","H1",IF('DL CT'!D88="DSpace","D1",IF('DL CT'!D88="Kho TTF","T4","D4")))</f>
        <v>H1</v>
      </c>
      <c r="E88" s="67" t="str">
        <f>'DL CT'!Q88</f>
        <v>KH000019</v>
      </c>
      <c r="F88" s="69" t="str">
        <f>'DL CT'!R88</f>
        <v>KH000019</v>
      </c>
      <c r="G88" s="67" t="str">
        <f>'DL CT'!S88</f>
        <v/>
      </c>
      <c r="H88" s="70" t="str">
        <f>'DL CT'!W88</f>
        <v>Ánh Nguyệt</v>
      </c>
      <c r="I88" s="70" t="str">
        <f>'DL CT'!Z88</f>
        <v>HP00000000081</v>
      </c>
      <c r="J88" s="69">
        <f t="shared" si="2"/>
        <v>0</v>
      </c>
      <c r="K88" s="67">
        <f t="shared" si="3"/>
        <v>0</v>
      </c>
      <c r="L88" s="71">
        <f>'DL CT'!AC88</f>
        <v>1</v>
      </c>
      <c r="M88" s="72" t="str">
        <f>'DL CT'!AE88</f>
        <v>Cái</v>
      </c>
      <c r="N88" s="72">
        <f>'DL CT'!AF88</f>
        <v>925000</v>
      </c>
      <c r="O88" s="72">
        <f>'DL CT'!AG88</f>
        <v>0</v>
      </c>
      <c r="P88" s="72">
        <f>'DL CT'!AH88</f>
        <v>0</v>
      </c>
      <c r="Q88" s="73">
        <f>'DL CT'!AI88</f>
        <v>925000</v>
      </c>
      <c r="R88" s="67">
        <f>'DL CT'!AJ88</f>
        <v>0</v>
      </c>
      <c r="S88" s="67">
        <f>'DL CT'!AK88</f>
        <v>0</v>
      </c>
      <c r="T88" s="67">
        <f>'DL CT'!AL88</f>
        <v>0</v>
      </c>
      <c r="U88" s="73">
        <f>'DL CT'!AM88</f>
        <v>0</v>
      </c>
      <c r="V88" s="73">
        <f>'DL CT'!AN88</f>
        <v>0</v>
      </c>
      <c r="W88" s="67"/>
      <c r="X88" s="67">
        <f>'DL CT'!AB88</f>
        <v>0</v>
      </c>
      <c r="Y88" s="67" t="str">
        <f>'DL CT'!AP88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88" s="67"/>
      <c r="AA88" s="67"/>
      <c r="AB88" s="70" t="s">
        <v>1807</v>
      </c>
      <c r="AC88" s="74"/>
      <c r="AD88" s="67" t="s">
        <v>1808</v>
      </c>
    </row>
    <row r="89" spans="1:30" ht="32.25" customHeight="1" x14ac:dyDescent="0.15">
      <c r="A89" s="67" t="str">
        <f t="shared" si="1"/>
        <v>01/2021</v>
      </c>
      <c r="B89" s="67" t="str">
        <f>'DL CT'!B89</f>
        <v>SON00024</v>
      </c>
      <c r="C89" s="67" t="str">
        <f>LEFT('DL CT'!C89,10)</f>
        <v>20/01/2021</v>
      </c>
      <c r="D89" s="68" t="str">
        <f>IF('DL CT'!D89="Showroom","H1",IF('DL CT'!D89="DSpace","D1",IF('DL CT'!D89="Kho TTF","T4","D4")))</f>
        <v>H1</v>
      </c>
      <c r="E89" s="67" t="str">
        <f>'DL CT'!Q89</f>
        <v>KH000019</v>
      </c>
      <c r="F89" s="69" t="str">
        <f>'DL CT'!R89</f>
        <v>KH000019</v>
      </c>
      <c r="G89" s="67" t="str">
        <f>'DL CT'!S89</f>
        <v/>
      </c>
      <c r="H89" s="70" t="str">
        <f>'DL CT'!W89</f>
        <v>Ánh Nguyệt</v>
      </c>
      <c r="I89" s="70" t="str">
        <f>'DL CT'!Z89</f>
        <v>HP00000000062</v>
      </c>
      <c r="J89" s="69">
        <f t="shared" si="2"/>
        <v>0</v>
      </c>
      <c r="K89" s="67">
        <f t="shared" si="3"/>
        <v>0</v>
      </c>
      <c r="L89" s="71">
        <f>'DL CT'!AC89</f>
        <v>1</v>
      </c>
      <c r="M89" s="72" t="str">
        <f>'DL CT'!AE89</f>
        <v>Cái</v>
      </c>
      <c r="N89" s="72">
        <f>'DL CT'!AF89</f>
        <v>5610000</v>
      </c>
      <c r="O89" s="72">
        <f>'DL CT'!AG89</f>
        <v>1683000</v>
      </c>
      <c r="P89" s="72">
        <f>'DL CT'!AH89</f>
        <v>30</v>
      </c>
      <c r="Q89" s="73">
        <f>'DL CT'!AI89</f>
        <v>3927000</v>
      </c>
      <c r="R89" s="67">
        <f>'DL CT'!AJ89</f>
        <v>0</v>
      </c>
      <c r="S89" s="67">
        <f>'DL CT'!AK89</f>
        <v>0</v>
      </c>
      <c r="T89" s="67">
        <f>'DL CT'!AL89</f>
        <v>0</v>
      </c>
      <c r="U89" s="73">
        <f>'DL CT'!AM89</f>
        <v>0</v>
      </c>
      <c r="V89" s="73">
        <f>'DL CT'!AN89</f>
        <v>0</v>
      </c>
      <c r="W89" s="67"/>
      <c r="X89" s="67">
        <f>'DL CT'!AB89</f>
        <v>0</v>
      </c>
      <c r="Y89" s="67" t="str">
        <f>'DL CT'!AP89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89" s="67"/>
      <c r="AA89" s="67"/>
      <c r="AB89" s="70" t="s">
        <v>1807</v>
      </c>
      <c r="AC89" s="74"/>
      <c r="AD89" s="67" t="s">
        <v>1809</v>
      </c>
    </row>
    <row r="90" spans="1:30" ht="32.25" customHeight="1" x14ac:dyDescent="0.15">
      <c r="A90" s="67" t="str">
        <f t="shared" si="1"/>
        <v>01/2021</v>
      </c>
      <c r="B90" s="67" t="str">
        <f>'DL CT'!B90</f>
        <v>SON00024</v>
      </c>
      <c r="C90" s="67" t="str">
        <f>LEFT('DL CT'!C90,10)</f>
        <v>20/01/2021</v>
      </c>
      <c r="D90" s="68" t="str">
        <f>IF('DL CT'!D90="Showroom","H1",IF('DL CT'!D90="DSpace","D1",IF('DL CT'!D90="Kho TTF","T4","D4")))</f>
        <v>H1</v>
      </c>
      <c r="E90" s="67" t="str">
        <f>'DL CT'!Q90</f>
        <v>KH000019</v>
      </c>
      <c r="F90" s="69" t="str">
        <f>'DL CT'!R90</f>
        <v>KH000019</v>
      </c>
      <c r="G90" s="67" t="str">
        <f>'DL CT'!S90</f>
        <v/>
      </c>
      <c r="H90" s="70" t="str">
        <f>'DL CT'!W90</f>
        <v>Ánh Nguyệt</v>
      </c>
      <c r="I90" s="70" t="str">
        <f>'DL CT'!Z90</f>
        <v>HP00000000082</v>
      </c>
      <c r="J90" s="69">
        <f t="shared" si="2"/>
        <v>0</v>
      </c>
      <c r="K90" s="67">
        <f t="shared" si="3"/>
        <v>0</v>
      </c>
      <c r="L90" s="71">
        <f>'DL CT'!AC90</f>
        <v>1</v>
      </c>
      <c r="M90" s="72" t="str">
        <f>'DL CT'!AE90</f>
        <v>Cái</v>
      </c>
      <c r="N90" s="72">
        <f>'DL CT'!AF90</f>
        <v>4180000</v>
      </c>
      <c r="O90" s="72">
        <f>'DL CT'!AG90</f>
        <v>1254000</v>
      </c>
      <c r="P90" s="72">
        <f>'DL CT'!AH90</f>
        <v>30</v>
      </c>
      <c r="Q90" s="73">
        <f>'DL CT'!AI90</f>
        <v>2926000</v>
      </c>
      <c r="R90" s="67">
        <f>'DL CT'!AJ90</f>
        <v>0</v>
      </c>
      <c r="S90" s="67">
        <f>'DL CT'!AK90</f>
        <v>0</v>
      </c>
      <c r="T90" s="67">
        <f>'DL CT'!AL90</f>
        <v>0</v>
      </c>
      <c r="U90" s="73">
        <f>'DL CT'!AM90</f>
        <v>0</v>
      </c>
      <c r="V90" s="73">
        <f>'DL CT'!AN90</f>
        <v>0</v>
      </c>
      <c r="W90" s="67"/>
      <c r="X90" s="67">
        <f>'DL CT'!AB90</f>
        <v>0</v>
      </c>
      <c r="Y90" s="67" t="str">
        <f>'DL CT'!AP90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0" s="67"/>
      <c r="AA90" s="67"/>
      <c r="AB90" s="70" t="s">
        <v>1807</v>
      </c>
      <c r="AC90" s="74"/>
      <c r="AD90" s="67" t="s">
        <v>1809</v>
      </c>
    </row>
    <row r="91" spans="1:30" ht="32.25" customHeight="1" x14ac:dyDescent="0.15">
      <c r="A91" s="67" t="str">
        <f t="shared" si="1"/>
        <v>01/2021</v>
      </c>
      <c r="B91" s="67" t="str">
        <f>'DL CT'!B91</f>
        <v>SON00024</v>
      </c>
      <c r="C91" s="67" t="str">
        <f>LEFT('DL CT'!C91,10)</f>
        <v>20/01/2021</v>
      </c>
      <c r="D91" s="68" t="str">
        <f>IF('DL CT'!D91="Showroom","H1",IF('DL CT'!D91="DSpace","D1",IF('DL CT'!D91="Kho TTF","T4","D4")))</f>
        <v>H1</v>
      </c>
      <c r="E91" s="67" t="str">
        <f>'DL CT'!Q91</f>
        <v>KH000019</v>
      </c>
      <c r="F91" s="69" t="str">
        <f>'DL CT'!R91</f>
        <v>KH000019</v>
      </c>
      <c r="G91" s="67" t="str">
        <f>'DL CT'!S91</f>
        <v/>
      </c>
      <c r="H91" s="70" t="str">
        <f>'DL CT'!W91</f>
        <v>Ánh Nguyệt</v>
      </c>
      <c r="I91" s="70" t="str">
        <f>'DL CT'!Z91</f>
        <v>HP00000000083</v>
      </c>
      <c r="J91" s="69">
        <f t="shared" si="2"/>
        <v>0</v>
      </c>
      <c r="K91" s="67">
        <f t="shared" si="3"/>
        <v>0</v>
      </c>
      <c r="L91" s="71">
        <f>'DL CT'!AC91</f>
        <v>1</v>
      </c>
      <c r="M91" s="72" t="str">
        <f>'DL CT'!AE91</f>
        <v>Cái</v>
      </c>
      <c r="N91" s="72">
        <f>'DL CT'!AF91</f>
        <v>385000</v>
      </c>
      <c r="O91" s="72">
        <f>'DL CT'!AG91</f>
        <v>115500</v>
      </c>
      <c r="P91" s="72">
        <f>'DL CT'!AH91</f>
        <v>30</v>
      </c>
      <c r="Q91" s="73">
        <f>'DL CT'!AI91</f>
        <v>269500</v>
      </c>
      <c r="R91" s="67">
        <f>'DL CT'!AJ91</f>
        <v>0</v>
      </c>
      <c r="S91" s="67">
        <f>'DL CT'!AK91</f>
        <v>0</v>
      </c>
      <c r="T91" s="67">
        <f>'DL CT'!AL91</f>
        <v>0</v>
      </c>
      <c r="U91" s="73">
        <f>'DL CT'!AM91</f>
        <v>0</v>
      </c>
      <c r="V91" s="73">
        <f>'DL CT'!AN91</f>
        <v>0</v>
      </c>
      <c r="W91" s="67"/>
      <c r="X91" s="67">
        <f>'DL CT'!AB91</f>
        <v>0</v>
      </c>
      <c r="Y91" s="67" t="str">
        <f>'DL CT'!AP91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1" s="67"/>
      <c r="AA91" s="67"/>
      <c r="AB91" s="70" t="s">
        <v>1807</v>
      </c>
      <c r="AC91" s="74"/>
      <c r="AD91" s="67" t="s">
        <v>1809</v>
      </c>
    </row>
    <row r="92" spans="1:30" ht="32.25" customHeight="1" x14ac:dyDescent="0.15">
      <c r="A92" s="67" t="str">
        <f t="shared" si="1"/>
        <v>01/2021</v>
      </c>
      <c r="B92" s="67" t="str">
        <f>'DL CT'!B92</f>
        <v>SON00024</v>
      </c>
      <c r="C92" s="67" t="str">
        <f>LEFT('DL CT'!C92,10)</f>
        <v>20/01/2021</v>
      </c>
      <c r="D92" s="68" t="str">
        <f>IF('DL CT'!D92="Showroom","H1",IF('DL CT'!D92="DSpace","D1",IF('DL CT'!D92="Kho TTF","T4","D4")))</f>
        <v>H1</v>
      </c>
      <c r="E92" s="67" t="str">
        <f>'DL CT'!Q92</f>
        <v>KH000019</v>
      </c>
      <c r="F92" s="69" t="str">
        <f>'DL CT'!R92</f>
        <v>KH000019</v>
      </c>
      <c r="G92" s="67" t="str">
        <f>'DL CT'!S92</f>
        <v/>
      </c>
      <c r="H92" s="70" t="str">
        <f>'DL CT'!W92</f>
        <v>Ánh Nguyệt</v>
      </c>
      <c r="I92" s="70" t="str">
        <f>'DL CT'!Z92</f>
        <v>HP00000000084</v>
      </c>
      <c r="J92" s="69">
        <f t="shared" si="2"/>
        <v>0</v>
      </c>
      <c r="K92" s="67">
        <f t="shared" si="3"/>
        <v>0</v>
      </c>
      <c r="L92" s="71">
        <f>'DL CT'!AC92</f>
        <v>1</v>
      </c>
      <c r="M92" s="72" t="str">
        <f>'DL CT'!AE92</f>
        <v>Cái</v>
      </c>
      <c r="N92" s="72">
        <f>'DL CT'!AF92</f>
        <v>3245000</v>
      </c>
      <c r="O92" s="72">
        <f>'DL CT'!AG92</f>
        <v>1622500</v>
      </c>
      <c r="P92" s="72">
        <f>'DL CT'!AH92</f>
        <v>50</v>
      </c>
      <c r="Q92" s="73">
        <f>'DL CT'!AI92</f>
        <v>1622500</v>
      </c>
      <c r="R92" s="67">
        <f>'DL CT'!AJ92</f>
        <v>0</v>
      </c>
      <c r="S92" s="67">
        <f>'DL CT'!AK92</f>
        <v>0</v>
      </c>
      <c r="T92" s="67">
        <f>'DL CT'!AL92</f>
        <v>0</v>
      </c>
      <c r="U92" s="73">
        <f>'DL CT'!AM92</f>
        <v>0</v>
      </c>
      <c r="V92" s="73">
        <f>'DL CT'!AN92</f>
        <v>0</v>
      </c>
      <c r="W92" s="67"/>
      <c r="X92" s="67">
        <f>'DL CT'!AB92</f>
        <v>0</v>
      </c>
      <c r="Y92" s="67" t="str">
        <f>'DL CT'!AP92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2" s="67"/>
      <c r="AA92" s="67"/>
      <c r="AB92" s="70" t="s">
        <v>1807</v>
      </c>
      <c r="AC92" s="74"/>
      <c r="AD92" s="67" t="s">
        <v>1809</v>
      </c>
    </row>
    <row r="93" spans="1:30" ht="32.25" customHeight="1" x14ac:dyDescent="0.15">
      <c r="A93" s="67" t="str">
        <f t="shared" si="1"/>
        <v>01/2021</v>
      </c>
      <c r="B93" s="67" t="str">
        <f>'DL CT'!B93</f>
        <v>SON00024</v>
      </c>
      <c r="C93" s="67" t="str">
        <f>LEFT('DL CT'!C93,10)</f>
        <v>20/01/2021</v>
      </c>
      <c r="D93" s="68" t="str">
        <f>IF('DL CT'!D93="Showroom","H1",IF('DL CT'!D93="DSpace","D1",IF('DL CT'!D93="Kho TTF","T4","D4")))</f>
        <v>H1</v>
      </c>
      <c r="E93" s="67" t="str">
        <f>'DL CT'!Q93</f>
        <v>KH000019</v>
      </c>
      <c r="F93" s="69" t="str">
        <f>'DL CT'!R93</f>
        <v>KH000019</v>
      </c>
      <c r="G93" s="67" t="str">
        <f>'DL CT'!S93</f>
        <v/>
      </c>
      <c r="H93" s="70" t="str">
        <f>'DL CT'!W93</f>
        <v>Ánh Nguyệt</v>
      </c>
      <c r="I93" s="70" t="str">
        <f>'DL CT'!Z93</f>
        <v>HP00000000085</v>
      </c>
      <c r="J93" s="69">
        <f t="shared" si="2"/>
        <v>0</v>
      </c>
      <c r="K93" s="67">
        <f t="shared" si="3"/>
        <v>0</v>
      </c>
      <c r="L93" s="71">
        <f>'DL CT'!AC93</f>
        <v>1</v>
      </c>
      <c r="M93" s="72" t="str">
        <f>'DL CT'!AE93</f>
        <v>Cái</v>
      </c>
      <c r="N93" s="72">
        <f>'DL CT'!AF93</f>
        <v>2350000</v>
      </c>
      <c r="O93" s="72">
        <f>'DL CT'!AG93</f>
        <v>940000</v>
      </c>
      <c r="P93" s="72">
        <f>'DL CT'!AH93</f>
        <v>40</v>
      </c>
      <c r="Q93" s="73">
        <f>'DL CT'!AI93</f>
        <v>1410000</v>
      </c>
      <c r="R93" s="67">
        <f>'DL CT'!AJ93</f>
        <v>0</v>
      </c>
      <c r="S93" s="67">
        <f>'DL CT'!AK93</f>
        <v>0</v>
      </c>
      <c r="T93" s="67">
        <f>'DL CT'!AL93</f>
        <v>0</v>
      </c>
      <c r="U93" s="73">
        <f>'DL CT'!AM93</f>
        <v>0</v>
      </c>
      <c r="V93" s="73">
        <f>'DL CT'!AN93</f>
        <v>0</v>
      </c>
      <c r="W93" s="67"/>
      <c r="X93" s="67">
        <f>'DL CT'!AB93</f>
        <v>0</v>
      </c>
      <c r="Y93" s="67" t="str">
        <f>'DL CT'!AP93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3" s="67"/>
      <c r="AA93" s="67"/>
      <c r="AB93" s="70" t="s">
        <v>1807</v>
      </c>
      <c r="AC93" s="74"/>
      <c r="AD93" s="67" t="s">
        <v>1809</v>
      </c>
    </row>
    <row r="94" spans="1:30" ht="32.25" customHeight="1" x14ac:dyDescent="0.15">
      <c r="A94" s="67" t="str">
        <f t="shared" si="1"/>
        <v>01/2021</v>
      </c>
      <c r="B94" s="67" t="str">
        <f>'DL CT'!B94</f>
        <v>SON00024</v>
      </c>
      <c r="C94" s="67" t="str">
        <f>LEFT('DL CT'!C94,10)</f>
        <v>20/01/2021</v>
      </c>
      <c r="D94" s="68" t="str">
        <f>IF('DL CT'!D94="Showroom","H1",IF('DL CT'!D94="DSpace","D1",IF('DL CT'!D94="Kho TTF","T4","D4")))</f>
        <v>H1</v>
      </c>
      <c r="E94" s="67" t="str">
        <f>'DL CT'!Q94</f>
        <v>KH000019</v>
      </c>
      <c r="F94" s="69" t="str">
        <f>'DL CT'!R94</f>
        <v>KH000019</v>
      </c>
      <c r="G94" s="67" t="str">
        <f>'DL CT'!S94</f>
        <v/>
      </c>
      <c r="H94" s="70" t="str">
        <f>'DL CT'!W94</f>
        <v>Ánh Nguyệt</v>
      </c>
      <c r="I94" s="70" t="str">
        <f>'DL CT'!Z94</f>
        <v>HP00000000086</v>
      </c>
      <c r="J94" s="69">
        <f t="shared" si="2"/>
        <v>0</v>
      </c>
      <c r="K94" s="67">
        <f t="shared" si="3"/>
        <v>0</v>
      </c>
      <c r="L94" s="71">
        <f>'DL CT'!AC94</f>
        <v>1</v>
      </c>
      <c r="M94" s="72" t="str">
        <f>'DL CT'!AE94</f>
        <v>cái</v>
      </c>
      <c r="N94" s="72">
        <f>'DL CT'!AF94</f>
        <v>125000</v>
      </c>
      <c r="O94" s="72">
        <f>'DL CT'!AG94</f>
        <v>37500</v>
      </c>
      <c r="P94" s="72">
        <f>'DL CT'!AH94</f>
        <v>30</v>
      </c>
      <c r="Q94" s="73">
        <f>'DL CT'!AI94</f>
        <v>87500</v>
      </c>
      <c r="R94" s="67">
        <f>'DL CT'!AJ94</f>
        <v>0</v>
      </c>
      <c r="S94" s="67">
        <f>'DL CT'!AK94</f>
        <v>0</v>
      </c>
      <c r="T94" s="67">
        <f>'DL CT'!AL94</f>
        <v>0</v>
      </c>
      <c r="U94" s="73">
        <f>'DL CT'!AM94</f>
        <v>0</v>
      </c>
      <c r="V94" s="73">
        <f>'DL CT'!AN94</f>
        <v>0</v>
      </c>
      <c r="W94" s="67"/>
      <c r="X94" s="67">
        <f>'DL CT'!AB94</f>
        <v>0</v>
      </c>
      <c r="Y94" s="67" t="str">
        <f>'DL CT'!AP94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4" s="67"/>
      <c r="AA94" s="67"/>
      <c r="AB94" s="70" t="s">
        <v>1807</v>
      </c>
      <c r="AC94" s="74"/>
      <c r="AD94" s="67" t="s">
        <v>1809</v>
      </c>
    </row>
    <row r="95" spans="1:30" ht="32.25" customHeight="1" x14ac:dyDescent="0.15">
      <c r="A95" s="67" t="str">
        <f t="shared" si="1"/>
        <v>01/2021</v>
      </c>
      <c r="B95" s="67" t="str">
        <f>'DL CT'!B95</f>
        <v>SON00024</v>
      </c>
      <c r="C95" s="67" t="str">
        <f>LEFT('DL CT'!C95,10)</f>
        <v>20/01/2021</v>
      </c>
      <c r="D95" s="68" t="str">
        <f>IF('DL CT'!D95="Showroom","H1",IF('DL CT'!D95="DSpace","D1",IF('DL CT'!D95="Kho TTF","T4","D4")))</f>
        <v>H1</v>
      </c>
      <c r="E95" s="67" t="str">
        <f>'DL CT'!Q95</f>
        <v>KH000019</v>
      </c>
      <c r="F95" s="69" t="str">
        <f>'DL CT'!R95</f>
        <v>KH000019</v>
      </c>
      <c r="G95" s="67" t="str">
        <f>'DL CT'!S95</f>
        <v/>
      </c>
      <c r="H95" s="70" t="str">
        <f>'DL CT'!W95</f>
        <v>Ánh Nguyệt</v>
      </c>
      <c r="I95" s="70" t="str">
        <f>'DL CT'!Z95</f>
        <v>HP00000000010</v>
      </c>
      <c r="J95" s="69">
        <f t="shared" si="2"/>
        <v>0</v>
      </c>
      <c r="K95" s="67">
        <f t="shared" si="3"/>
        <v>0</v>
      </c>
      <c r="L95" s="71">
        <f>'DL CT'!AC95</f>
        <v>1</v>
      </c>
      <c r="M95" s="72" t="str">
        <f>'DL CT'!AE95</f>
        <v>Cái</v>
      </c>
      <c r="N95" s="72">
        <f>'DL CT'!AF95</f>
        <v>155000</v>
      </c>
      <c r="O95" s="72">
        <f>'DL CT'!AG95</f>
        <v>0</v>
      </c>
      <c r="P95" s="72">
        <f>'DL CT'!AH95</f>
        <v>0</v>
      </c>
      <c r="Q95" s="73">
        <f>'DL CT'!AI95</f>
        <v>155000</v>
      </c>
      <c r="R95" s="67">
        <f>'DL CT'!AJ95</f>
        <v>0</v>
      </c>
      <c r="S95" s="67">
        <f>'DL CT'!AK95</f>
        <v>0</v>
      </c>
      <c r="T95" s="67">
        <f>'DL CT'!AL95</f>
        <v>0</v>
      </c>
      <c r="U95" s="73">
        <f>'DL CT'!AM95</f>
        <v>0</v>
      </c>
      <c r="V95" s="73">
        <f>'DL CT'!AN95</f>
        <v>0</v>
      </c>
      <c r="W95" s="67"/>
      <c r="X95" s="67">
        <f>'DL CT'!AB95</f>
        <v>0</v>
      </c>
      <c r="Y95" s="67" t="str">
        <f>'DL CT'!AP95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5" s="67"/>
      <c r="AA95" s="67"/>
      <c r="AB95" s="70" t="s">
        <v>1807</v>
      </c>
      <c r="AC95" s="74"/>
      <c r="AD95" s="67" t="s">
        <v>1808</v>
      </c>
    </row>
    <row r="96" spans="1:30" ht="32.25" customHeight="1" x14ac:dyDescent="0.15">
      <c r="A96" s="67" t="str">
        <f t="shared" si="1"/>
        <v>01/2021</v>
      </c>
      <c r="B96" s="67" t="str">
        <f>'DL CT'!B96</f>
        <v>SON00024</v>
      </c>
      <c r="C96" s="67" t="str">
        <f>LEFT('DL CT'!C96,10)</f>
        <v>20/01/2021</v>
      </c>
      <c r="D96" s="68" t="str">
        <f>IF('DL CT'!D96="Showroom","H1",IF('DL CT'!D96="DSpace","D1",IF('DL CT'!D96="Kho TTF","T4","D4")))</f>
        <v>H1</v>
      </c>
      <c r="E96" s="67" t="str">
        <f>'DL CT'!Q96</f>
        <v>KH000019</v>
      </c>
      <c r="F96" s="69" t="str">
        <f>'DL CT'!R96</f>
        <v>KH000019</v>
      </c>
      <c r="G96" s="67" t="str">
        <f>'DL CT'!S96</f>
        <v/>
      </c>
      <c r="H96" s="70" t="str">
        <f>'DL CT'!W96</f>
        <v>Ánh Nguyệt</v>
      </c>
      <c r="I96" s="70" t="str">
        <f>'DL CT'!Z96</f>
        <v>HP00000000087</v>
      </c>
      <c r="J96" s="69">
        <f t="shared" si="2"/>
        <v>0</v>
      </c>
      <c r="K96" s="67">
        <f t="shared" si="3"/>
        <v>0</v>
      </c>
      <c r="L96" s="71">
        <f>'DL CT'!AC96</f>
        <v>1</v>
      </c>
      <c r="M96" s="72" t="str">
        <f>'DL CT'!AE96</f>
        <v>Cái</v>
      </c>
      <c r="N96" s="72">
        <f>'DL CT'!AF96</f>
        <v>385000</v>
      </c>
      <c r="O96" s="72">
        <f>'DL CT'!AG96</f>
        <v>115500</v>
      </c>
      <c r="P96" s="72">
        <f>'DL CT'!AH96</f>
        <v>30</v>
      </c>
      <c r="Q96" s="73">
        <f>'DL CT'!AI96</f>
        <v>269500</v>
      </c>
      <c r="R96" s="67">
        <f>'DL CT'!AJ96</f>
        <v>0</v>
      </c>
      <c r="S96" s="67">
        <f>'DL CT'!AK96</f>
        <v>0</v>
      </c>
      <c r="T96" s="67">
        <f>'DL CT'!AL96</f>
        <v>0</v>
      </c>
      <c r="U96" s="73">
        <f>'DL CT'!AM96</f>
        <v>0</v>
      </c>
      <c r="V96" s="73">
        <f>'DL CT'!AN96</f>
        <v>0</v>
      </c>
      <c r="W96" s="67"/>
      <c r="X96" s="67">
        <f>'DL CT'!AB96</f>
        <v>0</v>
      </c>
      <c r="Y96" s="67" t="str">
        <f>'DL CT'!AP96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6" s="67"/>
      <c r="AA96" s="67"/>
      <c r="AB96" s="70" t="s">
        <v>1807</v>
      </c>
      <c r="AC96" s="74"/>
      <c r="AD96" s="67" t="s">
        <v>1809</v>
      </c>
    </row>
    <row r="97" spans="1:30" ht="32.25" customHeight="1" x14ac:dyDescent="0.15">
      <c r="A97" s="67" t="str">
        <f t="shared" si="1"/>
        <v>01/2021</v>
      </c>
      <c r="B97" s="67" t="str">
        <f>'DL CT'!B97</f>
        <v>SON00024</v>
      </c>
      <c r="C97" s="67" t="str">
        <f>LEFT('DL CT'!C97,10)</f>
        <v>20/01/2021</v>
      </c>
      <c r="D97" s="68" t="str">
        <f>IF('DL CT'!D97="Showroom","H1",IF('DL CT'!D97="DSpace","D1",IF('DL CT'!D97="Kho TTF","T4","D4")))</f>
        <v>H1</v>
      </c>
      <c r="E97" s="67" t="str">
        <f>'DL CT'!Q97</f>
        <v>KH000019</v>
      </c>
      <c r="F97" s="69" t="str">
        <f>'DL CT'!R97</f>
        <v>KH000019</v>
      </c>
      <c r="G97" s="67" t="str">
        <f>'DL CT'!S97</f>
        <v/>
      </c>
      <c r="H97" s="70" t="str">
        <f>'DL CT'!W97</f>
        <v>Ánh Nguyệt</v>
      </c>
      <c r="I97" s="70" t="str">
        <f>'DL CT'!Z97</f>
        <v>HP00000000088</v>
      </c>
      <c r="J97" s="69">
        <f t="shared" si="2"/>
        <v>0</v>
      </c>
      <c r="K97" s="67">
        <f t="shared" si="3"/>
        <v>0</v>
      </c>
      <c r="L97" s="71">
        <f>'DL CT'!AC97</f>
        <v>2</v>
      </c>
      <c r="M97" s="72" t="str">
        <f>'DL CT'!AE97</f>
        <v>Cái</v>
      </c>
      <c r="N97" s="72">
        <f>'DL CT'!AF97</f>
        <v>4730000</v>
      </c>
      <c r="O97" s="72">
        <f>'DL CT'!AG97</f>
        <v>0</v>
      </c>
      <c r="P97" s="72">
        <f>'DL CT'!AH97</f>
        <v>0</v>
      </c>
      <c r="Q97" s="73">
        <f>'DL CT'!AI97</f>
        <v>9460000</v>
      </c>
      <c r="R97" s="67">
        <f>'DL CT'!AJ97</f>
        <v>0</v>
      </c>
      <c r="S97" s="67">
        <f>'DL CT'!AK97</f>
        <v>0</v>
      </c>
      <c r="T97" s="67">
        <f>'DL CT'!AL97</f>
        <v>0</v>
      </c>
      <c r="U97" s="73">
        <f>'DL CT'!AM97</f>
        <v>0</v>
      </c>
      <c r="V97" s="73">
        <f>'DL CT'!AN97</f>
        <v>0</v>
      </c>
      <c r="W97" s="67"/>
      <c r="X97" s="67">
        <f>'DL CT'!AB97</f>
        <v>0</v>
      </c>
      <c r="Y97" s="67" t="str">
        <f>'DL CT'!AP97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7" s="67"/>
      <c r="AA97" s="67"/>
      <c r="AB97" s="70" t="s">
        <v>1807</v>
      </c>
      <c r="AC97" s="74"/>
      <c r="AD97" s="67" t="s">
        <v>1808</v>
      </c>
    </row>
    <row r="98" spans="1:30" ht="32.25" customHeight="1" x14ac:dyDescent="0.15">
      <c r="A98" s="67" t="str">
        <f t="shared" si="1"/>
        <v>01/2021</v>
      </c>
      <c r="B98" s="67" t="str">
        <f>'DL CT'!B98</f>
        <v>SON00024</v>
      </c>
      <c r="C98" s="67" t="str">
        <f>LEFT('DL CT'!C98,10)</f>
        <v>20/01/2021</v>
      </c>
      <c r="D98" s="68" t="str">
        <f>IF('DL CT'!D98="Showroom","H1",IF('DL CT'!D98="DSpace","D1",IF('DL CT'!D98="Kho TTF","T4","D4")))</f>
        <v>H1</v>
      </c>
      <c r="E98" s="67" t="str">
        <f>'DL CT'!Q98</f>
        <v>KH000019</v>
      </c>
      <c r="F98" s="69" t="str">
        <f>'DL CT'!R98</f>
        <v>KH000019</v>
      </c>
      <c r="G98" s="67" t="str">
        <f>'DL CT'!S98</f>
        <v/>
      </c>
      <c r="H98" s="70" t="str">
        <f>'DL CT'!W98</f>
        <v>Ánh Nguyệt</v>
      </c>
      <c r="I98" s="70" t="str">
        <f>'DL CT'!Z98</f>
        <v>HP00000000037</v>
      </c>
      <c r="J98" s="69">
        <f t="shared" si="2"/>
        <v>0</v>
      </c>
      <c r="K98" s="67">
        <f t="shared" si="3"/>
        <v>0</v>
      </c>
      <c r="L98" s="71">
        <f>'DL CT'!AC98</f>
        <v>1</v>
      </c>
      <c r="M98" s="72" t="str">
        <f>'DL CT'!AE98</f>
        <v>cái</v>
      </c>
      <c r="N98" s="72">
        <f>'DL CT'!AF98</f>
        <v>215000</v>
      </c>
      <c r="O98" s="72">
        <f>'DL CT'!AG98</f>
        <v>64500</v>
      </c>
      <c r="P98" s="72">
        <f>'DL CT'!AH98</f>
        <v>30</v>
      </c>
      <c r="Q98" s="73">
        <f>'DL CT'!AI98</f>
        <v>150500</v>
      </c>
      <c r="R98" s="67">
        <f>'DL CT'!AJ98</f>
        <v>0</v>
      </c>
      <c r="S98" s="67">
        <f>'DL CT'!AK98</f>
        <v>0</v>
      </c>
      <c r="T98" s="67">
        <f>'DL CT'!AL98</f>
        <v>0</v>
      </c>
      <c r="U98" s="73">
        <f>'DL CT'!AM98</f>
        <v>0</v>
      </c>
      <c r="V98" s="73">
        <f>'DL CT'!AN98</f>
        <v>0</v>
      </c>
      <c r="W98" s="67"/>
      <c r="X98" s="67">
        <f>'DL CT'!AB98</f>
        <v>0</v>
      </c>
      <c r="Y98" s="67" t="str">
        <f>'DL CT'!AP98</f>
        <v>Địa chỉ 1:  Vinhomes Central Park,208 Nguyễn Hữu Cảnh,quận Bình Thạnh ( Tòa nhà Central 3: 1 ghế FS đen,1 ghế Băng, 1 gối, 2 bình hoa. (giao trong chiều cho chị)
-Địa chỉ 2: Estella, quận 2: 4 đôn, 1 ghế Beijing, 1 gối nâu, 1 bàn copenhagen,1 thớt. (Đang kiểm tra bàn deli sẽ báo thời gian)
- 2 ghế sẽ giao sau do ra đơn sản xuất.</v>
      </c>
      <c r="Z98" s="67"/>
      <c r="AA98" s="67"/>
      <c r="AB98" s="70" t="s">
        <v>1807</v>
      </c>
      <c r="AC98" s="74"/>
      <c r="AD98" s="67" t="s">
        <v>1809</v>
      </c>
    </row>
    <row r="99" spans="1:30" ht="32.25" customHeight="1" x14ac:dyDescent="0.15">
      <c r="A99" s="67" t="str">
        <f t="shared" si="1"/>
        <v>01/2021</v>
      </c>
      <c r="B99" s="67" t="str">
        <f>'DL CT'!B99</f>
        <v>SON00025</v>
      </c>
      <c r="C99" s="67" t="str">
        <f>LEFT('DL CT'!C99,10)</f>
        <v>22/01/2021</v>
      </c>
      <c r="D99" s="68" t="str">
        <f>IF('DL CT'!D99="Showroom","H1",IF('DL CT'!D99="DSpace","D1",IF('DL CT'!D99="Kho TTF","T4","D4")))</f>
        <v>H1</v>
      </c>
      <c r="E99" s="67" t="str">
        <f>'DL CT'!Q99</f>
        <v>KH000020</v>
      </c>
      <c r="F99" s="69" t="str">
        <f>'DL CT'!R99</f>
        <v>KH000020</v>
      </c>
      <c r="G99" s="67" t="str">
        <f>'DL CT'!S99</f>
        <v/>
      </c>
      <c r="H99" s="70" t="str">
        <f>'DL CT'!W99</f>
        <v>Ánh Nguyệt</v>
      </c>
      <c r="I99" s="70" t="str">
        <f>'DL CT'!Z99</f>
        <v>HP00000000049</v>
      </c>
      <c r="J99" s="69">
        <f t="shared" si="2"/>
        <v>0</v>
      </c>
      <c r="K99" s="67">
        <f t="shared" si="3"/>
        <v>0</v>
      </c>
      <c r="L99" s="71">
        <f>'DL CT'!AC99</f>
        <v>2</v>
      </c>
      <c r="M99" s="72" t="str">
        <f>'DL CT'!AE99</f>
        <v>Cái</v>
      </c>
      <c r="N99" s="72">
        <f>'DL CT'!AF99</f>
        <v>495000</v>
      </c>
      <c r="O99" s="72">
        <f>'DL CT'!AG99</f>
        <v>198000</v>
      </c>
      <c r="P99" s="72">
        <f>'DL CT'!AH99</f>
        <v>20</v>
      </c>
      <c r="Q99" s="73">
        <f>'DL CT'!AI99</f>
        <v>792000</v>
      </c>
      <c r="R99" s="67">
        <f>'DL CT'!AJ99</f>
        <v>0</v>
      </c>
      <c r="S99" s="67">
        <f>'DL CT'!AK99</f>
        <v>0</v>
      </c>
      <c r="T99" s="67">
        <f>'DL CT'!AL99</f>
        <v>0</v>
      </c>
      <c r="U99" s="73">
        <f>'DL CT'!AM99</f>
        <v>0</v>
      </c>
      <c r="V99" s="73">
        <f>'DL CT'!AN99</f>
        <v>792000</v>
      </c>
      <c r="W99" s="67"/>
      <c r="X99" s="67">
        <f>'DL CT'!AB99</f>
        <v>0</v>
      </c>
      <c r="Y99" s="67">
        <f>'DL CT'!AP99</f>
        <v>0</v>
      </c>
      <c r="Z99" s="67"/>
      <c r="AA99" s="67"/>
      <c r="AB99" s="70" t="s">
        <v>1807</v>
      </c>
      <c r="AC99" s="74"/>
      <c r="AD99" s="67" t="s">
        <v>1809</v>
      </c>
    </row>
    <row r="100" spans="1:30" ht="32.25" customHeight="1" x14ac:dyDescent="0.15">
      <c r="A100" s="67" t="str">
        <f t="shared" si="1"/>
        <v>01/2021</v>
      </c>
      <c r="B100" s="67" t="str">
        <f>'DL CT'!B100</f>
        <v>SON00026</v>
      </c>
      <c r="C100" s="67" t="str">
        <f>LEFT('DL CT'!C100,10)</f>
        <v>22/01/2021</v>
      </c>
      <c r="D100" s="68" t="str">
        <f>IF('DL CT'!D100="Showroom","H1",IF('DL CT'!D100="DSpace","D1",IF('DL CT'!D100="Kho TTF","T4","D4")))</f>
        <v>H1</v>
      </c>
      <c r="E100" s="67" t="str">
        <f>'DL CT'!Q100</f>
        <v>KH000021</v>
      </c>
      <c r="F100" s="69" t="str">
        <f>'DL CT'!R100</f>
        <v>KH000021</v>
      </c>
      <c r="G100" s="67" t="str">
        <f>'DL CT'!S100</f>
        <v/>
      </c>
      <c r="H100" s="70" t="str">
        <f>'DL CT'!W100</f>
        <v>Ánh Nguyệt</v>
      </c>
      <c r="I100" s="70" t="str">
        <f>'DL CT'!Z100</f>
        <v>HP00000000089</v>
      </c>
      <c r="J100" s="69">
        <f t="shared" si="2"/>
        <v>0</v>
      </c>
      <c r="K100" s="67">
        <f t="shared" si="3"/>
        <v>0</v>
      </c>
      <c r="L100" s="71">
        <f>'DL CT'!AC100</f>
        <v>1</v>
      </c>
      <c r="M100" s="72" t="str">
        <f>'DL CT'!AE100</f>
        <v>Cái</v>
      </c>
      <c r="N100" s="72">
        <f>'DL CT'!AF100</f>
        <v>180000</v>
      </c>
      <c r="O100" s="72">
        <f>'DL CT'!AG100</f>
        <v>36000</v>
      </c>
      <c r="P100" s="72">
        <f>'DL CT'!AH100</f>
        <v>20</v>
      </c>
      <c r="Q100" s="73">
        <f>'DL CT'!AI100</f>
        <v>144000</v>
      </c>
      <c r="R100" s="67">
        <f>'DL CT'!AJ100</f>
        <v>0</v>
      </c>
      <c r="S100" s="67">
        <f>'DL CT'!AK100</f>
        <v>0</v>
      </c>
      <c r="T100" s="67">
        <f>'DL CT'!AL100</f>
        <v>0</v>
      </c>
      <c r="U100" s="73">
        <f>'DL CT'!AM100</f>
        <v>0</v>
      </c>
      <c r="V100" s="73">
        <f>'DL CT'!AN100</f>
        <v>400000</v>
      </c>
      <c r="W100" s="67"/>
      <c r="X100" s="67">
        <f>'DL CT'!AB100</f>
        <v>0</v>
      </c>
      <c r="Y100" s="67" t="str">
        <f>'DL CT'!AP100</f>
        <v>Giảm 20% Chương trinh tháng 1-21 Vào bill ngày 13/01/21</v>
      </c>
      <c r="Z100" s="67"/>
      <c r="AA100" s="67"/>
      <c r="AB100" s="70" t="s">
        <v>1807</v>
      </c>
      <c r="AC100" s="74"/>
      <c r="AD100" s="67" t="s">
        <v>1809</v>
      </c>
    </row>
    <row r="101" spans="1:30" ht="32.25" customHeight="1" x14ac:dyDescent="0.15">
      <c r="A101" s="67" t="str">
        <f t="shared" si="1"/>
        <v>01/2021</v>
      </c>
      <c r="B101" s="67" t="str">
        <f>'DL CT'!B101</f>
        <v>SON00026</v>
      </c>
      <c r="C101" s="67" t="str">
        <f>LEFT('DL CT'!C101,10)</f>
        <v>22/01/2021</v>
      </c>
      <c r="D101" s="68" t="str">
        <f>IF('DL CT'!D101="Showroom","H1",IF('DL CT'!D101="DSpace","D1",IF('DL CT'!D101="Kho TTF","T4","D4")))</f>
        <v>H1</v>
      </c>
      <c r="E101" s="67" t="str">
        <f>'DL CT'!Q101</f>
        <v>KH000021</v>
      </c>
      <c r="F101" s="69" t="str">
        <f>'DL CT'!R101</f>
        <v>KH000021</v>
      </c>
      <c r="G101" s="67" t="str">
        <f>'DL CT'!S101</f>
        <v/>
      </c>
      <c r="H101" s="70" t="str">
        <f>'DL CT'!W101</f>
        <v>Ánh Nguyệt</v>
      </c>
      <c r="I101" s="70" t="str">
        <f>'DL CT'!Z101</f>
        <v>HP00000000090</v>
      </c>
      <c r="J101" s="69">
        <f t="shared" si="2"/>
        <v>0</v>
      </c>
      <c r="K101" s="67">
        <f t="shared" si="3"/>
        <v>0</v>
      </c>
      <c r="L101" s="71">
        <f>'DL CT'!AC101</f>
        <v>1</v>
      </c>
      <c r="M101" s="72" t="str">
        <f>'DL CT'!AE101</f>
        <v>Cái</v>
      </c>
      <c r="N101" s="72">
        <f>'DL CT'!AF101</f>
        <v>160000</v>
      </c>
      <c r="O101" s="72">
        <f>'DL CT'!AG101</f>
        <v>32000</v>
      </c>
      <c r="P101" s="72">
        <f>'DL CT'!AH101</f>
        <v>20</v>
      </c>
      <c r="Q101" s="73">
        <f>'DL CT'!AI101</f>
        <v>128000</v>
      </c>
      <c r="R101" s="67">
        <f>'DL CT'!AJ101</f>
        <v>0</v>
      </c>
      <c r="S101" s="67">
        <f>'DL CT'!AK101</f>
        <v>0</v>
      </c>
      <c r="T101" s="67">
        <f>'DL CT'!AL101</f>
        <v>0</v>
      </c>
      <c r="U101" s="73">
        <f>'DL CT'!AM101</f>
        <v>0</v>
      </c>
      <c r="V101" s="73">
        <f>'DL CT'!AN101</f>
        <v>0</v>
      </c>
      <c r="W101" s="67"/>
      <c r="X101" s="67">
        <f>'DL CT'!AB101</f>
        <v>0</v>
      </c>
      <c r="Y101" s="67" t="str">
        <f>'DL CT'!AP101</f>
        <v>Giảm 20% Chương trinh tháng 1-21 Vào bill ngày 13/01/21</v>
      </c>
      <c r="Z101" s="67"/>
      <c r="AA101" s="67"/>
      <c r="AB101" s="70" t="s">
        <v>1807</v>
      </c>
      <c r="AC101" s="74"/>
      <c r="AD101" s="67" t="s">
        <v>1809</v>
      </c>
    </row>
    <row r="102" spans="1:30" ht="32.25" customHeight="1" x14ac:dyDescent="0.15">
      <c r="A102" s="67" t="str">
        <f t="shared" si="1"/>
        <v>01/2021</v>
      </c>
      <c r="B102" s="67" t="str">
        <f>'DL CT'!B102</f>
        <v>SON00026</v>
      </c>
      <c r="C102" s="67" t="str">
        <f>LEFT('DL CT'!C102,10)</f>
        <v>22/01/2021</v>
      </c>
      <c r="D102" s="68" t="str">
        <f>IF('DL CT'!D102="Showroom","H1",IF('DL CT'!D102="DSpace","D1",IF('DL CT'!D102="Kho TTF","T4","D4")))</f>
        <v>H1</v>
      </c>
      <c r="E102" s="67" t="str">
        <f>'DL CT'!Q102</f>
        <v>KH000021</v>
      </c>
      <c r="F102" s="69" t="str">
        <f>'DL CT'!R102</f>
        <v>KH000021</v>
      </c>
      <c r="G102" s="67" t="str">
        <f>'DL CT'!S102</f>
        <v/>
      </c>
      <c r="H102" s="70" t="str">
        <f>'DL CT'!W102</f>
        <v>Ánh Nguyệt</v>
      </c>
      <c r="I102" s="70" t="str">
        <f>'DL CT'!Z102</f>
        <v>HP00000000091</v>
      </c>
      <c r="J102" s="69">
        <f t="shared" si="2"/>
        <v>0</v>
      </c>
      <c r="K102" s="67">
        <f t="shared" si="3"/>
        <v>0</v>
      </c>
      <c r="L102" s="71">
        <f>'DL CT'!AC102</f>
        <v>1</v>
      </c>
      <c r="M102" s="72" t="str">
        <f>'DL CT'!AE102</f>
        <v>Cái</v>
      </c>
      <c r="N102" s="72">
        <f>'DL CT'!AF102</f>
        <v>160000</v>
      </c>
      <c r="O102" s="72">
        <f>'DL CT'!AG102</f>
        <v>32000</v>
      </c>
      <c r="P102" s="72">
        <f>'DL CT'!AH102</f>
        <v>20</v>
      </c>
      <c r="Q102" s="73">
        <f>'DL CT'!AI102</f>
        <v>128000</v>
      </c>
      <c r="R102" s="67">
        <f>'DL CT'!AJ102</f>
        <v>0</v>
      </c>
      <c r="S102" s="67">
        <f>'DL CT'!AK102</f>
        <v>0</v>
      </c>
      <c r="T102" s="67">
        <f>'DL CT'!AL102</f>
        <v>0</v>
      </c>
      <c r="U102" s="73">
        <f>'DL CT'!AM102</f>
        <v>0</v>
      </c>
      <c r="V102" s="73">
        <f>'DL CT'!AN102</f>
        <v>0</v>
      </c>
      <c r="W102" s="67"/>
      <c r="X102" s="67">
        <f>'DL CT'!AB102</f>
        <v>0</v>
      </c>
      <c r="Y102" s="67" t="str">
        <f>'DL CT'!AP102</f>
        <v>Giảm 20% Chương trinh tháng 1-21 Vào bill ngày 13/01/21</v>
      </c>
      <c r="Z102" s="67"/>
      <c r="AA102" s="67"/>
      <c r="AB102" s="70" t="s">
        <v>1807</v>
      </c>
      <c r="AC102" s="74"/>
      <c r="AD102" s="67" t="s">
        <v>1809</v>
      </c>
    </row>
    <row r="103" spans="1:30" ht="32.25" customHeight="1" x14ac:dyDescent="0.15">
      <c r="A103" s="67" t="str">
        <f t="shared" si="1"/>
        <v>01/2021</v>
      </c>
      <c r="B103" s="67" t="str">
        <f>'DL CT'!B103</f>
        <v>SON00027</v>
      </c>
      <c r="C103" s="67" t="str">
        <f>LEFT('DL CT'!C103,10)</f>
        <v>22/01/2021</v>
      </c>
      <c r="D103" s="68" t="str">
        <f>IF('DL CT'!D103="Showroom","H1",IF('DL CT'!D103="DSpace","D1",IF('DL CT'!D103="Kho TTF","T4","D4")))</f>
        <v>H1</v>
      </c>
      <c r="E103" s="67" t="str">
        <f>'DL CT'!Q103</f>
        <v>KH000015</v>
      </c>
      <c r="F103" s="69" t="str">
        <f>'DL CT'!R103</f>
        <v>KH000015</v>
      </c>
      <c r="G103" s="67" t="str">
        <f>'DL CT'!S103</f>
        <v/>
      </c>
      <c r="H103" s="70" t="str">
        <f>'DL CT'!W103</f>
        <v>Ánh Nguyệt</v>
      </c>
      <c r="I103" s="70" t="str">
        <f>'DL CT'!Z103</f>
        <v>HP00000000037</v>
      </c>
      <c r="J103" s="69">
        <f t="shared" si="2"/>
        <v>0</v>
      </c>
      <c r="K103" s="67">
        <f t="shared" si="3"/>
        <v>0</v>
      </c>
      <c r="L103" s="71">
        <f>'DL CT'!AC103</f>
        <v>1</v>
      </c>
      <c r="M103" s="72" t="str">
        <f>'DL CT'!AE103</f>
        <v>cái</v>
      </c>
      <c r="N103" s="72">
        <f>'DL CT'!AF103</f>
        <v>215000</v>
      </c>
      <c r="O103" s="72">
        <f>'DL CT'!AG103</f>
        <v>43000</v>
      </c>
      <c r="P103" s="72">
        <f>'DL CT'!AH103</f>
        <v>20</v>
      </c>
      <c r="Q103" s="73">
        <f>'DL CT'!AI103</f>
        <v>172000</v>
      </c>
      <c r="R103" s="67">
        <f>'DL CT'!AJ103</f>
        <v>0</v>
      </c>
      <c r="S103" s="67">
        <f>'DL CT'!AK103</f>
        <v>0</v>
      </c>
      <c r="T103" s="67">
        <f>'DL CT'!AL103</f>
        <v>0</v>
      </c>
      <c r="U103" s="73">
        <f>'DL CT'!AM103</f>
        <v>0</v>
      </c>
      <c r="V103" s="73">
        <f>'DL CT'!AN103</f>
        <v>172000</v>
      </c>
      <c r="W103" s="67"/>
      <c r="X103" s="67">
        <f>'DL CT'!AB103</f>
        <v>0</v>
      </c>
      <c r="Y103" s="67" t="str">
        <f>'DL CT'!AP103</f>
        <v>Giảm 20% Chương trinh tháng 1-21 vào bill ngày 16/01-21</v>
      </c>
      <c r="Z103" s="67"/>
      <c r="AA103" s="67"/>
      <c r="AB103" s="70" t="s">
        <v>1807</v>
      </c>
      <c r="AC103" s="74"/>
      <c r="AD103" s="67" t="s">
        <v>1809</v>
      </c>
    </row>
    <row r="104" spans="1:30" ht="32.25" customHeight="1" x14ac:dyDescent="0.15">
      <c r="A104" s="67" t="str">
        <f t="shared" si="1"/>
        <v>01/2021</v>
      </c>
      <c r="B104" s="67" t="str">
        <f>'DL CT'!B104</f>
        <v>SON00028</v>
      </c>
      <c r="C104" s="67" t="str">
        <f>LEFT('DL CT'!C104,10)</f>
        <v>22/01/2021</v>
      </c>
      <c r="D104" s="68" t="str">
        <f>IF('DL CT'!D104="Showroom","H1",IF('DL CT'!D104="DSpace","D1",IF('DL CT'!D104="Kho TTF","T4","D4")))</f>
        <v>H1</v>
      </c>
      <c r="E104" s="67" t="str">
        <f>'DL CT'!Q104</f>
        <v>KH000022</v>
      </c>
      <c r="F104" s="69" t="str">
        <f>'DL CT'!R104</f>
        <v>KH000022</v>
      </c>
      <c r="G104" s="67" t="str">
        <f>'DL CT'!S104</f>
        <v/>
      </c>
      <c r="H104" s="70" t="str">
        <f>'DL CT'!W104</f>
        <v>Ánh Nguyệt</v>
      </c>
      <c r="I104" s="70" t="str">
        <f>'DL CT'!Z104</f>
        <v>HP00000000092</v>
      </c>
      <c r="J104" s="69">
        <f t="shared" si="2"/>
        <v>0</v>
      </c>
      <c r="K104" s="67">
        <f t="shared" si="3"/>
        <v>0</v>
      </c>
      <c r="L104" s="71">
        <f>'DL CT'!AC104</f>
        <v>1</v>
      </c>
      <c r="M104" s="72" t="str">
        <f>'DL CT'!AE104</f>
        <v>Cái</v>
      </c>
      <c r="N104" s="72">
        <f>'DL CT'!AF104</f>
        <v>495000</v>
      </c>
      <c r="O104" s="72">
        <f>'DL CT'!AG104</f>
        <v>99000</v>
      </c>
      <c r="P104" s="72">
        <f>'DL CT'!AH104</f>
        <v>20</v>
      </c>
      <c r="Q104" s="73">
        <f>'DL CT'!AI104</f>
        <v>396000</v>
      </c>
      <c r="R104" s="67">
        <f>'DL CT'!AJ104</f>
        <v>0</v>
      </c>
      <c r="S104" s="67">
        <f>'DL CT'!AK104</f>
        <v>0</v>
      </c>
      <c r="T104" s="67">
        <f>'DL CT'!AL104</f>
        <v>0</v>
      </c>
      <c r="U104" s="73">
        <f>'DL CT'!AM104</f>
        <v>0</v>
      </c>
      <c r="V104" s="73">
        <f>'DL CT'!AN104</f>
        <v>396000</v>
      </c>
      <c r="W104" s="67"/>
      <c r="X104" s="67">
        <f>'DL CT'!AB104</f>
        <v>0</v>
      </c>
      <c r="Y104" s="67" t="str">
        <f>'DL CT'!AP104</f>
        <v>Giảm 20% Chương trình tháng 1-21 vào bill ngày 17/01/21</v>
      </c>
      <c r="Z104" s="67"/>
      <c r="AA104" s="67"/>
      <c r="AB104" s="70" t="s">
        <v>1807</v>
      </c>
      <c r="AC104" s="74"/>
      <c r="AD104" s="67" t="s">
        <v>1809</v>
      </c>
    </row>
    <row r="105" spans="1:30" ht="32.25" customHeight="1" x14ac:dyDescent="0.15">
      <c r="A105" s="67" t="str">
        <f t="shared" si="1"/>
        <v>01/2021</v>
      </c>
      <c r="B105" s="67" t="str">
        <f>'DL CT'!B105</f>
        <v>SON00029</v>
      </c>
      <c r="C105" s="67" t="str">
        <f>LEFT('DL CT'!C105,10)</f>
        <v>22/01/2021</v>
      </c>
      <c r="D105" s="68" t="str">
        <f>IF('DL CT'!D105="Showroom","H1",IF('DL CT'!D105="DSpace","D1",IF('DL CT'!D105="Kho TTF","T4","D4")))</f>
        <v>H1</v>
      </c>
      <c r="E105" s="67" t="str">
        <f>'DL CT'!Q105</f>
        <v>KH000023</v>
      </c>
      <c r="F105" s="69" t="str">
        <f>'DL CT'!R105</f>
        <v>KH000023</v>
      </c>
      <c r="G105" s="67" t="str">
        <f>'DL CT'!S105</f>
        <v/>
      </c>
      <c r="H105" s="70" t="str">
        <f>'DL CT'!W105</f>
        <v>Ánh Nguyệt</v>
      </c>
      <c r="I105" s="70" t="str">
        <f>'DL CT'!Z105</f>
        <v>HP00000000046</v>
      </c>
      <c r="J105" s="69">
        <f t="shared" si="2"/>
        <v>0</v>
      </c>
      <c r="K105" s="67">
        <f t="shared" si="3"/>
        <v>0</v>
      </c>
      <c r="L105" s="71">
        <f>'DL CT'!AC105</f>
        <v>2</v>
      </c>
      <c r="M105" s="72" t="str">
        <f>'DL CT'!AE105</f>
        <v>Cái</v>
      </c>
      <c r="N105" s="72">
        <f>'DL CT'!AF105</f>
        <v>495000</v>
      </c>
      <c r="O105" s="72">
        <f>'DL CT'!AG105</f>
        <v>198000</v>
      </c>
      <c r="P105" s="72">
        <f>'DL CT'!AH105</f>
        <v>20</v>
      </c>
      <c r="Q105" s="73">
        <f>'DL CT'!AI105</f>
        <v>792000</v>
      </c>
      <c r="R105" s="67">
        <f>'DL CT'!AJ105</f>
        <v>0</v>
      </c>
      <c r="S105" s="67">
        <f>'DL CT'!AK105</f>
        <v>0</v>
      </c>
      <c r="T105" s="67">
        <f>'DL CT'!AL105</f>
        <v>0</v>
      </c>
      <c r="U105" s="73">
        <f>'DL CT'!AM105</f>
        <v>0</v>
      </c>
      <c r="V105" s="73">
        <f>'DL CT'!AN105</f>
        <v>1672000</v>
      </c>
      <c r="W105" s="67"/>
      <c r="X105" s="67">
        <f>'DL CT'!AB105</f>
        <v>0</v>
      </c>
      <c r="Y105" s="67" t="str">
        <f>'DL CT'!AP105</f>
        <v>Giảm 20% CT tháng 1-21</v>
      </c>
      <c r="Z105" s="67"/>
      <c r="AA105" s="67"/>
      <c r="AB105" s="70" t="s">
        <v>1807</v>
      </c>
      <c r="AC105" s="74"/>
      <c r="AD105" s="67" t="s">
        <v>1809</v>
      </c>
    </row>
    <row r="106" spans="1:30" ht="32.25" customHeight="1" x14ac:dyDescent="0.15">
      <c r="A106" s="67" t="str">
        <f t="shared" si="1"/>
        <v>01/2021</v>
      </c>
      <c r="B106" s="67" t="str">
        <f>'DL CT'!B106</f>
        <v>SON00029</v>
      </c>
      <c r="C106" s="67" t="str">
        <f>LEFT('DL CT'!C106,10)</f>
        <v>22/01/2021</v>
      </c>
      <c r="D106" s="68" t="str">
        <f>IF('DL CT'!D106="Showroom","H1",IF('DL CT'!D106="DSpace","D1",IF('DL CT'!D106="Kho TTF","T4","D4")))</f>
        <v>H1</v>
      </c>
      <c r="E106" s="67" t="str">
        <f>'DL CT'!Q106</f>
        <v>KH000023</v>
      </c>
      <c r="F106" s="69" t="str">
        <f>'DL CT'!R106</f>
        <v>KH000023</v>
      </c>
      <c r="G106" s="67" t="str">
        <f>'DL CT'!S106</f>
        <v/>
      </c>
      <c r="H106" s="70" t="str">
        <f>'DL CT'!W106</f>
        <v>Ánh Nguyệt</v>
      </c>
      <c r="I106" s="70" t="str">
        <f>'DL CT'!Z106</f>
        <v>HP00000000093</v>
      </c>
      <c r="J106" s="69">
        <f t="shared" si="2"/>
        <v>0</v>
      </c>
      <c r="K106" s="67">
        <f t="shared" si="3"/>
        <v>0</v>
      </c>
      <c r="L106" s="71">
        <f>'DL CT'!AC106</f>
        <v>2</v>
      </c>
      <c r="M106" s="72" t="str">
        <f>'DL CT'!AE106</f>
        <v>Cái</v>
      </c>
      <c r="N106" s="72">
        <f>'DL CT'!AF106</f>
        <v>550000</v>
      </c>
      <c r="O106" s="72">
        <f>'DL CT'!AG106</f>
        <v>220000</v>
      </c>
      <c r="P106" s="72">
        <f>'DL CT'!AH106</f>
        <v>20</v>
      </c>
      <c r="Q106" s="73">
        <f>'DL CT'!AI106</f>
        <v>880000</v>
      </c>
      <c r="R106" s="67">
        <f>'DL CT'!AJ106</f>
        <v>0</v>
      </c>
      <c r="S106" s="67">
        <f>'DL CT'!AK106</f>
        <v>0</v>
      </c>
      <c r="T106" s="67">
        <f>'DL CT'!AL106</f>
        <v>0</v>
      </c>
      <c r="U106" s="73">
        <f>'DL CT'!AM106</f>
        <v>0</v>
      </c>
      <c r="V106" s="73">
        <f>'DL CT'!AN106</f>
        <v>0</v>
      </c>
      <c r="W106" s="67"/>
      <c r="X106" s="67">
        <f>'DL CT'!AB106</f>
        <v>0</v>
      </c>
      <c r="Y106" s="67" t="str">
        <f>'DL CT'!AP106</f>
        <v>Giảm 20% CT tháng 1-21</v>
      </c>
      <c r="Z106" s="67"/>
      <c r="AA106" s="67"/>
      <c r="AB106" s="70" t="s">
        <v>1807</v>
      </c>
      <c r="AC106" s="74"/>
      <c r="AD106" s="67" t="s">
        <v>1809</v>
      </c>
    </row>
    <row r="107" spans="1:30" ht="32.25" customHeight="1" x14ac:dyDescent="0.15">
      <c r="A107" s="67" t="str">
        <f t="shared" si="1"/>
        <v>01/2021</v>
      </c>
      <c r="B107" s="67" t="str">
        <f>'DL CT'!B107</f>
        <v>SON00030</v>
      </c>
      <c r="C107" s="67" t="str">
        <f>LEFT('DL CT'!C107,10)</f>
        <v>22/01/2021</v>
      </c>
      <c r="D107" s="68" t="str">
        <f>IF('DL CT'!D107="Showroom","H1",IF('DL CT'!D107="DSpace","D1",IF('DL CT'!D107="Kho TTF","T4","D4")))</f>
        <v>H1</v>
      </c>
      <c r="E107" s="67" t="str">
        <f>'DL CT'!Q107</f>
        <v>KH000024</v>
      </c>
      <c r="F107" s="69" t="str">
        <f>'DL CT'!R107</f>
        <v>KH000024</v>
      </c>
      <c r="G107" s="67" t="str">
        <f>'DL CT'!S107</f>
        <v/>
      </c>
      <c r="H107" s="70" t="str">
        <f>'DL CT'!W107</f>
        <v>Ánh Nguyệt</v>
      </c>
      <c r="I107" s="70" t="str">
        <f>'DL CT'!Z107</f>
        <v>HP00000000094</v>
      </c>
      <c r="J107" s="69">
        <f t="shared" si="2"/>
        <v>0</v>
      </c>
      <c r="K107" s="67">
        <f t="shared" si="3"/>
        <v>0</v>
      </c>
      <c r="L107" s="71">
        <f>'DL CT'!AC107</f>
        <v>1</v>
      </c>
      <c r="M107" s="72">
        <f>'DL CT'!AE107</f>
        <v>0</v>
      </c>
      <c r="N107" s="72">
        <f>'DL CT'!AF107</f>
        <v>1100000</v>
      </c>
      <c r="O107" s="72">
        <f>'DL CT'!AG107</f>
        <v>440000</v>
      </c>
      <c r="P107" s="72">
        <f>'DL CT'!AH107</f>
        <v>40</v>
      </c>
      <c r="Q107" s="73">
        <f>'DL CT'!AI107</f>
        <v>660000</v>
      </c>
      <c r="R107" s="67">
        <f>'DL CT'!AJ107</f>
        <v>0</v>
      </c>
      <c r="S107" s="67">
        <f>'DL CT'!AK107</f>
        <v>0</v>
      </c>
      <c r="T107" s="67">
        <f>'DL CT'!AL107</f>
        <v>0</v>
      </c>
      <c r="U107" s="73">
        <f>'DL CT'!AM107</f>
        <v>0</v>
      </c>
      <c r="V107" s="73">
        <f>'DL CT'!AN107</f>
        <v>660000</v>
      </c>
      <c r="W107" s="67"/>
      <c r="X107" s="67" t="str">
        <f>'DL CT'!AB107</f>
        <v>Chương trình outlet tháng 1/2021</v>
      </c>
      <c r="Y107" s="67">
        <f>'DL CT'!AP107</f>
        <v>0</v>
      </c>
      <c r="Z107" s="67"/>
      <c r="AA107" s="67"/>
      <c r="AB107" s="70" t="s">
        <v>1807</v>
      </c>
      <c r="AC107" s="74"/>
      <c r="AD107" s="67" t="s">
        <v>1809</v>
      </c>
    </row>
    <row r="108" spans="1:30" ht="32.25" customHeight="1" x14ac:dyDescent="0.15">
      <c r="A108" s="67" t="str">
        <f t="shared" si="1"/>
        <v>01/2021</v>
      </c>
      <c r="B108" s="67" t="str">
        <f>'DL CT'!B108</f>
        <v>SON00031</v>
      </c>
      <c r="C108" s="67" t="str">
        <f>LEFT('DL CT'!C108,10)</f>
        <v>23/01/2021</v>
      </c>
      <c r="D108" s="68" t="str">
        <f>IF('DL CT'!D108="Showroom","H1",IF('DL CT'!D108="DSpace","D1",IF('DL CT'!D108="Kho TTF","T4","D4")))</f>
        <v>H1</v>
      </c>
      <c r="E108" s="67" t="str">
        <f>'DL CT'!Q108</f>
        <v>KH000003</v>
      </c>
      <c r="F108" s="69" t="str">
        <f>'DL CT'!R108</f>
        <v>KH000003</v>
      </c>
      <c r="G108" s="67" t="str">
        <f>'DL CT'!S108</f>
        <v/>
      </c>
      <c r="H108" s="70" t="str">
        <f>'DL CT'!W108</f>
        <v>Phương Thảo</v>
      </c>
      <c r="I108" s="70" t="str">
        <f>'DL CT'!Z108</f>
        <v>HP00000000095</v>
      </c>
      <c r="J108" s="69">
        <f t="shared" si="2"/>
        <v>0</v>
      </c>
      <c r="K108" s="67">
        <f t="shared" si="3"/>
        <v>0</v>
      </c>
      <c r="L108" s="71">
        <f>'DL CT'!AC108</f>
        <v>2</v>
      </c>
      <c r="M108" s="72" t="str">
        <f>'DL CT'!AE108</f>
        <v>Cái</v>
      </c>
      <c r="N108" s="72">
        <f>'DL CT'!AF108</f>
        <v>95000</v>
      </c>
      <c r="O108" s="72">
        <f>'DL CT'!AG108</f>
        <v>0</v>
      </c>
      <c r="P108" s="72">
        <f>'DL CT'!AH108</f>
        <v>0</v>
      </c>
      <c r="Q108" s="73">
        <f>'DL CT'!AI108</f>
        <v>190000</v>
      </c>
      <c r="R108" s="67">
        <f>'DL CT'!AJ108</f>
        <v>0</v>
      </c>
      <c r="S108" s="67">
        <f>'DL CT'!AK108</f>
        <v>0</v>
      </c>
      <c r="T108" s="67">
        <f>'DL CT'!AL108</f>
        <v>0</v>
      </c>
      <c r="U108" s="73">
        <f>'DL CT'!AM108</f>
        <v>0</v>
      </c>
      <c r="V108" s="73">
        <f>'DL CT'!AN108</f>
        <v>190000</v>
      </c>
      <c r="W108" s="67"/>
      <c r="X108" s="67">
        <f>'DL CT'!AB108</f>
        <v>0</v>
      </c>
      <c r="Y108" s="67" t="str">
        <f>'DL CT'!AP108</f>
        <v>Khách hàng thanh toán qua máy Pos</v>
      </c>
      <c r="Z108" s="67"/>
      <c r="AA108" s="67"/>
      <c r="AB108" s="70" t="s">
        <v>1811</v>
      </c>
      <c r="AC108" s="74"/>
      <c r="AD108" s="67" t="s">
        <v>1808</v>
      </c>
    </row>
    <row r="109" spans="1:30" ht="32.25" customHeight="1" x14ac:dyDescent="0.15">
      <c r="A109" s="67" t="str">
        <f t="shared" si="1"/>
        <v>01/2021</v>
      </c>
      <c r="B109" s="67" t="str">
        <f>'DL CT'!B109</f>
        <v>SON00032</v>
      </c>
      <c r="C109" s="67" t="str">
        <f>LEFT('DL CT'!C109,10)</f>
        <v>23/01/2021</v>
      </c>
      <c r="D109" s="68" t="str">
        <f>IF('DL CT'!D109="Showroom","H1",IF('DL CT'!D109="DSpace","D1",IF('DL CT'!D109="Kho TTF","T4","D4")))</f>
        <v>T4</v>
      </c>
      <c r="E109" s="67" t="str">
        <f>'DL CT'!Q109</f>
        <v>KH000003</v>
      </c>
      <c r="F109" s="69" t="str">
        <f>'DL CT'!R109</f>
        <v>KH000003</v>
      </c>
      <c r="G109" s="67" t="str">
        <f>'DL CT'!S109</f>
        <v/>
      </c>
      <c r="H109" s="70" t="str">
        <f>'DL CT'!W109</f>
        <v>NVBH</v>
      </c>
      <c r="I109" s="70" t="str">
        <f>'DL CT'!Z109</f>
        <v>HP00000000096</v>
      </c>
      <c r="J109" s="69">
        <f t="shared" si="2"/>
        <v>0</v>
      </c>
      <c r="K109" s="67">
        <f t="shared" si="3"/>
        <v>0</v>
      </c>
      <c r="L109" s="71">
        <f>'DL CT'!AC109</f>
        <v>1</v>
      </c>
      <c r="M109" s="72" t="str">
        <f>'DL CT'!AE109</f>
        <v>Cái</v>
      </c>
      <c r="N109" s="72">
        <f>'DL CT'!AF109</f>
        <v>9640000</v>
      </c>
      <c r="O109" s="72">
        <f>'DL CT'!AG109</f>
        <v>0</v>
      </c>
      <c r="P109" s="72">
        <f>'DL CT'!AH109</f>
        <v>0</v>
      </c>
      <c r="Q109" s="73">
        <f>'DL CT'!AI109</f>
        <v>9640000</v>
      </c>
      <c r="R109" s="67">
        <f>'DL CT'!AJ109</f>
        <v>0</v>
      </c>
      <c r="S109" s="67">
        <f>'DL CT'!AK109</f>
        <v>0</v>
      </c>
      <c r="T109" s="67">
        <f>'DL CT'!AL109</f>
        <v>0</v>
      </c>
      <c r="U109" s="73">
        <f>'DL CT'!AM109</f>
        <v>0</v>
      </c>
      <c r="V109" s="73">
        <f>'DL CT'!AN109</f>
        <v>12280000</v>
      </c>
      <c r="W109" s="67"/>
      <c r="X109" s="67">
        <f>'DL CT'!AB109</f>
        <v>0</v>
      </c>
      <c r="Y109" s="67" t="str">
        <f>'DL CT'!AP109</f>
        <v>Khách thực chuyển 6,180,000 cho đơn hàng này. Khách đã thanh toán đợt 1 là 6,100,000 vào ngày 29/12/21 qua VP bank Cty</v>
      </c>
      <c r="Z109" s="67"/>
      <c r="AA109" s="67"/>
      <c r="AB109" s="70" t="s">
        <v>1807</v>
      </c>
      <c r="AC109" s="74"/>
      <c r="AD109" s="67" t="s">
        <v>1808</v>
      </c>
    </row>
    <row r="110" spans="1:30" ht="32.25" customHeight="1" x14ac:dyDescent="0.15">
      <c r="A110" s="67" t="str">
        <f t="shared" si="1"/>
        <v>01/2021</v>
      </c>
      <c r="B110" s="67" t="str">
        <f>'DL CT'!B110</f>
        <v>SON00032</v>
      </c>
      <c r="C110" s="67" t="str">
        <f>LEFT('DL CT'!C110,10)</f>
        <v>23/01/2021</v>
      </c>
      <c r="D110" s="68" t="str">
        <f>IF('DL CT'!D110="Showroom","H1",IF('DL CT'!D110="DSpace","D1",IF('DL CT'!D110="Kho TTF","T4","D4")))</f>
        <v>T4</v>
      </c>
      <c r="E110" s="67" t="str">
        <f>'DL CT'!Q110</f>
        <v>KH000003</v>
      </c>
      <c r="F110" s="69" t="str">
        <f>'DL CT'!R110</f>
        <v>KH000003</v>
      </c>
      <c r="G110" s="67" t="str">
        <f>'DL CT'!S110</f>
        <v/>
      </c>
      <c r="H110" s="70" t="str">
        <f>'DL CT'!W110</f>
        <v>NVBH</v>
      </c>
      <c r="I110" s="70" t="str">
        <f>'DL CT'!Z110</f>
        <v>HP00000000097</v>
      </c>
      <c r="J110" s="69">
        <f t="shared" si="2"/>
        <v>0</v>
      </c>
      <c r="K110" s="67">
        <f t="shared" si="3"/>
        <v>0</v>
      </c>
      <c r="L110" s="71">
        <f>'DL CT'!AC110</f>
        <v>1</v>
      </c>
      <c r="M110" s="72" t="str">
        <f>'DL CT'!AE110</f>
        <v>Cái</v>
      </c>
      <c r="N110" s="72">
        <f>'DL CT'!AF110</f>
        <v>2640000</v>
      </c>
      <c r="O110" s="72">
        <f>'DL CT'!AG110</f>
        <v>0</v>
      </c>
      <c r="P110" s="72">
        <f>'DL CT'!AH110</f>
        <v>0</v>
      </c>
      <c r="Q110" s="73">
        <f>'DL CT'!AI110</f>
        <v>2640000</v>
      </c>
      <c r="R110" s="67">
        <f>'DL CT'!AJ110</f>
        <v>0</v>
      </c>
      <c r="S110" s="67">
        <f>'DL CT'!AK110</f>
        <v>0</v>
      </c>
      <c r="T110" s="67">
        <f>'DL CT'!AL110</f>
        <v>0</v>
      </c>
      <c r="U110" s="73">
        <f>'DL CT'!AM110</f>
        <v>0</v>
      </c>
      <c r="V110" s="73">
        <f>'DL CT'!AN110</f>
        <v>0</v>
      </c>
      <c r="W110" s="67"/>
      <c r="X110" s="67">
        <f>'DL CT'!AB110</f>
        <v>0</v>
      </c>
      <c r="Y110" s="67" t="str">
        <f>'DL CT'!AP110</f>
        <v>Khách thực chuyển 6,180,000 cho đơn hàng này. Khách đã thanh toán đợt 1 là 6,100,000 vào ngày 29/12/21 qua VP bank Cty</v>
      </c>
      <c r="Z110" s="67"/>
      <c r="AA110" s="67"/>
      <c r="AB110" s="70" t="s">
        <v>1807</v>
      </c>
      <c r="AC110" s="74"/>
      <c r="AD110" s="67" t="s">
        <v>1808</v>
      </c>
    </row>
    <row r="111" spans="1:30" ht="32.25" customHeight="1" x14ac:dyDescent="0.15">
      <c r="A111" s="67" t="str">
        <f t="shared" si="1"/>
        <v>01/2021</v>
      </c>
      <c r="B111" s="67" t="str">
        <f>'DL CT'!B111</f>
        <v>SON00033</v>
      </c>
      <c r="C111" s="67" t="str">
        <f>LEFT('DL CT'!C111,10)</f>
        <v>23/01/2021</v>
      </c>
      <c r="D111" s="68" t="str">
        <f>IF('DL CT'!D111="Showroom","H1",IF('DL CT'!D111="DSpace","D1",IF('DL CT'!D111="Kho TTF","T4","D4")))</f>
        <v>T4</v>
      </c>
      <c r="E111" s="67" t="str">
        <f>'DL CT'!Q111</f>
        <v>KH000025</v>
      </c>
      <c r="F111" s="69" t="str">
        <f>'DL CT'!R111</f>
        <v>KH000025</v>
      </c>
      <c r="G111" s="67" t="str">
        <f>'DL CT'!S111</f>
        <v/>
      </c>
      <c r="H111" s="70" t="str">
        <f>'DL CT'!W111</f>
        <v>Phương Thảo</v>
      </c>
      <c r="I111" s="70" t="str">
        <f>'DL CT'!Z111</f>
        <v>HP00000000098</v>
      </c>
      <c r="J111" s="69">
        <f t="shared" si="2"/>
        <v>0</v>
      </c>
      <c r="K111" s="67">
        <f t="shared" si="3"/>
        <v>0</v>
      </c>
      <c r="L111" s="71">
        <f>'DL CT'!AC111</f>
        <v>1</v>
      </c>
      <c r="M111" s="72" t="str">
        <f>'DL CT'!AE111</f>
        <v>Cái</v>
      </c>
      <c r="N111" s="72">
        <f>'DL CT'!AF111</f>
        <v>990000</v>
      </c>
      <c r="O111" s="72">
        <f>'DL CT'!AG111</f>
        <v>198000</v>
      </c>
      <c r="P111" s="72">
        <f>'DL CT'!AH111</f>
        <v>20</v>
      </c>
      <c r="Q111" s="73">
        <f>'DL CT'!AI111</f>
        <v>792000</v>
      </c>
      <c r="R111" s="67">
        <f>'DL CT'!AJ111</f>
        <v>0</v>
      </c>
      <c r="S111" s="67">
        <f>'DL CT'!AK111</f>
        <v>0</v>
      </c>
      <c r="T111" s="67">
        <f>'DL CT'!AL111</f>
        <v>0</v>
      </c>
      <c r="U111" s="73">
        <f>'DL CT'!AM111</f>
        <v>0</v>
      </c>
      <c r="V111" s="73">
        <f>'DL CT'!AN111</f>
        <v>792000</v>
      </c>
      <c r="W111" s="67"/>
      <c r="X111" s="67">
        <f>'DL CT'!AB111</f>
        <v>0</v>
      </c>
      <c r="Y111" s="67" t="str">
        <f>'DL CT'!AP111</f>
        <v>Chương trình tháng 1
Khách hàng thanh toán chuyển khoản</v>
      </c>
      <c r="Z111" s="67"/>
      <c r="AA111" s="67"/>
      <c r="AB111" s="70" t="s">
        <v>1811</v>
      </c>
      <c r="AC111" s="74"/>
      <c r="AD111" s="67" t="s">
        <v>1809</v>
      </c>
    </row>
    <row r="112" spans="1:30" ht="32.25" customHeight="1" x14ac:dyDescent="0.15">
      <c r="A112" s="67" t="str">
        <f t="shared" si="1"/>
        <v>01/2021</v>
      </c>
      <c r="B112" s="67" t="str">
        <f>'DL CT'!B112</f>
        <v>SON00034</v>
      </c>
      <c r="C112" s="67" t="str">
        <f>LEFT('DL CT'!C112,10)</f>
        <v>23/01/2021</v>
      </c>
      <c r="D112" s="68" t="str">
        <f>IF('DL CT'!D112="Showroom","H1",IF('DL CT'!D112="DSpace","D1",IF('DL CT'!D112="Kho TTF","T4","D4")))</f>
        <v>H1</v>
      </c>
      <c r="E112" s="67" t="str">
        <f>'DL CT'!Q112</f>
        <v>KH000025</v>
      </c>
      <c r="F112" s="69" t="str">
        <f>'DL CT'!R112</f>
        <v>KH000025</v>
      </c>
      <c r="G112" s="67" t="str">
        <f>'DL CT'!S112</f>
        <v/>
      </c>
      <c r="H112" s="70" t="str">
        <f>'DL CT'!W112</f>
        <v>Phương Thảo</v>
      </c>
      <c r="I112" s="70" t="str">
        <f>'DL CT'!Z112</f>
        <v>HP00000000098</v>
      </c>
      <c r="J112" s="69">
        <f t="shared" si="2"/>
        <v>0</v>
      </c>
      <c r="K112" s="67">
        <f t="shared" si="3"/>
        <v>0</v>
      </c>
      <c r="L112" s="71">
        <f>'DL CT'!AC112</f>
        <v>1</v>
      </c>
      <c r="M112" s="72" t="str">
        <f>'DL CT'!AE112</f>
        <v>Cái</v>
      </c>
      <c r="N112" s="72">
        <f>'DL CT'!AF112</f>
        <v>990000</v>
      </c>
      <c r="O112" s="72">
        <f>'DL CT'!AG112</f>
        <v>198000</v>
      </c>
      <c r="P112" s="72">
        <f>'DL CT'!AH112</f>
        <v>20</v>
      </c>
      <c r="Q112" s="73">
        <f>'DL CT'!AI112</f>
        <v>792000</v>
      </c>
      <c r="R112" s="67">
        <f>'DL CT'!AJ112</f>
        <v>0</v>
      </c>
      <c r="S112" s="67">
        <f>'DL CT'!AK112</f>
        <v>0</v>
      </c>
      <c r="T112" s="67">
        <f>'DL CT'!AL112</f>
        <v>0</v>
      </c>
      <c r="U112" s="73">
        <f>'DL CT'!AM112</f>
        <v>0</v>
      </c>
      <c r="V112" s="73">
        <f>'DL CT'!AN112</f>
        <v>792000</v>
      </c>
      <c r="W112" s="67"/>
      <c r="X112" s="67">
        <f>'DL CT'!AB112</f>
        <v>0</v>
      </c>
      <c r="Y112" s="67" t="str">
        <f>'DL CT'!AP112</f>
        <v>Chương trình Tháng 1</v>
      </c>
      <c r="Z112" s="67"/>
      <c r="AA112" s="67"/>
      <c r="AB112" s="70" t="s">
        <v>1811</v>
      </c>
      <c r="AC112" s="74"/>
      <c r="AD112" s="67" t="s">
        <v>1809</v>
      </c>
    </row>
    <row r="113" spans="1:30" ht="32.25" customHeight="1" x14ac:dyDescent="0.15">
      <c r="A113" s="67" t="str">
        <f t="shared" si="1"/>
        <v>01/2021</v>
      </c>
      <c r="B113" s="67" t="str">
        <f>'DL CT'!B113</f>
        <v>SON00035</v>
      </c>
      <c r="C113" s="67" t="str">
        <f>LEFT('DL CT'!C113,10)</f>
        <v>23/01/2021</v>
      </c>
      <c r="D113" s="68" t="str">
        <f>IF('DL CT'!D113="Showroom","H1",IF('DL CT'!D113="DSpace","D1",IF('DL CT'!D113="Kho TTF","T4","D4")))</f>
        <v>H1</v>
      </c>
      <c r="E113" s="67" t="str">
        <f>'DL CT'!Q113</f>
        <v>KH000026</v>
      </c>
      <c r="F113" s="69" t="str">
        <f>'DL CT'!R113</f>
        <v>KH000026</v>
      </c>
      <c r="G113" s="67" t="str">
        <f>'DL CT'!S113</f>
        <v/>
      </c>
      <c r="H113" s="70" t="str">
        <f>'DL CT'!W113</f>
        <v>Phương Thảo</v>
      </c>
      <c r="I113" s="70" t="str">
        <f>'DL CT'!Z113</f>
        <v>HP00000000014</v>
      </c>
      <c r="J113" s="69">
        <f t="shared" si="2"/>
        <v>0</v>
      </c>
      <c r="K113" s="67">
        <f t="shared" si="3"/>
        <v>0</v>
      </c>
      <c r="L113" s="71">
        <f>'DL CT'!AC113</f>
        <v>1</v>
      </c>
      <c r="M113" s="72" t="str">
        <f>'DL CT'!AE113</f>
        <v>Cái</v>
      </c>
      <c r="N113" s="72">
        <f>'DL CT'!AF113</f>
        <v>385000</v>
      </c>
      <c r="O113" s="72">
        <f>'DL CT'!AG113</f>
        <v>77000</v>
      </c>
      <c r="P113" s="72">
        <f>'DL CT'!AH113</f>
        <v>20</v>
      </c>
      <c r="Q113" s="73">
        <f>'DL CT'!AI113</f>
        <v>308000</v>
      </c>
      <c r="R113" s="67">
        <f>'DL CT'!AJ113</f>
        <v>0</v>
      </c>
      <c r="S113" s="67">
        <f>'DL CT'!AK113</f>
        <v>0</v>
      </c>
      <c r="T113" s="67">
        <f>'DL CT'!AL113</f>
        <v>0</v>
      </c>
      <c r="U113" s="73">
        <f>'DL CT'!AM113</f>
        <v>0</v>
      </c>
      <c r="V113" s="73">
        <f>'DL CT'!AN113</f>
        <v>308000</v>
      </c>
      <c r="W113" s="67"/>
      <c r="X113" s="67" t="str">
        <f>'DL CT'!AB113</f>
        <v>Chương trình giảm giá 20% Tháng 1</v>
      </c>
      <c r="Y113" s="67">
        <f>'DL CT'!AP113</f>
        <v>0</v>
      </c>
      <c r="Z113" s="67"/>
      <c r="AA113" s="67"/>
      <c r="AB113" s="70" t="s">
        <v>1811</v>
      </c>
      <c r="AC113" s="74"/>
      <c r="AD113" s="67" t="s">
        <v>1809</v>
      </c>
    </row>
    <row r="114" spans="1:30" ht="32.25" customHeight="1" x14ac:dyDescent="0.15">
      <c r="A114" s="67" t="str">
        <f t="shared" si="1"/>
        <v>01/2021</v>
      </c>
      <c r="B114" s="67" t="str">
        <f>'DL CT'!B114</f>
        <v>SON00036</v>
      </c>
      <c r="C114" s="67" t="str">
        <f>LEFT('DL CT'!C114,10)</f>
        <v>23/01/2021</v>
      </c>
      <c r="D114" s="68" t="str">
        <f>IF('DL CT'!D114="Showroom","H1",IF('DL CT'!D114="DSpace","D1",IF('DL CT'!D114="Kho TTF","T4","D4")))</f>
        <v>T4</v>
      </c>
      <c r="E114" s="67" t="str">
        <f>'DL CT'!Q114</f>
        <v>KH000026</v>
      </c>
      <c r="F114" s="69" t="str">
        <f>'DL CT'!R114</f>
        <v>KH000026</v>
      </c>
      <c r="G114" s="67" t="str">
        <f>'DL CT'!S114</f>
        <v/>
      </c>
      <c r="H114" s="70" t="str">
        <f>'DL CT'!W114</f>
        <v>Phương Thảo</v>
      </c>
      <c r="I114" s="70" t="str">
        <f>'DL CT'!Z114</f>
        <v>HP00000000099</v>
      </c>
      <c r="J114" s="69">
        <f t="shared" si="2"/>
        <v>0</v>
      </c>
      <c r="K114" s="67">
        <f t="shared" si="3"/>
        <v>0</v>
      </c>
      <c r="L114" s="71">
        <f>'DL CT'!AC114</f>
        <v>1</v>
      </c>
      <c r="M114" s="72" t="str">
        <f>'DL CT'!AE114</f>
        <v>Cái</v>
      </c>
      <c r="N114" s="72">
        <f>'DL CT'!AF114</f>
        <v>385000</v>
      </c>
      <c r="O114" s="72">
        <f>'DL CT'!AG114</f>
        <v>77000</v>
      </c>
      <c r="P114" s="72">
        <f>'DL CT'!AH114</f>
        <v>20</v>
      </c>
      <c r="Q114" s="73">
        <f>'DL CT'!AI114</f>
        <v>308000</v>
      </c>
      <c r="R114" s="67">
        <f>'DL CT'!AJ114</f>
        <v>0</v>
      </c>
      <c r="S114" s="67">
        <f>'DL CT'!AK114</f>
        <v>0</v>
      </c>
      <c r="T114" s="67">
        <f>'DL CT'!AL114</f>
        <v>0</v>
      </c>
      <c r="U114" s="73">
        <f>'DL CT'!AM114</f>
        <v>0</v>
      </c>
      <c r="V114" s="73">
        <f>'DL CT'!AN114</f>
        <v>308000</v>
      </c>
      <c r="W114" s="67"/>
      <c r="X114" s="67" t="str">
        <f>'DL CT'!AB114</f>
        <v>Chương trình giảm 20% tháng 1</v>
      </c>
      <c r="Y114" s="67" t="str">
        <f>'DL CT'!AP114</f>
        <v>Chương trình khuyến mãi 20% tháng 1</v>
      </c>
      <c r="Z114" s="67"/>
      <c r="AA114" s="67"/>
      <c r="AB114" s="70" t="s">
        <v>1811</v>
      </c>
      <c r="AC114" s="74"/>
      <c r="AD114" s="67" t="s">
        <v>1809</v>
      </c>
    </row>
    <row r="115" spans="1:30" ht="32.25" customHeight="1" x14ac:dyDescent="0.15">
      <c r="A115" s="67" t="str">
        <f t="shared" si="1"/>
        <v>01/2021</v>
      </c>
      <c r="B115" s="67" t="str">
        <f>'DL CT'!B115</f>
        <v>SON00037</v>
      </c>
      <c r="C115" s="67" t="str">
        <f>LEFT('DL CT'!C115,10)</f>
        <v>23/01/2021</v>
      </c>
      <c r="D115" s="68" t="str">
        <f>IF('DL CT'!D115="Showroom","H1",IF('DL CT'!D115="DSpace","D1",IF('DL CT'!D115="Kho TTF","T4","D4")))</f>
        <v>D1</v>
      </c>
      <c r="E115" s="67" t="str">
        <f>'DL CT'!Q115</f>
        <v>KH000003</v>
      </c>
      <c r="F115" s="69" t="str">
        <f>'DL CT'!R115</f>
        <v>KH000003</v>
      </c>
      <c r="G115" s="67" t="str">
        <f>'DL CT'!S115</f>
        <v/>
      </c>
      <c r="H115" s="70" t="str">
        <f>'DL CT'!W115</f>
        <v>Phương Thảo</v>
      </c>
      <c r="I115" s="70" t="str">
        <f>'DL CT'!Z115</f>
        <v>HP00000000100</v>
      </c>
      <c r="J115" s="69">
        <f t="shared" si="2"/>
        <v>0</v>
      </c>
      <c r="K115" s="67">
        <f t="shared" si="3"/>
        <v>0</v>
      </c>
      <c r="L115" s="71">
        <f>'DL CT'!AC115</f>
        <v>2</v>
      </c>
      <c r="M115" s="72" t="str">
        <f>'DL CT'!AE115</f>
        <v>Cái</v>
      </c>
      <c r="N115" s="72">
        <f>'DL CT'!AF115</f>
        <v>385000</v>
      </c>
      <c r="O115" s="72">
        <f>'DL CT'!AG115</f>
        <v>154000</v>
      </c>
      <c r="P115" s="72">
        <f>'DL CT'!AH115</f>
        <v>20</v>
      </c>
      <c r="Q115" s="73">
        <f>'DL CT'!AI115</f>
        <v>616000</v>
      </c>
      <c r="R115" s="67">
        <f>'DL CT'!AJ115</f>
        <v>0</v>
      </c>
      <c r="S115" s="67">
        <f>'DL CT'!AK115</f>
        <v>0</v>
      </c>
      <c r="T115" s="67">
        <f>'DL CT'!AL115</f>
        <v>0</v>
      </c>
      <c r="U115" s="73">
        <f>'DL CT'!AM115</f>
        <v>0</v>
      </c>
      <c r="V115" s="73">
        <f>'DL CT'!AN115</f>
        <v>1232000</v>
      </c>
      <c r="W115" s="67"/>
      <c r="X115" s="67">
        <f>'DL CT'!AB115</f>
        <v>0</v>
      </c>
      <c r="Y115" s="67" t="str">
        <f>'DL CT'!AP115</f>
        <v>Hàng Handpick, chương trình khuyến mãi 20% tháng 1</v>
      </c>
      <c r="Z115" s="67"/>
      <c r="AA115" s="67"/>
      <c r="AB115" s="70" t="s">
        <v>1811</v>
      </c>
      <c r="AC115" s="74"/>
      <c r="AD115" s="67" t="s">
        <v>1809</v>
      </c>
    </row>
    <row r="116" spans="1:30" ht="32.25" customHeight="1" x14ac:dyDescent="0.15">
      <c r="A116" s="67" t="str">
        <f t="shared" si="1"/>
        <v>01/2021</v>
      </c>
      <c r="B116" s="67" t="str">
        <f>'DL CT'!B116</f>
        <v>SON00037</v>
      </c>
      <c r="C116" s="67" t="str">
        <f>LEFT('DL CT'!C116,10)</f>
        <v>23/01/2021</v>
      </c>
      <c r="D116" s="68" t="str">
        <f>IF('DL CT'!D116="Showroom","H1",IF('DL CT'!D116="DSpace","D1",IF('DL CT'!D116="Kho TTF","T4","D4")))</f>
        <v>D1</v>
      </c>
      <c r="E116" s="67" t="str">
        <f>'DL CT'!Q116</f>
        <v>KH000003</v>
      </c>
      <c r="F116" s="69" t="str">
        <f>'DL CT'!R116</f>
        <v>KH000003</v>
      </c>
      <c r="G116" s="67" t="str">
        <f>'DL CT'!S116</f>
        <v/>
      </c>
      <c r="H116" s="70" t="str">
        <f>'DL CT'!W116</f>
        <v>Phương Thảo</v>
      </c>
      <c r="I116" s="70" t="str">
        <f>'DL CT'!Z116</f>
        <v>HP00000000101</v>
      </c>
      <c r="J116" s="69">
        <f t="shared" si="2"/>
        <v>0</v>
      </c>
      <c r="K116" s="67">
        <f t="shared" si="3"/>
        <v>0</v>
      </c>
      <c r="L116" s="71">
        <f>'DL CT'!AC116</f>
        <v>2</v>
      </c>
      <c r="M116" s="72" t="str">
        <f>'DL CT'!AE116</f>
        <v>Cái</v>
      </c>
      <c r="N116" s="72">
        <f>'DL CT'!AF116</f>
        <v>385000</v>
      </c>
      <c r="O116" s="72">
        <f>'DL CT'!AG116</f>
        <v>154000</v>
      </c>
      <c r="P116" s="72">
        <f>'DL CT'!AH116</f>
        <v>20</v>
      </c>
      <c r="Q116" s="73">
        <f>'DL CT'!AI116</f>
        <v>616000</v>
      </c>
      <c r="R116" s="67">
        <f>'DL CT'!AJ116</f>
        <v>0</v>
      </c>
      <c r="S116" s="67">
        <f>'DL CT'!AK116</f>
        <v>0</v>
      </c>
      <c r="T116" s="67">
        <f>'DL CT'!AL116</f>
        <v>0</v>
      </c>
      <c r="U116" s="73">
        <f>'DL CT'!AM116</f>
        <v>0</v>
      </c>
      <c r="V116" s="73">
        <f>'DL CT'!AN116</f>
        <v>0</v>
      </c>
      <c r="W116" s="67"/>
      <c r="X116" s="67">
        <f>'DL CT'!AB116</f>
        <v>0</v>
      </c>
      <c r="Y116" s="67" t="str">
        <f>'DL CT'!AP116</f>
        <v>Hàng Handpick, chương trình khuyến mãi 20% tháng 1</v>
      </c>
      <c r="Z116" s="67"/>
      <c r="AA116" s="67"/>
      <c r="AB116" s="70" t="s">
        <v>1811</v>
      </c>
      <c r="AC116" s="74"/>
      <c r="AD116" s="67" t="s">
        <v>1809</v>
      </c>
    </row>
    <row r="117" spans="1:30" ht="32.25" customHeight="1" x14ac:dyDescent="0.15">
      <c r="A117" s="67" t="str">
        <f t="shared" si="1"/>
        <v>01/2021</v>
      </c>
      <c r="B117" s="67" t="str">
        <f>'DL CT'!B117</f>
        <v>SON00038</v>
      </c>
      <c r="C117" s="67" t="str">
        <f>LEFT('DL CT'!C117,10)</f>
        <v>24/01/2021</v>
      </c>
      <c r="D117" s="68" t="str">
        <f>IF('DL CT'!D117="Showroom","H1",IF('DL CT'!D117="DSpace","D1",IF('DL CT'!D117="Kho TTF","T4","D4")))</f>
        <v>H1</v>
      </c>
      <c r="E117" s="67" t="str">
        <f>'DL CT'!Q117</f>
        <v>KH000024</v>
      </c>
      <c r="F117" s="69" t="str">
        <f>'DL CT'!R117</f>
        <v>KH000024</v>
      </c>
      <c r="G117" s="67" t="str">
        <f>'DL CT'!S117</f>
        <v/>
      </c>
      <c r="H117" s="70" t="str">
        <f>'DL CT'!W117</f>
        <v>Ánh Nguyệt</v>
      </c>
      <c r="I117" s="70" t="str">
        <f>'DL CT'!Z117</f>
        <v>HP00000000056</v>
      </c>
      <c r="J117" s="69">
        <f t="shared" si="2"/>
        <v>0</v>
      </c>
      <c r="K117" s="67">
        <f t="shared" si="3"/>
        <v>0</v>
      </c>
      <c r="L117" s="71">
        <f>'DL CT'!AC117</f>
        <v>2</v>
      </c>
      <c r="M117" s="72" t="str">
        <f>'DL CT'!AE117</f>
        <v>Cái</v>
      </c>
      <c r="N117" s="72">
        <f>'DL CT'!AF117</f>
        <v>990000</v>
      </c>
      <c r="O117" s="72">
        <f>'DL CT'!AG117</f>
        <v>396000</v>
      </c>
      <c r="P117" s="72">
        <f>'DL CT'!AH117</f>
        <v>20</v>
      </c>
      <c r="Q117" s="73">
        <f>'DL CT'!AI117</f>
        <v>1584000</v>
      </c>
      <c r="R117" s="67">
        <f>'DL CT'!AJ117</f>
        <v>0</v>
      </c>
      <c r="S117" s="67">
        <f>'DL CT'!AK117</f>
        <v>0</v>
      </c>
      <c r="T117" s="67">
        <f>'DL CT'!AL117</f>
        <v>0</v>
      </c>
      <c r="U117" s="73">
        <f>'DL CT'!AM117</f>
        <v>0</v>
      </c>
      <c r="V117" s="73">
        <f>'DL CT'!AN117</f>
        <v>1584000</v>
      </c>
      <c r="W117" s="67"/>
      <c r="X117" s="67">
        <f>'DL CT'!AB117</f>
        <v>0</v>
      </c>
      <c r="Y117" s="67" t="str">
        <f>'DL CT'!AP117</f>
        <v>Giam 20% Chuong trinh 1-21</v>
      </c>
      <c r="Z117" s="67"/>
      <c r="AA117" s="67"/>
      <c r="AB117" s="70" t="s">
        <v>1807</v>
      </c>
      <c r="AC117" s="74"/>
      <c r="AD117" s="67" t="s">
        <v>1809</v>
      </c>
    </row>
    <row r="118" spans="1:30" ht="32.25" customHeight="1" x14ac:dyDescent="0.15">
      <c r="A118" s="67" t="str">
        <f t="shared" si="1"/>
        <v>01/2021</v>
      </c>
      <c r="B118" s="67" t="str">
        <f>'DL CT'!B118</f>
        <v>SON00039</v>
      </c>
      <c r="C118" s="67" t="str">
        <f>LEFT('DL CT'!C118,10)</f>
        <v>25/01/2021</v>
      </c>
      <c r="D118" s="68" t="str">
        <f>IF('DL CT'!D118="Showroom","H1",IF('DL CT'!D118="DSpace","D1",IF('DL CT'!D118="Kho TTF","T4","D4")))</f>
        <v>H1</v>
      </c>
      <c r="E118" s="67" t="str">
        <f>'DL CT'!Q118</f>
        <v>KH000027</v>
      </c>
      <c r="F118" s="69" t="str">
        <f>'DL CT'!R118</f>
        <v>KH000027</v>
      </c>
      <c r="G118" s="67" t="str">
        <f>'DL CT'!S118</f>
        <v/>
      </c>
      <c r="H118" s="70" t="str">
        <f>'DL CT'!W118</f>
        <v>Ánh Nguyệt</v>
      </c>
      <c r="I118" s="70" t="str">
        <f>'DL CT'!Z118</f>
        <v>HP00000000102</v>
      </c>
      <c r="J118" s="69">
        <f t="shared" si="2"/>
        <v>0</v>
      </c>
      <c r="K118" s="67">
        <f t="shared" si="3"/>
        <v>0</v>
      </c>
      <c r="L118" s="71">
        <f>'DL CT'!AC118</f>
        <v>2</v>
      </c>
      <c r="M118" s="72" t="str">
        <f>'DL CT'!AE118</f>
        <v>Cái</v>
      </c>
      <c r="N118" s="72">
        <f>'DL CT'!AF118</f>
        <v>1815000</v>
      </c>
      <c r="O118" s="72">
        <f>'DL CT'!AG118</f>
        <v>363000</v>
      </c>
      <c r="P118" s="72">
        <f>'DL CT'!AH118</f>
        <v>10</v>
      </c>
      <c r="Q118" s="73">
        <f>'DL CT'!AI118</f>
        <v>3267000</v>
      </c>
      <c r="R118" s="67">
        <f>'DL CT'!AJ118</f>
        <v>0</v>
      </c>
      <c r="S118" s="67">
        <f>'DL CT'!AK118</f>
        <v>0</v>
      </c>
      <c r="T118" s="67">
        <f>'DL CT'!AL118</f>
        <v>0</v>
      </c>
      <c r="U118" s="73">
        <f>'DL CT'!AM118</f>
        <v>0</v>
      </c>
      <c r="V118" s="73">
        <f>'DL CT'!AN118</f>
        <v>3267000</v>
      </c>
      <c r="W118" s="67"/>
      <c r="X118" s="67">
        <f>'DL CT'!AB118</f>
        <v>0</v>
      </c>
      <c r="Y118" s="67" t="str">
        <f>'DL CT'!AP118</f>
        <v>Chị Nương duyệt giảm 10% 07/01/2021</v>
      </c>
      <c r="Z118" s="67"/>
      <c r="AA118" s="67"/>
      <c r="AB118" s="70" t="s">
        <v>1807</v>
      </c>
      <c r="AC118" s="74"/>
      <c r="AD118" s="67" t="s">
        <v>1809</v>
      </c>
    </row>
    <row r="119" spans="1:30" ht="32.25" customHeight="1" x14ac:dyDescent="0.15">
      <c r="A119" s="67" t="str">
        <f t="shared" si="1"/>
        <v>01/2021</v>
      </c>
      <c r="B119" s="67" t="str">
        <f>'DL CT'!B119</f>
        <v>SON00040</v>
      </c>
      <c r="C119" s="67" t="str">
        <f>LEFT('DL CT'!C119,10)</f>
        <v>25/01/2021</v>
      </c>
      <c r="D119" s="68" t="str">
        <f>IF('DL CT'!D119="Showroom","H1",IF('DL CT'!D119="DSpace","D1",IF('DL CT'!D119="Kho TTF","T4","D4")))</f>
        <v>H1</v>
      </c>
      <c r="E119" s="67" t="str">
        <f>'DL CT'!Q119</f>
        <v>KH000028</v>
      </c>
      <c r="F119" s="69" t="str">
        <f>'DL CT'!R119</f>
        <v>KH000028</v>
      </c>
      <c r="G119" s="67" t="str">
        <f>'DL CT'!S119</f>
        <v/>
      </c>
      <c r="H119" s="70" t="str">
        <f>'DL CT'!W119</f>
        <v>Ánh Nguyệt</v>
      </c>
      <c r="I119" s="70" t="str">
        <f>'DL CT'!Z119</f>
        <v>HP00000000103</v>
      </c>
      <c r="J119" s="69">
        <f t="shared" si="2"/>
        <v>0</v>
      </c>
      <c r="K119" s="67">
        <f t="shared" si="3"/>
        <v>0</v>
      </c>
      <c r="L119" s="71">
        <f>'DL CT'!AC119</f>
        <v>1</v>
      </c>
      <c r="M119" s="72" t="str">
        <f>'DL CT'!AE119</f>
        <v>Cái</v>
      </c>
      <c r="N119" s="72">
        <f>'DL CT'!AF119</f>
        <v>2850000</v>
      </c>
      <c r="O119" s="72">
        <f>'DL CT'!AG119</f>
        <v>2850000</v>
      </c>
      <c r="P119" s="72">
        <f>'DL CT'!AH119</f>
        <v>100</v>
      </c>
      <c r="Q119" s="73">
        <f>'DL CT'!AI119</f>
        <v>0</v>
      </c>
      <c r="R119" s="67">
        <f>'DL CT'!AJ119</f>
        <v>0</v>
      </c>
      <c r="S119" s="67">
        <f>'DL CT'!AK119</f>
        <v>0</v>
      </c>
      <c r="T119" s="67">
        <f>'DL CT'!AL119</f>
        <v>0</v>
      </c>
      <c r="U119" s="73">
        <f>'DL CT'!AM119</f>
        <v>0</v>
      </c>
      <c r="V119" s="73">
        <f>'DL CT'!AN119</f>
        <v>21803000</v>
      </c>
      <c r="W119" s="67"/>
      <c r="X119" s="67">
        <f>'DL CT'!AB119</f>
        <v>0</v>
      </c>
      <c r="Y119" s="67" t="str">
        <f>'DL CT'!AP119</f>
        <v>Mua 2 ghế coffee tặng 1 bàn coffee
Giam 20% Chương trình tháng 1-21
Giam theo Chương trình outlet.</v>
      </c>
      <c r="Z119" s="67"/>
      <c r="AA119" s="67"/>
      <c r="AB119" s="70" t="s">
        <v>1807</v>
      </c>
      <c r="AC119" s="74" t="s">
        <v>1810</v>
      </c>
      <c r="AD119" s="67">
        <f>IFERROR(VLOOKUP(I119,[2]DATA!B:AI,33,0),0)</f>
        <v>0</v>
      </c>
    </row>
    <row r="120" spans="1:30" ht="32.25" customHeight="1" x14ac:dyDescent="0.15">
      <c r="A120" s="67" t="str">
        <f t="shared" si="1"/>
        <v>01/2021</v>
      </c>
      <c r="B120" s="67" t="str">
        <f>'DL CT'!B120</f>
        <v>SON00040</v>
      </c>
      <c r="C120" s="67" t="str">
        <f>LEFT('DL CT'!C120,10)</f>
        <v>25/01/2021</v>
      </c>
      <c r="D120" s="68" t="str">
        <f>IF('DL CT'!D120="Showroom","H1",IF('DL CT'!D120="DSpace","D1",IF('DL CT'!D120="Kho TTF","T4","D4")))</f>
        <v>H1</v>
      </c>
      <c r="E120" s="67" t="str">
        <f>'DL CT'!Q120</f>
        <v>KH000028</v>
      </c>
      <c r="F120" s="69" t="str">
        <f>'DL CT'!R120</f>
        <v>KH000028</v>
      </c>
      <c r="G120" s="67" t="str">
        <f>'DL CT'!S120</f>
        <v/>
      </c>
      <c r="H120" s="70" t="str">
        <f>'DL CT'!W120</f>
        <v>Ánh Nguyệt</v>
      </c>
      <c r="I120" s="70" t="str">
        <f>'DL CT'!Z120</f>
        <v>HP00000000104</v>
      </c>
      <c r="J120" s="69">
        <f t="shared" si="2"/>
        <v>0</v>
      </c>
      <c r="K120" s="67">
        <f t="shared" si="3"/>
        <v>0</v>
      </c>
      <c r="L120" s="71">
        <f>'DL CT'!AC120</f>
        <v>2</v>
      </c>
      <c r="M120" s="72" t="str">
        <f>'DL CT'!AE120</f>
        <v>Cái</v>
      </c>
      <c r="N120" s="72">
        <f>'DL CT'!AF120</f>
        <v>3450000</v>
      </c>
      <c r="O120" s="72">
        <f>'DL CT'!AG120</f>
        <v>3450000</v>
      </c>
      <c r="P120" s="72">
        <f>'DL CT'!AH120</f>
        <v>50</v>
      </c>
      <c r="Q120" s="73">
        <f>'DL CT'!AI120</f>
        <v>3450000</v>
      </c>
      <c r="R120" s="67">
        <f>'DL CT'!AJ120</f>
        <v>0</v>
      </c>
      <c r="S120" s="67">
        <f>'DL CT'!AK120</f>
        <v>0</v>
      </c>
      <c r="T120" s="67">
        <f>'DL CT'!AL120</f>
        <v>0</v>
      </c>
      <c r="U120" s="73">
        <f>'DL CT'!AM120</f>
        <v>0</v>
      </c>
      <c r="V120" s="73">
        <f>'DL CT'!AN120</f>
        <v>0</v>
      </c>
      <c r="W120" s="67"/>
      <c r="X120" s="67">
        <f>'DL CT'!AB120</f>
        <v>0</v>
      </c>
      <c r="Y120" s="67" t="str">
        <f>'DL CT'!AP120</f>
        <v>Mua 2 ghế coffee tặng 1 bàn coffee
Giam 20% Chương trình tháng 1-21
Giam theo Chương trình outlet.</v>
      </c>
      <c r="Z120" s="67"/>
      <c r="AA120" s="67"/>
      <c r="AB120" s="70" t="s">
        <v>1807</v>
      </c>
      <c r="AC120" s="74"/>
      <c r="AD120" s="67" t="s">
        <v>1809</v>
      </c>
    </row>
    <row r="121" spans="1:30" ht="32.25" customHeight="1" x14ac:dyDescent="0.15">
      <c r="A121" s="67" t="str">
        <f t="shared" si="1"/>
        <v>01/2021</v>
      </c>
      <c r="B121" s="67" t="str">
        <f>'DL CT'!B121</f>
        <v>SON00040</v>
      </c>
      <c r="C121" s="67" t="str">
        <f>LEFT('DL CT'!C121,10)</f>
        <v>25/01/2021</v>
      </c>
      <c r="D121" s="68" t="str">
        <f>IF('DL CT'!D121="Showroom","H1",IF('DL CT'!D121="DSpace","D1",IF('DL CT'!D121="Kho TTF","T4","D4")))</f>
        <v>H1</v>
      </c>
      <c r="E121" s="67" t="str">
        <f>'DL CT'!Q121</f>
        <v>KH000028</v>
      </c>
      <c r="F121" s="69" t="str">
        <f>'DL CT'!R121</f>
        <v>KH000028</v>
      </c>
      <c r="G121" s="67" t="str">
        <f>'DL CT'!S121</f>
        <v/>
      </c>
      <c r="H121" s="70" t="str">
        <f>'DL CT'!W121</f>
        <v>Ánh Nguyệt</v>
      </c>
      <c r="I121" s="70" t="str">
        <f>'DL CT'!Z121</f>
        <v>HP00000000105</v>
      </c>
      <c r="J121" s="69">
        <f t="shared" si="2"/>
        <v>0</v>
      </c>
      <c r="K121" s="67">
        <f t="shared" si="3"/>
        <v>0</v>
      </c>
      <c r="L121" s="71">
        <f>'DL CT'!AC121</f>
        <v>4</v>
      </c>
      <c r="M121" s="72" t="str">
        <f>'DL CT'!AE121</f>
        <v>Cái</v>
      </c>
      <c r="N121" s="72">
        <f>'DL CT'!AF121</f>
        <v>1815000</v>
      </c>
      <c r="O121" s="72">
        <f>'DL CT'!AG121</f>
        <v>1452000</v>
      </c>
      <c r="P121" s="72">
        <f>'DL CT'!AH121</f>
        <v>20</v>
      </c>
      <c r="Q121" s="73">
        <f>'DL CT'!AI121</f>
        <v>5808000</v>
      </c>
      <c r="R121" s="67">
        <f>'DL CT'!AJ121</f>
        <v>0</v>
      </c>
      <c r="S121" s="67">
        <f>'DL CT'!AK121</f>
        <v>0</v>
      </c>
      <c r="T121" s="67">
        <f>'DL CT'!AL121</f>
        <v>0</v>
      </c>
      <c r="U121" s="73">
        <f>'DL CT'!AM121</f>
        <v>0</v>
      </c>
      <c r="V121" s="73">
        <f>'DL CT'!AN121</f>
        <v>0</v>
      </c>
      <c r="W121" s="67"/>
      <c r="X121" s="67">
        <f>'DL CT'!AB121</f>
        <v>0</v>
      </c>
      <c r="Y121" s="67" t="str">
        <f>'DL CT'!AP121</f>
        <v>Mua 2 ghế coffee tặng 1 bàn coffee
Giam 20% Chương trình tháng 1-21
Giam theo Chương trình outlet.</v>
      </c>
      <c r="Z121" s="67"/>
      <c r="AA121" s="67"/>
      <c r="AB121" s="70" t="s">
        <v>1807</v>
      </c>
      <c r="AC121" s="74"/>
      <c r="AD121" s="67" t="s">
        <v>1809</v>
      </c>
    </row>
    <row r="122" spans="1:30" ht="32.25" customHeight="1" x14ac:dyDescent="0.15">
      <c r="A122" s="67" t="str">
        <f t="shared" si="1"/>
        <v>01/2021</v>
      </c>
      <c r="B122" s="67" t="str">
        <f>'DL CT'!B122</f>
        <v>SON00040</v>
      </c>
      <c r="C122" s="67" t="str">
        <f>LEFT('DL CT'!C122,10)</f>
        <v>25/01/2021</v>
      </c>
      <c r="D122" s="68" t="str">
        <f>IF('DL CT'!D122="Showroom","H1",IF('DL CT'!D122="DSpace","D1",IF('DL CT'!D122="Kho TTF","T4","D4")))</f>
        <v>H1</v>
      </c>
      <c r="E122" s="67" t="str">
        <f>'DL CT'!Q122</f>
        <v>KH000028</v>
      </c>
      <c r="F122" s="69" t="str">
        <f>'DL CT'!R122</f>
        <v>KH000028</v>
      </c>
      <c r="G122" s="67" t="str">
        <f>'DL CT'!S122</f>
        <v/>
      </c>
      <c r="H122" s="70" t="str">
        <f>'DL CT'!W122</f>
        <v>Ánh Nguyệt</v>
      </c>
      <c r="I122" s="70" t="str">
        <f>'DL CT'!Z122</f>
        <v>HP00000000106</v>
      </c>
      <c r="J122" s="69">
        <f t="shared" si="2"/>
        <v>0</v>
      </c>
      <c r="K122" s="67">
        <f t="shared" si="3"/>
        <v>0</v>
      </c>
      <c r="L122" s="71">
        <f>'DL CT'!AC122</f>
        <v>2</v>
      </c>
      <c r="M122" s="72" t="str">
        <f>'DL CT'!AE122</f>
        <v>Cái</v>
      </c>
      <c r="N122" s="72">
        <f>'DL CT'!AF122</f>
        <v>1815000</v>
      </c>
      <c r="O122" s="72">
        <f>'DL CT'!AG122</f>
        <v>726000</v>
      </c>
      <c r="P122" s="72">
        <f>'DL CT'!AH122</f>
        <v>20</v>
      </c>
      <c r="Q122" s="73">
        <f>'DL CT'!AI122</f>
        <v>2904000</v>
      </c>
      <c r="R122" s="67">
        <f>'DL CT'!AJ122</f>
        <v>0</v>
      </c>
      <c r="S122" s="67">
        <f>'DL CT'!AK122</f>
        <v>0</v>
      </c>
      <c r="T122" s="67">
        <f>'DL CT'!AL122</f>
        <v>0</v>
      </c>
      <c r="U122" s="73">
        <f>'DL CT'!AM122</f>
        <v>0</v>
      </c>
      <c r="V122" s="73">
        <f>'DL CT'!AN122</f>
        <v>0</v>
      </c>
      <c r="W122" s="67"/>
      <c r="X122" s="67">
        <f>'DL CT'!AB122</f>
        <v>0</v>
      </c>
      <c r="Y122" s="67" t="str">
        <f>'DL CT'!AP122</f>
        <v>Mua 2 ghế coffee tặng 1 bàn coffee
Giam 20% Chương trình tháng 1-21
Giam theo Chương trình outlet.</v>
      </c>
      <c r="Z122" s="67"/>
      <c r="AA122" s="67"/>
      <c r="AB122" s="70" t="s">
        <v>1807</v>
      </c>
      <c r="AC122" s="74"/>
      <c r="AD122" s="67" t="s">
        <v>1809</v>
      </c>
    </row>
    <row r="123" spans="1:30" ht="32.25" customHeight="1" x14ac:dyDescent="0.15">
      <c r="A123" s="67" t="str">
        <f t="shared" si="1"/>
        <v>01/2021</v>
      </c>
      <c r="B123" s="67" t="str">
        <f>'DL CT'!B123</f>
        <v>SON00040</v>
      </c>
      <c r="C123" s="67" t="str">
        <f>LEFT('DL CT'!C123,10)</f>
        <v>25/01/2021</v>
      </c>
      <c r="D123" s="68" t="str">
        <f>IF('DL CT'!D123="Showroom","H1",IF('DL CT'!D123="DSpace","D1",IF('DL CT'!D123="Kho TTF","T4","D4")))</f>
        <v>H1</v>
      </c>
      <c r="E123" s="67" t="str">
        <f>'DL CT'!Q123</f>
        <v>KH000028</v>
      </c>
      <c r="F123" s="69" t="str">
        <f>'DL CT'!R123</f>
        <v>KH000028</v>
      </c>
      <c r="G123" s="67" t="str">
        <f>'DL CT'!S123</f>
        <v/>
      </c>
      <c r="H123" s="70" t="str">
        <f>'DL CT'!W123</f>
        <v>Ánh Nguyệt</v>
      </c>
      <c r="I123" s="70" t="str">
        <f>'DL CT'!Z123</f>
        <v>HP00000000107</v>
      </c>
      <c r="J123" s="69">
        <f t="shared" si="2"/>
        <v>0</v>
      </c>
      <c r="K123" s="67">
        <f t="shared" si="3"/>
        <v>0</v>
      </c>
      <c r="L123" s="71">
        <f>'DL CT'!AC123</f>
        <v>2</v>
      </c>
      <c r="M123" s="72" t="str">
        <f>'DL CT'!AE123</f>
        <v>Cái</v>
      </c>
      <c r="N123" s="72">
        <f>'DL CT'!AF123</f>
        <v>4180000</v>
      </c>
      <c r="O123" s="72">
        <f>'DL CT'!AG123</f>
        <v>3344000</v>
      </c>
      <c r="P123" s="72">
        <f>'DL CT'!AH123</f>
        <v>40</v>
      </c>
      <c r="Q123" s="73">
        <f>'DL CT'!AI123</f>
        <v>5016000</v>
      </c>
      <c r="R123" s="67">
        <f>'DL CT'!AJ123</f>
        <v>0</v>
      </c>
      <c r="S123" s="67">
        <f>'DL CT'!AK123</f>
        <v>0</v>
      </c>
      <c r="T123" s="67">
        <f>'DL CT'!AL123</f>
        <v>0</v>
      </c>
      <c r="U123" s="73">
        <f>'DL CT'!AM123</f>
        <v>0</v>
      </c>
      <c r="V123" s="73">
        <f>'DL CT'!AN123</f>
        <v>0</v>
      </c>
      <c r="W123" s="67"/>
      <c r="X123" s="67">
        <f>'DL CT'!AB123</f>
        <v>0</v>
      </c>
      <c r="Y123" s="67" t="str">
        <f>'DL CT'!AP123</f>
        <v>Mua 2 ghế coffee tặng 1 bàn coffee
Giam 20% Chương trình tháng 1-21
Giam theo Chương trình outlet.</v>
      </c>
      <c r="Z123" s="67"/>
      <c r="AA123" s="67"/>
      <c r="AB123" s="70" t="s">
        <v>1807</v>
      </c>
      <c r="AC123" s="74"/>
      <c r="AD123" s="67" t="s">
        <v>1809</v>
      </c>
    </row>
    <row r="124" spans="1:30" ht="32.25" customHeight="1" x14ac:dyDescent="0.15">
      <c r="A124" s="67" t="str">
        <f t="shared" si="1"/>
        <v>01/2021</v>
      </c>
      <c r="B124" s="67" t="str">
        <f>'DL CT'!B124</f>
        <v>SON00040</v>
      </c>
      <c r="C124" s="67" t="str">
        <f>LEFT('DL CT'!C124,10)</f>
        <v>25/01/2021</v>
      </c>
      <c r="D124" s="68" t="str">
        <f>IF('DL CT'!D124="Showroom","H1",IF('DL CT'!D124="DSpace","D1",IF('DL CT'!D124="Kho TTF","T4","D4")))</f>
        <v>H1</v>
      </c>
      <c r="E124" s="67" t="str">
        <f>'DL CT'!Q124</f>
        <v>KH000028</v>
      </c>
      <c r="F124" s="69" t="str">
        <f>'DL CT'!R124</f>
        <v>KH000028</v>
      </c>
      <c r="G124" s="67" t="str">
        <f>'DL CT'!S124</f>
        <v/>
      </c>
      <c r="H124" s="70" t="str">
        <f>'DL CT'!W124</f>
        <v>Ánh Nguyệt</v>
      </c>
      <c r="I124" s="70" t="str">
        <f>'DL CT'!Z124</f>
        <v>HP00000000108</v>
      </c>
      <c r="J124" s="69">
        <f t="shared" si="2"/>
        <v>0</v>
      </c>
      <c r="K124" s="67">
        <f t="shared" si="3"/>
        <v>0</v>
      </c>
      <c r="L124" s="71">
        <f>'DL CT'!AC124</f>
        <v>5</v>
      </c>
      <c r="M124" s="72" t="str">
        <f>'DL CT'!AE124</f>
        <v>Cái</v>
      </c>
      <c r="N124" s="72">
        <f>'DL CT'!AF124</f>
        <v>1850000</v>
      </c>
      <c r="O124" s="72">
        <f>'DL CT'!AG124</f>
        <v>4625000</v>
      </c>
      <c r="P124" s="72">
        <f>'DL CT'!AH124</f>
        <v>50</v>
      </c>
      <c r="Q124" s="73">
        <f>'DL CT'!AI124</f>
        <v>4625000</v>
      </c>
      <c r="R124" s="67">
        <f>'DL CT'!AJ124</f>
        <v>0</v>
      </c>
      <c r="S124" s="67">
        <f>'DL CT'!AK124</f>
        <v>0</v>
      </c>
      <c r="T124" s="67">
        <f>'DL CT'!AL124</f>
        <v>0</v>
      </c>
      <c r="U124" s="73">
        <f>'DL CT'!AM124</f>
        <v>0</v>
      </c>
      <c r="V124" s="73">
        <f>'DL CT'!AN124</f>
        <v>0</v>
      </c>
      <c r="W124" s="67"/>
      <c r="X124" s="67">
        <f>'DL CT'!AB124</f>
        <v>0</v>
      </c>
      <c r="Y124" s="67" t="str">
        <f>'DL CT'!AP124</f>
        <v>Mua 2 ghế coffee tặng 1 bàn coffee
Giam 20% Chương trình tháng 1-21
Giam theo Chương trình outlet.</v>
      </c>
      <c r="Z124" s="67"/>
      <c r="AA124" s="67"/>
      <c r="AB124" s="70" t="s">
        <v>1807</v>
      </c>
      <c r="AC124" s="74"/>
      <c r="AD124" s="67" t="s">
        <v>1809</v>
      </c>
    </row>
    <row r="125" spans="1:30" ht="32.25" customHeight="1" x14ac:dyDescent="0.15">
      <c r="A125" s="67" t="str">
        <f t="shared" si="1"/>
        <v>01/2021</v>
      </c>
      <c r="B125" s="67" t="str">
        <f>'DL CT'!B125</f>
        <v>SON00041</v>
      </c>
      <c r="C125" s="67" t="str">
        <f>LEFT('DL CT'!C125,10)</f>
        <v>25/01/2021</v>
      </c>
      <c r="D125" s="68" t="str">
        <f>IF('DL CT'!D125="Showroom","H1",IF('DL CT'!D125="DSpace","D1",IF('DL CT'!D125="Kho TTF","T4","D4")))</f>
        <v>T4</v>
      </c>
      <c r="E125" s="67" t="str">
        <f>'DL CT'!Q125</f>
        <v>KH000028</v>
      </c>
      <c r="F125" s="69" t="str">
        <f>'DL CT'!R125</f>
        <v>KH000028</v>
      </c>
      <c r="G125" s="67" t="str">
        <f>'DL CT'!S125</f>
        <v/>
      </c>
      <c r="H125" s="70" t="str">
        <f>'DL CT'!W125</f>
        <v>Ánh Nguyệt</v>
      </c>
      <c r="I125" s="70" t="str">
        <f>'DL CT'!Z125</f>
        <v>HP00000000105</v>
      </c>
      <c r="J125" s="69">
        <f t="shared" si="2"/>
        <v>0</v>
      </c>
      <c r="K125" s="67">
        <f t="shared" si="3"/>
        <v>0</v>
      </c>
      <c r="L125" s="71">
        <f>'DL CT'!AC125</f>
        <v>4</v>
      </c>
      <c r="M125" s="72" t="str">
        <f>'DL CT'!AE125</f>
        <v>Cái</v>
      </c>
      <c r="N125" s="72">
        <f>'DL CT'!AF125</f>
        <v>1815000</v>
      </c>
      <c r="O125" s="72">
        <f>'DL CT'!AG125</f>
        <v>1452000</v>
      </c>
      <c r="P125" s="72">
        <f>'DL CT'!AH125</f>
        <v>20</v>
      </c>
      <c r="Q125" s="73">
        <f>'DL CT'!AI125</f>
        <v>5808000</v>
      </c>
      <c r="R125" s="67">
        <f>'DL CT'!AJ125</f>
        <v>0</v>
      </c>
      <c r="S125" s="67">
        <f>'DL CT'!AK125</f>
        <v>0</v>
      </c>
      <c r="T125" s="67">
        <f>'DL CT'!AL125</f>
        <v>0</v>
      </c>
      <c r="U125" s="73">
        <f>'DL CT'!AM125</f>
        <v>0</v>
      </c>
      <c r="V125" s="73">
        <f>'DL CT'!AN125</f>
        <v>17424000</v>
      </c>
      <c r="W125" s="67"/>
      <c r="X125" s="67">
        <f>'DL CT'!AB125</f>
        <v>0</v>
      </c>
      <c r="Y125" s="67" t="str">
        <f>'DL CT'!AP125</f>
        <v>Giam 20% Chương trình tháng 1-21</v>
      </c>
      <c r="Z125" s="67"/>
      <c r="AA125" s="67"/>
      <c r="AB125" s="70" t="s">
        <v>1807</v>
      </c>
      <c r="AC125" s="74"/>
      <c r="AD125" s="67" t="s">
        <v>1809</v>
      </c>
    </row>
    <row r="126" spans="1:30" ht="32.25" customHeight="1" x14ac:dyDescent="0.15">
      <c r="A126" s="67" t="str">
        <f t="shared" si="1"/>
        <v>01/2021</v>
      </c>
      <c r="B126" s="67" t="str">
        <f>'DL CT'!B126</f>
        <v>SON00041</v>
      </c>
      <c r="C126" s="67" t="str">
        <f>LEFT('DL CT'!C126,10)</f>
        <v>25/01/2021</v>
      </c>
      <c r="D126" s="68" t="str">
        <f>IF('DL CT'!D126="Showroom","H1",IF('DL CT'!D126="DSpace","D1",IF('DL CT'!D126="Kho TTF","T4","D4")))</f>
        <v>T4</v>
      </c>
      <c r="E126" s="67" t="str">
        <f>'DL CT'!Q126</f>
        <v>KH000028</v>
      </c>
      <c r="F126" s="69" t="str">
        <f>'DL CT'!R126</f>
        <v>KH000028</v>
      </c>
      <c r="G126" s="67" t="str">
        <f>'DL CT'!S126</f>
        <v/>
      </c>
      <c r="H126" s="70" t="str">
        <f>'DL CT'!W126</f>
        <v>Ánh Nguyệt</v>
      </c>
      <c r="I126" s="70" t="str">
        <f>'DL CT'!Z126</f>
        <v>HP00000000106</v>
      </c>
      <c r="J126" s="69">
        <f t="shared" si="2"/>
        <v>0</v>
      </c>
      <c r="K126" s="67">
        <f t="shared" si="3"/>
        <v>0</v>
      </c>
      <c r="L126" s="71">
        <f>'DL CT'!AC126</f>
        <v>8</v>
      </c>
      <c r="M126" s="72" t="str">
        <f>'DL CT'!AE126</f>
        <v>Cái</v>
      </c>
      <c r="N126" s="72">
        <f>'DL CT'!AF126</f>
        <v>1815000</v>
      </c>
      <c r="O126" s="72">
        <f>'DL CT'!AG126</f>
        <v>2904000</v>
      </c>
      <c r="P126" s="72">
        <f>'DL CT'!AH126</f>
        <v>20</v>
      </c>
      <c r="Q126" s="73">
        <f>'DL CT'!AI126</f>
        <v>11616000</v>
      </c>
      <c r="R126" s="67">
        <f>'DL CT'!AJ126</f>
        <v>0</v>
      </c>
      <c r="S126" s="67">
        <f>'DL CT'!AK126</f>
        <v>0</v>
      </c>
      <c r="T126" s="67">
        <f>'DL CT'!AL126</f>
        <v>0</v>
      </c>
      <c r="U126" s="73">
        <f>'DL CT'!AM126</f>
        <v>0</v>
      </c>
      <c r="V126" s="73">
        <f>'DL CT'!AN126</f>
        <v>0</v>
      </c>
      <c r="W126" s="67"/>
      <c r="X126" s="67">
        <f>'DL CT'!AB126</f>
        <v>0</v>
      </c>
      <c r="Y126" s="67" t="str">
        <f>'DL CT'!AP126</f>
        <v>Giam 20% Chương trình tháng 1-21</v>
      </c>
      <c r="Z126" s="67"/>
      <c r="AA126" s="67"/>
      <c r="AB126" s="70" t="s">
        <v>1807</v>
      </c>
      <c r="AC126" s="74"/>
      <c r="AD126" s="67" t="s">
        <v>1809</v>
      </c>
    </row>
    <row r="127" spans="1:30" ht="32.25" customHeight="1" x14ac:dyDescent="0.15">
      <c r="A127" s="67" t="str">
        <f t="shared" si="1"/>
        <v>01/2021</v>
      </c>
      <c r="B127" s="67" t="str">
        <f>'DL CT'!B127</f>
        <v>SON00042</v>
      </c>
      <c r="C127" s="67" t="str">
        <f>LEFT('DL CT'!C127,10)</f>
        <v>25/01/2021</v>
      </c>
      <c r="D127" s="68" t="str">
        <f>IF('DL CT'!D127="Showroom","H1",IF('DL CT'!D127="DSpace","D1",IF('DL CT'!D127="Kho TTF","T4","D4")))</f>
        <v>H1</v>
      </c>
      <c r="E127" s="67" t="str">
        <f>'DL CT'!Q127</f>
        <v>KH000003</v>
      </c>
      <c r="F127" s="69" t="str">
        <f>'DL CT'!R127</f>
        <v>KH000003</v>
      </c>
      <c r="G127" s="67" t="str">
        <f>'DL CT'!S127</f>
        <v/>
      </c>
      <c r="H127" s="70" t="str">
        <f>'DL CT'!W127</f>
        <v>Phương Thảo</v>
      </c>
      <c r="I127" s="70" t="str">
        <f>'DL CT'!Z127</f>
        <v>HP00000000109</v>
      </c>
      <c r="J127" s="69">
        <f t="shared" si="2"/>
        <v>0</v>
      </c>
      <c r="K127" s="67">
        <f t="shared" si="3"/>
        <v>0</v>
      </c>
      <c r="L127" s="71">
        <f>'DL CT'!AC127</f>
        <v>2</v>
      </c>
      <c r="M127" s="72" t="str">
        <f>'DL CT'!AE127</f>
        <v>Cái</v>
      </c>
      <c r="N127" s="72">
        <f>'DL CT'!AF127</f>
        <v>115000</v>
      </c>
      <c r="O127" s="72">
        <f>'DL CT'!AG127</f>
        <v>0</v>
      </c>
      <c r="P127" s="72">
        <f>'DL CT'!AH127</f>
        <v>0</v>
      </c>
      <c r="Q127" s="73">
        <f>'DL CT'!AI127</f>
        <v>230000</v>
      </c>
      <c r="R127" s="67">
        <f>'DL CT'!AJ127</f>
        <v>0</v>
      </c>
      <c r="S127" s="67">
        <f>'DL CT'!AK127</f>
        <v>0</v>
      </c>
      <c r="T127" s="67">
        <f>'DL CT'!AL127</f>
        <v>0</v>
      </c>
      <c r="U127" s="73">
        <f>'DL CT'!AM127</f>
        <v>0</v>
      </c>
      <c r="V127" s="73">
        <f>'DL CT'!AN127</f>
        <v>230000</v>
      </c>
      <c r="W127" s="67"/>
      <c r="X127" s="67">
        <f>'DL CT'!AB127</f>
        <v>0</v>
      </c>
      <c r="Y127" s="67" t="str">
        <f>'DL CT'!AP127</f>
        <v>Dĩa này khách mua mẫu màu xanh dương, cùng hoa văn. Mã đúng đã được ghi lại trên hó đơn gửi kế toán</v>
      </c>
      <c r="Z127" s="67"/>
      <c r="AA127" s="67"/>
      <c r="AB127" s="70" t="s">
        <v>1811</v>
      </c>
      <c r="AC127" s="74"/>
      <c r="AD127" s="67" t="s">
        <v>1808</v>
      </c>
    </row>
    <row r="128" spans="1:30" ht="32.25" customHeight="1" x14ac:dyDescent="0.15">
      <c r="A128" s="67" t="str">
        <f t="shared" si="1"/>
        <v>01/2021</v>
      </c>
      <c r="B128" s="67" t="str">
        <f>'DL CT'!B128</f>
        <v>SON00043</v>
      </c>
      <c r="C128" s="67" t="str">
        <f>LEFT('DL CT'!C128,10)</f>
        <v>25/01/2021</v>
      </c>
      <c r="D128" s="68" t="str">
        <f>IF('DL CT'!D128="Showroom","H1",IF('DL CT'!D128="DSpace","D1",IF('DL CT'!D128="Kho TTF","T4","D4")))</f>
        <v>T4</v>
      </c>
      <c r="E128" s="67" t="str">
        <f>'DL CT'!Q128</f>
        <v>KH000029</v>
      </c>
      <c r="F128" s="69" t="str">
        <f>'DL CT'!R128</f>
        <v>KH000029</v>
      </c>
      <c r="G128" s="67" t="str">
        <f>'DL CT'!S128</f>
        <v/>
      </c>
      <c r="H128" s="70" t="str">
        <f>'DL CT'!W128</f>
        <v>Ánh Nguyệt</v>
      </c>
      <c r="I128" s="70" t="str">
        <f>'DL CT'!Z128</f>
        <v>HP00000000110</v>
      </c>
      <c r="J128" s="69">
        <f t="shared" si="2"/>
        <v>0</v>
      </c>
      <c r="K128" s="67">
        <f t="shared" si="3"/>
        <v>0</v>
      </c>
      <c r="L128" s="71">
        <f>'DL CT'!AC128</f>
        <v>1</v>
      </c>
      <c r="M128" s="72" t="str">
        <f>'DL CT'!AE128</f>
        <v>Cái</v>
      </c>
      <c r="N128" s="72">
        <f>'DL CT'!AF128</f>
        <v>9350000</v>
      </c>
      <c r="O128" s="72">
        <f>'DL CT'!AG128</f>
        <v>1870000</v>
      </c>
      <c r="P128" s="72">
        <f>'DL CT'!AH128</f>
        <v>20</v>
      </c>
      <c r="Q128" s="73">
        <f>'DL CT'!AI128</f>
        <v>7480000</v>
      </c>
      <c r="R128" s="67">
        <f>'DL CT'!AJ128</f>
        <v>0</v>
      </c>
      <c r="S128" s="67">
        <f>'DL CT'!AK128</f>
        <v>0</v>
      </c>
      <c r="T128" s="67">
        <f>'DL CT'!AL128</f>
        <v>0</v>
      </c>
      <c r="U128" s="73">
        <f>'DL CT'!AM128</f>
        <v>0</v>
      </c>
      <c r="V128" s="73">
        <f>'DL CT'!AN128</f>
        <v>13464000</v>
      </c>
      <c r="W128" s="67"/>
      <c r="X128" s="67">
        <f>'DL CT'!AB128</f>
        <v>0</v>
      </c>
      <c r="Y128" s="67" t="str">
        <f>'DL CT'!AP128</f>
        <v>Giam 20% Chương trình tháng 1-21
Deli cần liên hệ với khách để báo chính xác khung giờ giao để khách canh giờ nhận hàng.</v>
      </c>
      <c r="Z128" s="67"/>
      <c r="AA128" s="67"/>
      <c r="AB128" s="70" t="s">
        <v>1807</v>
      </c>
      <c r="AC128" s="74"/>
      <c r="AD128" s="67" t="s">
        <v>1809</v>
      </c>
    </row>
    <row r="129" spans="1:30" ht="32.25" customHeight="1" x14ac:dyDescent="0.15">
      <c r="A129" s="67" t="str">
        <f t="shared" si="1"/>
        <v>01/2021</v>
      </c>
      <c r="B129" s="67" t="str">
        <f>'DL CT'!B129</f>
        <v>SON00043</v>
      </c>
      <c r="C129" s="67" t="str">
        <f>LEFT('DL CT'!C129,10)</f>
        <v>25/01/2021</v>
      </c>
      <c r="D129" s="68" t="str">
        <f>IF('DL CT'!D129="Showroom","H1",IF('DL CT'!D129="DSpace","D1",IF('DL CT'!D129="Kho TTF","T4","D4")))</f>
        <v>T4</v>
      </c>
      <c r="E129" s="67" t="str">
        <f>'DL CT'!Q129</f>
        <v>KH000029</v>
      </c>
      <c r="F129" s="69" t="str">
        <f>'DL CT'!R129</f>
        <v>KH000029</v>
      </c>
      <c r="G129" s="67" t="str">
        <f>'DL CT'!S129</f>
        <v/>
      </c>
      <c r="H129" s="70" t="str">
        <f>'DL CT'!W129</f>
        <v>Ánh Nguyệt</v>
      </c>
      <c r="I129" s="70" t="str">
        <f>'DL CT'!Z129</f>
        <v>HP00000000111</v>
      </c>
      <c r="J129" s="69">
        <f t="shared" si="2"/>
        <v>0</v>
      </c>
      <c r="K129" s="67">
        <f t="shared" si="3"/>
        <v>0</v>
      </c>
      <c r="L129" s="71">
        <f>'DL CT'!AC129</f>
        <v>1</v>
      </c>
      <c r="M129" s="72" t="str">
        <f>'DL CT'!AE129</f>
        <v>Cái</v>
      </c>
      <c r="N129" s="72">
        <f>'DL CT'!AF129</f>
        <v>3300000</v>
      </c>
      <c r="O129" s="72">
        <f>'DL CT'!AG129</f>
        <v>660000</v>
      </c>
      <c r="P129" s="72">
        <f>'DL CT'!AH129</f>
        <v>20</v>
      </c>
      <c r="Q129" s="73">
        <f>'DL CT'!AI129</f>
        <v>2640000</v>
      </c>
      <c r="R129" s="67">
        <f>'DL CT'!AJ129</f>
        <v>0</v>
      </c>
      <c r="S129" s="67">
        <f>'DL CT'!AK129</f>
        <v>0</v>
      </c>
      <c r="T129" s="67">
        <f>'DL CT'!AL129</f>
        <v>0</v>
      </c>
      <c r="U129" s="73">
        <f>'DL CT'!AM129</f>
        <v>0</v>
      </c>
      <c r="V129" s="73">
        <f>'DL CT'!AN129</f>
        <v>0</v>
      </c>
      <c r="W129" s="67"/>
      <c r="X129" s="67">
        <f>'DL CT'!AB129</f>
        <v>0</v>
      </c>
      <c r="Y129" s="67" t="str">
        <f>'DL CT'!AP129</f>
        <v>Giam 20% Chương trình tháng 1-21
Deli cần liên hệ với khách để báo chính xác khung giờ giao để khách canh giờ nhận hàng.</v>
      </c>
      <c r="Z129" s="67"/>
      <c r="AA129" s="67"/>
      <c r="AB129" s="70" t="s">
        <v>1807</v>
      </c>
      <c r="AC129" s="74"/>
      <c r="AD129" s="67" t="s">
        <v>1809</v>
      </c>
    </row>
    <row r="130" spans="1:30" ht="32.25" customHeight="1" x14ac:dyDescent="0.15">
      <c r="A130" s="67" t="str">
        <f t="shared" si="1"/>
        <v>01/2021</v>
      </c>
      <c r="B130" s="67" t="str">
        <f>'DL CT'!B130</f>
        <v>SON00043</v>
      </c>
      <c r="C130" s="67" t="str">
        <f>LEFT('DL CT'!C130,10)</f>
        <v>25/01/2021</v>
      </c>
      <c r="D130" s="68" t="str">
        <f>IF('DL CT'!D130="Showroom","H1",IF('DL CT'!D130="DSpace","D1",IF('DL CT'!D130="Kho TTF","T4","D4")))</f>
        <v>T4</v>
      </c>
      <c r="E130" s="67" t="str">
        <f>'DL CT'!Q130</f>
        <v>KH000029</v>
      </c>
      <c r="F130" s="69" t="str">
        <f>'DL CT'!R130</f>
        <v>KH000029</v>
      </c>
      <c r="G130" s="67" t="str">
        <f>'DL CT'!S130</f>
        <v/>
      </c>
      <c r="H130" s="70" t="str">
        <f>'DL CT'!W130</f>
        <v>Ánh Nguyệt</v>
      </c>
      <c r="I130" s="70" t="str">
        <f>'DL CT'!Z130</f>
        <v>HP00000000082</v>
      </c>
      <c r="J130" s="69">
        <f t="shared" si="2"/>
        <v>0</v>
      </c>
      <c r="K130" s="67">
        <f t="shared" si="3"/>
        <v>0</v>
      </c>
      <c r="L130" s="71">
        <f>'DL CT'!AC130</f>
        <v>1</v>
      </c>
      <c r="M130" s="72" t="str">
        <f>'DL CT'!AE130</f>
        <v>Cái</v>
      </c>
      <c r="N130" s="72">
        <f>'DL CT'!AF130</f>
        <v>4180000</v>
      </c>
      <c r="O130" s="72">
        <f>'DL CT'!AG130</f>
        <v>836000</v>
      </c>
      <c r="P130" s="72">
        <f>'DL CT'!AH130</f>
        <v>20</v>
      </c>
      <c r="Q130" s="73">
        <f>'DL CT'!AI130</f>
        <v>3344000</v>
      </c>
      <c r="R130" s="67">
        <f>'DL CT'!AJ130</f>
        <v>0</v>
      </c>
      <c r="S130" s="67">
        <f>'DL CT'!AK130</f>
        <v>0</v>
      </c>
      <c r="T130" s="67">
        <f>'DL CT'!AL130</f>
        <v>0</v>
      </c>
      <c r="U130" s="73">
        <f>'DL CT'!AM130</f>
        <v>0</v>
      </c>
      <c r="V130" s="73">
        <f>'DL CT'!AN130</f>
        <v>0</v>
      </c>
      <c r="W130" s="67"/>
      <c r="X130" s="67">
        <f>'DL CT'!AB130</f>
        <v>0</v>
      </c>
      <c r="Y130" s="67" t="str">
        <f>'DL CT'!AP130</f>
        <v>Giam 20% Chương trình tháng 1-21
Deli cần liên hệ với khách để báo chính xác khung giờ giao để khách canh giờ nhận hàng.</v>
      </c>
      <c r="Z130" s="67"/>
      <c r="AA130" s="67"/>
      <c r="AB130" s="70" t="s">
        <v>1807</v>
      </c>
      <c r="AC130" s="74"/>
      <c r="AD130" s="67" t="s">
        <v>1809</v>
      </c>
    </row>
    <row r="131" spans="1:30" ht="32.25" customHeight="1" x14ac:dyDescent="0.15">
      <c r="A131" s="67" t="str">
        <f t="shared" si="1"/>
        <v>01/2021</v>
      </c>
      <c r="B131" s="67" t="str">
        <f>'DL CT'!B131</f>
        <v>SON00044</v>
      </c>
      <c r="C131" s="67" t="str">
        <f>LEFT('DL CT'!C131,10)</f>
        <v>25/01/2021</v>
      </c>
      <c r="D131" s="68" t="str">
        <f>IF('DL CT'!D131="Showroom","H1",IF('DL CT'!D131="DSpace","D1",IF('DL CT'!D131="Kho TTF","T4","D4")))</f>
        <v>T4</v>
      </c>
      <c r="E131" s="67" t="str">
        <f>'DL CT'!Q131</f>
        <v>KH000027</v>
      </c>
      <c r="F131" s="69" t="str">
        <f>'DL CT'!R131</f>
        <v>KH000027</v>
      </c>
      <c r="G131" s="67" t="str">
        <f>'DL CT'!S131</f>
        <v/>
      </c>
      <c r="H131" s="70" t="str">
        <f>'DL CT'!W131</f>
        <v>Ánh Nguyệt</v>
      </c>
      <c r="I131" s="70" t="str">
        <f>'DL CT'!Z131</f>
        <v>HP00000000112</v>
      </c>
      <c r="J131" s="69">
        <f t="shared" si="2"/>
        <v>0</v>
      </c>
      <c r="K131" s="67">
        <f t="shared" si="3"/>
        <v>0</v>
      </c>
      <c r="L131" s="71">
        <f>'DL CT'!AC131</f>
        <v>6</v>
      </c>
      <c r="M131" s="72" t="str">
        <f>'DL CT'!AE131</f>
        <v>Cái</v>
      </c>
      <c r="N131" s="72">
        <f>'DL CT'!AF131</f>
        <v>1815000</v>
      </c>
      <c r="O131" s="72">
        <f>'DL CT'!AG131</f>
        <v>1089000</v>
      </c>
      <c r="P131" s="72">
        <f>'DL CT'!AH131</f>
        <v>10</v>
      </c>
      <c r="Q131" s="73">
        <f>'DL CT'!AI131</f>
        <v>9801000</v>
      </c>
      <c r="R131" s="67">
        <f>'DL CT'!AJ131</f>
        <v>0</v>
      </c>
      <c r="S131" s="67">
        <f>'DL CT'!AK131</f>
        <v>0</v>
      </c>
      <c r="T131" s="67">
        <f>'DL CT'!AL131</f>
        <v>0</v>
      </c>
      <c r="U131" s="73">
        <f>'DL CT'!AM131</f>
        <v>0</v>
      </c>
      <c r="V131" s="73">
        <f>'DL CT'!AN131</f>
        <v>9801000</v>
      </c>
      <c r="W131" s="67"/>
      <c r="X131" s="67">
        <f>'DL CT'!AB131</f>
        <v>0</v>
      </c>
      <c r="Y131" s="67" t="str">
        <f>'DL CT'!AP131</f>
        <v>Chị Nương duyệt giảm 10% 07/01/2021</v>
      </c>
      <c r="Z131" s="67"/>
      <c r="AA131" s="67"/>
      <c r="AB131" s="70" t="s">
        <v>1807</v>
      </c>
      <c r="AC131" s="74"/>
      <c r="AD131" s="67" t="s">
        <v>1809</v>
      </c>
    </row>
    <row r="132" spans="1:30" ht="32.25" customHeight="1" x14ac:dyDescent="0.15">
      <c r="A132" s="67" t="str">
        <f t="shared" si="1"/>
        <v>01/2021</v>
      </c>
      <c r="B132" s="67" t="str">
        <f>'DL CT'!B132</f>
        <v>SON00045</v>
      </c>
      <c r="C132" s="67" t="str">
        <f>LEFT('DL CT'!C132,10)</f>
        <v>25/01/2021</v>
      </c>
      <c r="D132" s="68" t="str">
        <f>IF('DL CT'!D132="Showroom","H1",IF('DL CT'!D132="DSpace","D1",IF('DL CT'!D132="Kho TTF","T4","D4")))</f>
        <v>H1</v>
      </c>
      <c r="E132" s="67" t="str">
        <f>'DL CT'!Q132</f>
        <v>KH000030</v>
      </c>
      <c r="F132" s="69" t="str">
        <f>'DL CT'!R132</f>
        <v>KH000030</v>
      </c>
      <c r="G132" s="67" t="str">
        <f>'DL CT'!S132</f>
        <v/>
      </c>
      <c r="H132" s="70" t="str">
        <f>'DL CT'!W132</f>
        <v>Ánh Nguyệt</v>
      </c>
      <c r="I132" s="70" t="str">
        <f>'DL CT'!Z132</f>
        <v>HP00000000113</v>
      </c>
      <c r="J132" s="69">
        <f t="shared" si="2"/>
        <v>0</v>
      </c>
      <c r="K132" s="67">
        <f t="shared" si="3"/>
        <v>0</v>
      </c>
      <c r="L132" s="71">
        <f>'DL CT'!AC132</f>
        <v>1</v>
      </c>
      <c r="M132" s="72" t="str">
        <f>'DL CT'!AE132</f>
        <v>Cái</v>
      </c>
      <c r="N132" s="72">
        <f>'DL CT'!AF132</f>
        <v>265000</v>
      </c>
      <c r="O132" s="72">
        <f>'DL CT'!AG132</f>
        <v>53000</v>
      </c>
      <c r="P132" s="72">
        <f>'DL CT'!AH132</f>
        <v>20</v>
      </c>
      <c r="Q132" s="73">
        <f>'DL CT'!AI132</f>
        <v>212000</v>
      </c>
      <c r="R132" s="67">
        <f>'DL CT'!AJ132</f>
        <v>0</v>
      </c>
      <c r="S132" s="67">
        <f>'DL CT'!AK132</f>
        <v>0</v>
      </c>
      <c r="T132" s="67">
        <f>'DL CT'!AL132</f>
        <v>0</v>
      </c>
      <c r="U132" s="73">
        <f>'DL CT'!AM132</f>
        <v>0</v>
      </c>
      <c r="V132" s="73">
        <f>'DL CT'!AN132</f>
        <v>212000</v>
      </c>
      <c r="W132" s="67"/>
      <c r="X132" s="67" t="str">
        <f>'DL CT'!AB132</f>
        <v>Giảm 20% Chương trình tháng 1-21</v>
      </c>
      <c r="Y132" s="67">
        <f>'DL CT'!AP132</f>
        <v>0</v>
      </c>
      <c r="Z132" s="67"/>
      <c r="AA132" s="67"/>
      <c r="AB132" s="70" t="s">
        <v>1807</v>
      </c>
      <c r="AC132" s="74"/>
      <c r="AD132" s="67" t="s">
        <v>1809</v>
      </c>
    </row>
    <row r="133" spans="1:30" ht="32.25" customHeight="1" x14ac:dyDescent="0.15">
      <c r="A133" s="67" t="str">
        <f t="shared" si="1"/>
        <v>01/2021</v>
      </c>
      <c r="B133" s="67" t="str">
        <f>'DL CT'!B133</f>
        <v>SON00046</v>
      </c>
      <c r="C133" s="67" t="str">
        <f>LEFT('DL CT'!C133,10)</f>
        <v>26/01/2021</v>
      </c>
      <c r="D133" s="68" t="str">
        <f>IF('DL CT'!D133="Showroom","H1",IF('DL CT'!D133="DSpace","D1",IF('DL CT'!D133="Kho TTF","T4","D4")))</f>
        <v>H1</v>
      </c>
      <c r="E133" s="67" t="str">
        <f>'DL CT'!Q133</f>
        <v>KH000031</v>
      </c>
      <c r="F133" s="69" t="str">
        <f>'DL CT'!R133</f>
        <v>KH000031</v>
      </c>
      <c r="G133" s="67" t="str">
        <f>'DL CT'!S133</f>
        <v/>
      </c>
      <c r="H133" s="70" t="str">
        <f>'DL CT'!W133</f>
        <v>Phương Thảo</v>
      </c>
      <c r="I133" s="70" t="str">
        <f>'DL CT'!Z133</f>
        <v>HP00000000114</v>
      </c>
      <c r="J133" s="69">
        <f t="shared" si="2"/>
        <v>0</v>
      </c>
      <c r="K133" s="67">
        <f t="shared" si="3"/>
        <v>0</v>
      </c>
      <c r="L133" s="71">
        <f>'DL CT'!AC133</f>
        <v>1</v>
      </c>
      <c r="M133" s="72" t="str">
        <f>'DL CT'!AE133</f>
        <v>cái</v>
      </c>
      <c r="N133" s="72">
        <f>'DL CT'!AF133</f>
        <v>470000</v>
      </c>
      <c r="O133" s="72">
        <f>'DL CT'!AG133</f>
        <v>47000</v>
      </c>
      <c r="P133" s="72">
        <f>'DL CT'!AH133</f>
        <v>10</v>
      </c>
      <c r="Q133" s="73">
        <f>'DL CT'!AI133</f>
        <v>423000</v>
      </c>
      <c r="R133" s="67">
        <f>'DL CT'!AJ133</f>
        <v>0</v>
      </c>
      <c r="S133" s="67">
        <f>'DL CT'!AK133</f>
        <v>0</v>
      </c>
      <c r="T133" s="67">
        <f>'DL CT'!AL133</f>
        <v>0</v>
      </c>
      <c r="U133" s="73">
        <f>'DL CT'!AM133</f>
        <v>0</v>
      </c>
      <c r="V133" s="73">
        <f>'DL CT'!AN133</f>
        <v>423000</v>
      </c>
      <c r="W133" s="67"/>
      <c r="X133" s="67">
        <f>'DL CT'!AB133</f>
        <v>0</v>
      </c>
      <c r="Y133" s="67" t="str">
        <f>'DL CT'!AP133</f>
        <v>Chuong trinh thang 1</v>
      </c>
      <c r="Z133" s="67"/>
      <c r="AA133" s="67"/>
      <c r="AB133" s="70" t="s">
        <v>1811</v>
      </c>
      <c r="AC133" s="74"/>
      <c r="AD133" s="67" t="s">
        <v>1809</v>
      </c>
    </row>
    <row r="134" spans="1:30" ht="32.25" customHeight="1" x14ac:dyDescent="0.15">
      <c r="A134" s="67" t="str">
        <f t="shared" si="1"/>
        <v>01/2021</v>
      </c>
      <c r="B134" s="67" t="str">
        <f>'DL CT'!B134</f>
        <v>SON00047</v>
      </c>
      <c r="C134" s="67" t="str">
        <f>LEFT('DL CT'!C134,10)</f>
        <v>27/01/2021</v>
      </c>
      <c r="D134" s="68" t="str">
        <f>IF('DL CT'!D134="Showroom","H1",IF('DL CT'!D134="DSpace","D1",IF('DL CT'!D134="Kho TTF","T4","D4")))</f>
        <v>H1</v>
      </c>
      <c r="E134" s="67" t="str">
        <f>'DL CT'!Q134</f>
        <v>KH000032</v>
      </c>
      <c r="F134" s="69" t="str">
        <f>'DL CT'!R134</f>
        <v>KH000032</v>
      </c>
      <c r="G134" s="67" t="str">
        <f>'DL CT'!S134</f>
        <v/>
      </c>
      <c r="H134" s="70" t="str">
        <f>'DL CT'!W134</f>
        <v>Phương Thảo</v>
      </c>
      <c r="I134" s="70" t="str">
        <f>'DL CT'!Z134</f>
        <v>HP00000000115</v>
      </c>
      <c r="J134" s="69">
        <f t="shared" si="2"/>
        <v>0</v>
      </c>
      <c r="K134" s="67">
        <f t="shared" si="3"/>
        <v>0</v>
      </c>
      <c r="L134" s="71">
        <f>'DL CT'!AC134</f>
        <v>1</v>
      </c>
      <c r="M134" s="72" t="str">
        <f>'DL CT'!AE134</f>
        <v>Cái</v>
      </c>
      <c r="N134" s="72">
        <f>'DL CT'!AF134</f>
        <v>1485000</v>
      </c>
      <c r="O134" s="72">
        <f>'DL CT'!AG134</f>
        <v>742500</v>
      </c>
      <c r="P134" s="72">
        <f>'DL CT'!AH134</f>
        <v>50</v>
      </c>
      <c r="Q134" s="73">
        <f>'DL CT'!AI134</f>
        <v>742500</v>
      </c>
      <c r="R134" s="67">
        <f>'DL CT'!AJ134</f>
        <v>0</v>
      </c>
      <c r="S134" s="67">
        <f>'DL CT'!AK134</f>
        <v>0</v>
      </c>
      <c r="T134" s="67">
        <f>'DL CT'!AL134</f>
        <v>0</v>
      </c>
      <c r="U134" s="73">
        <f>'DL CT'!AM134</f>
        <v>0</v>
      </c>
      <c r="V134" s="73">
        <f>'DL CT'!AN134</f>
        <v>1050500</v>
      </c>
      <c r="W134" s="67"/>
      <c r="X134" s="67">
        <f>'DL CT'!AB134</f>
        <v>0</v>
      </c>
      <c r="Y134" s="67" t="str">
        <f>'DL CT'!AP134</f>
        <v>Chuong trinh thang 1</v>
      </c>
      <c r="Z134" s="67"/>
      <c r="AA134" s="67"/>
      <c r="AB134" s="70" t="s">
        <v>1811</v>
      </c>
      <c r="AC134" s="74"/>
      <c r="AD134" s="67" t="s">
        <v>1809</v>
      </c>
    </row>
    <row r="135" spans="1:30" ht="32.25" customHeight="1" x14ac:dyDescent="0.15">
      <c r="A135" s="67" t="str">
        <f t="shared" si="1"/>
        <v>01/2021</v>
      </c>
      <c r="B135" s="67" t="str">
        <f>'DL CT'!B135</f>
        <v>SON00047</v>
      </c>
      <c r="C135" s="67" t="str">
        <f>LEFT('DL CT'!C135,10)</f>
        <v>27/01/2021</v>
      </c>
      <c r="D135" s="68" t="str">
        <f>IF('DL CT'!D135="Showroom","H1",IF('DL CT'!D135="DSpace","D1",IF('DL CT'!D135="Kho TTF","T4","D4")))</f>
        <v>H1</v>
      </c>
      <c r="E135" s="67" t="str">
        <f>'DL CT'!Q135</f>
        <v>KH000032</v>
      </c>
      <c r="F135" s="69" t="str">
        <f>'DL CT'!R135</f>
        <v>KH000032</v>
      </c>
      <c r="G135" s="67" t="str">
        <f>'DL CT'!S135</f>
        <v/>
      </c>
      <c r="H135" s="70" t="str">
        <f>'DL CT'!W135</f>
        <v>Phương Thảo</v>
      </c>
      <c r="I135" s="70" t="str">
        <f>'DL CT'!Z135</f>
        <v>HP00000000101</v>
      </c>
      <c r="J135" s="69">
        <f t="shared" si="2"/>
        <v>0</v>
      </c>
      <c r="K135" s="67">
        <f t="shared" si="3"/>
        <v>0</v>
      </c>
      <c r="L135" s="71">
        <f>'DL CT'!AC135</f>
        <v>1</v>
      </c>
      <c r="M135" s="72" t="str">
        <f>'DL CT'!AE135</f>
        <v>Cái</v>
      </c>
      <c r="N135" s="72">
        <f>'DL CT'!AF135</f>
        <v>385000</v>
      </c>
      <c r="O135" s="72">
        <f>'DL CT'!AG135</f>
        <v>77000</v>
      </c>
      <c r="P135" s="72">
        <f>'DL CT'!AH135</f>
        <v>20</v>
      </c>
      <c r="Q135" s="73">
        <f>'DL CT'!AI135</f>
        <v>308000</v>
      </c>
      <c r="R135" s="67">
        <f>'DL CT'!AJ135</f>
        <v>0</v>
      </c>
      <c r="S135" s="67">
        <f>'DL CT'!AK135</f>
        <v>0</v>
      </c>
      <c r="T135" s="67">
        <f>'DL CT'!AL135</f>
        <v>0</v>
      </c>
      <c r="U135" s="73">
        <f>'DL CT'!AM135</f>
        <v>0</v>
      </c>
      <c r="V135" s="73">
        <f>'DL CT'!AN135</f>
        <v>0</v>
      </c>
      <c r="W135" s="67"/>
      <c r="X135" s="67">
        <f>'DL CT'!AB135</f>
        <v>0</v>
      </c>
      <c r="Y135" s="67" t="str">
        <f>'DL CT'!AP135</f>
        <v>Chuong trinh thang 1</v>
      </c>
      <c r="Z135" s="67"/>
      <c r="AA135" s="67"/>
      <c r="AB135" s="70" t="s">
        <v>1811</v>
      </c>
      <c r="AC135" s="74"/>
      <c r="AD135" s="67" t="s">
        <v>1809</v>
      </c>
    </row>
    <row r="136" spans="1:30" ht="32.25" customHeight="1" x14ac:dyDescent="0.15">
      <c r="A136" s="67" t="str">
        <f t="shared" si="1"/>
        <v>01/2021</v>
      </c>
      <c r="B136" s="67" t="str">
        <f>'DL CT'!B136</f>
        <v>SON00048</v>
      </c>
      <c r="C136" s="67" t="str">
        <f>LEFT('DL CT'!C136,10)</f>
        <v>27/01/2021</v>
      </c>
      <c r="D136" s="68" t="str">
        <f>IF('DL CT'!D136="Showroom","H1",IF('DL CT'!D136="DSpace","D1",IF('DL CT'!D136="Kho TTF","T4","D4")))</f>
        <v>H1</v>
      </c>
      <c r="E136" s="67" t="str">
        <f>'DL CT'!Q136</f>
        <v>KH000032</v>
      </c>
      <c r="F136" s="69" t="str">
        <f>'DL CT'!R136</f>
        <v>KH000032</v>
      </c>
      <c r="G136" s="67" t="str">
        <f>'DL CT'!S136</f>
        <v/>
      </c>
      <c r="H136" s="70" t="str">
        <f>'DL CT'!W136</f>
        <v>Phương Thảo</v>
      </c>
      <c r="I136" s="70" t="str">
        <f>'DL CT'!Z136</f>
        <v>HP00000000115</v>
      </c>
      <c r="J136" s="69">
        <f t="shared" si="2"/>
        <v>0</v>
      </c>
      <c r="K136" s="67">
        <f t="shared" si="3"/>
        <v>0</v>
      </c>
      <c r="L136" s="71">
        <f>'DL CT'!AC136</f>
        <v>1</v>
      </c>
      <c r="M136" s="72" t="str">
        <f>'DL CT'!AE136</f>
        <v>Cái</v>
      </c>
      <c r="N136" s="72">
        <f>'DL CT'!AF136</f>
        <v>1485000</v>
      </c>
      <c r="O136" s="72">
        <f>'DL CT'!AG136</f>
        <v>297000</v>
      </c>
      <c r="P136" s="72">
        <f>'DL CT'!AH136</f>
        <v>20</v>
      </c>
      <c r="Q136" s="73">
        <f>'DL CT'!AI136</f>
        <v>1188000</v>
      </c>
      <c r="R136" s="67">
        <f>'DL CT'!AJ136</f>
        <v>0</v>
      </c>
      <c r="S136" s="67">
        <f>'DL CT'!AK136</f>
        <v>0</v>
      </c>
      <c r="T136" s="67">
        <f>'DL CT'!AL136</f>
        <v>0</v>
      </c>
      <c r="U136" s="73">
        <f>'DL CT'!AM136</f>
        <v>0</v>
      </c>
      <c r="V136" s="73">
        <f>'DL CT'!AN136</f>
        <v>1188000</v>
      </c>
      <c r="W136" s="67"/>
      <c r="X136" s="67">
        <f>'DL CT'!AB136</f>
        <v>0</v>
      </c>
      <c r="Y136" s="67" t="str">
        <f>'DL CT'!AP136</f>
        <v>Chuong trinh thang 1</v>
      </c>
      <c r="Z136" s="67"/>
      <c r="AA136" s="67"/>
      <c r="AB136" s="70" t="s">
        <v>1811</v>
      </c>
      <c r="AC136" s="74"/>
      <c r="AD136" s="67" t="s">
        <v>1809</v>
      </c>
    </row>
    <row r="137" spans="1:30" ht="32.25" customHeight="1" x14ac:dyDescent="0.15">
      <c r="A137" s="67" t="str">
        <f t="shared" si="1"/>
        <v>01/2021</v>
      </c>
      <c r="B137" s="67" t="str">
        <f>'DL CT'!B137</f>
        <v>SON00049</v>
      </c>
      <c r="C137" s="67" t="str">
        <f>LEFT('DL CT'!C137,10)</f>
        <v>29/01/2021</v>
      </c>
      <c r="D137" s="68" t="str">
        <f>IF('DL CT'!D137="Showroom","H1",IF('DL CT'!D137="DSpace","D1",IF('DL CT'!D137="Kho TTF","T4","D4")))</f>
        <v>H1</v>
      </c>
      <c r="E137" s="67" t="str">
        <f>'DL CT'!Q137</f>
        <v>KH000033</v>
      </c>
      <c r="F137" s="69" t="str">
        <f>'DL CT'!R137</f>
        <v>KH000033</v>
      </c>
      <c r="G137" s="67" t="str">
        <f>'DL CT'!S137</f>
        <v/>
      </c>
      <c r="H137" s="70" t="str">
        <f>'DL CT'!W137</f>
        <v>Phương Thảo</v>
      </c>
      <c r="I137" s="70" t="str">
        <f>'DL CT'!Z137</f>
        <v>HP00000000116</v>
      </c>
      <c r="J137" s="69">
        <f t="shared" si="2"/>
        <v>0</v>
      </c>
      <c r="K137" s="67">
        <f t="shared" si="3"/>
        <v>0</v>
      </c>
      <c r="L137" s="71">
        <f>'DL CT'!AC137</f>
        <v>1</v>
      </c>
      <c r="M137" s="72" t="str">
        <f>'DL CT'!AE137</f>
        <v>Cái</v>
      </c>
      <c r="N137" s="72">
        <f>'DL CT'!AF137</f>
        <v>345000</v>
      </c>
      <c r="O137" s="72">
        <f>'DL CT'!AG137</f>
        <v>69000</v>
      </c>
      <c r="P137" s="72">
        <f>'DL CT'!AH137</f>
        <v>20</v>
      </c>
      <c r="Q137" s="73">
        <f>'DL CT'!AI137</f>
        <v>276000</v>
      </c>
      <c r="R137" s="67">
        <f>'DL CT'!AJ137</f>
        <v>0</v>
      </c>
      <c r="S137" s="67">
        <f>'DL CT'!AK137</f>
        <v>0</v>
      </c>
      <c r="T137" s="67">
        <f>'DL CT'!AL137</f>
        <v>0</v>
      </c>
      <c r="U137" s="73">
        <f>'DL CT'!AM137</f>
        <v>0</v>
      </c>
      <c r="V137" s="73">
        <f>'DL CT'!AN137</f>
        <v>276000</v>
      </c>
      <c r="W137" s="67"/>
      <c r="X137" s="67">
        <f>'DL CT'!AB137</f>
        <v>0</v>
      </c>
      <c r="Y137" s="67" t="str">
        <f>'DL CT'!AP137</f>
        <v>Flash sale thang 1</v>
      </c>
      <c r="Z137" s="67"/>
      <c r="AA137" s="67"/>
      <c r="AB137" s="70" t="s">
        <v>1811</v>
      </c>
      <c r="AC137" s="74"/>
      <c r="AD137" s="67" t="s">
        <v>1809</v>
      </c>
    </row>
    <row r="138" spans="1:30" ht="32.25" customHeight="1" x14ac:dyDescent="0.15">
      <c r="A138" s="67" t="str">
        <f t="shared" si="1"/>
        <v>01/2021</v>
      </c>
      <c r="B138" s="67" t="str">
        <f>'DL CT'!B138</f>
        <v>SON00050</v>
      </c>
      <c r="C138" s="67" t="str">
        <f>LEFT('DL CT'!C138,10)</f>
        <v>29/01/2021</v>
      </c>
      <c r="D138" s="68" t="str">
        <f>IF('DL CT'!D138="Showroom","H1",IF('DL CT'!D138="DSpace","D1",IF('DL CT'!D138="Kho TTF","T4","D4")))</f>
        <v>H1</v>
      </c>
      <c r="E138" s="67" t="str">
        <f>'DL CT'!Q138</f>
        <v>KH000034</v>
      </c>
      <c r="F138" s="69" t="str">
        <f>'DL CT'!R138</f>
        <v>KH000034</v>
      </c>
      <c r="G138" s="67" t="str">
        <f>'DL CT'!S138</f>
        <v/>
      </c>
      <c r="H138" s="70" t="str">
        <f>'DL CT'!W138</f>
        <v>Phương Thảo</v>
      </c>
      <c r="I138" s="70" t="str">
        <f>'DL CT'!Z138</f>
        <v>HP00000000117</v>
      </c>
      <c r="J138" s="69">
        <f t="shared" si="2"/>
        <v>0</v>
      </c>
      <c r="K138" s="67">
        <f t="shared" si="3"/>
        <v>0</v>
      </c>
      <c r="L138" s="71">
        <f>'DL CT'!AC138</f>
        <v>1</v>
      </c>
      <c r="M138" s="72" t="str">
        <f>'DL CT'!AE138</f>
        <v>Cái</v>
      </c>
      <c r="N138" s="72">
        <f>'DL CT'!AF138</f>
        <v>495000</v>
      </c>
      <c r="O138" s="72">
        <f>'DL CT'!AG138</f>
        <v>99000</v>
      </c>
      <c r="P138" s="72">
        <f>'DL CT'!AH138</f>
        <v>20</v>
      </c>
      <c r="Q138" s="73">
        <f>'DL CT'!AI138</f>
        <v>396000</v>
      </c>
      <c r="R138" s="67">
        <f>'DL CT'!AJ138</f>
        <v>0</v>
      </c>
      <c r="S138" s="67">
        <f>'DL CT'!AK138</f>
        <v>0</v>
      </c>
      <c r="T138" s="67">
        <f>'DL CT'!AL138</f>
        <v>0</v>
      </c>
      <c r="U138" s="73">
        <f>'DL CT'!AM138</f>
        <v>0</v>
      </c>
      <c r="V138" s="73">
        <f>'DL CT'!AN138</f>
        <v>396000</v>
      </c>
      <c r="W138" s="67"/>
      <c r="X138" s="67">
        <f>'DL CT'!AB138</f>
        <v>0</v>
      </c>
      <c r="Y138" s="67" t="str">
        <f>'DL CT'!AP138</f>
        <v>FS thang 1</v>
      </c>
      <c r="Z138" s="67"/>
      <c r="AA138" s="67"/>
      <c r="AB138" s="70" t="s">
        <v>1811</v>
      </c>
      <c r="AC138" s="74"/>
      <c r="AD138" s="67" t="s">
        <v>1809</v>
      </c>
    </row>
    <row r="139" spans="1:30" ht="32.25" customHeight="1" x14ac:dyDescent="0.15">
      <c r="A139" s="67" t="str">
        <f t="shared" si="1"/>
        <v>01/2021</v>
      </c>
      <c r="B139" s="67" t="str">
        <f>'DL CT'!B139</f>
        <v>SON00051</v>
      </c>
      <c r="C139" s="67" t="str">
        <f>LEFT('DL CT'!C139,10)</f>
        <v>29/01/2021</v>
      </c>
      <c r="D139" s="68" t="str">
        <f>IF('DL CT'!D139="Showroom","H1",IF('DL CT'!D139="DSpace","D1",IF('DL CT'!D139="Kho TTF","T4","D4")))</f>
        <v>H1</v>
      </c>
      <c r="E139" s="67" t="str">
        <f>'DL CT'!Q139</f>
        <v>KH000035</v>
      </c>
      <c r="F139" s="69" t="str">
        <f>'DL CT'!R139</f>
        <v>KH000035</v>
      </c>
      <c r="G139" s="67" t="str">
        <f>'DL CT'!S139</f>
        <v/>
      </c>
      <c r="H139" s="70" t="str">
        <f>'DL CT'!W139</f>
        <v>Ánh Nguyệt</v>
      </c>
      <c r="I139" s="70" t="str">
        <f>'DL CT'!Z139</f>
        <v>HP00000000118</v>
      </c>
      <c r="J139" s="69">
        <f t="shared" si="2"/>
        <v>0</v>
      </c>
      <c r="K139" s="67">
        <f t="shared" si="3"/>
        <v>0</v>
      </c>
      <c r="L139" s="71">
        <f>'DL CT'!AC139</f>
        <v>1</v>
      </c>
      <c r="M139" s="72" t="str">
        <f>'DL CT'!AE139</f>
        <v>cái</v>
      </c>
      <c r="N139" s="72">
        <f>'DL CT'!AF139</f>
        <v>275000</v>
      </c>
      <c r="O139" s="72">
        <f>'DL CT'!AG139</f>
        <v>55000</v>
      </c>
      <c r="P139" s="72">
        <f>'DL CT'!AH139</f>
        <v>20</v>
      </c>
      <c r="Q139" s="73">
        <f>'DL CT'!AI139</f>
        <v>220000</v>
      </c>
      <c r="R139" s="67">
        <f>'DL CT'!AJ139</f>
        <v>0</v>
      </c>
      <c r="S139" s="67">
        <f>'DL CT'!AK139</f>
        <v>0</v>
      </c>
      <c r="T139" s="67">
        <f>'DL CT'!AL139</f>
        <v>0</v>
      </c>
      <c r="U139" s="73">
        <f>'DL CT'!AM139</f>
        <v>0</v>
      </c>
      <c r="V139" s="73">
        <f>'DL CT'!AN139</f>
        <v>528000</v>
      </c>
      <c r="W139" s="67"/>
      <c r="X139" s="67" t="str">
        <f>'DL CT'!AB139</f>
        <v>Giam 20% FS thang 1-21</v>
      </c>
      <c r="Y139" s="67">
        <f>'DL CT'!AP139</f>
        <v>0</v>
      </c>
      <c r="Z139" s="67"/>
      <c r="AA139" s="67"/>
      <c r="AB139" s="70" t="s">
        <v>1807</v>
      </c>
      <c r="AC139" s="74"/>
      <c r="AD139" s="67" t="s">
        <v>1809</v>
      </c>
    </row>
    <row r="140" spans="1:30" ht="32.25" customHeight="1" x14ac:dyDescent="0.15">
      <c r="A140" s="67" t="str">
        <f t="shared" si="1"/>
        <v>01/2021</v>
      </c>
      <c r="B140" s="67" t="str">
        <f>'DL CT'!B140</f>
        <v>SON00051</v>
      </c>
      <c r="C140" s="67" t="str">
        <f>LEFT('DL CT'!C140,10)</f>
        <v>29/01/2021</v>
      </c>
      <c r="D140" s="68" t="str">
        <f>IF('DL CT'!D140="Showroom","H1",IF('DL CT'!D140="DSpace","D1",IF('DL CT'!D140="Kho TTF","T4","D4")))</f>
        <v>H1</v>
      </c>
      <c r="E140" s="67" t="str">
        <f>'DL CT'!Q140</f>
        <v>KH000035</v>
      </c>
      <c r="F140" s="69" t="str">
        <f>'DL CT'!R140</f>
        <v>KH000035</v>
      </c>
      <c r="G140" s="67" t="str">
        <f>'DL CT'!S140</f>
        <v/>
      </c>
      <c r="H140" s="70" t="str">
        <f>'DL CT'!W140</f>
        <v>Ánh Nguyệt</v>
      </c>
      <c r="I140" s="70" t="str">
        <f>'DL CT'!Z140</f>
        <v>HP00000000119</v>
      </c>
      <c r="J140" s="69">
        <f t="shared" si="2"/>
        <v>0</v>
      </c>
      <c r="K140" s="67">
        <f t="shared" si="3"/>
        <v>0</v>
      </c>
      <c r="L140" s="71">
        <f>'DL CT'!AC140</f>
        <v>1</v>
      </c>
      <c r="M140" s="72" t="str">
        <f>'DL CT'!AE140</f>
        <v>cái</v>
      </c>
      <c r="N140" s="72">
        <f>'DL CT'!AF140</f>
        <v>385000</v>
      </c>
      <c r="O140" s="72">
        <f>'DL CT'!AG140</f>
        <v>77000</v>
      </c>
      <c r="P140" s="72">
        <f>'DL CT'!AH140</f>
        <v>20</v>
      </c>
      <c r="Q140" s="73">
        <f>'DL CT'!AI140</f>
        <v>308000</v>
      </c>
      <c r="R140" s="67">
        <f>'DL CT'!AJ140</f>
        <v>0</v>
      </c>
      <c r="S140" s="67">
        <f>'DL CT'!AK140</f>
        <v>0</v>
      </c>
      <c r="T140" s="67">
        <f>'DL CT'!AL140</f>
        <v>0</v>
      </c>
      <c r="U140" s="73">
        <f>'DL CT'!AM140</f>
        <v>0</v>
      </c>
      <c r="V140" s="73">
        <f>'DL CT'!AN140</f>
        <v>0</v>
      </c>
      <c r="W140" s="67"/>
      <c r="X140" s="67" t="str">
        <f>'DL CT'!AB140</f>
        <v>giam 20% fs thang 1-21</v>
      </c>
      <c r="Y140" s="67">
        <f>'DL CT'!AP140</f>
        <v>0</v>
      </c>
      <c r="Z140" s="67"/>
      <c r="AA140" s="67"/>
      <c r="AB140" s="70" t="s">
        <v>1807</v>
      </c>
      <c r="AC140" s="74"/>
      <c r="AD140" s="67" t="s">
        <v>1809</v>
      </c>
    </row>
    <row r="141" spans="1:30" ht="32.25" customHeight="1" x14ac:dyDescent="0.15">
      <c r="A141" s="67" t="str">
        <f t="shared" si="1"/>
        <v>01/2021</v>
      </c>
      <c r="B141" s="67" t="str">
        <f>'DL CT'!B141</f>
        <v>SON00052</v>
      </c>
      <c r="C141" s="67" t="str">
        <f>LEFT('DL CT'!C141,10)</f>
        <v>29/01/2021</v>
      </c>
      <c r="D141" s="68" t="str">
        <f>IF('DL CT'!D141="Showroom","H1",IF('DL CT'!D141="DSpace","D1",IF('DL CT'!D141="Kho TTF","T4","D4")))</f>
        <v>H1</v>
      </c>
      <c r="E141" s="67" t="str">
        <f>'DL CT'!Q141</f>
        <v>KH000036</v>
      </c>
      <c r="F141" s="69" t="str">
        <f>'DL CT'!R141</f>
        <v>KH000036</v>
      </c>
      <c r="G141" s="67" t="str">
        <f>'DL CT'!S141</f>
        <v/>
      </c>
      <c r="H141" s="70" t="str">
        <f>'DL CT'!W141</f>
        <v>Ánh Nguyệt</v>
      </c>
      <c r="I141" s="70" t="str">
        <f>'DL CT'!Z141</f>
        <v>HP00000000120</v>
      </c>
      <c r="J141" s="69">
        <f t="shared" si="2"/>
        <v>0</v>
      </c>
      <c r="K141" s="67">
        <f t="shared" si="3"/>
        <v>0</v>
      </c>
      <c r="L141" s="71">
        <f>'DL CT'!AC141</f>
        <v>1</v>
      </c>
      <c r="M141" s="72" t="str">
        <f>'DL CT'!AE141</f>
        <v>Cái</v>
      </c>
      <c r="N141" s="72">
        <f>'DL CT'!AF141</f>
        <v>3600000</v>
      </c>
      <c r="O141" s="72">
        <f>'DL CT'!AG141</f>
        <v>1080000</v>
      </c>
      <c r="P141" s="72">
        <f>'DL CT'!AH141</f>
        <v>30</v>
      </c>
      <c r="Q141" s="73">
        <f>'DL CT'!AI141</f>
        <v>2520000</v>
      </c>
      <c r="R141" s="67">
        <f>'DL CT'!AJ141</f>
        <v>0</v>
      </c>
      <c r="S141" s="67">
        <f>'DL CT'!AK141</f>
        <v>0</v>
      </c>
      <c r="T141" s="67">
        <f>'DL CT'!AL141</f>
        <v>0</v>
      </c>
      <c r="U141" s="73">
        <f>'DL CT'!AM141</f>
        <v>0</v>
      </c>
      <c r="V141" s="73">
        <f>'DL CT'!AN141</f>
        <v>2520000</v>
      </c>
      <c r="W141" s="67"/>
      <c r="X141" s="67">
        <f>'DL CT'!AB141</f>
        <v>0</v>
      </c>
      <c r="Y141" s="67" t="str">
        <f>'DL CT'!AP141</f>
        <v>Chuong trinh FS thang 1-21</v>
      </c>
      <c r="Z141" s="67"/>
      <c r="AA141" s="67"/>
      <c r="AB141" s="70" t="s">
        <v>1807</v>
      </c>
      <c r="AC141" s="74"/>
      <c r="AD141" s="67" t="s">
        <v>1809</v>
      </c>
    </row>
    <row r="142" spans="1:30" ht="32.25" customHeight="1" x14ac:dyDescent="0.15">
      <c r="A142" s="67" t="str">
        <f t="shared" si="1"/>
        <v>01/2021</v>
      </c>
      <c r="B142" s="67" t="str">
        <f>'DL CT'!B142</f>
        <v>SON00053</v>
      </c>
      <c r="C142" s="67" t="str">
        <f>LEFT('DL CT'!C142,10)</f>
        <v>29/01/2021</v>
      </c>
      <c r="D142" s="68" t="str">
        <f>IF('DL CT'!D142="Showroom","H1",IF('DL CT'!D142="DSpace","D1",IF('DL CT'!D142="Kho TTF","T4","D4")))</f>
        <v>H1</v>
      </c>
      <c r="E142" s="67" t="str">
        <f>'DL CT'!Q142</f>
        <v>KH000037</v>
      </c>
      <c r="F142" s="69" t="str">
        <f>'DL CT'!R142</f>
        <v>KH000037</v>
      </c>
      <c r="G142" s="67" t="str">
        <f>'DL CT'!S142</f>
        <v/>
      </c>
      <c r="H142" s="70" t="str">
        <f>'DL CT'!W142</f>
        <v>Phương Thảo</v>
      </c>
      <c r="I142" s="70" t="str">
        <f>'DL CT'!Z142</f>
        <v>HP00000000121</v>
      </c>
      <c r="J142" s="69">
        <f t="shared" si="2"/>
        <v>0</v>
      </c>
      <c r="K142" s="67">
        <f t="shared" si="3"/>
        <v>0</v>
      </c>
      <c r="L142" s="71">
        <f>'DL CT'!AC142</f>
        <v>1</v>
      </c>
      <c r="M142" s="72" t="str">
        <f>'DL CT'!AE142</f>
        <v>Cái</v>
      </c>
      <c r="N142" s="72">
        <f>'DL CT'!AF142</f>
        <v>1100000</v>
      </c>
      <c r="O142" s="72">
        <f>'DL CT'!AG142</f>
        <v>440000</v>
      </c>
      <c r="P142" s="72">
        <f>'DL CT'!AH142</f>
        <v>40</v>
      </c>
      <c r="Q142" s="73">
        <f>'DL CT'!AI142</f>
        <v>660000</v>
      </c>
      <c r="R142" s="67">
        <f>'DL CT'!AJ142</f>
        <v>0</v>
      </c>
      <c r="S142" s="67">
        <f>'DL CT'!AK142</f>
        <v>0</v>
      </c>
      <c r="T142" s="67">
        <f>'DL CT'!AL142</f>
        <v>0</v>
      </c>
      <c r="U142" s="73">
        <f>'DL CT'!AM142</f>
        <v>0</v>
      </c>
      <c r="V142" s="73">
        <f>'DL CT'!AN142</f>
        <v>660000</v>
      </c>
      <c r="W142" s="67"/>
      <c r="X142" s="67">
        <f>'DL CT'!AB142</f>
        <v>0</v>
      </c>
      <c r="Y142" s="67" t="str">
        <f>'DL CT'!AP142</f>
        <v>Fs Tháng 1 - Hàng Outlet</v>
      </c>
      <c r="Z142" s="67"/>
      <c r="AA142" s="67"/>
      <c r="AB142" s="70" t="s">
        <v>1811</v>
      </c>
      <c r="AC142" s="74"/>
      <c r="AD142" s="67" t="s">
        <v>1809</v>
      </c>
    </row>
    <row r="143" spans="1:30" ht="32.25" customHeight="1" x14ac:dyDescent="0.15">
      <c r="A143" s="67" t="str">
        <f t="shared" si="1"/>
        <v>01/2021</v>
      </c>
      <c r="B143" s="67" t="str">
        <f>'DL CT'!B143</f>
        <v>SON00054</v>
      </c>
      <c r="C143" s="67" t="str">
        <f>LEFT('DL CT'!C143,10)</f>
        <v>29/01/2021</v>
      </c>
      <c r="D143" s="68" t="str">
        <f>IF('DL CT'!D143="Showroom","H1",IF('DL CT'!D143="DSpace","D1",IF('DL CT'!D143="Kho TTF","T4","D4")))</f>
        <v>H1</v>
      </c>
      <c r="E143" s="67" t="str">
        <f>'DL CT'!Q143</f>
        <v>KH000013</v>
      </c>
      <c r="F143" s="69" t="str">
        <f>'DL CT'!R143</f>
        <v>KH000013</v>
      </c>
      <c r="G143" s="67" t="str">
        <f>'DL CT'!S143</f>
        <v/>
      </c>
      <c r="H143" s="70" t="str">
        <f>'DL CT'!W143</f>
        <v>Ánh Nguyệt</v>
      </c>
      <c r="I143" s="70" t="str">
        <f>'DL CT'!Z143</f>
        <v>HP00000000122</v>
      </c>
      <c r="J143" s="69">
        <f t="shared" si="2"/>
        <v>0</v>
      </c>
      <c r="K143" s="67">
        <f t="shared" si="3"/>
        <v>0</v>
      </c>
      <c r="L143" s="71">
        <f>'DL CT'!AC143</f>
        <v>1</v>
      </c>
      <c r="M143" s="72" t="str">
        <f>'DL CT'!AE143</f>
        <v>cái</v>
      </c>
      <c r="N143" s="72">
        <f>'DL CT'!AF143</f>
        <v>160000</v>
      </c>
      <c r="O143" s="72">
        <f>'DL CT'!AG143</f>
        <v>32000</v>
      </c>
      <c r="P143" s="72">
        <f>'DL CT'!AH143</f>
        <v>20</v>
      </c>
      <c r="Q143" s="73">
        <f>'DL CT'!AI143</f>
        <v>128000</v>
      </c>
      <c r="R143" s="67">
        <f>'DL CT'!AJ143</f>
        <v>0</v>
      </c>
      <c r="S143" s="67">
        <f>'DL CT'!AK143</f>
        <v>0</v>
      </c>
      <c r="T143" s="67">
        <f>'DL CT'!AL143</f>
        <v>0</v>
      </c>
      <c r="U143" s="73">
        <f>'DL CT'!AM143</f>
        <v>0</v>
      </c>
      <c r="V143" s="73">
        <f>'DL CT'!AN143</f>
        <v>128000</v>
      </c>
      <c r="W143" s="67"/>
      <c r="X143" s="67">
        <f>'DL CT'!AB143</f>
        <v>0</v>
      </c>
      <c r="Y143" s="67" t="str">
        <f>'DL CT'!AP143</f>
        <v>Chương trình FS Tháng 1-21</v>
      </c>
      <c r="Z143" s="67"/>
      <c r="AA143" s="67"/>
      <c r="AB143" s="70" t="s">
        <v>1807</v>
      </c>
      <c r="AC143" s="74"/>
      <c r="AD143" s="67" t="s">
        <v>1809</v>
      </c>
    </row>
    <row r="144" spans="1:30" ht="32.25" customHeight="1" x14ac:dyDescent="0.15">
      <c r="A144" s="67" t="str">
        <f t="shared" si="1"/>
        <v>01/2021</v>
      </c>
      <c r="B144" s="67" t="str">
        <f>'DL CT'!B144</f>
        <v>SON00055</v>
      </c>
      <c r="C144" s="67" t="str">
        <f>LEFT('DL CT'!C144,10)</f>
        <v>29/01/2021</v>
      </c>
      <c r="D144" s="68" t="str">
        <f>IF('DL CT'!D144="Showroom","H1",IF('DL CT'!D144="DSpace","D1",IF('DL CT'!D144="Kho TTF","T4","D4")))</f>
        <v>H1</v>
      </c>
      <c r="E144" s="67" t="str">
        <f>'DL CT'!Q144</f>
        <v>KH000003</v>
      </c>
      <c r="F144" s="69" t="str">
        <f>'DL CT'!R144</f>
        <v>KH000003</v>
      </c>
      <c r="G144" s="67" t="str">
        <f>'DL CT'!S144</f>
        <v/>
      </c>
      <c r="H144" s="70" t="str">
        <f>'DL CT'!W144</f>
        <v>Phương Thảo</v>
      </c>
      <c r="I144" s="70" t="str">
        <f>'DL CT'!Z144</f>
        <v>HP00000000010</v>
      </c>
      <c r="J144" s="69">
        <f t="shared" si="2"/>
        <v>0</v>
      </c>
      <c r="K144" s="67">
        <f t="shared" si="3"/>
        <v>0</v>
      </c>
      <c r="L144" s="71">
        <f>'DL CT'!AC144</f>
        <v>1</v>
      </c>
      <c r="M144" s="72" t="str">
        <f>'DL CT'!AE144</f>
        <v>Cái</v>
      </c>
      <c r="N144" s="72">
        <f>'DL CT'!AF144</f>
        <v>155000</v>
      </c>
      <c r="O144" s="72">
        <f>'DL CT'!AG144</f>
        <v>55000</v>
      </c>
      <c r="P144" s="72">
        <f>'DL CT'!AH144</f>
        <v>35.479999999999997</v>
      </c>
      <c r="Q144" s="73">
        <f>'DL CT'!AI144</f>
        <v>100000</v>
      </c>
      <c r="R144" s="67">
        <f>'DL CT'!AJ144</f>
        <v>0</v>
      </c>
      <c r="S144" s="67">
        <f>'DL CT'!AK144</f>
        <v>0</v>
      </c>
      <c r="T144" s="67">
        <f>'DL CT'!AL144</f>
        <v>0</v>
      </c>
      <c r="U144" s="73">
        <f>'DL CT'!AM144</f>
        <v>0</v>
      </c>
      <c r="V144" s="73">
        <f>'DL CT'!AN144</f>
        <v>760000</v>
      </c>
      <c r="W144" s="67"/>
      <c r="X144" s="67">
        <f>'DL CT'!AB144</f>
        <v>0</v>
      </c>
      <c r="Y144" s="67" t="str">
        <f>'DL CT'!AP144</f>
        <v>FS tháng 1</v>
      </c>
      <c r="Z144" s="67"/>
      <c r="AA144" s="67"/>
      <c r="AB144" s="70" t="s">
        <v>1811</v>
      </c>
      <c r="AC144" s="74"/>
      <c r="AD144" s="67" t="s">
        <v>1809</v>
      </c>
    </row>
    <row r="145" spans="1:30" ht="32.25" customHeight="1" x14ac:dyDescent="0.15">
      <c r="A145" s="67" t="str">
        <f t="shared" si="1"/>
        <v>01/2021</v>
      </c>
      <c r="B145" s="67" t="str">
        <f>'DL CT'!B145</f>
        <v>SON00055</v>
      </c>
      <c r="C145" s="67" t="str">
        <f>LEFT('DL CT'!C145,10)</f>
        <v>29/01/2021</v>
      </c>
      <c r="D145" s="68" t="str">
        <f>IF('DL CT'!D145="Showroom","H1",IF('DL CT'!D145="DSpace","D1",IF('DL CT'!D145="Kho TTF","T4","D4")))</f>
        <v>H1</v>
      </c>
      <c r="E145" s="67" t="str">
        <f>'DL CT'!Q145</f>
        <v>KH000003</v>
      </c>
      <c r="F145" s="69" t="str">
        <f>'DL CT'!R145</f>
        <v>KH000003</v>
      </c>
      <c r="G145" s="67" t="str">
        <f>'DL CT'!S145</f>
        <v/>
      </c>
      <c r="H145" s="70" t="str">
        <f>'DL CT'!W145</f>
        <v>Phương Thảo</v>
      </c>
      <c r="I145" s="70" t="str">
        <f>'DL CT'!Z145</f>
        <v>HP00000000123</v>
      </c>
      <c r="J145" s="69">
        <f t="shared" si="2"/>
        <v>0</v>
      </c>
      <c r="K145" s="67">
        <f t="shared" si="3"/>
        <v>0</v>
      </c>
      <c r="L145" s="71">
        <f>'DL CT'!AC145</f>
        <v>1</v>
      </c>
      <c r="M145" s="72" t="str">
        <f>'DL CT'!AE145</f>
        <v>Cái</v>
      </c>
      <c r="N145" s="72">
        <f>'DL CT'!AF145</f>
        <v>1100000</v>
      </c>
      <c r="O145" s="72">
        <f>'DL CT'!AG145</f>
        <v>440000</v>
      </c>
      <c r="P145" s="72">
        <f>'DL CT'!AH145</f>
        <v>40</v>
      </c>
      <c r="Q145" s="73">
        <f>'DL CT'!AI145</f>
        <v>660000</v>
      </c>
      <c r="R145" s="67">
        <f>'DL CT'!AJ145</f>
        <v>0</v>
      </c>
      <c r="S145" s="67">
        <f>'DL CT'!AK145</f>
        <v>0</v>
      </c>
      <c r="T145" s="67">
        <f>'DL CT'!AL145</f>
        <v>0</v>
      </c>
      <c r="U145" s="73">
        <f>'DL CT'!AM145</f>
        <v>0</v>
      </c>
      <c r="V145" s="73">
        <f>'DL CT'!AN145</f>
        <v>0</v>
      </c>
      <c r="W145" s="67"/>
      <c r="X145" s="67">
        <f>'DL CT'!AB145</f>
        <v>0</v>
      </c>
      <c r="Y145" s="67" t="str">
        <f>'DL CT'!AP145</f>
        <v>FS tháng 1</v>
      </c>
      <c r="Z145" s="67"/>
      <c r="AA145" s="67"/>
      <c r="AB145" s="70" t="s">
        <v>1811</v>
      </c>
      <c r="AC145" s="74"/>
      <c r="AD145" s="67" t="s">
        <v>1809</v>
      </c>
    </row>
    <row r="146" spans="1:30" ht="32.25" customHeight="1" x14ac:dyDescent="0.15">
      <c r="A146" s="67" t="str">
        <f t="shared" si="1"/>
        <v>01/2021</v>
      </c>
      <c r="B146" s="67" t="str">
        <f>'DL CT'!B146</f>
        <v>SON00056</v>
      </c>
      <c r="C146" s="67" t="str">
        <f>LEFT('DL CT'!C146,10)</f>
        <v>29/01/2021</v>
      </c>
      <c r="D146" s="68" t="str">
        <f>IF('DL CT'!D146="Showroom","H1",IF('DL CT'!D146="DSpace","D1",IF('DL CT'!D146="Kho TTF","T4","D4")))</f>
        <v>H1</v>
      </c>
      <c r="E146" s="67" t="str">
        <f>'DL CT'!Q146</f>
        <v>KH000003</v>
      </c>
      <c r="F146" s="69" t="str">
        <f>'DL CT'!R146</f>
        <v>KH000003</v>
      </c>
      <c r="G146" s="67" t="str">
        <f>'DL CT'!S146</f>
        <v/>
      </c>
      <c r="H146" s="70" t="str">
        <f>'DL CT'!W146</f>
        <v>Phương Thảo</v>
      </c>
      <c r="I146" s="70" t="str">
        <f>'DL CT'!Z146</f>
        <v>HP00000000124</v>
      </c>
      <c r="J146" s="69">
        <f t="shared" si="2"/>
        <v>0</v>
      </c>
      <c r="K146" s="67">
        <f t="shared" si="3"/>
        <v>0</v>
      </c>
      <c r="L146" s="71">
        <f>'DL CT'!AC146</f>
        <v>1</v>
      </c>
      <c r="M146" s="72" t="str">
        <f>'DL CT'!AE146</f>
        <v>Cái</v>
      </c>
      <c r="N146" s="72">
        <f>'DL CT'!AF146</f>
        <v>2450000</v>
      </c>
      <c r="O146" s="72">
        <f>'DL CT'!AG146</f>
        <v>1851000</v>
      </c>
      <c r="P146" s="72">
        <f>'DL CT'!AH146</f>
        <v>75.55</v>
      </c>
      <c r="Q146" s="73">
        <f>'DL CT'!AI146</f>
        <v>599000</v>
      </c>
      <c r="R146" s="67">
        <f>'DL CT'!AJ146</f>
        <v>0</v>
      </c>
      <c r="S146" s="67">
        <f>'DL CT'!AK146</f>
        <v>0</v>
      </c>
      <c r="T146" s="67">
        <f>'DL CT'!AL146</f>
        <v>0</v>
      </c>
      <c r="U146" s="73">
        <f>'DL CT'!AM146</f>
        <v>0</v>
      </c>
      <c r="V146" s="73">
        <f>'DL CT'!AN146</f>
        <v>599000</v>
      </c>
      <c r="W146" s="67"/>
      <c r="X146" s="67">
        <f>'DL CT'!AB146</f>
        <v>0</v>
      </c>
      <c r="Y146" s="67" t="str">
        <f>'DL CT'!AP146</f>
        <v>FS tháng 1</v>
      </c>
      <c r="Z146" s="67"/>
      <c r="AA146" s="67"/>
      <c r="AB146" s="70" t="s">
        <v>1811</v>
      </c>
      <c r="AC146" s="74"/>
      <c r="AD146" s="67" t="s">
        <v>1809</v>
      </c>
    </row>
    <row r="147" spans="1:30" ht="32.25" customHeight="1" x14ac:dyDescent="0.15">
      <c r="A147" s="67" t="str">
        <f t="shared" si="1"/>
        <v>01/2021</v>
      </c>
      <c r="B147" s="67" t="str">
        <f>'DL CT'!B147</f>
        <v>SON00057</v>
      </c>
      <c r="C147" s="67" t="str">
        <f>LEFT('DL CT'!C147,10)</f>
        <v>30/01/2021</v>
      </c>
      <c r="D147" s="68" t="str">
        <f>IF('DL CT'!D147="Showroom","H1",IF('DL CT'!D147="DSpace","D1",IF('DL CT'!D147="Kho TTF","T4","D4")))</f>
        <v>H1</v>
      </c>
      <c r="E147" s="67" t="str">
        <f>'DL CT'!Q147</f>
        <v>KH000038</v>
      </c>
      <c r="F147" s="69" t="str">
        <f>'DL CT'!R147</f>
        <v>KH000038</v>
      </c>
      <c r="G147" s="67" t="str">
        <f>'DL CT'!S147</f>
        <v/>
      </c>
      <c r="H147" s="70" t="str">
        <f>'DL CT'!W147</f>
        <v>Phương Thảo</v>
      </c>
      <c r="I147" s="70" t="str">
        <f>'DL CT'!Z147</f>
        <v>HP00000000125</v>
      </c>
      <c r="J147" s="69">
        <f t="shared" si="2"/>
        <v>0</v>
      </c>
      <c r="K147" s="67">
        <f t="shared" si="3"/>
        <v>0</v>
      </c>
      <c r="L147" s="71">
        <f>'DL CT'!AC147</f>
        <v>2</v>
      </c>
      <c r="M147" s="72" t="str">
        <f>'DL CT'!AE147</f>
        <v>Cái</v>
      </c>
      <c r="N147" s="72">
        <f>'DL CT'!AF147</f>
        <v>1350000</v>
      </c>
      <c r="O147" s="72">
        <f>'DL CT'!AG147</f>
        <v>1890000</v>
      </c>
      <c r="P147" s="72">
        <f>'DL CT'!AH147</f>
        <v>70</v>
      </c>
      <c r="Q147" s="73">
        <f>'DL CT'!AI147</f>
        <v>810000</v>
      </c>
      <c r="R147" s="67">
        <f>'DL CT'!AJ147</f>
        <v>0</v>
      </c>
      <c r="S147" s="67">
        <f>'DL CT'!AK147</f>
        <v>0</v>
      </c>
      <c r="T147" s="67">
        <f>'DL CT'!AL147</f>
        <v>0</v>
      </c>
      <c r="U147" s="73">
        <f>'DL CT'!AM147</f>
        <v>0</v>
      </c>
      <c r="V147" s="73">
        <f>'DL CT'!AN147</f>
        <v>810000</v>
      </c>
      <c r="W147" s="67"/>
      <c r="X147" s="67">
        <f>'DL CT'!AB147</f>
        <v>0</v>
      </c>
      <c r="Y147" s="67" t="str">
        <f>'DL CT'!AP147</f>
        <v xml:space="preserve">FS tháng 1
</v>
      </c>
      <c r="Z147" s="67"/>
      <c r="AA147" s="67"/>
      <c r="AB147" s="70" t="s">
        <v>1811</v>
      </c>
      <c r="AC147" s="74"/>
      <c r="AD147" s="67" t="s">
        <v>1809</v>
      </c>
    </row>
    <row r="148" spans="1:30" ht="32.25" customHeight="1" x14ac:dyDescent="0.15">
      <c r="A148" s="67" t="str">
        <f t="shared" si="1"/>
        <v>01/2021</v>
      </c>
      <c r="B148" s="67" t="str">
        <f>'DL CT'!B148</f>
        <v>SON00058</v>
      </c>
      <c r="C148" s="67" t="str">
        <f>LEFT('DL CT'!C148,10)</f>
        <v>30/01/2021</v>
      </c>
      <c r="D148" s="68" t="str">
        <f>IF('DL CT'!D148="Showroom","H1",IF('DL CT'!D148="DSpace","D1",IF('DL CT'!D148="Kho TTF","T4","D4")))</f>
        <v>H1</v>
      </c>
      <c r="E148" s="67" t="str">
        <f>'DL CT'!Q148</f>
        <v>KH000003</v>
      </c>
      <c r="F148" s="69" t="str">
        <f>'DL CT'!R148</f>
        <v>KH000003</v>
      </c>
      <c r="G148" s="67" t="str">
        <f>'DL CT'!S148</f>
        <v/>
      </c>
      <c r="H148" s="70" t="str">
        <f>'DL CT'!W148</f>
        <v>Phương Thảo</v>
      </c>
      <c r="I148" s="70" t="str">
        <f>'DL CT'!Z148</f>
        <v>HP00000000126</v>
      </c>
      <c r="J148" s="69">
        <f t="shared" si="2"/>
        <v>0</v>
      </c>
      <c r="K148" s="67">
        <f t="shared" si="3"/>
        <v>0</v>
      </c>
      <c r="L148" s="71">
        <f>'DL CT'!AC148</f>
        <v>1</v>
      </c>
      <c r="M148" s="72">
        <f>'DL CT'!AE148</f>
        <v>0</v>
      </c>
      <c r="N148" s="72">
        <f>'DL CT'!AF148</f>
        <v>140000</v>
      </c>
      <c r="O148" s="72">
        <f>'DL CT'!AG148</f>
        <v>40000</v>
      </c>
      <c r="P148" s="72">
        <f>'DL CT'!AH148</f>
        <v>28.57</v>
      </c>
      <c r="Q148" s="73">
        <f>'DL CT'!AI148</f>
        <v>100000</v>
      </c>
      <c r="R148" s="67">
        <f>'DL CT'!AJ148</f>
        <v>0</v>
      </c>
      <c r="S148" s="67">
        <f>'DL CT'!AK148</f>
        <v>0</v>
      </c>
      <c r="T148" s="67">
        <f>'DL CT'!AL148</f>
        <v>0</v>
      </c>
      <c r="U148" s="73">
        <f>'DL CT'!AM148</f>
        <v>0</v>
      </c>
      <c r="V148" s="73">
        <f>'DL CT'!AN148</f>
        <v>320000</v>
      </c>
      <c r="W148" s="67"/>
      <c r="X148" s="67">
        <f>'DL CT'!AB148</f>
        <v>0</v>
      </c>
      <c r="Y148" s="67" t="str">
        <f>'DL CT'!AP148</f>
        <v>FS tháng 1.21</v>
      </c>
      <c r="Z148" s="67"/>
      <c r="AA148" s="67"/>
      <c r="AB148" s="70" t="s">
        <v>1811</v>
      </c>
      <c r="AC148" s="74"/>
      <c r="AD148" s="67" t="s">
        <v>1809</v>
      </c>
    </row>
    <row r="149" spans="1:30" ht="32.25" customHeight="1" x14ac:dyDescent="0.15">
      <c r="A149" s="67" t="str">
        <f t="shared" si="1"/>
        <v>01/2021</v>
      </c>
      <c r="B149" s="67" t="str">
        <f>'DL CT'!B149</f>
        <v>SON00058</v>
      </c>
      <c r="C149" s="67" t="str">
        <f>LEFT('DL CT'!C149,10)</f>
        <v>30/01/2021</v>
      </c>
      <c r="D149" s="68" t="str">
        <f>IF('DL CT'!D149="Showroom","H1",IF('DL CT'!D149="DSpace","D1",IF('DL CT'!D149="Kho TTF","T4","D4")))</f>
        <v>H1</v>
      </c>
      <c r="E149" s="67" t="str">
        <f>'DL CT'!Q149</f>
        <v>KH000003</v>
      </c>
      <c r="F149" s="69" t="str">
        <f>'DL CT'!R149</f>
        <v>KH000003</v>
      </c>
      <c r="G149" s="67" t="str">
        <f>'DL CT'!S149</f>
        <v/>
      </c>
      <c r="H149" s="70" t="str">
        <f>'DL CT'!W149</f>
        <v>Phương Thảo</v>
      </c>
      <c r="I149" s="70" t="str">
        <f>'DL CT'!Z149</f>
        <v>HP00000000127</v>
      </c>
      <c r="J149" s="69">
        <f t="shared" si="2"/>
        <v>0</v>
      </c>
      <c r="K149" s="67">
        <f t="shared" si="3"/>
        <v>0</v>
      </c>
      <c r="L149" s="71">
        <f>'DL CT'!AC149</f>
        <v>1</v>
      </c>
      <c r="M149" s="72" t="str">
        <f>'DL CT'!AE149</f>
        <v>Cái</v>
      </c>
      <c r="N149" s="72">
        <f>'DL CT'!AF149</f>
        <v>120000</v>
      </c>
      <c r="O149" s="72">
        <f>'DL CT'!AG149</f>
        <v>24000</v>
      </c>
      <c r="P149" s="72">
        <f>'DL CT'!AH149</f>
        <v>20</v>
      </c>
      <c r="Q149" s="73">
        <f>'DL CT'!AI149</f>
        <v>96000</v>
      </c>
      <c r="R149" s="67">
        <f>'DL CT'!AJ149</f>
        <v>0</v>
      </c>
      <c r="S149" s="67">
        <f>'DL CT'!AK149</f>
        <v>0</v>
      </c>
      <c r="T149" s="67">
        <f>'DL CT'!AL149</f>
        <v>0</v>
      </c>
      <c r="U149" s="73">
        <f>'DL CT'!AM149</f>
        <v>0</v>
      </c>
      <c r="V149" s="73">
        <f>'DL CT'!AN149</f>
        <v>0</v>
      </c>
      <c r="W149" s="67"/>
      <c r="X149" s="67">
        <f>'DL CT'!AB149</f>
        <v>0</v>
      </c>
      <c r="Y149" s="67" t="str">
        <f>'DL CT'!AP149</f>
        <v>FS tháng 1.21</v>
      </c>
      <c r="Z149" s="67"/>
      <c r="AA149" s="67"/>
      <c r="AB149" s="70" t="s">
        <v>1811</v>
      </c>
      <c r="AC149" s="74"/>
      <c r="AD149" s="67" t="s">
        <v>1809</v>
      </c>
    </row>
    <row r="150" spans="1:30" ht="32.25" customHeight="1" x14ac:dyDescent="0.15">
      <c r="A150" s="67" t="str">
        <f t="shared" si="1"/>
        <v>01/2021</v>
      </c>
      <c r="B150" s="67" t="str">
        <f>'DL CT'!B150</f>
        <v>SON00058</v>
      </c>
      <c r="C150" s="67" t="str">
        <f>LEFT('DL CT'!C150,10)</f>
        <v>30/01/2021</v>
      </c>
      <c r="D150" s="68" t="str">
        <f>IF('DL CT'!D150="Showroom","H1",IF('DL CT'!D150="DSpace","D1",IF('DL CT'!D150="Kho TTF","T4","D4")))</f>
        <v>H1</v>
      </c>
      <c r="E150" s="67" t="str">
        <f>'DL CT'!Q150</f>
        <v>KH000003</v>
      </c>
      <c r="F150" s="69" t="str">
        <f>'DL CT'!R150</f>
        <v>KH000003</v>
      </c>
      <c r="G150" s="67" t="str">
        <f>'DL CT'!S150</f>
        <v/>
      </c>
      <c r="H150" s="70" t="str">
        <f>'DL CT'!W150</f>
        <v>Phương Thảo</v>
      </c>
      <c r="I150" s="70" t="str">
        <f>'DL CT'!Z150</f>
        <v>HP00000000010</v>
      </c>
      <c r="J150" s="69">
        <f t="shared" si="2"/>
        <v>0</v>
      </c>
      <c r="K150" s="67">
        <f t="shared" si="3"/>
        <v>0</v>
      </c>
      <c r="L150" s="71">
        <f>'DL CT'!AC150</f>
        <v>1</v>
      </c>
      <c r="M150" s="72" t="str">
        <f>'DL CT'!AE150</f>
        <v>Cái</v>
      </c>
      <c r="N150" s="72">
        <f>'DL CT'!AF150</f>
        <v>155000</v>
      </c>
      <c r="O150" s="72">
        <f>'DL CT'!AG150</f>
        <v>31000</v>
      </c>
      <c r="P150" s="72">
        <f>'DL CT'!AH150</f>
        <v>20</v>
      </c>
      <c r="Q150" s="73">
        <f>'DL CT'!AI150</f>
        <v>124000</v>
      </c>
      <c r="R150" s="67">
        <f>'DL CT'!AJ150</f>
        <v>0</v>
      </c>
      <c r="S150" s="67">
        <f>'DL CT'!AK150</f>
        <v>0</v>
      </c>
      <c r="T150" s="67">
        <f>'DL CT'!AL150</f>
        <v>0</v>
      </c>
      <c r="U150" s="73">
        <f>'DL CT'!AM150</f>
        <v>0</v>
      </c>
      <c r="V150" s="73">
        <f>'DL CT'!AN150</f>
        <v>0</v>
      </c>
      <c r="W150" s="67"/>
      <c r="X150" s="67">
        <f>'DL CT'!AB150</f>
        <v>0</v>
      </c>
      <c r="Y150" s="67" t="str">
        <f>'DL CT'!AP150</f>
        <v>FS tháng 1.21</v>
      </c>
      <c r="Z150" s="67"/>
      <c r="AA150" s="67"/>
      <c r="AB150" s="70" t="s">
        <v>1811</v>
      </c>
      <c r="AC150" s="74"/>
      <c r="AD150" s="67" t="s">
        <v>1809</v>
      </c>
    </row>
    <row r="151" spans="1:30" ht="32.25" customHeight="1" x14ac:dyDescent="0.15">
      <c r="A151" s="67" t="str">
        <f t="shared" si="1"/>
        <v>01/2021</v>
      </c>
      <c r="B151" s="67" t="str">
        <f>'DL CT'!B151</f>
        <v>SON00059</v>
      </c>
      <c r="C151" s="67" t="str">
        <f>LEFT('DL CT'!C151,10)</f>
        <v>30/01/2021</v>
      </c>
      <c r="D151" s="68" t="str">
        <f>IF('DL CT'!D151="Showroom","H1",IF('DL CT'!D151="DSpace","D1",IF('DL CT'!D151="Kho TTF","T4","D4")))</f>
        <v>H1</v>
      </c>
      <c r="E151" s="67" t="str">
        <f>'DL CT'!Q151</f>
        <v>KH000039</v>
      </c>
      <c r="F151" s="69" t="str">
        <f>'DL CT'!R151</f>
        <v>KH000039</v>
      </c>
      <c r="G151" s="67" t="str">
        <f>'DL CT'!S151</f>
        <v/>
      </c>
      <c r="H151" s="70" t="str">
        <f>'DL CT'!W151</f>
        <v>Ánh Nguyệt</v>
      </c>
      <c r="I151" s="70" t="str">
        <f>'DL CT'!Z151</f>
        <v>HP00000000128</v>
      </c>
      <c r="J151" s="69">
        <f t="shared" si="2"/>
        <v>0</v>
      </c>
      <c r="K151" s="67">
        <f t="shared" si="3"/>
        <v>0</v>
      </c>
      <c r="L151" s="71">
        <f>'DL CT'!AC151</f>
        <v>2</v>
      </c>
      <c r="M151" s="72" t="str">
        <f>'DL CT'!AE151</f>
        <v>Cái</v>
      </c>
      <c r="N151" s="72">
        <f>'DL CT'!AF151</f>
        <v>2550000</v>
      </c>
      <c r="O151" s="72">
        <f>'DL CT'!AG151</f>
        <v>1020000</v>
      </c>
      <c r="P151" s="72">
        <f>'DL CT'!AH151</f>
        <v>20</v>
      </c>
      <c r="Q151" s="73">
        <f>'DL CT'!AI151</f>
        <v>4080000</v>
      </c>
      <c r="R151" s="67">
        <f>'DL CT'!AJ151</f>
        <v>0</v>
      </c>
      <c r="S151" s="67">
        <f>'DL CT'!AK151</f>
        <v>0</v>
      </c>
      <c r="T151" s="67">
        <f>'DL CT'!AL151</f>
        <v>0</v>
      </c>
      <c r="U151" s="73">
        <f>'DL CT'!AM151</f>
        <v>0</v>
      </c>
      <c r="V151" s="73">
        <f>'DL CT'!AN151</f>
        <v>4080000</v>
      </c>
      <c r="W151" s="67"/>
      <c r="X151" s="67">
        <f>'DL CT'!AB151</f>
        <v>0</v>
      </c>
      <c r="Y151" s="67" t="str">
        <f>'DL CT'!AP151</f>
        <v>Giảm 20% CT tháng 1-21</v>
      </c>
      <c r="Z151" s="67"/>
      <c r="AA151" s="67"/>
      <c r="AB151" s="70" t="s">
        <v>1807</v>
      </c>
      <c r="AC151" s="74"/>
      <c r="AD151" s="67" t="s">
        <v>1809</v>
      </c>
    </row>
    <row r="152" spans="1:30" ht="32.25" customHeight="1" x14ac:dyDescent="0.15">
      <c r="A152" s="67" t="str">
        <f t="shared" si="1"/>
        <v>01/2021</v>
      </c>
      <c r="B152" s="67" t="str">
        <f>'DL CT'!B152</f>
        <v>SON00060</v>
      </c>
      <c r="C152" s="67" t="str">
        <f>LEFT('DL CT'!C152,10)</f>
        <v>30/01/2021</v>
      </c>
      <c r="D152" s="68" t="str">
        <f>IF('DL CT'!D152="Showroom","H1",IF('DL CT'!D152="DSpace","D1",IF('DL CT'!D152="Kho TTF","T4","D4")))</f>
        <v>T4</v>
      </c>
      <c r="E152" s="67" t="str">
        <f>'DL CT'!Q152</f>
        <v>KH000039</v>
      </c>
      <c r="F152" s="69" t="str">
        <f>'DL CT'!R152</f>
        <v>KH000039</v>
      </c>
      <c r="G152" s="67" t="str">
        <f>'DL CT'!S152</f>
        <v/>
      </c>
      <c r="H152" s="70" t="str">
        <f>'DL CT'!W152</f>
        <v>Ánh Nguyệt</v>
      </c>
      <c r="I152" s="70" t="str">
        <f>'DL CT'!Z152</f>
        <v>HP00000000128</v>
      </c>
      <c r="J152" s="69">
        <f t="shared" si="2"/>
        <v>0</v>
      </c>
      <c r="K152" s="67">
        <f t="shared" si="3"/>
        <v>0</v>
      </c>
      <c r="L152" s="71">
        <f>'DL CT'!AC152</f>
        <v>18</v>
      </c>
      <c r="M152" s="72" t="str">
        <f>'DL CT'!AE152</f>
        <v>Cái</v>
      </c>
      <c r="N152" s="72">
        <f>'DL CT'!AF152</f>
        <v>2550000</v>
      </c>
      <c r="O152" s="72">
        <f>'DL CT'!AG152</f>
        <v>9180000</v>
      </c>
      <c r="P152" s="72">
        <f>'DL CT'!AH152</f>
        <v>20</v>
      </c>
      <c r="Q152" s="73">
        <f>'DL CT'!AI152</f>
        <v>36720000</v>
      </c>
      <c r="R152" s="67">
        <f>'DL CT'!AJ152</f>
        <v>0</v>
      </c>
      <c r="S152" s="67">
        <f>'DL CT'!AK152</f>
        <v>0</v>
      </c>
      <c r="T152" s="67">
        <f>'DL CT'!AL152</f>
        <v>0</v>
      </c>
      <c r="U152" s="73">
        <f>'DL CT'!AM152</f>
        <v>0</v>
      </c>
      <c r="V152" s="73">
        <f>'DL CT'!AN152</f>
        <v>36720000</v>
      </c>
      <c r="W152" s="67"/>
      <c r="X152" s="67">
        <f>'DL CT'!AB152</f>
        <v>0</v>
      </c>
      <c r="Y152" s="67" t="str">
        <f>'DL CT'!AP152</f>
        <v>Giam 20% CT tháng 1-21</v>
      </c>
      <c r="Z152" s="67"/>
      <c r="AA152" s="67"/>
      <c r="AB152" s="70" t="s">
        <v>1807</v>
      </c>
      <c r="AC152" s="74"/>
      <c r="AD152" s="67" t="s">
        <v>1809</v>
      </c>
    </row>
    <row r="153" spans="1:30" ht="32.25" customHeight="1" x14ac:dyDescent="0.15">
      <c r="A153" s="67" t="str">
        <f t="shared" si="1"/>
        <v>01/2021</v>
      </c>
      <c r="B153" s="67" t="str">
        <f>'DL CT'!B153</f>
        <v>SON00061</v>
      </c>
      <c r="C153" s="67" t="str">
        <f>LEFT('DL CT'!C153,10)</f>
        <v>30/01/2021</v>
      </c>
      <c r="D153" s="68" t="str">
        <f>IF('DL CT'!D153="Showroom","H1",IF('DL CT'!D153="DSpace","D1",IF('DL CT'!D153="Kho TTF","T4","D4")))</f>
        <v>H1</v>
      </c>
      <c r="E153" s="67" t="str">
        <f>'DL CT'!Q153</f>
        <v>KH000040</v>
      </c>
      <c r="F153" s="69" t="str">
        <f>'DL CT'!R153</f>
        <v>KH000040</v>
      </c>
      <c r="G153" s="67" t="str">
        <f>'DL CT'!S153</f>
        <v/>
      </c>
      <c r="H153" s="70" t="str">
        <f>'DL CT'!W153</f>
        <v>Ánh Nguyệt</v>
      </c>
      <c r="I153" s="70" t="str">
        <f>'DL CT'!Z153</f>
        <v>HP00000000129</v>
      </c>
      <c r="J153" s="69">
        <f t="shared" si="2"/>
        <v>0</v>
      </c>
      <c r="K153" s="67">
        <f t="shared" si="3"/>
        <v>0</v>
      </c>
      <c r="L153" s="71">
        <f>'DL CT'!AC153</f>
        <v>1</v>
      </c>
      <c r="M153" s="72">
        <f>'DL CT'!AE153</f>
        <v>0</v>
      </c>
      <c r="N153" s="72">
        <f>'DL CT'!AF153</f>
        <v>12705000</v>
      </c>
      <c r="O153" s="72">
        <f>'DL CT'!AG153</f>
        <v>3000000</v>
      </c>
      <c r="P153" s="72">
        <f>'DL CT'!AH153</f>
        <v>23.61</v>
      </c>
      <c r="Q153" s="73">
        <f>'DL CT'!AI153</f>
        <v>9705000</v>
      </c>
      <c r="R153" s="67">
        <f>'DL CT'!AJ153</f>
        <v>0</v>
      </c>
      <c r="S153" s="67">
        <f>'DL CT'!AK153</f>
        <v>0</v>
      </c>
      <c r="T153" s="67">
        <f>'DL CT'!AL153</f>
        <v>0</v>
      </c>
      <c r="U153" s="73">
        <f>'DL CT'!AM153</f>
        <v>0</v>
      </c>
      <c r="V153" s="73">
        <f>'DL CT'!AN153</f>
        <v>9705000</v>
      </c>
      <c r="W153" s="67"/>
      <c r="X153" s="67">
        <f>'DL CT'!AB153</f>
        <v>0</v>
      </c>
      <c r="Y153" s="67" t="str">
        <f>'DL CT'!AP153</f>
        <v>Chạy chương trình đổi sofa cũ lấy sofa mới thỏa các điều kiện sẽ được trừ 3 triệu cho khách.</v>
      </c>
      <c r="Z153" s="67"/>
      <c r="AA153" s="67"/>
      <c r="AB153" s="70" t="s">
        <v>1807</v>
      </c>
      <c r="AC153" s="74"/>
      <c r="AD153" s="67" t="s">
        <v>1809</v>
      </c>
    </row>
    <row r="154" spans="1:30" ht="32.25" customHeight="1" x14ac:dyDescent="0.15">
      <c r="A154" s="67" t="str">
        <f t="shared" si="1"/>
        <v>01/2021</v>
      </c>
      <c r="B154" s="67" t="str">
        <f>'DL CT'!B154</f>
        <v>SON00062</v>
      </c>
      <c r="C154" s="67" t="str">
        <f>LEFT('DL CT'!C154,10)</f>
        <v>30/01/2021</v>
      </c>
      <c r="D154" s="68" t="str">
        <f>IF('DL CT'!D154="Showroom","H1",IF('DL CT'!D154="DSpace","D1",IF('DL CT'!D154="Kho TTF","T4","D4")))</f>
        <v>H1</v>
      </c>
      <c r="E154" s="67" t="str">
        <f>'DL CT'!Q154</f>
        <v>KH000003</v>
      </c>
      <c r="F154" s="69" t="str">
        <f>'DL CT'!R154</f>
        <v>KH000003</v>
      </c>
      <c r="G154" s="67" t="str">
        <f>'DL CT'!S154</f>
        <v/>
      </c>
      <c r="H154" s="70" t="str">
        <f>'DL CT'!W154</f>
        <v>Phương Thảo</v>
      </c>
      <c r="I154" s="70" t="str">
        <f>'DL CT'!Z154</f>
        <v>HP00000000130</v>
      </c>
      <c r="J154" s="69">
        <f t="shared" si="2"/>
        <v>0</v>
      </c>
      <c r="K154" s="67">
        <f t="shared" si="3"/>
        <v>0</v>
      </c>
      <c r="L154" s="71">
        <f>'DL CT'!AC154</f>
        <v>1</v>
      </c>
      <c r="M154" s="72" t="str">
        <f>'DL CT'!AE154</f>
        <v>Cái</v>
      </c>
      <c r="N154" s="72">
        <f>'DL CT'!AF154</f>
        <v>880000</v>
      </c>
      <c r="O154" s="72">
        <f>'DL CT'!AG154</f>
        <v>176000</v>
      </c>
      <c r="P154" s="72">
        <f>'DL CT'!AH154</f>
        <v>20</v>
      </c>
      <c r="Q154" s="73">
        <f>'DL CT'!AI154</f>
        <v>704000</v>
      </c>
      <c r="R154" s="67">
        <f>'DL CT'!AJ154</f>
        <v>0</v>
      </c>
      <c r="S154" s="67">
        <f>'DL CT'!AK154</f>
        <v>0</v>
      </c>
      <c r="T154" s="67">
        <f>'DL CT'!AL154</f>
        <v>0</v>
      </c>
      <c r="U154" s="73">
        <f>'DL CT'!AM154</f>
        <v>0</v>
      </c>
      <c r="V154" s="73">
        <f>'DL CT'!AN154</f>
        <v>704000</v>
      </c>
      <c r="W154" s="67"/>
      <c r="X154" s="67">
        <f>'DL CT'!AB154</f>
        <v>0</v>
      </c>
      <c r="Y154" s="67" t="str">
        <f>'DL CT'!AP154</f>
        <v>FS tháng 1</v>
      </c>
      <c r="Z154" s="67"/>
      <c r="AA154" s="67"/>
      <c r="AB154" s="70" t="s">
        <v>1811</v>
      </c>
      <c r="AC154" s="74"/>
      <c r="AD154" s="67" t="s">
        <v>1809</v>
      </c>
    </row>
    <row r="155" spans="1:30" ht="32.25" customHeight="1" x14ac:dyDescent="0.15">
      <c r="A155" s="67" t="str">
        <f t="shared" si="1"/>
        <v>01/2021</v>
      </c>
      <c r="B155" s="67" t="str">
        <f>'DL CT'!B155</f>
        <v>SON00063</v>
      </c>
      <c r="C155" s="67" t="str">
        <f>LEFT('DL CT'!C155,10)</f>
        <v>30/01/2021</v>
      </c>
      <c r="D155" s="68" t="str">
        <f>IF('DL CT'!D155="Showroom","H1",IF('DL CT'!D155="DSpace","D1",IF('DL CT'!D155="Kho TTF","T4","D4")))</f>
        <v>H1</v>
      </c>
      <c r="E155" s="67" t="str">
        <f>'DL CT'!Q155</f>
        <v>KH000003</v>
      </c>
      <c r="F155" s="69" t="str">
        <f>'DL CT'!R155</f>
        <v>KH000003</v>
      </c>
      <c r="G155" s="67" t="str">
        <f>'DL CT'!S155</f>
        <v/>
      </c>
      <c r="H155" s="70" t="str">
        <f>'DL CT'!W155</f>
        <v>Phương Thảo</v>
      </c>
      <c r="I155" s="70" t="str">
        <f>'DL CT'!Z155</f>
        <v>HP00000000131</v>
      </c>
      <c r="J155" s="69">
        <f t="shared" si="2"/>
        <v>0</v>
      </c>
      <c r="K155" s="67">
        <f t="shared" si="3"/>
        <v>0</v>
      </c>
      <c r="L155" s="71">
        <f>'DL CT'!AC155</f>
        <v>1</v>
      </c>
      <c r="M155" s="72" t="str">
        <f>'DL CT'!AE155</f>
        <v>Cái</v>
      </c>
      <c r="N155" s="72">
        <f>'DL CT'!AF155</f>
        <v>385000</v>
      </c>
      <c r="O155" s="72">
        <f>'DL CT'!AG155</f>
        <v>77000</v>
      </c>
      <c r="P155" s="72">
        <f>'DL CT'!AH155</f>
        <v>20</v>
      </c>
      <c r="Q155" s="73">
        <f>'DL CT'!AI155</f>
        <v>308000</v>
      </c>
      <c r="R155" s="67">
        <f>'DL CT'!AJ155</f>
        <v>0</v>
      </c>
      <c r="S155" s="67">
        <f>'DL CT'!AK155</f>
        <v>0</v>
      </c>
      <c r="T155" s="67">
        <f>'DL CT'!AL155</f>
        <v>0</v>
      </c>
      <c r="U155" s="73">
        <f>'DL CT'!AM155</f>
        <v>0</v>
      </c>
      <c r="V155" s="73">
        <f>'DL CT'!AN155</f>
        <v>532000</v>
      </c>
      <c r="W155" s="67"/>
      <c r="X155" s="67">
        <f>'DL CT'!AB155</f>
        <v>0</v>
      </c>
      <c r="Y155" s="67" t="str">
        <f>'DL CT'!AP155</f>
        <v>FS Tháng 1</v>
      </c>
      <c r="Z155" s="67"/>
      <c r="AA155" s="67"/>
      <c r="AB155" s="70" t="s">
        <v>1811</v>
      </c>
      <c r="AC155" s="74"/>
      <c r="AD155" s="67" t="s">
        <v>1809</v>
      </c>
    </row>
    <row r="156" spans="1:30" ht="32.25" customHeight="1" x14ac:dyDescent="0.15">
      <c r="A156" s="67" t="str">
        <f t="shared" si="1"/>
        <v>01/2021</v>
      </c>
      <c r="B156" s="67" t="str">
        <f>'DL CT'!B156</f>
        <v>SON00063</v>
      </c>
      <c r="C156" s="67" t="str">
        <f>LEFT('DL CT'!C156,10)</f>
        <v>30/01/2021</v>
      </c>
      <c r="D156" s="68" t="str">
        <f>IF('DL CT'!D156="Showroom","H1",IF('DL CT'!D156="DSpace","D1",IF('DL CT'!D156="Kho TTF","T4","D4")))</f>
        <v>H1</v>
      </c>
      <c r="E156" s="67" t="str">
        <f>'DL CT'!Q156</f>
        <v>KH000003</v>
      </c>
      <c r="F156" s="69" t="str">
        <f>'DL CT'!R156</f>
        <v>KH000003</v>
      </c>
      <c r="G156" s="67" t="str">
        <f>'DL CT'!S156</f>
        <v/>
      </c>
      <c r="H156" s="70" t="str">
        <f>'DL CT'!W156</f>
        <v>Phương Thảo</v>
      </c>
      <c r="I156" s="70" t="str">
        <f>'DL CT'!Z156</f>
        <v>HP00000000132</v>
      </c>
      <c r="J156" s="69">
        <f t="shared" si="2"/>
        <v>0</v>
      </c>
      <c r="K156" s="67">
        <f t="shared" si="3"/>
        <v>0</v>
      </c>
      <c r="L156" s="71">
        <f>'DL CT'!AC156</f>
        <v>1</v>
      </c>
      <c r="M156" s="72" t="str">
        <f>'DL CT'!AE156</f>
        <v>cái</v>
      </c>
      <c r="N156" s="72">
        <f>'DL CT'!AF156</f>
        <v>280000</v>
      </c>
      <c r="O156" s="72">
        <f>'DL CT'!AG156</f>
        <v>56000</v>
      </c>
      <c r="P156" s="72">
        <f>'DL CT'!AH156</f>
        <v>20</v>
      </c>
      <c r="Q156" s="73">
        <f>'DL CT'!AI156</f>
        <v>224000</v>
      </c>
      <c r="R156" s="67">
        <f>'DL CT'!AJ156</f>
        <v>0</v>
      </c>
      <c r="S156" s="67">
        <f>'DL CT'!AK156</f>
        <v>0</v>
      </c>
      <c r="T156" s="67">
        <f>'DL CT'!AL156</f>
        <v>0</v>
      </c>
      <c r="U156" s="73">
        <f>'DL CT'!AM156</f>
        <v>0</v>
      </c>
      <c r="V156" s="73">
        <f>'DL CT'!AN156</f>
        <v>0</v>
      </c>
      <c r="W156" s="67"/>
      <c r="X156" s="67">
        <f>'DL CT'!AB156</f>
        <v>0</v>
      </c>
      <c r="Y156" s="67" t="str">
        <f>'DL CT'!AP156</f>
        <v>FS Tháng 1</v>
      </c>
      <c r="Z156" s="67"/>
      <c r="AA156" s="67"/>
      <c r="AB156" s="70" t="s">
        <v>1811</v>
      </c>
      <c r="AC156" s="74"/>
      <c r="AD156" s="67" t="s">
        <v>1809</v>
      </c>
    </row>
    <row r="157" spans="1:30" ht="32.25" customHeight="1" x14ac:dyDescent="0.15">
      <c r="A157" s="67" t="str">
        <f t="shared" si="1"/>
        <v>01/2021</v>
      </c>
      <c r="B157" s="67" t="str">
        <f>'DL CT'!B157</f>
        <v>SON00064</v>
      </c>
      <c r="C157" s="67" t="str">
        <f>LEFT('DL CT'!C157,10)</f>
        <v>30/01/2021</v>
      </c>
      <c r="D157" s="68" t="str">
        <f>IF('DL CT'!D157="Showroom","H1",IF('DL CT'!D157="DSpace","D1",IF('DL CT'!D157="Kho TTF","T4","D4")))</f>
        <v>H1</v>
      </c>
      <c r="E157" s="67" t="str">
        <f>'DL CT'!Q157</f>
        <v>KH000003</v>
      </c>
      <c r="F157" s="69" t="str">
        <f>'DL CT'!R157</f>
        <v>KH000003</v>
      </c>
      <c r="G157" s="67" t="str">
        <f>'DL CT'!S157</f>
        <v/>
      </c>
      <c r="H157" s="70" t="str">
        <f>'DL CT'!W157</f>
        <v>Phương Thảo</v>
      </c>
      <c r="I157" s="70" t="str">
        <f>'DL CT'!Z157</f>
        <v>HP00000000001</v>
      </c>
      <c r="J157" s="69">
        <f t="shared" si="2"/>
        <v>0</v>
      </c>
      <c r="K157" s="67">
        <f t="shared" si="3"/>
        <v>0</v>
      </c>
      <c r="L157" s="71">
        <f>'DL CT'!AC157</f>
        <v>1</v>
      </c>
      <c r="M157" s="72" t="str">
        <f>'DL CT'!AE157</f>
        <v>Cái</v>
      </c>
      <c r="N157" s="72">
        <f>'DL CT'!AF157</f>
        <v>140000</v>
      </c>
      <c r="O157" s="72">
        <f>'DL CT'!AG157</f>
        <v>28000</v>
      </c>
      <c r="P157" s="72">
        <f>'DL CT'!AH157</f>
        <v>20</v>
      </c>
      <c r="Q157" s="73">
        <f>'DL CT'!AI157</f>
        <v>112000</v>
      </c>
      <c r="R157" s="67">
        <f>'DL CT'!AJ157</f>
        <v>0</v>
      </c>
      <c r="S157" s="67">
        <f>'DL CT'!AK157</f>
        <v>0</v>
      </c>
      <c r="T157" s="67">
        <f>'DL CT'!AL157</f>
        <v>0</v>
      </c>
      <c r="U157" s="73">
        <f>'DL CT'!AM157</f>
        <v>0</v>
      </c>
      <c r="V157" s="73">
        <f>'DL CT'!AN157</f>
        <v>112000</v>
      </c>
      <c r="W157" s="67"/>
      <c r="X157" s="67">
        <f>'DL CT'!AB157</f>
        <v>0</v>
      </c>
      <c r="Y157" s="67" t="str">
        <f>'DL CT'!AP157</f>
        <v>FS tháng 01.21</v>
      </c>
      <c r="Z157" s="67"/>
      <c r="AA157" s="67"/>
      <c r="AB157" s="70" t="s">
        <v>1811</v>
      </c>
      <c r="AC157" s="74"/>
      <c r="AD157" s="67" t="s">
        <v>1809</v>
      </c>
    </row>
    <row r="158" spans="1:30" ht="32.25" customHeight="1" x14ac:dyDescent="0.15">
      <c r="A158" s="67" t="str">
        <f t="shared" si="1"/>
        <v>01/2021</v>
      </c>
      <c r="B158" s="67" t="str">
        <f>'DL CT'!B158</f>
        <v>SON00065</v>
      </c>
      <c r="C158" s="67" t="str">
        <f>LEFT('DL CT'!C158,10)</f>
        <v>30/01/2021</v>
      </c>
      <c r="D158" s="68" t="str">
        <f>IF('DL CT'!D158="Showroom","H1",IF('DL CT'!D158="DSpace","D1",IF('DL CT'!D158="Kho TTF","T4","D4")))</f>
        <v>T4</v>
      </c>
      <c r="E158" s="67" t="str">
        <f>'DL CT'!Q158</f>
        <v>KH000003</v>
      </c>
      <c r="F158" s="69" t="str">
        <f>'DL CT'!R158</f>
        <v>KH000003</v>
      </c>
      <c r="G158" s="67" t="str">
        <f>'DL CT'!S158</f>
        <v/>
      </c>
      <c r="H158" s="70" t="str">
        <f>'DL CT'!W158</f>
        <v>Phương Thảo</v>
      </c>
      <c r="I158" s="70" t="str">
        <f>'DL CT'!Z158</f>
        <v>HP00000000133</v>
      </c>
      <c r="J158" s="69">
        <f t="shared" si="2"/>
        <v>0</v>
      </c>
      <c r="K158" s="67">
        <f t="shared" si="3"/>
        <v>0</v>
      </c>
      <c r="L158" s="71">
        <f>'DL CT'!AC158</f>
        <v>1</v>
      </c>
      <c r="M158" s="72" t="str">
        <f>'DL CT'!AE158</f>
        <v>Cái</v>
      </c>
      <c r="N158" s="72">
        <f>'DL CT'!AF158</f>
        <v>2450000</v>
      </c>
      <c r="O158" s="72">
        <f>'DL CT'!AG158</f>
        <v>1851000</v>
      </c>
      <c r="P158" s="72">
        <f>'DL CT'!AH158</f>
        <v>75.55</v>
      </c>
      <c r="Q158" s="73">
        <f>'DL CT'!AI158</f>
        <v>599000</v>
      </c>
      <c r="R158" s="67">
        <f>'DL CT'!AJ158</f>
        <v>0</v>
      </c>
      <c r="S158" s="67">
        <f>'DL CT'!AK158</f>
        <v>0</v>
      </c>
      <c r="T158" s="67">
        <f>'DL CT'!AL158</f>
        <v>0</v>
      </c>
      <c r="U158" s="73">
        <f>'DL CT'!AM158</f>
        <v>0</v>
      </c>
      <c r="V158" s="73">
        <f>'DL CT'!AN158</f>
        <v>599000</v>
      </c>
      <c r="W158" s="67"/>
      <c r="X158" s="67">
        <f>'DL CT'!AB158</f>
        <v>0</v>
      </c>
      <c r="Y158" s="67" t="str">
        <f>'DL CT'!AP158</f>
        <v>FS tháng 1</v>
      </c>
      <c r="Z158" s="67"/>
      <c r="AA158" s="67"/>
      <c r="AB158" s="70" t="s">
        <v>1811</v>
      </c>
      <c r="AC158" s="74"/>
      <c r="AD158" s="67" t="s">
        <v>1809</v>
      </c>
    </row>
    <row r="159" spans="1:30" ht="32.25" customHeight="1" x14ac:dyDescent="0.15">
      <c r="A159" s="67" t="str">
        <f t="shared" si="1"/>
        <v>01/2021</v>
      </c>
      <c r="B159" s="67" t="str">
        <f>'DL CT'!B159</f>
        <v>SON00066</v>
      </c>
      <c r="C159" s="67" t="str">
        <f>LEFT('DL CT'!C159,10)</f>
        <v>30/01/2021</v>
      </c>
      <c r="D159" s="68" t="str">
        <f>IF('DL CT'!D159="Showroom","H1",IF('DL CT'!D159="DSpace","D1",IF('DL CT'!D159="Kho TTF","T4","D4")))</f>
        <v>D1</v>
      </c>
      <c r="E159" s="67" t="str">
        <f>'DL CT'!Q159</f>
        <v>KH000041</v>
      </c>
      <c r="F159" s="69" t="str">
        <f>'DL CT'!R159</f>
        <v>KH000041</v>
      </c>
      <c r="G159" s="67" t="str">
        <f>'DL CT'!S159</f>
        <v/>
      </c>
      <c r="H159" s="70" t="str">
        <f>'DL CT'!W159</f>
        <v>Trang Dung</v>
      </c>
      <c r="I159" s="70" t="str">
        <f>'DL CT'!Z159</f>
        <v>HP00000000134</v>
      </c>
      <c r="J159" s="69">
        <f t="shared" si="2"/>
        <v>0</v>
      </c>
      <c r="K159" s="67">
        <f t="shared" si="3"/>
        <v>0</v>
      </c>
      <c r="L159" s="71">
        <f>'DL CT'!AC159</f>
        <v>1</v>
      </c>
      <c r="M159" s="72" t="str">
        <f>'DL CT'!AE159</f>
        <v>Cái</v>
      </c>
      <c r="N159" s="72">
        <f>'DL CT'!AF159</f>
        <v>34470000</v>
      </c>
      <c r="O159" s="72">
        <f>'DL CT'!AG159</f>
        <v>0</v>
      </c>
      <c r="P159" s="72">
        <f>'DL CT'!AH159</f>
        <v>0</v>
      </c>
      <c r="Q159" s="73">
        <f>'DL CT'!AI159</f>
        <v>34470000</v>
      </c>
      <c r="R159" s="67">
        <f>'DL CT'!AJ159</f>
        <v>0</v>
      </c>
      <c r="S159" s="67">
        <f>'DL CT'!AK159</f>
        <v>0</v>
      </c>
      <c r="T159" s="67">
        <f>'DL CT'!AL159</f>
        <v>0</v>
      </c>
      <c r="U159" s="73">
        <f>'DL CT'!AM159</f>
        <v>0</v>
      </c>
      <c r="V159" s="73">
        <f>'DL CT'!AN159</f>
        <v>239300000</v>
      </c>
      <c r="W159" s="67"/>
      <c r="X159" s="67">
        <f>'DL CT'!AB159</f>
        <v>0</v>
      </c>
      <c r="Y159" s="67">
        <f>'DL CT'!AP159</f>
        <v>0</v>
      </c>
      <c r="Z159" s="67"/>
      <c r="AA159" s="67"/>
      <c r="AB159" s="70" t="s">
        <v>1811</v>
      </c>
      <c r="AC159" s="74"/>
      <c r="AD159" s="67" t="s">
        <v>1808</v>
      </c>
    </row>
    <row r="160" spans="1:30" ht="32.25" customHeight="1" x14ac:dyDescent="0.15">
      <c r="A160" s="67" t="str">
        <f t="shared" si="1"/>
        <v>01/2021</v>
      </c>
      <c r="B160" s="67" t="str">
        <f>'DL CT'!B160</f>
        <v>SON00066</v>
      </c>
      <c r="C160" s="67" t="str">
        <f>LEFT('DL CT'!C160,10)</f>
        <v>30/01/2021</v>
      </c>
      <c r="D160" s="68" t="str">
        <f>IF('DL CT'!D160="Showroom","H1",IF('DL CT'!D160="DSpace","D1",IF('DL CT'!D160="Kho TTF","T4","D4")))</f>
        <v>D1</v>
      </c>
      <c r="E160" s="67" t="str">
        <f>'DL CT'!Q160</f>
        <v>KH000041</v>
      </c>
      <c r="F160" s="69" t="str">
        <f>'DL CT'!R160</f>
        <v>KH000041</v>
      </c>
      <c r="G160" s="67" t="str">
        <f>'DL CT'!S160</f>
        <v/>
      </c>
      <c r="H160" s="70" t="str">
        <f>'DL CT'!W160</f>
        <v>Trang Dung</v>
      </c>
      <c r="I160" s="70" t="str">
        <f>'DL CT'!Z160</f>
        <v>HP00000000135</v>
      </c>
      <c r="J160" s="69">
        <f t="shared" si="2"/>
        <v>0</v>
      </c>
      <c r="K160" s="67">
        <f t="shared" si="3"/>
        <v>0</v>
      </c>
      <c r="L160" s="71">
        <f>'DL CT'!AC160</f>
        <v>1</v>
      </c>
      <c r="M160" s="72" t="str">
        <f>'DL CT'!AE160</f>
        <v>Cái</v>
      </c>
      <c r="N160" s="72">
        <f>'DL CT'!AF160</f>
        <v>59860000</v>
      </c>
      <c r="O160" s="72">
        <f>'DL CT'!AG160</f>
        <v>0</v>
      </c>
      <c r="P160" s="72">
        <f>'DL CT'!AH160</f>
        <v>0</v>
      </c>
      <c r="Q160" s="73">
        <f>'DL CT'!AI160</f>
        <v>59860000</v>
      </c>
      <c r="R160" s="67">
        <f>'DL CT'!AJ160</f>
        <v>0</v>
      </c>
      <c r="S160" s="67">
        <f>'DL CT'!AK160</f>
        <v>0</v>
      </c>
      <c r="T160" s="67">
        <f>'DL CT'!AL160</f>
        <v>0</v>
      </c>
      <c r="U160" s="73">
        <f>'DL CT'!AM160</f>
        <v>0</v>
      </c>
      <c r="V160" s="73">
        <f>'DL CT'!AN160</f>
        <v>0</v>
      </c>
      <c r="W160" s="67"/>
      <c r="X160" s="67">
        <f>'DL CT'!AB160</f>
        <v>0</v>
      </c>
      <c r="Y160" s="67">
        <f>'DL CT'!AP160</f>
        <v>0</v>
      </c>
      <c r="Z160" s="67"/>
      <c r="AA160" s="67"/>
      <c r="AB160" s="70" t="s">
        <v>1811</v>
      </c>
      <c r="AC160" s="74"/>
      <c r="AD160" s="67" t="s">
        <v>1808</v>
      </c>
    </row>
    <row r="161" spans="1:30" ht="32.25" customHeight="1" x14ac:dyDescent="0.15">
      <c r="A161" s="67" t="str">
        <f t="shared" si="1"/>
        <v>01/2021</v>
      </c>
      <c r="B161" s="67" t="str">
        <f>'DL CT'!B161</f>
        <v>SON00066</v>
      </c>
      <c r="C161" s="67" t="str">
        <f>LEFT('DL CT'!C161,10)</f>
        <v>30/01/2021</v>
      </c>
      <c r="D161" s="68" t="str">
        <f>IF('DL CT'!D161="Showroom","H1",IF('DL CT'!D161="DSpace","D1",IF('DL CT'!D161="Kho TTF","T4","D4")))</f>
        <v>D1</v>
      </c>
      <c r="E161" s="67" t="str">
        <f>'DL CT'!Q161</f>
        <v>KH000041</v>
      </c>
      <c r="F161" s="69" t="str">
        <f>'DL CT'!R161</f>
        <v>KH000041</v>
      </c>
      <c r="G161" s="67" t="str">
        <f>'DL CT'!S161</f>
        <v/>
      </c>
      <c r="H161" s="70" t="str">
        <f>'DL CT'!W161</f>
        <v>Trang Dung</v>
      </c>
      <c r="I161" s="70" t="str">
        <f>'DL CT'!Z161</f>
        <v>HP00000000136</v>
      </c>
      <c r="J161" s="69">
        <f t="shared" si="2"/>
        <v>0</v>
      </c>
      <c r="K161" s="67">
        <f t="shared" si="3"/>
        <v>0</v>
      </c>
      <c r="L161" s="71">
        <f>'DL CT'!AC161</f>
        <v>1</v>
      </c>
      <c r="M161" s="72" t="str">
        <f>'DL CT'!AE161</f>
        <v>Cái</v>
      </c>
      <c r="N161" s="72">
        <f>'DL CT'!AF161</f>
        <v>34470000</v>
      </c>
      <c r="O161" s="72">
        <f>'DL CT'!AG161</f>
        <v>0</v>
      </c>
      <c r="P161" s="72">
        <f>'DL CT'!AH161</f>
        <v>0</v>
      </c>
      <c r="Q161" s="73">
        <f>'DL CT'!AI161</f>
        <v>34470000</v>
      </c>
      <c r="R161" s="67">
        <f>'DL CT'!AJ161</f>
        <v>0</v>
      </c>
      <c r="S161" s="67">
        <f>'DL CT'!AK161</f>
        <v>0</v>
      </c>
      <c r="T161" s="67">
        <f>'DL CT'!AL161</f>
        <v>0</v>
      </c>
      <c r="U161" s="73">
        <f>'DL CT'!AM161</f>
        <v>0</v>
      </c>
      <c r="V161" s="73">
        <f>'DL CT'!AN161</f>
        <v>0</v>
      </c>
      <c r="W161" s="67"/>
      <c r="X161" s="67">
        <f>'DL CT'!AB161</f>
        <v>0</v>
      </c>
      <c r="Y161" s="67">
        <f>'DL CT'!AP161</f>
        <v>0</v>
      </c>
      <c r="Z161" s="67"/>
      <c r="AA161" s="67"/>
      <c r="AB161" s="70" t="s">
        <v>1811</v>
      </c>
      <c r="AC161" s="74"/>
      <c r="AD161" s="67" t="s">
        <v>1808</v>
      </c>
    </row>
    <row r="162" spans="1:30" ht="32.25" customHeight="1" x14ac:dyDescent="0.15">
      <c r="A162" s="67" t="str">
        <f t="shared" si="1"/>
        <v>01/2021</v>
      </c>
      <c r="B162" s="67" t="str">
        <f>'DL CT'!B162</f>
        <v>SON00066</v>
      </c>
      <c r="C162" s="67" t="str">
        <f>LEFT('DL CT'!C162,10)</f>
        <v>30/01/2021</v>
      </c>
      <c r="D162" s="68" t="str">
        <f>IF('DL CT'!D162="Showroom","H1",IF('DL CT'!D162="DSpace","D1",IF('DL CT'!D162="Kho TTF","T4","D4")))</f>
        <v>D1</v>
      </c>
      <c r="E162" s="67" t="str">
        <f>'DL CT'!Q162</f>
        <v>KH000041</v>
      </c>
      <c r="F162" s="69" t="str">
        <f>'DL CT'!R162</f>
        <v>KH000041</v>
      </c>
      <c r="G162" s="67" t="str">
        <f>'DL CT'!S162</f>
        <v/>
      </c>
      <c r="H162" s="70" t="str">
        <f>'DL CT'!W162</f>
        <v>Trang Dung</v>
      </c>
      <c r="I162" s="70" t="str">
        <f>'DL CT'!Z162</f>
        <v>HP00000000137</v>
      </c>
      <c r="J162" s="69">
        <f t="shared" si="2"/>
        <v>0</v>
      </c>
      <c r="K162" s="67">
        <f t="shared" si="3"/>
        <v>0</v>
      </c>
      <c r="L162" s="71">
        <f>'DL CT'!AC162</f>
        <v>4</v>
      </c>
      <c r="M162" s="72" t="str">
        <f>'DL CT'!AE162</f>
        <v>Cái</v>
      </c>
      <c r="N162" s="72">
        <f>'DL CT'!AF162</f>
        <v>1250000</v>
      </c>
      <c r="O162" s="72">
        <f>'DL CT'!AG162</f>
        <v>0</v>
      </c>
      <c r="P162" s="72">
        <f>'DL CT'!AH162</f>
        <v>0</v>
      </c>
      <c r="Q162" s="73">
        <f>'DL CT'!AI162</f>
        <v>5000000</v>
      </c>
      <c r="R162" s="67">
        <f>'DL CT'!AJ162</f>
        <v>0</v>
      </c>
      <c r="S162" s="67">
        <f>'DL CT'!AK162</f>
        <v>0</v>
      </c>
      <c r="T162" s="67">
        <f>'DL CT'!AL162</f>
        <v>0</v>
      </c>
      <c r="U162" s="73">
        <f>'DL CT'!AM162</f>
        <v>0</v>
      </c>
      <c r="V162" s="73">
        <f>'DL CT'!AN162</f>
        <v>0</v>
      </c>
      <c r="W162" s="67"/>
      <c r="X162" s="67">
        <f>'DL CT'!AB162</f>
        <v>0</v>
      </c>
      <c r="Y162" s="67">
        <f>'DL CT'!AP162</f>
        <v>0</v>
      </c>
      <c r="Z162" s="67"/>
      <c r="AA162" s="67"/>
      <c r="AB162" s="70" t="s">
        <v>1811</v>
      </c>
      <c r="AC162" s="74"/>
      <c r="AD162" s="67" t="s">
        <v>1808</v>
      </c>
    </row>
    <row r="163" spans="1:30" ht="32.25" customHeight="1" x14ac:dyDescent="0.15">
      <c r="A163" s="67" t="str">
        <f t="shared" si="1"/>
        <v>01/2021</v>
      </c>
      <c r="B163" s="67" t="str">
        <f>'DL CT'!B163</f>
        <v>SON00066</v>
      </c>
      <c r="C163" s="67" t="str">
        <f>LEFT('DL CT'!C163,10)</f>
        <v>30/01/2021</v>
      </c>
      <c r="D163" s="68" t="str">
        <f>IF('DL CT'!D163="Showroom","H1",IF('DL CT'!D163="DSpace","D1",IF('DL CT'!D163="Kho TTF","T4","D4")))</f>
        <v>D1</v>
      </c>
      <c r="E163" s="67" t="str">
        <f>'DL CT'!Q163</f>
        <v>KH000041</v>
      </c>
      <c r="F163" s="69" t="str">
        <f>'DL CT'!R163</f>
        <v>KH000041</v>
      </c>
      <c r="G163" s="67" t="str">
        <f>'DL CT'!S163</f>
        <v/>
      </c>
      <c r="H163" s="70" t="str">
        <f>'DL CT'!W163</f>
        <v>Trang Dung</v>
      </c>
      <c r="I163" s="70" t="str">
        <f>'DL CT'!Z163</f>
        <v>HP00000000138</v>
      </c>
      <c r="J163" s="69">
        <f t="shared" si="2"/>
        <v>0</v>
      </c>
      <c r="K163" s="67">
        <f t="shared" si="3"/>
        <v>0</v>
      </c>
      <c r="L163" s="71">
        <f>'DL CT'!AC163</f>
        <v>1</v>
      </c>
      <c r="M163" s="72" t="str">
        <f>'DL CT'!AE163</f>
        <v>Cái</v>
      </c>
      <c r="N163" s="72">
        <f>'DL CT'!AF163</f>
        <v>55500000</v>
      </c>
      <c r="O163" s="72">
        <f>'DL CT'!AG163</f>
        <v>0</v>
      </c>
      <c r="P163" s="72">
        <f>'DL CT'!AH163</f>
        <v>0</v>
      </c>
      <c r="Q163" s="73">
        <f>'DL CT'!AI163</f>
        <v>55500000</v>
      </c>
      <c r="R163" s="67">
        <f>'DL CT'!AJ163</f>
        <v>0</v>
      </c>
      <c r="S163" s="67">
        <f>'DL CT'!AK163</f>
        <v>0</v>
      </c>
      <c r="T163" s="67">
        <f>'DL CT'!AL163</f>
        <v>0</v>
      </c>
      <c r="U163" s="73">
        <f>'DL CT'!AM163</f>
        <v>0</v>
      </c>
      <c r="V163" s="73">
        <f>'DL CT'!AN163</f>
        <v>0</v>
      </c>
      <c r="W163" s="67"/>
      <c r="X163" s="67">
        <f>'DL CT'!AB163</f>
        <v>0</v>
      </c>
      <c r="Y163" s="67">
        <f>'DL CT'!AP163</f>
        <v>0</v>
      </c>
      <c r="Z163" s="67"/>
      <c r="AA163" s="67"/>
      <c r="AB163" s="70" t="s">
        <v>1811</v>
      </c>
      <c r="AC163" s="74"/>
      <c r="AD163" s="67" t="s">
        <v>1808</v>
      </c>
    </row>
    <row r="164" spans="1:30" ht="32.25" customHeight="1" x14ac:dyDescent="0.15">
      <c r="A164" s="67" t="str">
        <f t="shared" si="1"/>
        <v>01/2021</v>
      </c>
      <c r="B164" s="67" t="str">
        <f>'DL CT'!B164</f>
        <v>SON00066</v>
      </c>
      <c r="C164" s="67" t="str">
        <f>LEFT('DL CT'!C164,10)</f>
        <v>30/01/2021</v>
      </c>
      <c r="D164" s="68" t="str">
        <f>IF('DL CT'!D164="Showroom","H1",IF('DL CT'!D164="DSpace","D1",IF('DL CT'!D164="Kho TTF","T4","D4")))</f>
        <v>D1</v>
      </c>
      <c r="E164" s="67" t="str">
        <f>'DL CT'!Q164</f>
        <v>KH000041</v>
      </c>
      <c r="F164" s="69" t="str">
        <f>'DL CT'!R164</f>
        <v>KH000041</v>
      </c>
      <c r="G164" s="67" t="str">
        <f>'DL CT'!S164</f>
        <v/>
      </c>
      <c r="H164" s="70" t="str">
        <f>'DL CT'!W164</f>
        <v>Trang Dung</v>
      </c>
      <c r="I164" s="70" t="str">
        <f>'DL CT'!Z164</f>
        <v>HP00000000139</v>
      </c>
      <c r="J164" s="69">
        <f t="shared" si="2"/>
        <v>0</v>
      </c>
      <c r="K164" s="67">
        <f t="shared" si="3"/>
        <v>0</v>
      </c>
      <c r="L164" s="71">
        <f>'DL CT'!AC164</f>
        <v>2</v>
      </c>
      <c r="M164" s="72" t="str">
        <f>'DL CT'!AE164</f>
        <v>Cái</v>
      </c>
      <c r="N164" s="72">
        <f>'DL CT'!AF164</f>
        <v>25000000</v>
      </c>
      <c r="O164" s="72">
        <f>'DL CT'!AG164</f>
        <v>0</v>
      </c>
      <c r="P164" s="72">
        <f>'DL CT'!AH164</f>
        <v>0</v>
      </c>
      <c r="Q164" s="73">
        <f>'DL CT'!AI164</f>
        <v>50000000</v>
      </c>
      <c r="R164" s="67">
        <f>'DL CT'!AJ164</f>
        <v>0</v>
      </c>
      <c r="S164" s="67">
        <f>'DL CT'!AK164</f>
        <v>0</v>
      </c>
      <c r="T164" s="67">
        <f>'DL CT'!AL164</f>
        <v>0</v>
      </c>
      <c r="U164" s="73">
        <f>'DL CT'!AM164</f>
        <v>0</v>
      </c>
      <c r="V164" s="73">
        <f>'DL CT'!AN164</f>
        <v>0</v>
      </c>
      <c r="W164" s="67"/>
      <c r="X164" s="67">
        <f>'DL CT'!AB164</f>
        <v>0</v>
      </c>
      <c r="Y164" s="67">
        <f>'DL CT'!AP164</f>
        <v>0</v>
      </c>
      <c r="Z164" s="67"/>
      <c r="AA164" s="67"/>
      <c r="AB164" s="70" t="s">
        <v>1811</v>
      </c>
      <c r="AC164" s="74"/>
      <c r="AD164" s="67" t="s">
        <v>1808</v>
      </c>
    </row>
    <row r="165" spans="1:30" ht="32.25" customHeight="1" x14ac:dyDescent="0.15">
      <c r="A165" s="67" t="str">
        <f t="shared" si="1"/>
        <v>01/2021</v>
      </c>
      <c r="B165" s="67" t="str">
        <f>'DL CT'!B165</f>
        <v>SON00067</v>
      </c>
      <c r="C165" s="67" t="str">
        <f>LEFT('DL CT'!C165,10)</f>
        <v>30/01/2021</v>
      </c>
      <c r="D165" s="68" t="str">
        <f>IF('DL CT'!D165="Showroom","H1",IF('DL CT'!D165="DSpace","D1",IF('DL CT'!D165="Kho TTF","T4","D4")))</f>
        <v>D1</v>
      </c>
      <c r="E165" s="67" t="str">
        <f>'DL CT'!Q165</f>
        <v>KH000042</v>
      </c>
      <c r="F165" s="69" t="str">
        <f>'DL CT'!R165</f>
        <v>KH000042</v>
      </c>
      <c r="G165" s="67" t="str">
        <f>'DL CT'!S165</f>
        <v/>
      </c>
      <c r="H165" s="70" t="str">
        <f>'DL CT'!W165</f>
        <v>Ánh Nguyệt</v>
      </c>
      <c r="I165" s="70" t="str">
        <f>'DL CT'!Z165</f>
        <v>HP00000000140</v>
      </c>
      <c r="J165" s="69">
        <f t="shared" si="2"/>
        <v>0</v>
      </c>
      <c r="K165" s="67">
        <f t="shared" si="3"/>
        <v>0</v>
      </c>
      <c r="L165" s="71">
        <f>'DL CT'!AC165</f>
        <v>1</v>
      </c>
      <c r="M165" s="72" t="str">
        <f>'DL CT'!AE165</f>
        <v>Cái</v>
      </c>
      <c r="N165" s="72">
        <f>'DL CT'!AF165</f>
        <v>45500000</v>
      </c>
      <c r="O165" s="72">
        <f>'DL CT'!AG165</f>
        <v>4550000</v>
      </c>
      <c r="P165" s="72">
        <f>'DL CT'!AH165</f>
        <v>10</v>
      </c>
      <c r="Q165" s="73">
        <f>'DL CT'!AI165</f>
        <v>40950000</v>
      </c>
      <c r="R165" s="67">
        <f>'DL CT'!AJ165</f>
        <v>0</v>
      </c>
      <c r="S165" s="67">
        <f>'DL CT'!AK165</f>
        <v>0</v>
      </c>
      <c r="T165" s="67">
        <f>'DL CT'!AL165</f>
        <v>0</v>
      </c>
      <c r="U165" s="73">
        <f>'DL CT'!AM165</f>
        <v>0</v>
      </c>
      <c r="V165" s="73">
        <f>'DL CT'!AN165</f>
        <v>40950000</v>
      </c>
      <c r="W165" s="67"/>
      <c r="X165" s="67">
        <f>'DL CT'!AB165</f>
        <v>0</v>
      </c>
      <c r="Y165" s="67" t="str">
        <f>'DL CT'!AP165</f>
        <v>Chị Nương duyệt giảm 5% sản phẩm trưng bày, giảm thêm 5% khi mua 20 ghế Ichiro của Handpick</v>
      </c>
      <c r="Z165" s="67"/>
      <c r="AA165" s="67"/>
      <c r="AB165" s="70" t="s">
        <v>1807</v>
      </c>
      <c r="AC165" s="74"/>
      <c r="AD165" s="67" t="s">
        <v>1809</v>
      </c>
    </row>
    <row r="166" spans="1:30" ht="32.25" customHeight="1" x14ac:dyDescent="0.15">
      <c r="A166" s="67" t="str">
        <f t="shared" si="1"/>
        <v>01/2021</v>
      </c>
      <c r="B166" s="67" t="str">
        <f>'DL CT'!B166</f>
        <v>SON00068</v>
      </c>
      <c r="C166" s="67" t="str">
        <f>LEFT('DL CT'!C166,10)</f>
        <v>31/01/2021</v>
      </c>
      <c r="D166" s="68" t="str">
        <f>IF('DL CT'!D166="Showroom","H1",IF('DL CT'!D166="DSpace","D1",IF('DL CT'!D166="Kho TTF","T4","D4")))</f>
        <v>T4</v>
      </c>
      <c r="E166" s="67" t="str">
        <f>'DL CT'!Q166</f>
        <v>KH000038</v>
      </c>
      <c r="F166" s="69" t="str">
        <f>'DL CT'!R166</f>
        <v>KH000038</v>
      </c>
      <c r="G166" s="67" t="str">
        <f>'DL CT'!S166</f>
        <v/>
      </c>
      <c r="H166" s="70" t="str">
        <f>'DL CT'!W166</f>
        <v>Phương Thảo</v>
      </c>
      <c r="I166" s="70" t="str">
        <f>'DL CT'!Z166</f>
        <v>HP00000000061</v>
      </c>
      <c r="J166" s="69">
        <f t="shared" si="2"/>
        <v>0</v>
      </c>
      <c r="K166" s="67">
        <f t="shared" si="3"/>
        <v>0</v>
      </c>
      <c r="L166" s="71">
        <f>'DL CT'!AC166</f>
        <v>1</v>
      </c>
      <c r="M166" s="72" t="str">
        <f>'DL CT'!AE166</f>
        <v>Cái</v>
      </c>
      <c r="N166" s="72">
        <f>'DL CT'!AF166</f>
        <v>2475000</v>
      </c>
      <c r="O166" s="72">
        <f>'DL CT'!AG166</f>
        <v>742500</v>
      </c>
      <c r="P166" s="72">
        <f>'DL CT'!AH166</f>
        <v>30</v>
      </c>
      <c r="Q166" s="73">
        <f>'DL CT'!AI166</f>
        <v>1732500</v>
      </c>
      <c r="R166" s="67">
        <f>'DL CT'!AJ166</f>
        <v>0</v>
      </c>
      <c r="S166" s="67">
        <f>'DL CT'!AK166</f>
        <v>0</v>
      </c>
      <c r="T166" s="67">
        <f>'DL CT'!AL166</f>
        <v>0</v>
      </c>
      <c r="U166" s="73">
        <f>'DL CT'!AM166</f>
        <v>0</v>
      </c>
      <c r="V166" s="73">
        <f>'DL CT'!AN166</f>
        <v>1732500</v>
      </c>
      <c r="W166" s="67"/>
      <c r="X166" s="67">
        <f>'DL CT'!AB166</f>
        <v>0</v>
      </c>
      <c r="Y166" s="67" t="str">
        <f>'DL CT'!AP166</f>
        <v>FS Tháng 1. Khi giao hàng giao kèm 2 tủ Indore (Deli đã đóng gói sẵn)</v>
      </c>
      <c r="Z166" s="67"/>
      <c r="AA166" s="67"/>
      <c r="AB166" s="70" t="s">
        <v>1811</v>
      </c>
      <c r="AC166" s="74"/>
      <c r="AD166" s="67" t="s">
        <v>1809</v>
      </c>
    </row>
    <row r="167" spans="1:30" ht="32.25" customHeight="1" x14ac:dyDescent="0.15">
      <c r="A167" s="67" t="str">
        <f t="shared" si="1"/>
        <v>01/2021</v>
      </c>
      <c r="B167" s="67" t="str">
        <f>'DL CT'!B167</f>
        <v>SON00069</v>
      </c>
      <c r="C167" s="67" t="str">
        <f>LEFT('DL CT'!C167,10)</f>
        <v>31/01/2021</v>
      </c>
      <c r="D167" s="68" t="str">
        <f>IF('DL CT'!D167="Showroom","H1",IF('DL CT'!D167="DSpace","D1",IF('DL CT'!D167="Kho TTF","T4","D4")))</f>
        <v>H1</v>
      </c>
      <c r="E167" s="67" t="str">
        <f>'DL CT'!Q167</f>
        <v>KH000003</v>
      </c>
      <c r="F167" s="69" t="str">
        <f>'DL CT'!R167</f>
        <v>KH000003</v>
      </c>
      <c r="G167" s="67" t="str">
        <f>'DL CT'!S167</f>
        <v/>
      </c>
      <c r="H167" s="70" t="str">
        <f>'DL CT'!W167</f>
        <v>Phương Thảo</v>
      </c>
      <c r="I167" s="70" t="str">
        <f>'DL CT'!Z167</f>
        <v>HP00000000141</v>
      </c>
      <c r="J167" s="69">
        <f t="shared" si="2"/>
        <v>0</v>
      </c>
      <c r="K167" s="67">
        <f t="shared" si="3"/>
        <v>0</v>
      </c>
      <c r="L167" s="71">
        <f>'DL CT'!AC167</f>
        <v>1</v>
      </c>
      <c r="M167" s="72" t="str">
        <f>'DL CT'!AE167</f>
        <v>Cái</v>
      </c>
      <c r="N167" s="72">
        <f>'DL CT'!AF167</f>
        <v>925000</v>
      </c>
      <c r="O167" s="72">
        <f>'DL CT'!AG167</f>
        <v>185000</v>
      </c>
      <c r="P167" s="72">
        <f>'DL CT'!AH167</f>
        <v>20</v>
      </c>
      <c r="Q167" s="73">
        <f>'DL CT'!AI167</f>
        <v>740000</v>
      </c>
      <c r="R167" s="67">
        <f>'DL CT'!AJ167</f>
        <v>0</v>
      </c>
      <c r="S167" s="67">
        <f>'DL CT'!AK167</f>
        <v>0</v>
      </c>
      <c r="T167" s="67">
        <f>'DL CT'!AL167</f>
        <v>0</v>
      </c>
      <c r="U167" s="73">
        <f>'DL CT'!AM167</f>
        <v>0</v>
      </c>
      <c r="V167" s="73">
        <f>'DL CT'!AN167</f>
        <v>740000</v>
      </c>
      <c r="W167" s="67"/>
      <c r="X167" s="67">
        <f>'DL CT'!AB167</f>
        <v>0</v>
      </c>
      <c r="Y167" s="67" t="str">
        <f>'DL CT'!AP167</f>
        <v>FS tháng 1</v>
      </c>
      <c r="Z167" s="67"/>
      <c r="AA167" s="67"/>
      <c r="AB167" s="70" t="s">
        <v>1811</v>
      </c>
      <c r="AC167" s="74"/>
      <c r="AD167" s="67" t="s">
        <v>1809</v>
      </c>
    </row>
    <row r="168" spans="1:30" ht="32.25" customHeight="1" x14ac:dyDescent="0.15">
      <c r="A168" s="67" t="str">
        <f t="shared" si="1"/>
        <v>01/2021</v>
      </c>
      <c r="B168" s="67" t="str">
        <f>'DL CT'!B168</f>
        <v>SON00070</v>
      </c>
      <c r="C168" s="67" t="str">
        <f>LEFT('DL CT'!C168,10)</f>
        <v>31/01/2021</v>
      </c>
      <c r="D168" s="68" t="str">
        <f>IF('DL CT'!D168="Showroom","H1",IF('DL CT'!D168="DSpace","D1",IF('DL CT'!D168="Kho TTF","T4","D4")))</f>
        <v>H1</v>
      </c>
      <c r="E168" s="67" t="str">
        <f>'DL CT'!Q168</f>
        <v>KH000043</v>
      </c>
      <c r="F168" s="69" t="str">
        <f>'DL CT'!R168</f>
        <v>KH000043</v>
      </c>
      <c r="G168" s="67" t="str">
        <f>'DL CT'!S168</f>
        <v/>
      </c>
      <c r="H168" s="70" t="str">
        <f>'DL CT'!W168</f>
        <v>Phương Thảo</v>
      </c>
      <c r="I168" s="70" t="str">
        <f>'DL CT'!Z168</f>
        <v>HP00000000142</v>
      </c>
      <c r="J168" s="69">
        <f t="shared" si="2"/>
        <v>0</v>
      </c>
      <c r="K168" s="67">
        <f t="shared" si="3"/>
        <v>0</v>
      </c>
      <c r="L168" s="71">
        <f>'DL CT'!AC168</f>
        <v>1</v>
      </c>
      <c r="M168" s="72" t="str">
        <f>'DL CT'!AE168</f>
        <v>Cái</v>
      </c>
      <c r="N168" s="72">
        <f>'DL CT'!AF168</f>
        <v>7700000</v>
      </c>
      <c r="O168" s="72">
        <f>'DL CT'!AG168</f>
        <v>3080000</v>
      </c>
      <c r="P168" s="72">
        <f>'DL CT'!AH168</f>
        <v>40</v>
      </c>
      <c r="Q168" s="73">
        <f>'DL CT'!AI168</f>
        <v>4620000</v>
      </c>
      <c r="R168" s="67">
        <f>'DL CT'!AJ168</f>
        <v>0</v>
      </c>
      <c r="S168" s="67">
        <f>'DL CT'!AK168</f>
        <v>0</v>
      </c>
      <c r="T168" s="67">
        <f>'DL CT'!AL168</f>
        <v>0</v>
      </c>
      <c r="U168" s="73">
        <f>'DL CT'!AM168</f>
        <v>0</v>
      </c>
      <c r="V168" s="73">
        <f>'DL CT'!AN168</f>
        <v>7228000</v>
      </c>
      <c r="W168" s="67"/>
      <c r="X168" s="67">
        <f>'DL CT'!AB168</f>
        <v>0</v>
      </c>
      <c r="Y168" s="67" t="str">
        <f>'DL CT'!AP168</f>
        <v>FS tháng 01.21</v>
      </c>
      <c r="Z168" s="67"/>
      <c r="AA168" s="67"/>
      <c r="AB168" s="70" t="s">
        <v>1811</v>
      </c>
      <c r="AC168" s="74"/>
      <c r="AD168" s="67" t="s">
        <v>1809</v>
      </c>
    </row>
    <row r="169" spans="1:30" ht="32.25" customHeight="1" x14ac:dyDescent="0.15">
      <c r="A169" s="67" t="str">
        <f t="shared" si="1"/>
        <v>01/2021</v>
      </c>
      <c r="B169" s="67" t="str">
        <f>'DL CT'!B169</f>
        <v>SON00070</v>
      </c>
      <c r="C169" s="67" t="str">
        <f>LEFT('DL CT'!C169,10)</f>
        <v>31/01/2021</v>
      </c>
      <c r="D169" s="68" t="str">
        <f>IF('DL CT'!D169="Showroom","H1",IF('DL CT'!D169="DSpace","D1",IF('DL CT'!D169="Kho TTF","T4","D4")))</f>
        <v>H1</v>
      </c>
      <c r="E169" s="67" t="str">
        <f>'DL CT'!Q169</f>
        <v>KH000043</v>
      </c>
      <c r="F169" s="69" t="str">
        <f>'DL CT'!R169</f>
        <v>KH000043</v>
      </c>
      <c r="G169" s="67" t="str">
        <f>'DL CT'!S169</f>
        <v/>
      </c>
      <c r="H169" s="70" t="str">
        <f>'DL CT'!W169</f>
        <v>Phương Thảo</v>
      </c>
      <c r="I169" s="70" t="str">
        <f>'DL CT'!Z169</f>
        <v>HP00000000143</v>
      </c>
      <c r="J169" s="69">
        <f t="shared" si="2"/>
        <v>0</v>
      </c>
      <c r="K169" s="67">
        <f t="shared" si="3"/>
        <v>0</v>
      </c>
      <c r="L169" s="71">
        <f>'DL CT'!AC169</f>
        <v>1</v>
      </c>
      <c r="M169" s="72" t="str">
        <f>'DL CT'!AE169</f>
        <v>Cái</v>
      </c>
      <c r="N169" s="72">
        <f>'DL CT'!AF169</f>
        <v>2805000</v>
      </c>
      <c r="O169" s="72">
        <f>'DL CT'!AG169</f>
        <v>1122000</v>
      </c>
      <c r="P169" s="72">
        <f>'DL CT'!AH169</f>
        <v>40</v>
      </c>
      <c r="Q169" s="73">
        <f>'DL CT'!AI169</f>
        <v>1683000</v>
      </c>
      <c r="R169" s="67">
        <f>'DL CT'!AJ169</f>
        <v>0</v>
      </c>
      <c r="S169" s="67">
        <f>'DL CT'!AK169</f>
        <v>0</v>
      </c>
      <c r="T169" s="67">
        <f>'DL CT'!AL169</f>
        <v>0</v>
      </c>
      <c r="U169" s="73">
        <f>'DL CT'!AM169</f>
        <v>0</v>
      </c>
      <c r="V169" s="73">
        <f>'DL CT'!AN169</f>
        <v>0</v>
      </c>
      <c r="W169" s="67"/>
      <c r="X169" s="67">
        <f>'DL CT'!AB169</f>
        <v>0</v>
      </c>
      <c r="Y169" s="67" t="str">
        <f>'DL CT'!AP169</f>
        <v>FS tháng 01.21</v>
      </c>
      <c r="Z169" s="67"/>
      <c r="AA169" s="67"/>
      <c r="AB169" s="70" t="s">
        <v>1811</v>
      </c>
      <c r="AC169" s="74"/>
      <c r="AD169" s="67" t="s">
        <v>1809</v>
      </c>
    </row>
    <row r="170" spans="1:30" ht="32.25" customHeight="1" x14ac:dyDescent="0.15">
      <c r="A170" s="67" t="str">
        <f t="shared" si="1"/>
        <v>01/2021</v>
      </c>
      <c r="B170" s="67" t="str">
        <f>'DL CT'!B170</f>
        <v>SON00070</v>
      </c>
      <c r="C170" s="67" t="str">
        <f>LEFT('DL CT'!C170,10)</f>
        <v>31/01/2021</v>
      </c>
      <c r="D170" s="68" t="str">
        <f>IF('DL CT'!D170="Showroom","H1",IF('DL CT'!D170="DSpace","D1",IF('DL CT'!D170="Kho TTF","T4","D4")))</f>
        <v>H1</v>
      </c>
      <c r="E170" s="67" t="str">
        <f>'DL CT'!Q170</f>
        <v>KH000043</v>
      </c>
      <c r="F170" s="69" t="str">
        <f>'DL CT'!R170</f>
        <v>KH000043</v>
      </c>
      <c r="G170" s="67" t="str">
        <f>'DL CT'!S170</f>
        <v/>
      </c>
      <c r="H170" s="70" t="str">
        <f>'DL CT'!W170</f>
        <v>Phương Thảo</v>
      </c>
      <c r="I170" s="70" t="str">
        <f>'DL CT'!Z170</f>
        <v>HP00000000144</v>
      </c>
      <c r="J170" s="69">
        <f t="shared" si="2"/>
        <v>0</v>
      </c>
      <c r="K170" s="67">
        <f t="shared" si="3"/>
        <v>0</v>
      </c>
      <c r="L170" s="71">
        <f>'DL CT'!AC170</f>
        <v>1</v>
      </c>
      <c r="M170" s="72" t="str">
        <f>'DL CT'!AE170</f>
        <v>Cái</v>
      </c>
      <c r="N170" s="72">
        <f>'DL CT'!AF170</f>
        <v>1850000</v>
      </c>
      <c r="O170" s="72">
        <f>'DL CT'!AG170</f>
        <v>925000</v>
      </c>
      <c r="P170" s="72">
        <f>'DL CT'!AH170</f>
        <v>50</v>
      </c>
      <c r="Q170" s="73">
        <f>'DL CT'!AI170</f>
        <v>925000</v>
      </c>
      <c r="R170" s="67">
        <f>'DL CT'!AJ170</f>
        <v>0</v>
      </c>
      <c r="S170" s="67">
        <f>'DL CT'!AK170</f>
        <v>0</v>
      </c>
      <c r="T170" s="67">
        <f>'DL CT'!AL170</f>
        <v>0</v>
      </c>
      <c r="U170" s="73">
        <f>'DL CT'!AM170</f>
        <v>0</v>
      </c>
      <c r="V170" s="73">
        <f>'DL CT'!AN170</f>
        <v>0</v>
      </c>
      <c r="W170" s="67"/>
      <c r="X170" s="67">
        <f>'DL CT'!AB170</f>
        <v>0</v>
      </c>
      <c r="Y170" s="67" t="str">
        <f>'DL CT'!AP170</f>
        <v>FS tháng 01.21</v>
      </c>
      <c r="Z170" s="67"/>
      <c r="AA170" s="67"/>
      <c r="AB170" s="70" t="s">
        <v>1811</v>
      </c>
      <c r="AC170" s="74"/>
      <c r="AD170" s="67" t="s">
        <v>1809</v>
      </c>
    </row>
    <row r="171" spans="1:30" ht="32.25" customHeight="1" x14ac:dyDescent="0.15">
      <c r="A171" s="67" t="str">
        <f t="shared" si="1"/>
        <v>01/2021</v>
      </c>
      <c r="B171" s="67" t="str">
        <f>'DL CT'!B171</f>
        <v>SON00071</v>
      </c>
      <c r="C171" s="67" t="str">
        <f>LEFT('DL CT'!C171,10)</f>
        <v>31/01/2021</v>
      </c>
      <c r="D171" s="68" t="str">
        <f>IF('DL CT'!D171="Showroom","H1",IF('DL CT'!D171="DSpace","D1",IF('DL CT'!D171="Kho TTF","T4","D4")))</f>
        <v>T4</v>
      </c>
      <c r="E171" s="67" t="str">
        <f>'DL CT'!Q171</f>
        <v>KH000003</v>
      </c>
      <c r="F171" s="69" t="str">
        <f>'DL CT'!R171</f>
        <v>KH000003</v>
      </c>
      <c r="G171" s="67" t="str">
        <f>'DL CT'!S171</f>
        <v/>
      </c>
      <c r="H171" s="70" t="str">
        <f>'DL CT'!W171</f>
        <v>Phương Thảo</v>
      </c>
      <c r="I171" s="70" t="str">
        <f>'DL CT'!Z171</f>
        <v>HP00000000145</v>
      </c>
      <c r="J171" s="69">
        <f t="shared" si="2"/>
        <v>0</v>
      </c>
      <c r="K171" s="67">
        <f t="shared" si="3"/>
        <v>0</v>
      </c>
      <c r="L171" s="71">
        <f>'DL CT'!AC171</f>
        <v>1</v>
      </c>
      <c r="M171" s="72" t="str">
        <f>'DL CT'!AE171</f>
        <v>Cái</v>
      </c>
      <c r="N171" s="72">
        <f>'DL CT'!AF171</f>
        <v>2450000</v>
      </c>
      <c r="O171" s="72">
        <f>'DL CT'!AG171</f>
        <v>1851000</v>
      </c>
      <c r="P171" s="72">
        <f>'DL CT'!AH171</f>
        <v>75.55</v>
      </c>
      <c r="Q171" s="73">
        <f>'DL CT'!AI171</f>
        <v>599000</v>
      </c>
      <c r="R171" s="67">
        <f>'DL CT'!AJ171</f>
        <v>0</v>
      </c>
      <c r="S171" s="67">
        <f>'DL CT'!AK171</f>
        <v>0</v>
      </c>
      <c r="T171" s="67">
        <f>'DL CT'!AL171</f>
        <v>0</v>
      </c>
      <c r="U171" s="73">
        <f>'DL CT'!AM171</f>
        <v>0</v>
      </c>
      <c r="V171" s="73">
        <f>'DL CT'!AN171</f>
        <v>599000</v>
      </c>
      <c r="W171" s="67"/>
      <c r="X171" s="67">
        <f>'DL CT'!AB171</f>
        <v>0</v>
      </c>
      <c r="Y171" s="67" t="str">
        <f>'DL CT'!AP171</f>
        <v>FS tháng 01.21</v>
      </c>
      <c r="Z171" s="67"/>
      <c r="AA171" s="67"/>
      <c r="AB171" s="70" t="s">
        <v>1811</v>
      </c>
      <c r="AC171" s="74"/>
      <c r="AD171" s="67" t="s">
        <v>1809</v>
      </c>
    </row>
    <row r="172" spans="1:30" ht="32.25" customHeight="1" x14ac:dyDescent="0.15">
      <c r="A172" s="67" t="str">
        <f t="shared" si="1"/>
        <v>01/2021</v>
      </c>
      <c r="B172" s="67" t="str">
        <f>'DL CT'!B172</f>
        <v>SON00072</v>
      </c>
      <c r="C172" s="67" t="str">
        <f>LEFT('DL CT'!C172,10)</f>
        <v>31/01/2021</v>
      </c>
      <c r="D172" s="68" t="str">
        <f>IF('DL CT'!D172="Showroom","H1",IF('DL CT'!D172="DSpace","D1",IF('DL CT'!D172="Kho TTF","T4","D4")))</f>
        <v>H1</v>
      </c>
      <c r="E172" s="67" t="str">
        <f>'DL CT'!Q172</f>
        <v>KH000044</v>
      </c>
      <c r="F172" s="69" t="str">
        <f>'DL CT'!R172</f>
        <v>KH000044</v>
      </c>
      <c r="G172" s="67" t="str">
        <f>'DL CT'!S172</f>
        <v/>
      </c>
      <c r="H172" s="70" t="str">
        <f>'DL CT'!W172</f>
        <v>Phương Thảo</v>
      </c>
      <c r="I172" s="70" t="str">
        <f>'DL CT'!Z172</f>
        <v>HP00000000146</v>
      </c>
      <c r="J172" s="69">
        <f t="shared" si="2"/>
        <v>0</v>
      </c>
      <c r="K172" s="67">
        <f t="shared" si="3"/>
        <v>0</v>
      </c>
      <c r="L172" s="71">
        <f>'DL CT'!AC172</f>
        <v>1</v>
      </c>
      <c r="M172" s="72" t="str">
        <f>'DL CT'!AE172</f>
        <v>Cái</v>
      </c>
      <c r="N172" s="72">
        <f>'DL CT'!AF172</f>
        <v>2825000</v>
      </c>
      <c r="O172" s="72">
        <f>'DL CT'!AG172</f>
        <v>1977500</v>
      </c>
      <c r="P172" s="72">
        <f>'DL CT'!AH172</f>
        <v>70</v>
      </c>
      <c r="Q172" s="73">
        <f>'DL CT'!AI172</f>
        <v>847500</v>
      </c>
      <c r="R172" s="67">
        <f>'DL CT'!AJ172</f>
        <v>0</v>
      </c>
      <c r="S172" s="67">
        <f>'DL CT'!AK172</f>
        <v>0</v>
      </c>
      <c r="T172" s="67">
        <f>'DL CT'!AL172</f>
        <v>0</v>
      </c>
      <c r="U172" s="73">
        <f>'DL CT'!AM172</f>
        <v>0</v>
      </c>
      <c r="V172" s="73">
        <f>'DL CT'!AN172</f>
        <v>847500</v>
      </c>
      <c r="W172" s="67"/>
      <c r="X172" s="67">
        <f>'DL CT'!AB172</f>
        <v>0</v>
      </c>
      <c r="Y172" s="67" t="str">
        <f>'DL CT'!AP172</f>
        <v>FS tháng 1</v>
      </c>
      <c r="Z172" s="67"/>
      <c r="AA172" s="67"/>
      <c r="AB172" s="70" t="s">
        <v>1811</v>
      </c>
      <c r="AC172" s="74"/>
      <c r="AD172" s="67" t="s">
        <v>1809</v>
      </c>
    </row>
    <row r="173" spans="1:30" ht="32.25" customHeight="1" x14ac:dyDescent="0.15">
      <c r="A173" s="67" t="str">
        <f t="shared" si="1"/>
        <v>01/2021</v>
      </c>
      <c r="B173" s="67" t="str">
        <f>'DL CT'!B173</f>
        <v>SON00073</v>
      </c>
      <c r="C173" s="67" t="str">
        <f>LEFT('DL CT'!C173,10)</f>
        <v>31/01/2021</v>
      </c>
      <c r="D173" s="68" t="str">
        <f>IF('DL CT'!D173="Showroom","H1",IF('DL CT'!D173="DSpace","D1",IF('DL CT'!D173="Kho TTF","T4","D4")))</f>
        <v>H1</v>
      </c>
      <c r="E173" s="67" t="str">
        <f>'DL CT'!Q173</f>
        <v>KH000045</v>
      </c>
      <c r="F173" s="69" t="str">
        <f>'DL CT'!R173</f>
        <v>KH000045</v>
      </c>
      <c r="G173" s="67" t="str">
        <f>'DL CT'!S173</f>
        <v/>
      </c>
      <c r="H173" s="70" t="str">
        <f>'DL CT'!W173</f>
        <v>Ánh Nguyệt</v>
      </c>
      <c r="I173" s="70" t="str">
        <f>'DL CT'!Z173</f>
        <v>HP00000000147</v>
      </c>
      <c r="J173" s="69">
        <f t="shared" si="2"/>
        <v>0</v>
      </c>
      <c r="K173" s="67">
        <f t="shared" si="3"/>
        <v>0</v>
      </c>
      <c r="L173" s="71">
        <f>'DL CT'!AC173</f>
        <v>1</v>
      </c>
      <c r="M173" s="72" t="str">
        <f>'DL CT'!AE173</f>
        <v>Cái</v>
      </c>
      <c r="N173" s="72">
        <f>'DL CT'!AF173</f>
        <v>825000</v>
      </c>
      <c r="O173" s="72">
        <f>'DL CT'!AG173</f>
        <v>165000</v>
      </c>
      <c r="P173" s="72">
        <f>'DL CT'!AH173</f>
        <v>20</v>
      </c>
      <c r="Q173" s="73">
        <f>'DL CT'!AI173</f>
        <v>660000</v>
      </c>
      <c r="R173" s="67">
        <f>'DL CT'!AJ173</f>
        <v>0</v>
      </c>
      <c r="S173" s="67">
        <f>'DL CT'!AK173</f>
        <v>0</v>
      </c>
      <c r="T173" s="67">
        <f>'DL CT'!AL173</f>
        <v>0</v>
      </c>
      <c r="U173" s="73">
        <f>'DL CT'!AM173</f>
        <v>0</v>
      </c>
      <c r="V173" s="73">
        <f>'DL CT'!AN173</f>
        <v>1796000</v>
      </c>
      <c r="W173" s="67"/>
      <c r="X173" s="67" t="str">
        <f>'DL CT'!AB173</f>
        <v>FS tháng 1-21</v>
      </c>
      <c r="Y173" s="67" t="str">
        <f>'DL CT'!AP173</f>
        <v>FS tháng 01.21</v>
      </c>
      <c r="Z173" s="67"/>
      <c r="AA173" s="67"/>
      <c r="AB173" s="70" t="s">
        <v>1807</v>
      </c>
      <c r="AC173" s="74"/>
      <c r="AD173" s="67" t="s">
        <v>1809</v>
      </c>
    </row>
    <row r="174" spans="1:30" ht="32.25" customHeight="1" x14ac:dyDescent="0.15">
      <c r="A174" s="67" t="str">
        <f t="shared" si="1"/>
        <v>01/2021</v>
      </c>
      <c r="B174" s="67" t="str">
        <f>'DL CT'!B174</f>
        <v>SON00073</v>
      </c>
      <c r="C174" s="67" t="str">
        <f>LEFT('DL CT'!C174,10)</f>
        <v>31/01/2021</v>
      </c>
      <c r="D174" s="68" t="str">
        <f>IF('DL CT'!D174="Showroom","H1",IF('DL CT'!D174="DSpace","D1",IF('DL CT'!D174="Kho TTF","T4","D4")))</f>
        <v>H1</v>
      </c>
      <c r="E174" s="67" t="str">
        <f>'DL CT'!Q174</f>
        <v>KH000045</v>
      </c>
      <c r="F174" s="69" t="str">
        <f>'DL CT'!R174</f>
        <v>KH000045</v>
      </c>
      <c r="G174" s="67" t="str">
        <f>'DL CT'!S174</f>
        <v/>
      </c>
      <c r="H174" s="70" t="str">
        <f>'DL CT'!W174</f>
        <v>Ánh Nguyệt</v>
      </c>
      <c r="I174" s="70" t="str">
        <f>'DL CT'!Z174</f>
        <v>HP00000000148</v>
      </c>
      <c r="J174" s="69">
        <f t="shared" si="2"/>
        <v>0</v>
      </c>
      <c r="K174" s="67">
        <f t="shared" si="3"/>
        <v>0</v>
      </c>
      <c r="L174" s="71">
        <f>'DL CT'!AC174</f>
        <v>1</v>
      </c>
      <c r="M174" s="72" t="str">
        <f>'DL CT'!AE174</f>
        <v>Cái</v>
      </c>
      <c r="N174" s="72">
        <f>'DL CT'!AF174</f>
        <v>925000</v>
      </c>
      <c r="O174" s="72">
        <f>'DL CT'!AG174</f>
        <v>185000</v>
      </c>
      <c r="P174" s="72">
        <f>'DL CT'!AH174</f>
        <v>20</v>
      </c>
      <c r="Q174" s="73">
        <f>'DL CT'!AI174</f>
        <v>740000</v>
      </c>
      <c r="R174" s="67">
        <f>'DL CT'!AJ174</f>
        <v>0</v>
      </c>
      <c r="S174" s="67">
        <f>'DL CT'!AK174</f>
        <v>0</v>
      </c>
      <c r="T174" s="67">
        <f>'DL CT'!AL174</f>
        <v>0</v>
      </c>
      <c r="U174" s="73">
        <f>'DL CT'!AM174</f>
        <v>0</v>
      </c>
      <c r="V174" s="73">
        <f>'DL CT'!AN174</f>
        <v>0</v>
      </c>
      <c r="W174" s="67"/>
      <c r="X174" s="67" t="str">
        <f>'DL CT'!AB174</f>
        <v>FS tháng 1-21</v>
      </c>
      <c r="Y174" s="67" t="str">
        <f>'DL CT'!AP174</f>
        <v>FS tháng 01.21</v>
      </c>
      <c r="Z174" s="67"/>
      <c r="AA174" s="67"/>
      <c r="AB174" s="70" t="s">
        <v>1807</v>
      </c>
      <c r="AC174" s="74"/>
      <c r="AD174" s="67" t="s">
        <v>1809</v>
      </c>
    </row>
    <row r="175" spans="1:30" ht="32.25" customHeight="1" x14ac:dyDescent="0.15">
      <c r="A175" s="67" t="str">
        <f t="shared" si="1"/>
        <v>01/2021</v>
      </c>
      <c r="B175" s="67" t="str">
        <f>'DL CT'!B175</f>
        <v>SON00073</v>
      </c>
      <c r="C175" s="67" t="str">
        <f>LEFT('DL CT'!C175,10)</f>
        <v>31/01/2021</v>
      </c>
      <c r="D175" s="68" t="str">
        <f>IF('DL CT'!D175="Showroom","H1",IF('DL CT'!D175="DSpace","D1",IF('DL CT'!D175="Kho TTF","T4","D4")))</f>
        <v>H1</v>
      </c>
      <c r="E175" s="67" t="str">
        <f>'DL CT'!Q175</f>
        <v>KH000045</v>
      </c>
      <c r="F175" s="69" t="str">
        <f>'DL CT'!R175</f>
        <v>KH000045</v>
      </c>
      <c r="G175" s="67" t="str">
        <f>'DL CT'!S175</f>
        <v/>
      </c>
      <c r="H175" s="70" t="str">
        <f>'DL CT'!W175</f>
        <v>Ánh Nguyệt</v>
      </c>
      <c r="I175" s="70" t="str">
        <f>'DL CT'!Z175</f>
        <v>HP00000000149</v>
      </c>
      <c r="J175" s="69">
        <f t="shared" si="2"/>
        <v>0</v>
      </c>
      <c r="K175" s="67">
        <f t="shared" si="3"/>
        <v>0</v>
      </c>
      <c r="L175" s="71">
        <f>'DL CT'!AC175</f>
        <v>1</v>
      </c>
      <c r="M175" s="72" t="str">
        <f>'DL CT'!AE175</f>
        <v>Cái</v>
      </c>
      <c r="N175" s="72">
        <f>'DL CT'!AF175</f>
        <v>495000</v>
      </c>
      <c r="O175" s="72">
        <f>'DL CT'!AG175</f>
        <v>99000</v>
      </c>
      <c r="P175" s="72">
        <f>'DL CT'!AH175</f>
        <v>20</v>
      </c>
      <c r="Q175" s="73">
        <f>'DL CT'!AI175</f>
        <v>396000</v>
      </c>
      <c r="R175" s="67">
        <f>'DL CT'!AJ175</f>
        <v>0</v>
      </c>
      <c r="S175" s="67">
        <f>'DL CT'!AK175</f>
        <v>0</v>
      </c>
      <c r="T175" s="67">
        <f>'DL CT'!AL175</f>
        <v>0</v>
      </c>
      <c r="U175" s="73">
        <f>'DL CT'!AM175</f>
        <v>0</v>
      </c>
      <c r="V175" s="73">
        <f>'DL CT'!AN175</f>
        <v>0</v>
      </c>
      <c r="W175" s="67"/>
      <c r="X175" s="67" t="str">
        <f>'DL CT'!AB175</f>
        <v>CT tháng 1-21</v>
      </c>
      <c r="Y175" s="67" t="str">
        <f>'DL CT'!AP175</f>
        <v>FS tháng 01.21</v>
      </c>
      <c r="Z175" s="67"/>
      <c r="AA175" s="67"/>
      <c r="AB175" s="70" t="s">
        <v>1807</v>
      </c>
      <c r="AC175" s="74"/>
      <c r="AD175" s="67" t="s">
        <v>1809</v>
      </c>
    </row>
    <row r="176" spans="1:30" ht="32.25" customHeight="1" x14ac:dyDescent="0.15">
      <c r="A176" s="67" t="str">
        <f t="shared" si="1"/>
        <v>01/2021</v>
      </c>
      <c r="B176" s="67" t="str">
        <f>'DL CT'!B176</f>
        <v>SON00074</v>
      </c>
      <c r="C176" s="67" t="str">
        <f>LEFT('DL CT'!C176,10)</f>
        <v>31/01/2021</v>
      </c>
      <c r="D176" s="68" t="str">
        <f>IF('DL CT'!D176="Showroom","H1",IF('DL CT'!D176="DSpace","D1",IF('DL CT'!D176="Kho TTF","T4","D4")))</f>
        <v>H1</v>
      </c>
      <c r="E176" s="67" t="str">
        <f>'DL CT'!Q176</f>
        <v>KH000045</v>
      </c>
      <c r="F176" s="69" t="str">
        <f>'DL CT'!R176</f>
        <v>KH000045</v>
      </c>
      <c r="G176" s="67" t="str">
        <f>'DL CT'!S176</f>
        <v/>
      </c>
      <c r="H176" s="70" t="str">
        <f>'DL CT'!W176</f>
        <v>Ánh Nguyệt</v>
      </c>
      <c r="I176" s="70" t="str">
        <f>'DL CT'!Z176</f>
        <v>HP00000000150</v>
      </c>
      <c r="J176" s="69">
        <f t="shared" si="2"/>
        <v>0</v>
      </c>
      <c r="K176" s="67">
        <f t="shared" si="3"/>
        <v>0</v>
      </c>
      <c r="L176" s="71">
        <f>'DL CT'!AC176</f>
        <v>1</v>
      </c>
      <c r="M176" s="72">
        <f>'DL CT'!AE176</f>
        <v>0</v>
      </c>
      <c r="N176" s="72">
        <f>'DL CT'!AF176</f>
        <v>7150000</v>
      </c>
      <c r="O176" s="72">
        <f>'DL CT'!AG176</f>
        <v>1430000</v>
      </c>
      <c r="P176" s="72">
        <f>'DL CT'!AH176</f>
        <v>20</v>
      </c>
      <c r="Q176" s="73">
        <f>'DL CT'!AI176</f>
        <v>5720000</v>
      </c>
      <c r="R176" s="67">
        <f>'DL CT'!AJ176</f>
        <v>0</v>
      </c>
      <c r="S176" s="67">
        <f>'DL CT'!AK176</f>
        <v>0</v>
      </c>
      <c r="T176" s="67">
        <f>'DL CT'!AL176</f>
        <v>0</v>
      </c>
      <c r="U176" s="73">
        <f>'DL CT'!AM176</f>
        <v>0</v>
      </c>
      <c r="V176" s="73">
        <f>'DL CT'!AN176</f>
        <v>6840000</v>
      </c>
      <c r="W176" s="67"/>
      <c r="X176" s="67">
        <f>'DL CT'!AB176</f>
        <v>0</v>
      </c>
      <c r="Y176" s="67" t="str">
        <f>'DL CT'!AP176</f>
        <v>CT tháng 1-21</v>
      </c>
      <c r="Z176" s="67"/>
      <c r="AA176" s="67"/>
      <c r="AB176" s="70" t="s">
        <v>1807</v>
      </c>
      <c r="AC176" s="74"/>
      <c r="AD176" s="67" t="s">
        <v>1809</v>
      </c>
    </row>
    <row r="177" spans="1:30" ht="32.25" customHeight="1" x14ac:dyDescent="0.15">
      <c r="A177" s="67" t="str">
        <f t="shared" si="1"/>
        <v>01/2021</v>
      </c>
      <c r="B177" s="67" t="str">
        <f>'DL CT'!B177</f>
        <v>SON00074</v>
      </c>
      <c r="C177" s="67" t="str">
        <f>LEFT('DL CT'!C177,10)</f>
        <v>31/01/2021</v>
      </c>
      <c r="D177" s="68" t="str">
        <f>IF('DL CT'!D177="Showroom","H1",IF('DL CT'!D177="DSpace","D1",IF('DL CT'!D177="Kho TTF","T4","D4")))</f>
        <v>H1</v>
      </c>
      <c r="E177" s="67" t="str">
        <f>'DL CT'!Q177</f>
        <v>KH000045</v>
      </c>
      <c r="F177" s="69" t="str">
        <f>'DL CT'!R177</f>
        <v>KH000045</v>
      </c>
      <c r="G177" s="67" t="str">
        <f>'DL CT'!S177</f>
        <v/>
      </c>
      <c r="H177" s="70" t="str">
        <f>'DL CT'!W177</f>
        <v>Ánh Nguyệt</v>
      </c>
      <c r="I177" s="70" t="str">
        <f>'DL CT'!Z177</f>
        <v>HP00000000151</v>
      </c>
      <c r="J177" s="69">
        <f t="shared" si="2"/>
        <v>0</v>
      </c>
      <c r="K177" s="67">
        <f t="shared" si="3"/>
        <v>0</v>
      </c>
      <c r="L177" s="71">
        <f>'DL CT'!AC177</f>
        <v>1</v>
      </c>
      <c r="M177" s="72" t="str">
        <f>'DL CT'!AE177</f>
        <v>Cái</v>
      </c>
      <c r="N177" s="72">
        <f>'DL CT'!AF177</f>
        <v>700000</v>
      </c>
      <c r="O177" s="72">
        <f>'DL CT'!AG177</f>
        <v>140000</v>
      </c>
      <c r="P177" s="72">
        <f>'DL CT'!AH177</f>
        <v>20</v>
      </c>
      <c r="Q177" s="73">
        <f>'DL CT'!AI177</f>
        <v>560000</v>
      </c>
      <c r="R177" s="67">
        <f>'DL CT'!AJ177</f>
        <v>0</v>
      </c>
      <c r="S177" s="67">
        <f>'DL CT'!AK177</f>
        <v>0</v>
      </c>
      <c r="T177" s="67">
        <f>'DL CT'!AL177</f>
        <v>0</v>
      </c>
      <c r="U177" s="73">
        <f>'DL CT'!AM177</f>
        <v>0</v>
      </c>
      <c r="V177" s="73">
        <f>'DL CT'!AN177</f>
        <v>0</v>
      </c>
      <c r="W177" s="67"/>
      <c r="X177" s="67">
        <f>'DL CT'!AB177</f>
        <v>0</v>
      </c>
      <c r="Y177" s="67" t="str">
        <f>'DL CT'!AP177</f>
        <v>CT tháng 1-21</v>
      </c>
      <c r="Z177" s="67"/>
      <c r="AA177" s="67"/>
      <c r="AB177" s="70" t="s">
        <v>1807</v>
      </c>
      <c r="AC177" s="74"/>
      <c r="AD177" s="67" t="s">
        <v>1809</v>
      </c>
    </row>
    <row r="178" spans="1:30" ht="32.25" customHeight="1" x14ac:dyDescent="0.15">
      <c r="A178" s="67" t="str">
        <f t="shared" si="1"/>
        <v>01/2021</v>
      </c>
      <c r="B178" s="67" t="str">
        <f>'DL CT'!B178</f>
        <v>SON00074</v>
      </c>
      <c r="C178" s="67" t="str">
        <f>LEFT('DL CT'!C178,10)</f>
        <v>31/01/2021</v>
      </c>
      <c r="D178" s="68" t="str">
        <f>IF('DL CT'!D178="Showroom","H1",IF('DL CT'!D178="DSpace","D1",IF('DL CT'!D178="Kho TTF","T4","D4")))</f>
        <v>H1</v>
      </c>
      <c r="E178" s="67" t="str">
        <f>'DL CT'!Q178</f>
        <v>KH000045</v>
      </c>
      <c r="F178" s="69" t="str">
        <f>'DL CT'!R178</f>
        <v>KH000045</v>
      </c>
      <c r="G178" s="67" t="str">
        <f>'DL CT'!S178</f>
        <v/>
      </c>
      <c r="H178" s="70" t="str">
        <f>'DL CT'!W178</f>
        <v>Ánh Nguyệt</v>
      </c>
      <c r="I178" s="70" t="str">
        <f>'DL CT'!Z178</f>
        <v>HP00000000152</v>
      </c>
      <c r="J178" s="69">
        <f t="shared" si="2"/>
        <v>0</v>
      </c>
      <c r="K178" s="67">
        <f t="shared" si="3"/>
        <v>0</v>
      </c>
      <c r="L178" s="71">
        <f>'DL CT'!AC178</f>
        <v>1</v>
      </c>
      <c r="M178" s="72" t="str">
        <f>'DL CT'!AE178</f>
        <v>Cái</v>
      </c>
      <c r="N178" s="72">
        <f>'DL CT'!AF178</f>
        <v>700000</v>
      </c>
      <c r="O178" s="72">
        <f>'DL CT'!AG178</f>
        <v>140000</v>
      </c>
      <c r="P178" s="72">
        <f>'DL CT'!AH178</f>
        <v>20</v>
      </c>
      <c r="Q178" s="73">
        <f>'DL CT'!AI178</f>
        <v>560000</v>
      </c>
      <c r="R178" s="67">
        <f>'DL CT'!AJ178</f>
        <v>0</v>
      </c>
      <c r="S178" s="67">
        <f>'DL CT'!AK178</f>
        <v>0</v>
      </c>
      <c r="T178" s="67">
        <f>'DL CT'!AL178</f>
        <v>0</v>
      </c>
      <c r="U178" s="73">
        <f>'DL CT'!AM178</f>
        <v>0</v>
      </c>
      <c r="V178" s="73">
        <f>'DL CT'!AN178</f>
        <v>0</v>
      </c>
      <c r="W178" s="67"/>
      <c r="X178" s="67">
        <f>'DL CT'!AB178</f>
        <v>0</v>
      </c>
      <c r="Y178" s="67" t="str">
        <f>'DL CT'!AP178</f>
        <v>CT tháng 1-21</v>
      </c>
      <c r="Z178" s="67"/>
      <c r="AA178" s="67"/>
      <c r="AB178" s="70" t="s">
        <v>1807</v>
      </c>
      <c r="AC178" s="74"/>
      <c r="AD178" s="67" t="s">
        <v>1809</v>
      </c>
    </row>
    <row r="179" spans="1:30" ht="32.25" customHeight="1" x14ac:dyDescent="0.15">
      <c r="A179" s="67" t="str">
        <f t="shared" si="1"/>
        <v>01/2021</v>
      </c>
      <c r="B179" s="67" t="str">
        <f>'DL CT'!B179</f>
        <v>SON00075</v>
      </c>
      <c r="C179" s="67" t="str">
        <f>LEFT('DL CT'!C179,10)</f>
        <v>31/01/2021</v>
      </c>
      <c r="D179" s="68" t="str">
        <f>IF('DL CT'!D179="Showroom","H1",IF('DL CT'!D179="DSpace","D1",IF('DL CT'!D179="Kho TTF","T4","D4")))</f>
        <v>H1</v>
      </c>
      <c r="E179" s="67" t="str">
        <f>'DL CT'!Q179</f>
        <v>KH000046</v>
      </c>
      <c r="F179" s="69" t="str">
        <f>'DL CT'!R179</f>
        <v>KH000046</v>
      </c>
      <c r="G179" s="67" t="str">
        <f>'DL CT'!S179</f>
        <v/>
      </c>
      <c r="H179" s="70" t="str">
        <f>'DL CT'!W179</f>
        <v>Ánh Nguyệt</v>
      </c>
      <c r="I179" s="70" t="str">
        <f>'DL CT'!Z179</f>
        <v>HP00000000153</v>
      </c>
      <c r="J179" s="69">
        <f t="shared" si="2"/>
        <v>0</v>
      </c>
      <c r="K179" s="67">
        <f t="shared" si="3"/>
        <v>0</v>
      </c>
      <c r="L179" s="71">
        <f>'DL CT'!AC179</f>
        <v>1</v>
      </c>
      <c r="M179" s="72" t="str">
        <f>'DL CT'!AE179</f>
        <v>Cái</v>
      </c>
      <c r="N179" s="72">
        <f>'DL CT'!AF179</f>
        <v>825000</v>
      </c>
      <c r="O179" s="72">
        <f>'DL CT'!AG179</f>
        <v>165000</v>
      </c>
      <c r="P179" s="72">
        <f>'DL CT'!AH179</f>
        <v>20</v>
      </c>
      <c r="Q179" s="73">
        <f>'DL CT'!AI179</f>
        <v>825000</v>
      </c>
      <c r="R179" s="67">
        <f>'DL CT'!AJ179</f>
        <v>0</v>
      </c>
      <c r="S179" s="67">
        <f>'DL CT'!AK179</f>
        <v>0</v>
      </c>
      <c r="T179" s="67">
        <f>'DL CT'!AL179</f>
        <v>0</v>
      </c>
      <c r="U179" s="73">
        <f>'DL CT'!AM179</f>
        <v>0</v>
      </c>
      <c r="V179" s="73">
        <f>'DL CT'!AN179</f>
        <v>660000</v>
      </c>
      <c r="W179" s="67"/>
      <c r="X179" s="67">
        <f>'DL CT'!AB179</f>
        <v>0</v>
      </c>
      <c r="Y179" s="67" t="str">
        <f>'DL CT'!AP179</f>
        <v>FS tháng 1-21</v>
      </c>
      <c r="Z179" s="67"/>
      <c r="AA179" s="67"/>
      <c r="AB179" s="70" t="s">
        <v>1807</v>
      </c>
      <c r="AC179" s="74"/>
      <c r="AD179" s="67" t="s">
        <v>1809</v>
      </c>
    </row>
    <row r="180" spans="1:30" ht="32.25" customHeight="1" x14ac:dyDescent="0.15">
      <c r="A180" s="67" t="str">
        <f t="shared" si="1"/>
        <v>01/2021</v>
      </c>
      <c r="B180" s="67" t="str">
        <f>'DL CT'!B180</f>
        <v>SON00076</v>
      </c>
      <c r="C180" s="67" t="str">
        <f>LEFT('DL CT'!C180,10)</f>
        <v>31/01/2021</v>
      </c>
      <c r="D180" s="68" t="str">
        <f>IF('DL CT'!D180="Showroom","H1",IF('DL CT'!D180="DSpace","D1",IF('DL CT'!D180="Kho TTF","T4","D4")))</f>
        <v>H1</v>
      </c>
      <c r="E180" s="67" t="str">
        <f>'DL CT'!Q180</f>
        <v>KH000047</v>
      </c>
      <c r="F180" s="69" t="str">
        <f>'DL CT'!R180</f>
        <v>KH000047</v>
      </c>
      <c r="G180" s="67" t="str">
        <f>'DL CT'!S180</f>
        <v/>
      </c>
      <c r="H180" s="70" t="str">
        <f>'DL CT'!W180</f>
        <v>Ánh Nguyệt</v>
      </c>
      <c r="I180" s="70" t="str">
        <f>'DL CT'!Z180</f>
        <v>HP00000000154</v>
      </c>
      <c r="J180" s="69">
        <f t="shared" si="2"/>
        <v>0</v>
      </c>
      <c r="K180" s="67">
        <f t="shared" si="3"/>
        <v>0</v>
      </c>
      <c r="L180" s="71">
        <f>'DL CT'!AC180</f>
        <v>1</v>
      </c>
      <c r="M180" s="72" t="str">
        <f>'DL CT'!AE180</f>
        <v>Cái</v>
      </c>
      <c r="N180" s="72">
        <f>'DL CT'!AF180</f>
        <v>700000</v>
      </c>
      <c r="O180" s="72">
        <f>'DL CT'!AG180</f>
        <v>140000</v>
      </c>
      <c r="P180" s="72">
        <f>'DL CT'!AH180</f>
        <v>20</v>
      </c>
      <c r="Q180" s="73">
        <f>'DL CT'!AI180</f>
        <v>560000</v>
      </c>
      <c r="R180" s="67">
        <f>'DL CT'!AJ180</f>
        <v>0</v>
      </c>
      <c r="S180" s="67">
        <f>'DL CT'!AK180</f>
        <v>0</v>
      </c>
      <c r="T180" s="67">
        <f>'DL CT'!AL180</f>
        <v>0</v>
      </c>
      <c r="U180" s="73">
        <f>'DL CT'!AM180</f>
        <v>0</v>
      </c>
      <c r="V180" s="73">
        <f>'DL CT'!AN180</f>
        <v>7688000</v>
      </c>
      <c r="W180" s="67"/>
      <c r="X180" s="67">
        <f>'DL CT'!AB180</f>
        <v>0</v>
      </c>
      <c r="Y180" s="67" t="str">
        <f>'DL CT'!AP180</f>
        <v>Chuong trinh thang 1-21</v>
      </c>
      <c r="Z180" s="67"/>
      <c r="AA180" s="67"/>
      <c r="AB180" s="70" t="s">
        <v>1807</v>
      </c>
      <c r="AC180" s="74"/>
      <c r="AD180" s="67" t="s">
        <v>1809</v>
      </c>
    </row>
    <row r="181" spans="1:30" ht="32.25" customHeight="1" x14ac:dyDescent="0.15">
      <c r="A181" s="67" t="str">
        <f t="shared" si="1"/>
        <v>01/2021</v>
      </c>
      <c r="B181" s="67" t="str">
        <f>'DL CT'!B181</f>
        <v>SON00076</v>
      </c>
      <c r="C181" s="67" t="str">
        <f>LEFT('DL CT'!C181,10)</f>
        <v>31/01/2021</v>
      </c>
      <c r="D181" s="68" t="str">
        <f>IF('DL CT'!D181="Showroom","H1",IF('DL CT'!D181="DSpace","D1",IF('DL CT'!D181="Kho TTF","T4","D4")))</f>
        <v>H1</v>
      </c>
      <c r="E181" s="67" t="str">
        <f>'DL CT'!Q181</f>
        <v>KH000047</v>
      </c>
      <c r="F181" s="69" t="str">
        <f>'DL CT'!R181</f>
        <v>KH000047</v>
      </c>
      <c r="G181" s="67" t="str">
        <f>'DL CT'!S181</f>
        <v/>
      </c>
      <c r="H181" s="70" t="str">
        <f>'DL CT'!W181</f>
        <v>Ánh Nguyệt</v>
      </c>
      <c r="I181" s="70" t="str">
        <f>'DL CT'!Z181</f>
        <v>HP00000000155</v>
      </c>
      <c r="J181" s="69">
        <f t="shared" si="2"/>
        <v>0</v>
      </c>
      <c r="K181" s="67">
        <f t="shared" si="3"/>
        <v>0</v>
      </c>
      <c r="L181" s="71">
        <f>'DL CT'!AC181</f>
        <v>1</v>
      </c>
      <c r="M181" s="72" t="str">
        <f>'DL CT'!AE181</f>
        <v>Cái</v>
      </c>
      <c r="N181" s="72">
        <f>'DL CT'!AF181</f>
        <v>4180000</v>
      </c>
      <c r="O181" s="72">
        <f>'DL CT'!AG181</f>
        <v>836000</v>
      </c>
      <c r="P181" s="72">
        <f>'DL CT'!AH181</f>
        <v>20</v>
      </c>
      <c r="Q181" s="73">
        <f>'DL CT'!AI181</f>
        <v>3344000</v>
      </c>
      <c r="R181" s="67">
        <f>'DL CT'!AJ181</f>
        <v>0</v>
      </c>
      <c r="S181" s="67">
        <f>'DL CT'!AK181</f>
        <v>0</v>
      </c>
      <c r="T181" s="67">
        <f>'DL CT'!AL181</f>
        <v>0</v>
      </c>
      <c r="U181" s="73">
        <f>'DL CT'!AM181</f>
        <v>0</v>
      </c>
      <c r="V181" s="73">
        <f>'DL CT'!AN181</f>
        <v>0</v>
      </c>
      <c r="W181" s="67"/>
      <c r="X181" s="67">
        <f>'DL CT'!AB181</f>
        <v>0</v>
      </c>
      <c r="Y181" s="67" t="str">
        <f>'DL CT'!AP181</f>
        <v>Chuong trinh thang 1-21</v>
      </c>
      <c r="Z181" s="67"/>
      <c r="AA181" s="67"/>
      <c r="AB181" s="70" t="s">
        <v>1807</v>
      </c>
      <c r="AC181" s="74"/>
      <c r="AD181" s="67" t="s">
        <v>1809</v>
      </c>
    </row>
    <row r="182" spans="1:30" ht="32.25" customHeight="1" x14ac:dyDescent="0.15">
      <c r="A182" s="67" t="str">
        <f t="shared" si="1"/>
        <v>01/2021</v>
      </c>
      <c r="B182" s="67" t="str">
        <f>'DL CT'!B182</f>
        <v>SON00076</v>
      </c>
      <c r="C182" s="67" t="str">
        <f>LEFT('DL CT'!C182,10)</f>
        <v>31/01/2021</v>
      </c>
      <c r="D182" s="68" t="str">
        <f>IF('DL CT'!D182="Showroom","H1",IF('DL CT'!D182="DSpace","D1",IF('DL CT'!D182="Kho TTF","T4","D4")))</f>
        <v>H1</v>
      </c>
      <c r="E182" s="67" t="str">
        <f>'DL CT'!Q182</f>
        <v>KH000047</v>
      </c>
      <c r="F182" s="69" t="str">
        <f>'DL CT'!R182</f>
        <v>KH000047</v>
      </c>
      <c r="G182" s="67" t="str">
        <f>'DL CT'!S182</f>
        <v/>
      </c>
      <c r="H182" s="70" t="str">
        <f>'DL CT'!W182</f>
        <v>Ánh Nguyệt</v>
      </c>
      <c r="I182" s="70" t="str">
        <f>'DL CT'!Z182</f>
        <v>HP00000000156</v>
      </c>
      <c r="J182" s="69">
        <f t="shared" si="2"/>
        <v>0</v>
      </c>
      <c r="K182" s="67">
        <f t="shared" si="3"/>
        <v>0</v>
      </c>
      <c r="L182" s="71">
        <f>'DL CT'!AC182</f>
        <v>1</v>
      </c>
      <c r="M182" s="72" t="str">
        <f>'DL CT'!AE182</f>
        <v>Cái</v>
      </c>
      <c r="N182" s="72">
        <f>'DL CT'!AF182</f>
        <v>4730000</v>
      </c>
      <c r="O182" s="72">
        <f>'DL CT'!AG182</f>
        <v>946000</v>
      </c>
      <c r="P182" s="72">
        <f>'DL CT'!AH182</f>
        <v>20</v>
      </c>
      <c r="Q182" s="73">
        <f>'DL CT'!AI182</f>
        <v>3784000</v>
      </c>
      <c r="R182" s="67">
        <f>'DL CT'!AJ182</f>
        <v>0</v>
      </c>
      <c r="S182" s="67">
        <f>'DL CT'!AK182</f>
        <v>0</v>
      </c>
      <c r="T182" s="67">
        <f>'DL CT'!AL182</f>
        <v>0</v>
      </c>
      <c r="U182" s="73">
        <f>'DL CT'!AM182</f>
        <v>0</v>
      </c>
      <c r="V182" s="73">
        <f>'DL CT'!AN182</f>
        <v>0</v>
      </c>
      <c r="W182" s="67"/>
      <c r="X182" s="67">
        <f>'DL CT'!AB182</f>
        <v>0</v>
      </c>
      <c r="Y182" s="67" t="str">
        <f>'DL CT'!AP182</f>
        <v>Chuong trinh thang 1-21</v>
      </c>
      <c r="Z182" s="67"/>
      <c r="AA182" s="67"/>
      <c r="AB182" s="70" t="s">
        <v>1807</v>
      </c>
      <c r="AC182" s="74"/>
      <c r="AD182" s="67" t="s">
        <v>1809</v>
      </c>
    </row>
    <row r="183" spans="1:30" ht="32.25" customHeight="1" x14ac:dyDescent="0.15">
      <c r="A183" s="67" t="str">
        <f t="shared" si="1"/>
        <v>01/2021</v>
      </c>
      <c r="B183" s="67" t="str">
        <f>'DL CT'!B183</f>
        <v>SON00077</v>
      </c>
      <c r="C183" s="67" t="str">
        <f>LEFT('DL CT'!C183,10)</f>
        <v>31/01/2021</v>
      </c>
      <c r="D183" s="68" t="str">
        <f>IF('DL CT'!D183="Showroom","H1",IF('DL CT'!D183="DSpace","D1",IF('DL CT'!D183="Kho TTF","T4","D4")))</f>
        <v>H1</v>
      </c>
      <c r="E183" s="67" t="str">
        <f>'DL CT'!Q183</f>
        <v>KH000003</v>
      </c>
      <c r="F183" s="69" t="str">
        <f>'DL CT'!R183</f>
        <v>KH000003</v>
      </c>
      <c r="G183" s="67" t="str">
        <f>'DL CT'!S183</f>
        <v/>
      </c>
      <c r="H183" s="70" t="str">
        <f>'DL CT'!W183</f>
        <v>Phương Thảo</v>
      </c>
      <c r="I183" s="70" t="str">
        <f>'DL CT'!Z183</f>
        <v>HP00000000157</v>
      </c>
      <c r="J183" s="69">
        <f t="shared" si="2"/>
        <v>0</v>
      </c>
      <c r="K183" s="67">
        <f t="shared" si="3"/>
        <v>0</v>
      </c>
      <c r="L183" s="71">
        <f>'DL CT'!AC183</f>
        <v>1</v>
      </c>
      <c r="M183" s="72" t="str">
        <f>'DL CT'!AE183</f>
        <v>Cái</v>
      </c>
      <c r="N183" s="72">
        <f>'DL CT'!AF183</f>
        <v>330000</v>
      </c>
      <c r="O183" s="72">
        <f>'DL CT'!AG183</f>
        <v>66000</v>
      </c>
      <c r="P183" s="72">
        <f>'DL CT'!AH183</f>
        <v>20</v>
      </c>
      <c r="Q183" s="73">
        <f>'DL CT'!AI183</f>
        <v>264000</v>
      </c>
      <c r="R183" s="67">
        <f>'DL CT'!AJ183</f>
        <v>0</v>
      </c>
      <c r="S183" s="67">
        <f>'DL CT'!AK183</f>
        <v>0</v>
      </c>
      <c r="T183" s="67">
        <f>'DL CT'!AL183</f>
        <v>0</v>
      </c>
      <c r="U183" s="73">
        <f>'DL CT'!AM183</f>
        <v>0</v>
      </c>
      <c r="V183" s="73">
        <f>'DL CT'!AN183</f>
        <v>264000</v>
      </c>
      <c r="W183" s="67"/>
      <c r="X183" s="67">
        <f>'DL CT'!AB183</f>
        <v>0</v>
      </c>
      <c r="Y183" s="67" t="str">
        <f>'DL CT'!AP183</f>
        <v>FS tháng 01.21</v>
      </c>
      <c r="Z183" s="67"/>
      <c r="AA183" s="67"/>
      <c r="AB183" s="70" t="s">
        <v>1811</v>
      </c>
      <c r="AC183" s="74"/>
      <c r="AD183" s="67" t="s">
        <v>1809</v>
      </c>
    </row>
    <row r="184" spans="1:30" ht="32.25" customHeight="1" x14ac:dyDescent="0.15">
      <c r="A184" s="67" t="str">
        <f t="shared" si="1"/>
        <v>01/2021</v>
      </c>
      <c r="B184" s="67" t="str">
        <f>'DL CT'!B184</f>
        <v>SON00078</v>
      </c>
      <c r="C184" s="67" t="str">
        <f>LEFT('DL CT'!C184,10)</f>
        <v>31/01/2021</v>
      </c>
      <c r="D184" s="68" t="str">
        <f>IF('DL CT'!D184="Showroom","H1",IF('DL CT'!D184="DSpace","D1",IF('DL CT'!D184="Kho TTF","T4","D4")))</f>
        <v>H1</v>
      </c>
      <c r="E184" s="67" t="str">
        <f>'DL CT'!Q184</f>
        <v>KH000048</v>
      </c>
      <c r="F184" s="69" t="str">
        <f>'DL CT'!R184</f>
        <v>KH000048</v>
      </c>
      <c r="G184" s="67" t="str">
        <f>'DL CT'!S184</f>
        <v/>
      </c>
      <c r="H184" s="70" t="str">
        <f>'DL CT'!W184</f>
        <v>Phương Thảo</v>
      </c>
      <c r="I184" s="70" t="str">
        <f>'DL CT'!Z184</f>
        <v>HP00000000158</v>
      </c>
      <c r="J184" s="69">
        <f t="shared" si="2"/>
        <v>0</v>
      </c>
      <c r="K184" s="67">
        <f t="shared" si="3"/>
        <v>0</v>
      </c>
      <c r="L184" s="71">
        <f>'DL CT'!AC184</f>
        <v>1</v>
      </c>
      <c r="M184" s="72" t="str">
        <f>'DL CT'!AE184</f>
        <v>Cái</v>
      </c>
      <c r="N184" s="72">
        <f>'DL CT'!AF184</f>
        <v>430000</v>
      </c>
      <c r="O184" s="72">
        <f>'DL CT'!AG184</f>
        <v>86000</v>
      </c>
      <c r="P184" s="72">
        <f>'DL CT'!AH184</f>
        <v>20</v>
      </c>
      <c r="Q184" s="73">
        <f>'DL CT'!AI184</f>
        <v>344000</v>
      </c>
      <c r="R184" s="67">
        <f>'DL CT'!AJ184</f>
        <v>0</v>
      </c>
      <c r="S184" s="67">
        <f>'DL CT'!AK184</f>
        <v>0</v>
      </c>
      <c r="T184" s="67">
        <f>'DL CT'!AL184</f>
        <v>0</v>
      </c>
      <c r="U184" s="73">
        <f>'DL CT'!AM184</f>
        <v>0</v>
      </c>
      <c r="V184" s="73">
        <f>'DL CT'!AN184</f>
        <v>344000</v>
      </c>
      <c r="W184" s="67"/>
      <c r="X184" s="67">
        <f>'DL CT'!AB184</f>
        <v>0</v>
      </c>
      <c r="Y184" s="67" t="str">
        <f>'DL CT'!AP184</f>
        <v>FS tháng 01.21</v>
      </c>
      <c r="Z184" s="67"/>
      <c r="AA184" s="67"/>
      <c r="AB184" s="70" t="s">
        <v>1811</v>
      </c>
      <c r="AC184" s="74"/>
      <c r="AD184" s="67" t="s">
        <v>1809</v>
      </c>
    </row>
    <row r="185" spans="1:30" ht="32.25" customHeight="1" x14ac:dyDescent="0.15">
      <c r="A185" s="67" t="str">
        <f t="shared" si="1"/>
        <v>01/2021</v>
      </c>
      <c r="B185" s="67" t="str">
        <f>'DL CT'!B185</f>
        <v>SON00079</v>
      </c>
      <c r="C185" s="67" t="str">
        <f>LEFT('DL CT'!C185,10)</f>
        <v>31/01/2021</v>
      </c>
      <c r="D185" s="68" t="str">
        <f>IF('DL CT'!D185="Showroom","H1",IF('DL CT'!D185="DSpace","D1",IF('DL CT'!D185="Kho TTF","T4","D4")))</f>
        <v>T4</v>
      </c>
      <c r="E185" s="67" t="str">
        <f>'DL CT'!Q185</f>
        <v>KH000049</v>
      </c>
      <c r="F185" s="69" t="str">
        <f>'DL CT'!R185</f>
        <v>KH000049</v>
      </c>
      <c r="G185" s="67" t="str">
        <f>'DL CT'!S185</f>
        <v/>
      </c>
      <c r="H185" s="70" t="str">
        <f>'DL CT'!W185</f>
        <v>Phương Thảo</v>
      </c>
      <c r="I185" s="70" t="str">
        <f>'DL CT'!Z185</f>
        <v>HP00000000159</v>
      </c>
      <c r="J185" s="69">
        <f t="shared" si="2"/>
        <v>0</v>
      </c>
      <c r="K185" s="67">
        <f t="shared" si="3"/>
        <v>0</v>
      </c>
      <c r="L185" s="71">
        <f>'DL CT'!AC185</f>
        <v>1</v>
      </c>
      <c r="M185" s="72" t="str">
        <f>'DL CT'!AE185</f>
        <v>Cái</v>
      </c>
      <c r="N185" s="72">
        <f>'DL CT'!AF185</f>
        <v>1815000</v>
      </c>
      <c r="O185" s="72">
        <f>'DL CT'!AG185</f>
        <v>363000</v>
      </c>
      <c r="P185" s="72">
        <f>'DL CT'!AH185</f>
        <v>20</v>
      </c>
      <c r="Q185" s="73">
        <f>'DL CT'!AI185</f>
        <v>1452000</v>
      </c>
      <c r="R185" s="67">
        <f>'DL CT'!AJ185</f>
        <v>0</v>
      </c>
      <c r="S185" s="67">
        <f>'DL CT'!AK185</f>
        <v>0</v>
      </c>
      <c r="T185" s="67">
        <f>'DL CT'!AL185</f>
        <v>0</v>
      </c>
      <c r="U185" s="73">
        <f>'DL CT'!AM185</f>
        <v>0</v>
      </c>
      <c r="V185" s="73">
        <f>'DL CT'!AN185</f>
        <v>1452000</v>
      </c>
      <c r="W185" s="67"/>
      <c r="X185" s="67">
        <f>'DL CT'!AB185</f>
        <v>0</v>
      </c>
      <c r="Y185" s="67" t="str">
        <f>'DL CT'!AP185</f>
        <v>Chương trình giảm gía 20% tháng 1</v>
      </c>
      <c r="Z185" s="67"/>
      <c r="AA185" s="67"/>
      <c r="AB185" s="70" t="s">
        <v>1811</v>
      </c>
      <c r="AC185" s="74"/>
      <c r="AD185" s="67" t="s">
        <v>1809</v>
      </c>
    </row>
    <row r="186" spans="1:30" ht="32.25" customHeight="1" x14ac:dyDescent="0.15">
      <c r="A186" s="67" t="str">
        <f t="shared" si="1"/>
        <v>44198</v>
      </c>
      <c r="B186" s="67" t="str">
        <f>'DL CT'!B186</f>
        <v>SON00080</v>
      </c>
      <c r="C186" s="67" t="str">
        <f>LEFT('DL CT'!C186,10)</f>
        <v>44198</v>
      </c>
      <c r="D186" s="68" t="str">
        <f>IF('DL CT'!D186="Showroom","H1",IF('DL CT'!D186="DSpace","D1",IF('DL CT'!D186="Kho TTF","T4","D4")))</f>
        <v>H1</v>
      </c>
      <c r="E186" s="67" t="str">
        <f>'DL CT'!Q186</f>
        <v>KH000028</v>
      </c>
      <c r="F186" s="69" t="str">
        <f>'DL CT'!R186</f>
        <v>KH000028</v>
      </c>
      <c r="G186" s="67" t="str">
        <f>'DL CT'!S186</f>
        <v/>
      </c>
      <c r="H186" s="70" t="str">
        <f>'DL CT'!W186</f>
        <v>Ánh Nguyệt</v>
      </c>
      <c r="I186" s="70" t="str">
        <f>'DL CT'!Z186</f>
        <v>HP00000000160</v>
      </c>
      <c r="J186" s="69">
        <f t="shared" si="2"/>
        <v>0</v>
      </c>
      <c r="K186" s="67">
        <f t="shared" si="3"/>
        <v>0</v>
      </c>
      <c r="L186" s="71">
        <f>'DL CT'!AC186</f>
        <v>1</v>
      </c>
      <c r="M186" s="72" t="str">
        <f>'DL CT'!AE186</f>
        <v>Cái</v>
      </c>
      <c r="N186" s="72">
        <f>'DL CT'!AF186</f>
        <v>3550000</v>
      </c>
      <c r="O186" s="72">
        <f>'DL CT'!AG186</f>
        <v>1775000</v>
      </c>
      <c r="P186" s="72">
        <f>'DL CT'!AH186</f>
        <v>50</v>
      </c>
      <c r="Q186" s="73">
        <f>'DL CT'!AI186</f>
        <v>1775000</v>
      </c>
      <c r="R186" s="67">
        <f>'DL CT'!AJ186</f>
        <v>0</v>
      </c>
      <c r="S186" s="67">
        <f>'DL CT'!AK186</f>
        <v>0</v>
      </c>
      <c r="T186" s="67">
        <f>'DL CT'!AL186</f>
        <v>0</v>
      </c>
      <c r="U186" s="73">
        <f>'DL CT'!AM186</f>
        <v>0</v>
      </c>
      <c r="V186" s="73">
        <f>'DL CT'!AN186</f>
        <v>1775000</v>
      </c>
      <c r="W186" s="67"/>
      <c r="X186" s="67">
        <f>'DL CT'!AB186</f>
        <v>0</v>
      </c>
      <c r="Y186" s="67" t="str">
        <f>'DL CT'!AP186</f>
        <v>CT FS thang 1-21 Chi Nuong duyet bill bo sung</v>
      </c>
      <c r="Z186" s="67"/>
      <c r="AA186" s="67"/>
      <c r="AB186" s="70" t="s">
        <v>1807</v>
      </c>
      <c r="AC186" s="74"/>
      <c r="AD186" s="67" t="s">
        <v>1809</v>
      </c>
    </row>
    <row r="187" spans="1:30" ht="32.25" customHeight="1" x14ac:dyDescent="0.15">
      <c r="A187" s="67" t="str">
        <f t="shared" si="1"/>
        <v>44198</v>
      </c>
      <c r="B187" s="67" t="str">
        <f>'DL CT'!B187</f>
        <v>SON00081</v>
      </c>
      <c r="C187" s="67" t="str">
        <f>LEFT('DL CT'!C187,10)</f>
        <v>44198</v>
      </c>
      <c r="D187" s="68" t="str">
        <f>IF('DL CT'!D187="Showroom","H1",IF('DL CT'!D187="DSpace","D1",IF('DL CT'!D187="Kho TTF","T4","D4")))</f>
        <v>T4</v>
      </c>
      <c r="E187" s="67" t="str">
        <f>'DL CT'!Q187</f>
        <v>KH000028</v>
      </c>
      <c r="F187" s="69" t="str">
        <f>'DL CT'!R187</f>
        <v>KH000028</v>
      </c>
      <c r="G187" s="67" t="str">
        <f>'DL CT'!S187</f>
        <v/>
      </c>
      <c r="H187" s="70" t="str">
        <f>'DL CT'!W187</f>
        <v>Ánh Nguyệt</v>
      </c>
      <c r="I187" s="70" t="str">
        <f>'DL CT'!Z187</f>
        <v>HP00000000161</v>
      </c>
      <c r="J187" s="69">
        <f t="shared" si="2"/>
        <v>0</v>
      </c>
      <c r="K187" s="67">
        <f t="shared" si="3"/>
        <v>0</v>
      </c>
      <c r="L187" s="71">
        <f>'DL CT'!AC187</f>
        <v>3</v>
      </c>
      <c r="M187" s="72" t="str">
        <f>'DL CT'!AE187</f>
        <v>Cái</v>
      </c>
      <c r="N187" s="72">
        <f>'DL CT'!AF187</f>
        <v>2450000</v>
      </c>
      <c r="O187" s="72">
        <f>'DL CT'!AG187</f>
        <v>2940000</v>
      </c>
      <c r="P187" s="72">
        <f>'DL CT'!AH187</f>
        <v>40</v>
      </c>
      <c r="Q187" s="73">
        <f>'DL CT'!AI187</f>
        <v>4410000</v>
      </c>
      <c r="R187" s="67">
        <f>'DL CT'!AJ187</f>
        <v>0</v>
      </c>
      <c r="S187" s="67">
        <f>'DL CT'!AK187</f>
        <v>0</v>
      </c>
      <c r="T187" s="67">
        <f>'DL CT'!AL187</f>
        <v>0</v>
      </c>
      <c r="U187" s="73">
        <f>'DL CT'!AM187</f>
        <v>0</v>
      </c>
      <c r="V187" s="73">
        <f>'DL CT'!AN187</f>
        <v>4410000</v>
      </c>
      <c r="W187" s="67"/>
      <c r="X187" s="67">
        <f>'DL CT'!AB187</f>
        <v>0</v>
      </c>
      <c r="Y187" s="67" t="str">
        <f>'DL CT'!AP187</f>
        <v>CT FS tháng 1-21 Chi Nuong duyet bill bổ sung</v>
      </c>
      <c r="Z187" s="67"/>
      <c r="AA187" s="67"/>
      <c r="AB187" s="70" t="s">
        <v>1807</v>
      </c>
      <c r="AC187" s="74"/>
      <c r="AD187" s="67" t="s">
        <v>1809</v>
      </c>
    </row>
    <row r="188" spans="1:30" ht="32.25" customHeight="1" x14ac:dyDescent="0.15">
      <c r="A188" s="67" t="str">
        <f t="shared" si="1"/>
        <v>44198</v>
      </c>
      <c r="B188" s="67" t="str">
        <f>'DL CT'!B188</f>
        <v>SON00082</v>
      </c>
      <c r="C188" s="67" t="str">
        <f>LEFT('DL CT'!C188,10)</f>
        <v>44198</v>
      </c>
      <c r="D188" s="68" t="str">
        <f>IF('DL CT'!D188="Showroom","H1",IF('DL CT'!D188="DSpace","D1",IF('DL CT'!D188="Kho TTF","T4","D4")))</f>
        <v>H1</v>
      </c>
      <c r="E188" s="67" t="str">
        <f>'DL CT'!Q188</f>
        <v>KH000003</v>
      </c>
      <c r="F188" s="69" t="str">
        <f>'DL CT'!R188</f>
        <v>KH000003</v>
      </c>
      <c r="G188" s="67" t="str">
        <f>'DL CT'!S188</f>
        <v/>
      </c>
      <c r="H188" s="70" t="str">
        <f>'DL CT'!W188</f>
        <v>Phương Thảo</v>
      </c>
      <c r="I188" s="70" t="str">
        <f>'DL CT'!Z188</f>
        <v>HP00000000162</v>
      </c>
      <c r="J188" s="69">
        <f t="shared" si="2"/>
        <v>0</v>
      </c>
      <c r="K188" s="67">
        <f t="shared" si="3"/>
        <v>0</v>
      </c>
      <c r="L188" s="71">
        <f>'DL CT'!AC188</f>
        <v>1</v>
      </c>
      <c r="M188" s="72">
        <f>'DL CT'!AE188</f>
        <v>0</v>
      </c>
      <c r="N188" s="72">
        <f>'DL CT'!AF188</f>
        <v>275000</v>
      </c>
      <c r="O188" s="72">
        <f>'DL CT'!AG188</f>
        <v>55000</v>
      </c>
      <c r="P188" s="72">
        <f>'DL CT'!AH188</f>
        <v>20</v>
      </c>
      <c r="Q188" s="73">
        <f>'DL CT'!AI188</f>
        <v>220000</v>
      </c>
      <c r="R188" s="67">
        <f>'DL CT'!AJ188</f>
        <v>0</v>
      </c>
      <c r="S188" s="67">
        <f>'DL CT'!AK188</f>
        <v>0</v>
      </c>
      <c r="T188" s="67">
        <f>'DL CT'!AL188</f>
        <v>0</v>
      </c>
      <c r="U188" s="73">
        <f>'DL CT'!AM188</f>
        <v>0</v>
      </c>
      <c r="V188" s="73">
        <f>'DL CT'!AN188</f>
        <v>220000</v>
      </c>
      <c r="W188" s="67"/>
      <c r="X188" s="67">
        <f>'DL CT'!AB188</f>
        <v>0</v>
      </c>
      <c r="Y188" s="67">
        <f>'DL CT'!AP188</f>
        <v>0</v>
      </c>
      <c r="Z188" s="67"/>
      <c r="AA188" s="67"/>
      <c r="AB188" s="70" t="s">
        <v>1811</v>
      </c>
      <c r="AC188" s="74"/>
      <c r="AD188" s="67" t="s">
        <v>1809</v>
      </c>
    </row>
    <row r="189" spans="1:30" ht="32.25" customHeight="1" x14ac:dyDescent="0.15">
      <c r="A189" s="67" t="str">
        <f t="shared" si="1"/>
        <v>44198</v>
      </c>
      <c r="B189" s="67" t="str">
        <f>'DL CT'!B189</f>
        <v>SON00083</v>
      </c>
      <c r="C189" s="67" t="str">
        <f>LEFT('DL CT'!C189,10)</f>
        <v>44198</v>
      </c>
      <c r="D189" s="68" t="str">
        <f>IF('DL CT'!D189="Showroom","H1",IF('DL CT'!D189="DSpace","D1",IF('DL CT'!D189="Kho TTF","T4","D4")))</f>
        <v>H1</v>
      </c>
      <c r="E189" s="67" t="str">
        <f>'DL CT'!Q189</f>
        <v>KH000050</v>
      </c>
      <c r="F189" s="69" t="str">
        <f>'DL CT'!R189</f>
        <v>KH000050</v>
      </c>
      <c r="G189" s="67" t="str">
        <f>'DL CT'!S189</f>
        <v/>
      </c>
      <c r="H189" s="70" t="str">
        <f>'DL CT'!W189</f>
        <v>Ánh Nguyệt</v>
      </c>
      <c r="I189" s="70" t="str">
        <f>'DL CT'!Z189</f>
        <v>HP00000000163</v>
      </c>
      <c r="J189" s="69">
        <f t="shared" si="2"/>
        <v>0</v>
      </c>
      <c r="K189" s="67">
        <f t="shared" si="3"/>
        <v>0</v>
      </c>
      <c r="L189" s="71">
        <f>'DL CT'!AC189</f>
        <v>1</v>
      </c>
      <c r="M189" s="72" t="str">
        <f>'DL CT'!AE189</f>
        <v>Cái</v>
      </c>
      <c r="N189" s="72">
        <f>'DL CT'!AF189</f>
        <v>495000</v>
      </c>
      <c r="O189" s="72">
        <f>'DL CT'!AG189</f>
        <v>99000</v>
      </c>
      <c r="P189" s="72">
        <f>'DL CT'!AH189</f>
        <v>20</v>
      </c>
      <c r="Q189" s="73">
        <f>'DL CT'!AI189</f>
        <v>396000</v>
      </c>
      <c r="R189" s="67">
        <f>'DL CT'!AJ189</f>
        <v>0</v>
      </c>
      <c r="S189" s="67">
        <f>'DL CT'!AK189</f>
        <v>0</v>
      </c>
      <c r="T189" s="67">
        <f>'DL CT'!AL189</f>
        <v>0</v>
      </c>
      <c r="U189" s="73">
        <f>'DL CT'!AM189</f>
        <v>0</v>
      </c>
      <c r="V189" s="73">
        <f>'DL CT'!AN189</f>
        <v>646000</v>
      </c>
      <c r="W189" s="67"/>
      <c r="X189" s="67" t="str">
        <f>'DL CT'!AB189</f>
        <v>CT thang 2-21</v>
      </c>
      <c r="Y189" s="67">
        <f>'DL CT'!AP189</f>
        <v>0</v>
      </c>
      <c r="Z189" s="67"/>
      <c r="AA189" s="67"/>
      <c r="AB189" s="70" t="s">
        <v>1807</v>
      </c>
      <c r="AC189" s="74"/>
      <c r="AD189" s="67" t="s">
        <v>1809</v>
      </c>
    </row>
    <row r="190" spans="1:30" ht="32.25" customHeight="1" x14ac:dyDescent="0.15">
      <c r="A190" s="67" t="str">
        <f t="shared" si="1"/>
        <v>44198</v>
      </c>
      <c r="B190" s="67" t="str">
        <f>'DL CT'!B190</f>
        <v>SON00083</v>
      </c>
      <c r="C190" s="67" t="str">
        <f>LEFT('DL CT'!C190,10)</f>
        <v>44198</v>
      </c>
      <c r="D190" s="68" t="str">
        <f>IF('DL CT'!D190="Showroom","H1",IF('DL CT'!D190="DSpace","D1",IF('DL CT'!D190="Kho TTF","T4","D4")))</f>
        <v>H1</v>
      </c>
      <c r="E190" s="67" t="str">
        <f>'DL CT'!Q190</f>
        <v>KH000050</v>
      </c>
      <c r="F190" s="69" t="str">
        <f>'DL CT'!R190</f>
        <v>KH000050</v>
      </c>
      <c r="G190" s="67" t="str">
        <f>'DL CT'!S190</f>
        <v/>
      </c>
      <c r="H190" s="70" t="str">
        <f>'DL CT'!W190</f>
        <v>Ánh Nguyệt</v>
      </c>
      <c r="I190" s="70" t="str">
        <f>'DL CT'!Z190</f>
        <v>HP00000000043</v>
      </c>
      <c r="J190" s="69">
        <f t="shared" si="2"/>
        <v>0</v>
      </c>
      <c r="K190" s="67">
        <f t="shared" si="3"/>
        <v>0</v>
      </c>
      <c r="L190" s="71">
        <f>'DL CT'!AC190</f>
        <v>1</v>
      </c>
      <c r="M190" s="72" t="str">
        <f>'DL CT'!AE190</f>
        <v>Cái</v>
      </c>
      <c r="N190" s="72">
        <f>'DL CT'!AF190</f>
        <v>250000</v>
      </c>
      <c r="O190" s="72">
        <f>'DL CT'!AG190</f>
        <v>0</v>
      </c>
      <c r="P190" s="72">
        <f>'DL CT'!AH190</f>
        <v>0</v>
      </c>
      <c r="Q190" s="73">
        <f>'DL CT'!AI190</f>
        <v>250000</v>
      </c>
      <c r="R190" s="67">
        <f>'DL CT'!AJ190</f>
        <v>0</v>
      </c>
      <c r="S190" s="67">
        <f>'DL CT'!AK190</f>
        <v>0</v>
      </c>
      <c r="T190" s="67">
        <f>'DL CT'!AL190</f>
        <v>0</v>
      </c>
      <c r="U190" s="73">
        <f>'DL CT'!AM190</f>
        <v>0</v>
      </c>
      <c r="V190" s="73">
        <f>'DL CT'!AN190</f>
        <v>0</v>
      </c>
      <c r="W190" s="67"/>
      <c r="X190" s="67">
        <f>'DL CT'!AB190</f>
        <v>0</v>
      </c>
      <c r="Y190" s="67">
        <f>'DL CT'!AP190</f>
        <v>0</v>
      </c>
      <c r="Z190" s="67"/>
      <c r="AA190" s="67"/>
      <c r="AB190" s="70" t="s">
        <v>1807</v>
      </c>
      <c r="AC190" s="74"/>
      <c r="AD190" s="67" t="s">
        <v>1808</v>
      </c>
    </row>
    <row r="191" spans="1:30" ht="32.25" customHeight="1" x14ac:dyDescent="0.15">
      <c r="A191" s="67" t="str">
        <f t="shared" si="1"/>
        <v>44229</v>
      </c>
      <c r="B191" s="67" t="str">
        <f>'DL CT'!B191</f>
        <v>SON00084</v>
      </c>
      <c r="C191" s="67" t="str">
        <f>LEFT('DL CT'!C191,10)</f>
        <v>44229</v>
      </c>
      <c r="D191" s="68" t="str">
        <f>IF('DL CT'!D191="Showroom","H1",IF('DL CT'!D191="DSpace","D1",IF('DL CT'!D191="Kho TTF","T4","D4")))</f>
        <v>H1</v>
      </c>
      <c r="E191" s="67" t="str">
        <f>'DL CT'!Q191</f>
        <v>KH000051</v>
      </c>
      <c r="F191" s="69" t="str">
        <f>'DL CT'!R191</f>
        <v>KH000051</v>
      </c>
      <c r="G191" s="67" t="str">
        <f>'DL CT'!S191</f>
        <v/>
      </c>
      <c r="H191" s="70" t="str">
        <f>'DL CT'!W191</f>
        <v>Ánh Nguyệt</v>
      </c>
      <c r="I191" s="70" t="str">
        <f>'DL CT'!Z191</f>
        <v>HP00000000164</v>
      </c>
      <c r="J191" s="69">
        <f t="shared" si="2"/>
        <v>0</v>
      </c>
      <c r="K191" s="67">
        <f t="shared" si="3"/>
        <v>0</v>
      </c>
      <c r="L191" s="71">
        <f>'DL CT'!AC191</f>
        <v>5</v>
      </c>
      <c r="M191" s="72" t="str">
        <f>'DL CT'!AE191</f>
        <v>Cái</v>
      </c>
      <c r="N191" s="72">
        <f>'DL CT'!AF191</f>
        <v>120000</v>
      </c>
      <c r="O191" s="72">
        <f>'DL CT'!AG191</f>
        <v>600000</v>
      </c>
      <c r="P191" s="72">
        <f>'DL CT'!AH191</f>
        <v>100</v>
      </c>
      <c r="Q191" s="73">
        <f>'DL CT'!AI191</f>
        <v>0</v>
      </c>
      <c r="R191" s="67">
        <f>'DL CT'!AJ191</f>
        <v>0</v>
      </c>
      <c r="S191" s="67">
        <f>'DL CT'!AK191</f>
        <v>0</v>
      </c>
      <c r="T191" s="67">
        <f>'DL CT'!AL191</f>
        <v>0</v>
      </c>
      <c r="U191" s="73">
        <f>'DL CT'!AM191</f>
        <v>0</v>
      </c>
      <c r="V191" s="73">
        <f>'DL CT'!AN191</f>
        <v>0</v>
      </c>
      <c r="W191" s="67"/>
      <c r="X191" s="67">
        <f>'DL CT'!AB191</f>
        <v>0</v>
      </c>
      <c r="Y191" s="67" t="str">
        <f>'DL CT'!AP191</f>
        <v>Tra hang cho doi tac</v>
      </c>
      <c r="Z191" s="67"/>
      <c r="AA191" s="67"/>
      <c r="AB191" s="70" t="s">
        <v>1807</v>
      </c>
      <c r="AC191" s="74" t="s">
        <v>1810</v>
      </c>
      <c r="AD191" s="67">
        <f t="shared" ref="AD191:AD193" si="5">IFERROR(VLOOKUP(I191,[2]DATA!B:AI,33,0),0)</f>
        <v>0</v>
      </c>
    </row>
    <row r="192" spans="1:30" ht="32.25" customHeight="1" x14ac:dyDescent="0.15">
      <c r="A192" s="67" t="str">
        <f t="shared" si="1"/>
        <v>44229</v>
      </c>
      <c r="B192" s="67" t="str">
        <f>'DL CT'!B192</f>
        <v>SON00084</v>
      </c>
      <c r="C192" s="67" t="str">
        <f>LEFT('DL CT'!C192,10)</f>
        <v>44229</v>
      </c>
      <c r="D192" s="68" t="str">
        <f>IF('DL CT'!D192="Showroom","H1",IF('DL CT'!D192="DSpace","D1",IF('DL CT'!D192="Kho TTF","T4","D4")))</f>
        <v>H1</v>
      </c>
      <c r="E192" s="67" t="str">
        <f>'DL CT'!Q192</f>
        <v>KH000051</v>
      </c>
      <c r="F192" s="69" t="str">
        <f>'DL CT'!R192</f>
        <v>KH000051</v>
      </c>
      <c r="G192" s="67" t="str">
        <f>'DL CT'!S192</f>
        <v/>
      </c>
      <c r="H192" s="70" t="str">
        <f>'DL CT'!W192</f>
        <v>Ánh Nguyệt</v>
      </c>
      <c r="I192" s="70" t="str">
        <f>'DL CT'!Z192</f>
        <v>HP00000000165</v>
      </c>
      <c r="J192" s="69">
        <f t="shared" si="2"/>
        <v>0</v>
      </c>
      <c r="K192" s="67">
        <f t="shared" si="3"/>
        <v>0</v>
      </c>
      <c r="L192" s="71">
        <f>'DL CT'!AC192</f>
        <v>1</v>
      </c>
      <c r="M192" s="72" t="str">
        <f>'DL CT'!AE192</f>
        <v>Cái</v>
      </c>
      <c r="N192" s="72">
        <f>'DL CT'!AF192</f>
        <v>400000</v>
      </c>
      <c r="O192" s="72">
        <f>'DL CT'!AG192</f>
        <v>400000</v>
      </c>
      <c r="P192" s="72">
        <f>'DL CT'!AH192</f>
        <v>100</v>
      </c>
      <c r="Q192" s="73">
        <f>'DL CT'!AI192</f>
        <v>0</v>
      </c>
      <c r="R192" s="67">
        <f>'DL CT'!AJ192</f>
        <v>0</v>
      </c>
      <c r="S192" s="67">
        <f>'DL CT'!AK192</f>
        <v>0</v>
      </c>
      <c r="T192" s="67">
        <f>'DL CT'!AL192</f>
        <v>0</v>
      </c>
      <c r="U192" s="73">
        <f>'DL CT'!AM192</f>
        <v>0</v>
      </c>
      <c r="V192" s="73">
        <f>'DL CT'!AN192</f>
        <v>0</v>
      </c>
      <c r="W192" s="67"/>
      <c r="X192" s="67">
        <f>'DL CT'!AB192</f>
        <v>0</v>
      </c>
      <c r="Y192" s="67" t="str">
        <f>'DL CT'!AP192</f>
        <v>Tra hang cho doi tac</v>
      </c>
      <c r="Z192" s="67"/>
      <c r="AA192" s="67"/>
      <c r="AB192" s="70" t="s">
        <v>1807</v>
      </c>
      <c r="AC192" s="74" t="s">
        <v>1810</v>
      </c>
      <c r="AD192" s="67">
        <f t="shared" si="5"/>
        <v>0</v>
      </c>
    </row>
    <row r="193" spans="1:30" ht="32.25" customHeight="1" x14ac:dyDescent="0.15">
      <c r="A193" s="67" t="str">
        <f t="shared" si="1"/>
        <v>44229</v>
      </c>
      <c r="B193" s="67" t="str">
        <f>'DL CT'!B193</f>
        <v>SON00084</v>
      </c>
      <c r="C193" s="67" t="str">
        <f>LEFT('DL CT'!C193,10)</f>
        <v>44229</v>
      </c>
      <c r="D193" s="68" t="str">
        <f>IF('DL CT'!D193="Showroom","H1",IF('DL CT'!D193="DSpace","D1",IF('DL CT'!D193="Kho TTF","T4","D4")))</f>
        <v>H1</v>
      </c>
      <c r="E193" s="67" t="str">
        <f>'DL CT'!Q193</f>
        <v>KH000051</v>
      </c>
      <c r="F193" s="69" t="str">
        <f>'DL CT'!R193</f>
        <v>KH000051</v>
      </c>
      <c r="G193" s="67" t="str">
        <f>'DL CT'!S193</f>
        <v/>
      </c>
      <c r="H193" s="70" t="str">
        <f>'DL CT'!W193</f>
        <v>Ánh Nguyệt</v>
      </c>
      <c r="I193" s="70" t="str">
        <f>'DL CT'!Z193</f>
        <v>HP00000000166</v>
      </c>
      <c r="J193" s="69">
        <f t="shared" si="2"/>
        <v>0</v>
      </c>
      <c r="K193" s="67">
        <f t="shared" si="3"/>
        <v>0</v>
      </c>
      <c r="L193" s="71">
        <f>'DL CT'!AC193</f>
        <v>2</v>
      </c>
      <c r="M193" s="72" t="str">
        <f>'DL CT'!AE193</f>
        <v>Cái</v>
      </c>
      <c r="N193" s="72">
        <f>'DL CT'!AF193</f>
        <v>700000</v>
      </c>
      <c r="O193" s="72">
        <f>'DL CT'!AG193</f>
        <v>1400000</v>
      </c>
      <c r="P193" s="72">
        <f>'DL CT'!AH193</f>
        <v>100</v>
      </c>
      <c r="Q193" s="73">
        <f>'DL CT'!AI193</f>
        <v>0</v>
      </c>
      <c r="R193" s="67">
        <f>'DL CT'!AJ193</f>
        <v>0</v>
      </c>
      <c r="S193" s="67">
        <f>'DL CT'!AK193</f>
        <v>0</v>
      </c>
      <c r="T193" s="67">
        <f>'DL CT'!AL193</f>
        <v>0</v>
      </c>
      <c r="U193" s="73">
        <f>'DL CT'!AM193</f>
        <v>0</v>
      </c>
      <c r="V193" s="73">
        <f>'DL CT'!AN193</f>
        <v>0</v>
      </c>
      <c r="W193" s="67"/>
      <c r="X193" s="67">
        <f>'DL CT'!AB193</f>
        <v>0</v>
      </c>
      <c r="Y193" s="67" t="str">
        <f>'DL CT'!AP193</f>
        <v>Tra hang cho doi tac</v>
      </c>
      <c r="Z193" s="67"/>
      <c r="AA193" s="67"/>
      <c r="AB193" s="70" t="s">
        <v>1807</v>
      </c>
      <c r="AC193" s="74" t="s">
        <v>1810</v>
      </c>
      <c r="AD193" s="67">
        <f t="shared" si="5"/>
        <v>0</v>
      </c>
    </row>
    <row r="194" spans="1:30" ht="32.25" customHeight="1" x14ac:dyDescent="0.15">
      <c r="A194" s="67" t="str">
        <f t="shared" si="1"/>
        <v>44257</v>
      </c>
      <c r="B194" s="67" t="str">
        <f>'DL CT'!B194</f>
        <v>SON00085</v>
      </c>
      <c r="C194" s="67" t="str">
        <f>LEFT('DL CT'!C194,10)</f>
        <v>44257</v>
      </c>
      <c r="D194" s="68" t="str">
        <f>IF('DL CT'!D194="Showroom","H1",IF('DL CT'!D194="DSpace","D1",IF('DL CT'!D194="Kho TTF","T4","D4")))</f>
        <v>H1</v>
      </c>
      <c r="E194" s="67" t="str">
        <f>'DL CT'!Q194</f>
        <v>KH000052</v>
      </c>
      <c r="F194" s="69" t="str">
        <f>'DL CT'!R194</f>
        <v>KH000052</v>
      </c>
      <c r="G194" s="67" t="str">
        <f>'DL CT'!S194</f>
        <v/>
      </c>
      <c r="H194" s="70" t="str">
        <f>'DL CT'!W194</f>
        <v>Ánh Nguyệt</v>
      </c>
      <c r="I194" s="70" t="str">
        <f>'DL CT'!Z194</f>
        <v>HP00000000007</v>
      </c>
      <c r="J194" s="69">
        <f t="shared" si="2"/>
        <v>0</v>
      </c>
      <c r="K194" s="67">
        <f t="shared" si="3"/>
        <v>0</v>
      </c>
      <c r="L194" s="71">
        <f>'DL CT'!AC194</f>
        <v>1</v>
      </c>
      <c r="M194" s="72" t="str">
        <f>'DL CT'!AE194</f>
        <v>Cái</v>
      </c>
      <c r="N194" s="72">
        <f>'DL CT'!AF194</f>
        <v>1540000</v>
      </c>
      <c r="O194" s="72">
        <f>'DL CT'!AG194</f>
        <v>462000</v>
      </c>
      <c r="P194" s="72">
        <f>'DL CT'!AH194</f>
        <v>30</v>
      </c>
      <c r="Q194" s="73">
        <f>'DL CT'!AI194</f>
        <v>1078000</v>
      </c>
      <c r="R194" s="67">
        <f>'DL CT'!AJ194</f>
        <v>0</v>
      </c>
      <c r="S194" s="67">
        <f>'DL CT'!AK194</f>
        <v>0</v>
      </c>
      <c r="T194" s="67">
        <f>'DL CT'!AL194</f>
        <v>0</v>
      </c>
      <c r="U194" s="73">
        <f>'DL CT'!AM194</f>
        <v>0</v>
      </c>
      <c r="V194" s="73">
        <f>'DL CT'!AN194</f>
        <v>3308000</v>
      </c>
      <c r="W194" s="67"/>
      <c r="X194" s="67" t="str">
        <f>'DL CT'!AB194</f>
        <v>Outlet tháng 2-21</v>
      </c>
      <c r="Y194" s="67">
        <f>'DL CT'!AP194</f>
        <v>0</v>
      </c>
      <c r="Z194" s="67"/>
      <c r="AA194" s="67"/>
      <c r="AB194" s="70" t="s">
        <v>1807</v>
      </c>
      <c r="AC194" s="74"/>
      <c r="AD194" s="67" t="s">
        <v>1809</v>
      </c>
    </row>
    <row r="195" spans="1:30" ht="32.25" customHeight="1" x14ac:dyDescent="0.15">
      <c r="A195" s="67" t="str">
        <f t="shared" si="1"/>
        <v>44257</v>
      </c>
      <c r="B195" s="67" t="str">
        <f>'DL CT'!B195</f>
        <v>SON00085</v>
      </c>
      <c r="C195" s="67" t="str">
        <f>LEFT('DL CT'!C195,10)</f>
        <v>44257</v>
      </c>
      <c r="D195" s="68" t="str">
        <f>IF('DL CT'!D195="Showroom","H1",IF('DL CT'!D195="DSpace","D1",IF('DL CT'!D195="Kho TTF","T4","D4")))</f>
        <v>H1</v>
      </c>
      <c r="E195" s="67" t="str">
        <f>'DL CT'!Q195</f>
        <v>KH000052</v>
      </c>
      <c r="F195" s="69" t="str">
        <f>'DL CT'!R195</f>
        <v>KH000052</v>
      </c>
      <c r="G195" s="67" t="str">
        <f>'DL CT'!S195</f>
        <v/>
      </c>
      <c r="H195" s="70" t="str">
        <f>'DL CT'!W195</f>
        <v>Ánh Nguyệt</v>
      </c>
      <c r="I195" s="70" t="str">
        <f>'DL CT'!Z195</f>
        <v>HP00000000167</v>
      </c>
      <c r="J195" s="69">
        <f t="shared" si="2"/>
        <v>0</v>
      </c>
      <c r="K195" s="67">
        <f t="shared" si="3"/>
        <v>0</v>
      </c>
      <c r="L195" s="71">
        <f>'DL CT'!AC195</f>
        <v>1</v>
      </c>
      <c r="M195" s="72" t="str">
        <f>'DL CT'!AE195</f>
        <v>Cái</v>
      </c>
      <c r="N195" s="72">
        <f>'DL CT'!AF195</f>
        <v>430000</v>
      </c>
      <c r="O195" s="72">
        <f>'DL CT'!AG195</f>
        <v>0</v>
      </c>
      <c r="P195" s="72">
        <f>'DL CT'!AH195</f>
        <v>0</v>
      </c>
      <c r="Q195" s="73">
        <f>'DL CT'!AI195</f>
        <v>430000</v>
      </c>
      <c r="R195" s="67">
        <f>'DL CT'!AJ195</f>
        <v>0</v>
      </c>
      <c r="S195" s="67">
        <f>'DL CT'!AK195</f>
        <v>0</v>
      </c>
      <c r="T195" s="67">
        <f>'DL CT'!AL195</f>
        <v>0</v>
      </c>
      <c r="U195" s="73">
        <f>'DL CT'!AM195</f>
        <v>0</v>
      </c>
      <c r="V195" s="73">
        <f>'DL CT'!AN195</f>
        <v>0</v>
      </c>
      <c r="W195" s="67"/>
      <c r="X195" s="67">
        <f>'DL CT'!AB195</f>
        <v>0</v>
      </c>
      <c r="Y195" s="67">
        <f>'DL CT'!AP195</f>
        <v>0</v>
      </c>
      <c r="Z195" s="67"/>
      <c r="AA195" s="67"/>
      <c r="AB195" s="70" t="s">
        <v>1807</v>
      </c>
      <c r="AC195" s="74"/>
      <c r="AD195" s="67" t="s">
        <v>1808</v>
      </c>
    </row>
    <row r="196" spans="1:30" ht="32.25" customHeight="1" x14ac:dyDescent="0.15">
      <c r="A196" s="67" t="str">
        <f t="shared" si="1"/>
        <v>44257</v>
      </c>
      <c r="B196" s="67" t="str">
        <f>'DL CT'!B196</f>
        <v>SON00085</v>
      </c>
      <c r="C196" s="67" t="str">
        <f>LEFT('DL CT'!C196,10)</f>
        <v>44257</v>
      </c>
      <c r="D196" s="68" t="str">
        <f>IF('DL CT'!D196="Showroom","H1",IF('DL CT'!D196="DSpace","D1",IF('DL CT'!D196="Kho TTF","T4","D4")))</f>
        <v>H1</v>
      </c>
      <c r="E196" s="67" t="str">
        <f>'DL CT'!Q196</f>
        <v>KH000052</v>
      </c>
      <c r="F196" s="69" t="str">
        <f>'DL CT'!R196</f>
        <v>KH000052</v>
      </c>
      <c r="G196" s="67" t="str">
        <f>'DL CT'!S196</f>
        <v/>
      </c>
      <c r="H196" s="70" t="str">
        <f>'DL CT'!W196</f>
        <v>Ánh Nguyệt</v>
      </c>
      <c r="I196" s="70" t="str">
        <f>'DL CT'!Z196</f>
        <v>HP00000000168</v>
      </c>
      <c r="J196" s="69">
        <f t="shared" si="2"/>
        <v>0</v>
      </c>
      <c r="K196" s="67">
        <f t="shared" si="3"/>
        <v>0</v>
      </c>
      <c r="L196" s="71">
        <f>'DL CT'!AC196</f>
        <v>1</v>
      </c>
      <c r="M196" s="72">
        <f>'DL CT'!AE196</f>
        <v>0</v>
      </c>
      <c r="N196" s="72">
        <f>'DL CT'!AF196</f>
        <v>2250000</v>
      </c>
      <c r="O196" s="72">
        <f>'DL CT'!AG196</f>
        <v>450000</v>
      </c>
      <c r="P196" s="72">
        <f>'DL CT'!AH196</f>
        <v>20</v>
      </c>
      <c r="Q196" s="73">
        <f>'DL CT'!AI196</f>
        <v>1800000</v>
      </c>
      <c r="R196" s="67">
        <f>'DL CT'!AJ196</f>
        <v>0</v>
      </c>
      <c r="S196" s="67">
        <f>'DL CT'!AK196</f>
        <v>0</v>
      </c>
      <c r="T196" s="67">
        <f>'DL CT'!AL196</f>
        <v>0</v>
      </c>
      <c r="U196" s="73">
        <f>'DL CT'!AM196</f>
        <v>0</v>
      </c>
      <c r="V196" s="73">
        <f>'DL CT'!AN196</f>
        <v>0</v>
      </c>
      <c r="W196" s="67"/>
      <c r="X196" s="67" t="str">
        <f>'DL CT'!AB196</f>
        <v>Chương trình tháng 2-21</v>
      </c>
      <c r="Y196" s="67">
        <f>'DL CT'!AP196</f>
        <v>0</v>
      </c>
      <c r="Z196" s="67"/>
      <c r="AA196" s="67"/>
      <c r="AB196" s="70" t="s">
        <v>1807</v>
      </c>
      <c r="AC196" s="74"/>
      <c r="AD196" s="67" t="s">
        <v>1809</v>
      </c>
    </row>
    <row r="197" spans="1:30" ht="32.25" customHeight="1" x14ac:dyDescent="0.15">
      <c r="A197" s="67" t="str">
        <f t="shared" si="1"/>
        <v>44257</v>
      </c>
      <c r="B197" s="67" t="str">
        <f>'DL CT'!B197</f>
        <v>SON00086</v>
      </c>
      <c r="C197" s="67" t="str">
        <f>LEFT('DL CT'!C197,10)</f>
        <v>44257</v>
      </c>
      <c r="D197" s="68" t="str">
        <f>IF('DL CT'!D197="Showroom","H1",IF('DL CT'!D197="DSpace","D1",IF('DL CT'!D197="Kho TTF","T4","D4")))</f>
        <v>H1</v>
      </c>
      <c r="E197" s="67" t="str">
        <f>'DL CT'!Q197</f>
        <v>KH000053</v>
      </c>
      <c r="F197" s="69" t="str">
        <f>'DL CT'!R197</f>
        <v>KH000053</v>
      </c>
      <c r="G197" s="67" t="str">
        <f>'DL CT'!S197</f>
        <v/>
      </c>
      <c r="H197" s="70" t="str">
        <f>'DL CT'!W197</f>
        <v>Phương Thảo</v>
      </c>
      <c r="I197" s="70" t="str">
        <f>'DL CT'!Z197</f>
        <v>HP00000000169</v>
      </c>
      <c r="J197" s="69">
        <f t="shared" si="2"/>
        <v>0</v>
      </c>
      <c r="K197" s="67">
        <f t="shared" si="3"/>
        <v>0</v>
      </c>
      <c r="L197" s="71">
        <f>'DL CT'!AC197</f>
        <v>1</v>
      </c>
      <c r="M197" s="72" t="str">
        <f>'DL CT'!AE197</f>
        <v>Cái</v>
      </c>
      <c r="N197" s="72">
        <f>'DL CT'!AF197</f>
        <v>4015000</v>
      </c>
      <c r="O197" s="72">
        <f>'DL CT'!AG197</f>
        <v>2007500</v>
      </c>
      <c r="P197" s="72">
        <f>'DL CT'!AH197</f>
        <v>50</v>
      </c>
      <c r="Q197" s="73">
        <f>'DL CT'!AI197</f>
        <v>2007500</v>
      </c>
      <c r="R197" s="67">
        <f>'DL CT'!AJ197</f>
        <v>0</v>
      </c>
      <c r="S197" s="67">
        <f>'DL CT'!AK197</f>
        <v>0</v>
      </c>
      <c r="T197" s="67">
        <f>'DL CT'!AL197</f>
        <v>0</v>
      </c>
      <c r="U197" s="73">
        <f>'DL CT'!AM197</f>
        <v>0</v>
      </c>
      <c r="V197" s="73">
        <f>'DL CT'!AN197</f>
        <v>2007500</v>
      </c>
      <c r="W197" s="67"/>
      <c r="X197" s="67" t="str">
        <f>'DL CT'!AB197</f>
        <v>Hàng outlet</v>
      </c>
      <c r="Y197" s="67">
        <f>'DL CT'!AP197</f>
        <v>0</v>
      </c>
      <c r="Z197" s="67"/>
      <c r="AA197" s="67"/>
      <c r="AB197" s="70" t="s">
        <v>1811</v>
      </c>
      <c r="AC197" s="74"/>
      <c r="AD197" s="67" t="s">
        <v>1809</v>
      </c>
    </row>
    <row r="198" spans="1:30" ht="32.25" customHeight="1" x14ac:dyDescent="0.15">
      <c r="A198" s="67" t="str">
        <f t="shared" si="1"/>
        <v>44288</v>
      </c>
      <c r="B198" s="67" t="str">
        <f>'DL CT'!B198</f>
        <v>SON00087</v>
      </c>
      <c r="C198" s="67" t="str">
        <f>LEFT('DL CT'!C198,10)</f>
        <v>44288</v>
      </c>
      <c r="D198" s="68" t="str">
        <f>IF('DL CT'!D198="Showroom","H1",IF('DL CT'!D198="DSpace","D1",IF('DL CT'!D198="Kho TTF","T4","D4")))</f>
        <v>H1</v>
      </c>
      <c r="E198" s="67" t="str">
        <f>'DL CT'!Q198</f>
        <v>KH000054</v>
      </c>
      <c r="F198" s="69" t="str">
        <f>'DL CT'!R198</f>
        <v>KH000054</v>
      </c>
      <c r="G198" s="67" t="str">
        <f>'DL CT'!S198</f>
        <v/>
      </c>
      <c r="H198" s="70" t="str">
        <f>'DL CT'!W198</f>
        <v>Ánh Nguyệt</v>
      </c>
      <c r="I198" s="70" t="str">
        <f>'DL CT'!Z198</f>
        <v>HP00000000170</v>
      </c>
      <c r="J198" s="69">
        <f t="shared" si="2"/>
        <v>0</v>
      </c>
      <c r="K198" s="67">
        <f t="shared" si="3"/>
        <v>0</v>
      </c>
      <c r="L198" s="71">
        <f>'DL CT'!AC198</f>
        <v>1</v>
      </c>
      <c r="M198" s="72" t="str">
        <f>'DL CT'!AE198</f>
        <v>Cái</v>
      </c>
      <c r="N198" s="72">
        <f>'DL CT'!AF198</f>
        <v>17600000</v>
      </c>
      <c r="O198" s="72">
        <f>'DL CT'!AG198</f>
        <v>10560000</v>
      </c>
      <c r="P198" s="72">
        <f>'DL CT'!AH198</f>
        <v>60</v>
      </c>
      <c r="Q198" s="73">
        <f>'DL CT'!AI198</f>
        <v>7040000</v>
      </c>
      <c r="R198" s="67">
        <f>'DL CT'!AJ198</f>
        <v>0</v>
      </c>
      <c r="S198" s="67">
        <f>'DL CT'!AK198</f>
        <v>0</v>
      </c>
      <c r="T198" s="67">
        <f>'DL CT'!AL198</f>
        <v>0</v>
      </c>
      <c r="U198" s="73">
        <f>'DL CT'!AM198</f>
        <v>0</v>
      </c>
      <c r="V198" s="73">
        <f>'DL CT'!AN198</f>
        <v>8756000</v>
      </c>
      <c r="W198" s="67"/>
      <c r="X198" s="67">
        <f>'DL CT'!AB198</f>
        <v>0</v>
      </c>
      <c r="Y198" s="67" t="str">
        <f>'DL CT'!AP198</f>
        <v>Chương trinh Outlet</v>
      </c>
      <c r="Z198" s="67"/>
      <c r="AA198" s="67"/>
      <c r="AB198" s="70" t="s">
        <v>1807</v>
      </c>
      <c r="AC198" s="74"/>
      <c r="AD198" s="67" t="s">
        <v>1809</v>
      </c>
    </row>
    <row r="199" spans="1:30" ht="32.25" customHeight="1" x14ac:dyDescent="0.15">
      <c r="A199" s="67" t="str">
        <f t="shared" si="1"/>
        <v>44288</v>
      </c>
      <c r="B199" s="67" t="str">
        <f>'DL CT'!B199</f>
        <v>SON00087</v>
      </c>
      <c r="C199" s="67" t="str">
        <f>LEFT('DL CT'!C199,10)</f>
        <v>44288</v>
      </c>
      <c r="D199" s="68" t="str">
        <f>IF('DL CT'!D199="Showroom","H1",IF('DL CT'!D199="DSpace","D1",IF('DL CT'!D199="Kho TTF","T4","D4")))</f>
        <v>H1</v>
      </c>
      <c r="E199" s="67" t="str">
        <f>'DL CT'!Q199</f>
        <v>KH000054</v>
      </c>
      <c r="F199" s="69" t="str">
        <f>'DL CT'!R199</f>
        <v>KH000054</v>
      </c>
      <c r="G199" s="67" t="str">
        <f>'DL CT'!S199</f>
        <v/>
      </c>
      <c r="H199" s="70" t="str">
        <f>'DL CT'!W199</f>
        <v>Ánh Nguyệt</v>
      </c>
      <c r="I199" s="70" t="str">
        <f>'DL CT'!Z199</f>
        <v>HP00000000171</v>
      </c>
      <c r="J199" s="69">
        <f t="shared" si="2"/>
        <v>0</v>
      </c>
      <c r="K199" s="67">
        <f t="shared" si="3"/>
        <v>0</v>
      </c>
      <c r="L199" s="71">
        <f>'DL CT'!AC199</f>
        <v>1</v>
      </c>
      <c r="M199" s="72" t="str">
        <f>'DL CT'!AE199</f>
        <v>Cái</v>
      </c>
      <c r="N199" s="72">
        <f>'DL CT'!AF199</f>
        <v>1485000</v>
      </c>
      <c r="O199" s="72">
        <f>'DL CT'!AG199</f>
        <v>594000</v>
      </c>
      <c r="P199" s="72">
        <f>'DL CT'!AH199</f>
        <v>40</v>
      </c>
      <c r="Q199" s="73">
        <f>'DL CT'!AI199</f>
        <v>891000</v>
      </c>
      <c r="R199" s="67">
        <f>'DL CT'!AJ199</f>
        <v>0</v>
      </c>
      <c r="S199" s="67">
        <f>'DL CT'!AK199</f>
        <v>0</v>
      </c>
      <c r="T199" s="67">
        <f>'DL CT'!AL199</f>
        <v>0</v>
      </c>
      <c r="U199" s="73">
        <f>'DL CT'!AM199</f>
        <v>0</v>
      </c>
      <c r="V199" s="73">
        <f>'DL CT'!AN199</f>
        <v>0</v>
      </c>
      <c r="W199" s="67"/>
      <c r="X199" s="67">
        <f>'DL CT'!AB199</f>
        <v>0</v>
      </c>
      <c r="Y199" s="67" t="str">
        <f>'DL CT'!AP199</f>
        <v>Chương trinh Outlet</v>
      </c>
      <c r="Z199" s="67"/>
      <c r="AA199" s="67"/>
      <c r="AB199" s="70" t="s">
        <v>1807</v>
      </c>
      <c r="AC199" s="74"/>
      <c r="AD199" s="67" t="s">
        <v>1809</v>
      </c>
    </row>
    <row r="200" spans="1:30" ht="32.25" customHeight="1" x14ac:dyDescent="0.15">
      <c r="A200" s="67" t="str">
        <f t="shared" si="1"/>
        <v>44288</v>
      </c>
      <c r="B200" s="67" t="str">
        <f>'DL CT'!B200</f>
        <v>SON00087</v>
      </c>
      <c r="C200" s="67" t="str">
        <f>LEFT('DL CT'!C200,10)</f>
        <v>44288</v>
      </c>
      <c r="D200" s="68" t="str">
        <f>IF('DL CT'!D200="Showroom","H1",IF('DL CT'!D200="DSpace","D1",IF('DL CT'!D200="Kho TTF","T4","D4")))</f>
        <v>H1</v>
      </c>
      <c r="E200" s="67" t="str">
        <f>'DL CT'!Q200</f>
        <v>KH000054</v>
      </c>
      <c r="F200" s="69" t="str">
        <f>'DL CT'!R200</f>
        <v>KH000054</v>
      </c>
      <c r="G200" s="67" t="str">
        <f>'DL CT'!S200</f>
        <v/>
      </c>
      <c r="H200" s="70" t="str">
        <f>'DL CT'!W200</f>
        <v>Ánh Nguyệt</v>
      </c>
      <c r="I200" s="70" t="str">
        <f>'DL CT'!Z200</f>
        <v>HP00000000172</v>
      </c>
      <c r="J200" s="69">
        <f t="shared" si="2"/>
        <v>0</v>
      </c>
      <c r="K200" s="67">
        <f t="shared" si="3"/>
        <v>0</v>
      </c>
      <c r="L200" s="71">
        <f>'DL CT'!AC200</f>
        <v>1</v>
      </c>
      <c r="M200" s="72" t="str">
        <f>'DL CT'!AE200</f>
        <v>Cái</v>
      </c>
      <c r="N200" s="72">
        <f>'DL CT'!AF200</f>
        <v>1375000</v>
      </c>
      <c r="O200" s="72">
        <f>'DL CT'!AG200</f>
        <v>550000</v>
      </c>
      <c r="P200" s="72">
        <f>'DL CT'!AH200</f>
        <v>40</v>
      </c>
      <c r="Q200" s="73">
        <f>'DL CT'!AI200</f>
        <v>825000</v>
      </c>
      <c r="R200" s="67">
        <f>'DL CT'!AJ200</f>
        <v>0</v>
      </c>
      <c r="S200" s="67">
        <f>'DL CT'!AK200</f>
        <v>0</v>
      </c>
      <c r="T200" s="67">
        <f>'DL CT'!AL200</f>
        <v>0</v>
      </c>
      <c r="U200" s="73">
        <f>'DL CT'!AM200</f>
        <v>0</v>
      </c>
      <c r="V200" s="73">
        <f>'DL CT'!AN200</f>
        <v>0</v>
      </c>
      <c r="W200" s="67"/>
      <c r="X200" s="67">
        <f>'DL CT'!AB200</f>
        <v>0</v>
      </c>
      <c r="Y200" s="67" t="str">
        <f>'DL CT'!AP200</f>
        <v>Chương trinh Outlet</v>
      </c>
      <c r="Z200" s="67"/>
      <c r="AA200" s="67"/>
      <c r="AB200" s="70" t="s">
        <v>1807</v>
      </c>
      <c r="AC200" s="74"/>
      <c r="AD200" s="67" t="s">
        <v>1809</v>
      </c>
    </row>
    <row r="201" spans="1:30" ht="32.25" customHeight="1" x14ac:dyDescent="0.15">
      <c r="A201" s="67" t="str">
        <f t="shared" si="1"/>
        <v>44288</v>
      </c>
      <c r="B201" s="67" t="str">
        <f>'DL CT'!B201</f>
        <v>SON00088</v>
      </c>
      <c r="C201" s="67" t="str">
        <f>LEFT('DL CT'!C201,10)</f>
        <v>44288</v>
      </c>
      <c r="D201" s="68" t="str">
        <f>IF('DL CT'!D201="Showroom","H1",IF('DL CT'!D201="DSpace","D1",IF('DL CT'!D201="Kho TTF","T4","D4")))</f>
        <v>H1</v>
      </c>
      <c r="E201" s="67" t="str">
        <f>'DL CT'!Q201</f>
        <v>KH000055</v>
      </c>
      <c r="F201" s="69" t="str">
        <f>'DL CT'!R201</f>
        <v>KH000055</v>
      </c>
      <c r="G201" s="67" t="str">
        <f>'DL CT'!S201</f>
        <v/>
      </c>
      <c r="H201" s="70" t="str">
        <f>'DL CT'!W201</f>
        <v>Ánh Nguyệt</v>
      </c>
      <c r="I201" s="70" t="str">
        <f>'DL CT'!Z201</f>
        <v>HP00000000173</v>
      </c>
      <c r="J201" s="69">
        <f t="shared" si="2"/>
        <v>0</v>
      </c>
      <c r="K201" s="67">
        <f t="shared" si="3"/>
        <v>0</v>
      </c>
      <c r="L201" s="71">
        <f>'DL CT'!AC201</f>
        <v>2</v>
      </c>
      <c r="M201" s="72" t="str">
        <f>'DL CT'!AE201</f>
        <v>Cái</v>
      </c>
      <c r="N201" s="72">
        <f>'DL CT'!AF201</f>
        <v>495000</v>
      </c>
      <c r="O201" s="72">
        <f>'DL CT'!AG201</f>
        <v>0</v>
      </c>
      <c r="P201" s="72">
        <f>'DL CT'!AH201</f>
        <v>0</v>
      </c>
      <c r="Q201" s="73">
        <f>'DL CT'!AI201</f>
        <v>990000</v>
      </c>
      <c r="R201" s="67">
        <f>'DL CT'!AJ201</f>
        <v>0</v>
      </c>
      <c r="S201" s="67">
        <f>'DL CT'!AK201</f>
        <v>0</v>
      </c>
      <c r="T201" s="67">
        <f>'DL CT'!AL201</f>
        <v>0</v>
      </c>
      <c r="U201" s="73">
        <f>'DL CT'!AM201</f>
        <v>0</v>
      </c>
      <c r="V201" s="73">
        <f>'DL CT'!AN201</f>
        <v>9212000</v>
      </c>
      <c r="W201" s="67"/>
      <c r="X201" s="67">
        <f>'DL CT'!AB201</f>
        <v>0</v>
      </c>
      <c r="Y201" s="67">
        <f>'DL CT'!AP201</f>
        <v>0</v>
      </c>
      <c r="Z201" s="67"/>
      <c r="AA201" s="67"/>
      <c r="AB201" s="70" t="s">
        <v>1807</v>
      </c>
      <c r="AC201" s="74"/>
      <c r="AD201" s="67" t="s">
        <v>1808</v>
      </c>
    </row>
    <row r="202" spans="1:30" ht="32.25" customHeight="1" x14ac:dyDescent="0.15">
      <c r="A202" s="67" t="str">
        <f t="shared" si="1"/>
        <v>44288</v>
      </c>
      <c r="B202" s="67" t="str">
        <f>'DL CT'!B202</f>
        <v>SON00088</v>
      </c>
      <c r="C202" s="67" t="str">
        <f>LEFT('DL CT'!C202,10)</f>
        <v>44288</v>
      </c>
      <c r="D202" s="68" t="str">
        <f>IF('DL CT'!D202="Showroom","H1",IF('DL CT'!D202="DSpace","D1",IF('DL CT'!D202="Kho TTF","T4","D4")))</f>
        <v>H1</v>
      </c>
      <c r="E202" s="67" t="str">
        <f>'DL CT'!Q202</f>
        <v>KH000055</v>
      </c>
      <c r="F202" s="69" t="str">
        <f>'DL CT'!R202</f>
        <v>KH000055</v>
      </c>
      <c r="G202" s="67" t="str">
        <f>'DL CT'!S202</f>
        <v/>
      </c>
      <c r="H202" s="70" t="str">
        <f>'DL CT'!W202</f>
        <v>Ánh Nguyệt</v>
      </c>
      <c r="I202" s="70" t="str">
        <f>'DL CT'!Z202</f>
        <v>HP00000000174</v>
      </c>
      <c r="J202" s="69">
        <f t="shared" si="2"/>
        <v>0</v>
      </c>
      <c r="K202" s="67">
        <f t="shared" si="3"/>
        <v>0</v>
      </c>
      <c r="L202" s="71">
        <f>'DL CT'!AC202</f>
        <v>2</v>
      </c>
      <c r="M202" s="72" t="str">
        <f>'DL CT'!AE202</f>
        <v>Cái</v>
      </c>
      <c r="N202" s="72">
        <f>'DL CT'!AF202</f>
        <v>495000</v>
      </c>
      <c r="O202" s="72">
        <f>'DL CT'!AG202</f>
        <v>0</v>
      </c>
      <c r="P202" s="72">
        <f>'DL CT'!AH202</f>
        <v>0</v>
      </c>
      <c r="Q202" s="73">
        <f>'DL CT'!AI202</f>
        <v>990000</v>
      </c>
      <c r="R202" s="67">
        <f>'DL CT'!AJ202</f>
        <v>0</v>
      </c>
      <c r="S202" s="67">
        <f>'DL CT'!AK202</f>
        <v>0</v>
      </c>
      <c r="T202" s="67">
        <f>'DL CT'!AL202</f>
        <v>0</v>
      </c>
      <c r="U202" s="73">
        <f>'DL CT'!AM202</f>
        <v>0</v>
      </c>
      <c r="V202" s="73">
        <f>'DL CT'!AN202</f>
        <v>0</v>
      </c>
      <c r="W202" s="67"/>
      <c r="X202" s="67">
        <f>'DL CT'!AB202</f>
        <v>0</v>
      </c>
      <c r="Y202" s="67">
        <f>'DL CT'!AP202</f>
        <v>0</v>
      </c>
      <c r="Z202" s="67"/>
      <c r="AA202" s="67"/>
      <c r="AB202" s="70" t="s">
        <v>1807</v>
      </c>
      <c r="AC202" s="74"/>
      <c r="AD202" s="67" t="s">
        <v>1808</v>
      </c>
    </row>
    <row r="203" spans="1:30" ht="32.25" customHeight="1" x14ac:dyDescent="0.15">
      <c r="A203" s="67" t="str">
        <f t="shared" si="1"/>
        <v>44288</v>
      </c>
      <c r="B203" s="67" t="str">
        <f>'DL CT'!B203</f>
        <v>SON00088</v>
      </c>
      <c r="C203" s="67" t="str">
        <f>LEFT('DL CT'!C203,10)</f>
        <v>44288</v>
      </c>
      <c r="D203" s="68" t="str">
        <f>IF('DL CT'!D203="Showroom","H1",IF('DL CT'!D203="DSpace","D1",IF('DL CT'!D203="Kho TTF","T4","D4")))</f>
        <v>H1</v>
      </c>
      <c r="E203" s="67" t="str">
        <f>'DL CT'!Q203</f>
        <v>KH000055</v>
      </c>
      <c r="F203" s="69" t="str">
        <f>'DL CT'!R203</f>
        <v>KH000055</v>
      </c>
      <c r="G203" s="67" t="str">
        <f>'DL CT'!S203</f>
        <v/>
      </c>
      <c r="H203" s="70" t="str">
        <f>'DL CT'!W203</f>
        <v>Ánh Nguyệt</v>
      </c>
      <c r="I203" s="70" t="str">
        <f>'DL CT'!Z203</f>
        <v>HP00000000175</v>
      </c>
      <c r="J203" s="69">
        <f t="shared" si="2"/>
        <v>0</v>
      </c>
      <c r="K203" s="67">
        <f t="shared" si="3"/>
        <v>0</v>
      </c>
      <c r="L203" s="71">
        <f>'DL CT'!AC203</f>
        <v>1</v>
      </c>
      <c r="M203" s="72" t="str">
        <f>'DL CT'!AE203</f>
        <v>Cái</v>
      </c>
      <c r="N203" s="72">
        <f>'DL CT'!AF203</f>
        <v>2100000</v>
      </c>
      <c r="O203" s="72">
        <f>'DL CT'!AG203</f>
        <v>0</v>
      </c>
      <c r="P203" s="72">
        <f>'DL CT'!AH203</f>
        <v>0</v>
      </c>
      <c r="Q203" s="73">
        <f>'DL CT'!AI203</f>
        <v>2100000</v>
      </c>
      <c r="R203" s="67">
        <f>'DL CT'!AJ203</f>
        <v>0</v>
      </c>
      <c r="S203" s="67">
        <f>'DL CT'!AK203</f>
        <v>0</v>
      </c>
      <c r="T203" s="67">
        <f>'DL CT'!AL203</f>
        <v>0</v>
      </c>
      <c r="U203" s="73">
        <f>'DL CT'!AM203</f>
        <v>0</v>
      </c>
      <c r="V203" s="73">
        <f>'DL CT'!AN203</f>
        <v>0</v>
      </c>
      <c r="W203" s="67"/>
      <c r="X203" s="67">
        <f>'DL CT'!AB203</f>
        <v>0</v>
      </c>
      <c r="Y203" s="67">
        <f>'DL CT'!AP203</f>
        <v>0</v>
      </c>
      <c r="Z203" s="67"/>
      <c r="AA203" s="67"/>
      <c r="AB203" s="70" t="s">
        <v>1807</v>
      </c>
      <c r="AC203" s="74"/>
      <c r="AD203" s="67" t="s">
        <v>1808</v>
      </c>
    </row>
    <row r="204" spans="1:30" ht="32.25" customHeight="1" x14ac:dyDescent="0.15">
      <c r="A204" s="67" t="str">
        <f t="shared" si="1"/>
        <v>44288</v>
      </c>
      <c r="B204" s="67" t="str">
        <f>'DL CT'!B204</f>
        <v>SON00088</v>
      </c>
      <c r="C204" s="67" t="str">
        <f>LEFT('DL CT'!C204,10)</f>
        <v>44288</v>
      </c>
      <c r="D204" s="68" t="str">
        <f>IF('DL CT'!D204="Showroom","H1",IF('DL CT'!D204="DSpace","D1",IF('DL CT'!D204="Kho TTF","T4","D4")))</f>
        <v>H1</v>
      </c>
      <c r="E204" s="67" t="str">
        <f>'DL CT'!Q204</f>
        <v>KH000055</v>
      </c>
      <c r="F204" s="69" t="str">
        <f>'DL CT'!R204</f>
        <v>KH000055</v>
      </c>
      <c r="G204" s="67" t="str">
        <f>'DL CT'!S204</f>
        <v/>
      </c>
      <c r="H204" s="70" t="str">
        <f>'DL CT'!W204</f>
        <v>Ánh Nguyệt</v>
      </c>
      <c r="I204" s="70" t="str">
        <f>'DL CT'!Z204</f>
        <v>HP00000000014</v>
      </c>
      <c r="J204" s="69">
        <f t="shared" si="2"/>
        <v>0</v>
      </c>
      <c r="K204" s="67">
        <f t="shared" si="3"/>
        <v>0</v>
      </c>
      <c r="L204" s="71">
        <f>'DL CT'!AC204</f>
        <v>2</v>
      </c>
      <c r="M204" s="72" t="str">
        <f>'DL CT'!AE204</f>
        <v>Cái</v>
      </c>
      <c r="N204" s="72">
        <f>'DL CT'!AF204</f>
        <v>385000</v>
      </c>
      <c r="O204" s="72">
        <f>'DL CT'!AG204</f>
        <v>154000</v>
      </c>
      <c r="P204" s="72">
        <f>'DL CT'!AH204</f>
        <v>20</v>
      </c>
      <c r="Q204" s="73">
        <f>'DL CT'!AI204</f>
        <v>616000</v>
      </c>
      <c r="R204" s="67">
        <f>'DL CT'!AJ204</f>
        <v>0</v>
      </c>
      <c r="S204" s="67">
        <f>'DL CT'!AK204</f>
        <v>0</v>
      </c>
      <c r="T204" s="67">
        <f>'DL CT'!AL204</f>
        <v>0</v>
      </c>
      <c r="U204" s="73">
        <f>'DL CT'!AM204</f>
        <v>0</v>
      </c>
      <c r="V204" s="73">
        <f>'DL CT'!AN204</f>
        <v>0</v>
      </c>
      <c r="W204" s="67"/>
      <c r="X204" s="67" t="str">
        <f>'DL CT'!AB204</f>
        <v>CT tháng 2-21</v>
      </c>
      <c r="Y204" s="67">
        <f>'DL CT'!AP204</f>
        <v>0</v>
      </c>
      <c r="Z204" s="67"/>
      <c r="AA204" s="67"/>
      <c r="AB204" s="70" t="s">
        <v>1807</v>
      </c>
      <c r="AC204" s="74"/>
      <c r="AD204" s="67" t="s">
        <v>1809</v>
      </c>
    </row>
    <row r="205" spans="1:30" ht="32.25" customHeight="1" x14ac:dyDescent="0.15">
      <c r="A205" s="67" t="str">
        <f t="shared" si="1"/>
        <v>44288</v>
      </c>
      <c r="B205" s="67" t="str">
        <f>'DL CT'!B205</f>
        <v>SON00088</v>
      </c>
      <c r="C205" s="67" t="str">
        <f>LEFT('DL CT'!C205,10)</f>
        <v>44288</v>
      </c>
      <c r="D205" s="68" t="str">
        <f>IF('DL CT'!D205="Showroom","H1",IF('DL CT'!D205="DSpace","D1",IF('DL CT'!D205="Kho TTF","T4","D4")))</f>
        <v>H1</v>
      </c>
      <c r="E205" s="67" t="str">
        <f>'DL CT'!Q205</f>
        <v>KH000055</v>
      </c>
      <c r="F205" s="69" t="str">
        <f>'DL CT'!R205</f>
        <v>KH000055</v>
      </c>
      <c r="G205" s="67" t="str">
        <f>'DL CT'!S205</f>
        <v/>
      </c>
      <c r="H205" s="70" t="str">
        <f>'DL CT'!W205</f>
        <v>Ánh Nguyệt</v>
      </c>
      <c r="I205" s="70" t="str">
        <f>'DL CT'!Z205</f>
        <v>HP00000000176</v>
      </c>
      <c r="J205" s="69">
        <f t="shared" si="2"/>
        <v>0</v>
      </c>
      <c r="K205" s="67">
        <f t="shared" si="3"/>
        <v>0</v>
      </c>
      <c r="L205" s="71">
        <f>'DL CT'!AC205</f>
        <v>2</v>
      </c>
      <c r="M205" s="72" t="str">
        <f>'DL CT'!AE205</f>
        <v>Cái</v>
      </c>
      <c r="N205" s="72">
        <f>'DL CT'!AF205</f>
        <v>385000</v>
      </c>
      <c r="O205" s="72">
        <f>'DL CT'!AG205</f>
        <v>154000</v>
      </c>
      <c r="P205" s="72">
        <f>'DL CT'!AH205</f>
        <v>20</v>
      </c>
      <c r="Q205" s="73">
        <f>'DL CT'!AI205</f>
        <v>616000</v>
      </c>
      <c r="R205" s="67">
        <f>'DL CT'!AJ205</f>
        <v>0</v>
      </c>
      <c r="S205" s="67">
        <f>'DL CT'!AK205</f>
        <v>0</v>
      </c>
      <c r="T205" s="67">
        <f>'DL CT'!AL205</f>
        <v>0</v>
      </c>
      <c r="U205" s="73">
        <f>'DL CT'!AM205</f>
        <v>0</v>
      </c>
      <c r="V205" s="73">
        <f>'DL CT'!AN205</f>
        <v>0</v>
      </c>
      <c r="W205" s="67"/>
      <c r="X205" s="67" t="str">
        <f>'DL CT'!AB205</f>
        <v>CT tháng 2-21</v>
      </c>
      <c r="Y205" s="67">
        <f>'DL CT'!AP205</f>
        <v>0</v>
      </c>
      <c r="Z205" s="67"/>
      <c r="AA205" s="67"/>
      <c r="AB205" s="70" t="s">
        <v>1807</v>
      </c>
      <c r="AC205" s="74"/>
      <c r="AD205" s="67" t="s">
        <v>1809</v>
      </c>
    </row>
    <row r="206" spans="1:30" ht="32.25" customHeight="1" x14ac:dyDescent="0.15">
      <c r="A206" s="67" t="str">
        <f t="shared" si="1"/>
        <v>44288</v>
      </c>
      <c r="B206" s="67" t="str">
        <f>'DL CT'!B206</f>
        <v>SON00088</v>
      </c>
      <c r="C206" s="67" t="str">
        <f>LEFT('DL CT'!C206,10)</f>
        <v>44288</v>
      </c>
      <c r="D206" s="68" t="str">
        <f>IF('DL CT'!D206="Showroom","H1",IF('DL CT'!D206="DSpace","D1",IF('DL CT'!D206="Kho TTF","T4","D4")))</f>
        <v>H1</v>
      </c>
      <c r="E206" s="67" t="str">
        <f>'DL CT'!Q206</f>
        <v>KH000055</v>
      </c>
      <c r="F206" s="69" t="str">
        <f>'DL CT'!R206</f>
        <v>KH000055</v>
      </c>
      <c r="G206" s="67" t="str">
        <f>'DL CT'!S206</f>
        <v/>
      </c>
      <c r="H206" s="70" t="str">
        <f>'DL CT'!W206</f>
        <v>Ánh Nguyệt</v>
      </c>
      <c r="I206" s="70" t="str">
        <f>'DL CT'!Z206</f>
        <v>HP00000000177</v>
      </c>
      <c r="J206" s="69">
        <f t="shared" si="2"/>
        <v>0</v>
      </c>
      <c r="K206" s="67">
        <f t="shared" si="3"/>
        <v>0</v>
      </c>
      <c r="L206" s="71">
        <f>'DL CT'!AC206</f>
        <v>1</v>
      </c>
      <c r="M206" s="72" t="str">
        <f>'DL CT'!AE206</f>
        <v>Cái</v>
      </c>
      <c r="N206" s="72">
        <f>'DL CT'!AF206</f>
        <v>1950000</v>
      </c>
      <c r="O206" s="72">
        <f>'DL CT'!AG206</f>
        <v>0</v>
      </c>
      <c r="P206" s="72">
        <f>'DL CT'!AH206</f>
        <v>0</v>
      </c>
      <c r="Q206" s="73">
        <f>'DL CT'!AI206</f>
        <v>1950000</v>
      </c>
      <c r="R206" s="67">
        <f>'DL CT'!AJ206</f>
        <v>0</v>
      </c>
      <c r="S206" s="67">
        <f>'DL CT'!AK206</f>
        <v>0</v>
      </c>
      <c r="T206" s="67">
        <f>'DL CT'!AL206</f>
        <v>0</v>
      </c>
      <c r="U206" s="73">
        <f>'DL CT'!AM206</f>
        <v>0</v>
      </c>
      <c r="V206" s="73">
        <f>'DL CT'!AN206</f>
        <v>0</v>
      </c>
      <c r="W206" s="67"/>
      <c r="X206" s="67">
        <f>'DL CT'!AB206</f>
        <v>0</v>
      </c>
      <c r="Y206" s="67">
        <f>'DL CT'!AP206</f>
        <v>0</v>
      </c>
      <c r="Z206" s="67"/>
      <c r="AA206" s="67"/>
      <c r="AB206" s="70" t="s">
        <v>1807</v>
      </c>
      <c r="AC206" s="74"/>
      <c r="AD206" s="67" t="s">
        <v>1808</v>
      </c>
    </row>
    <row r="207" spans="1:30" ht="32.25" customHeight="1" x14ac:dyDescent="0.15">
      <c r="A207" s="67" t="str">
        <f t="shared" si="1"/>
        <v>44288</v>
      </c>
      <c r="B207" s="67" t="str">
        <f>'DL CT'!B207</f>
        <v>SON00088</v>
      </c>
      <c r="C207" s="67" t="str">
        <f>LEFT('DL CT'!C207,10)</f>
        <v>44288</v>
      </c>
      <c r="D207" s="68" t="str">
        <f>IF('DL CT'!D207="Showroom","H1",IF('DL CT'!D207="DSpace","D1",IF('DL CT'!D207="Kho TTF","T4","D4")))</f>
        <v>H1</v>
      </c>
      <c r="E207" s="67" t="str">
        <f>'DL CT'!Q207</f>
        <v>KH000055</v>
      </c>
      <c r="F207" s="69" t="str">
        <f>'DL CT'!R207</f>
        <v>KH000055</v>
      </c>
      <c r="G207" s="67" t="str">
        <f>'DL CT'!S207</f>
        <v/>
      </c>
      <c r="H207" s="70" t="str">
        <f>'DL CT'!W207</f>
        <v>Ánh Nguyệt</v>
      </c>
      <c r="I207" s="70" t="str">
        <f>'DL CT'!Z207</f>
        <v>HP00000000178</v>
      </c>
      <c r="J207" s="69">
        <f t="shared" si="2"/>
        <v>0</v>
      </c>
      <c r="K207" s="67">
        <f t="shared" si="3"/>
        <v>0</v>
      </c>
      <c r="L207" s="71">
        <f>'DL CT'!AC207</f>
        <v>1</v>
      </c>
      <c r="M207" s="72" t="str">
        <f>'DL CT'!AE207</f>
        <v>Cái</v>
      </c>
      <c r="N207" s="72">
        <f>'DL CT'!AF207</f>
        <v>1950000</v>
      </c>
      <c r="O207" s="72">
        <f>'DL CT'!AG207</f>
        <v>0</v>
      </c>
      <c r="P207" s="72">
        <f>'DL CT'!AH207</f>
        <v>0</v>
      </c>
      <c r="Q207" s="73">
        <f>'DL CT'!AI207</f>
        <v>1950000</v>
      </c>
      <c r="R207" s="67">
        <f>'DL CT'!AJ207</f>
        <v>0</v>
      </c>
      <c r="S207" s="67">
        <f>'DL CT'!AK207</f>
        <v>0</v>
      </c>
      <c r="T207" s="67">
        <f>'DL CT'!AL207</f>
        <v>0</v>
      </c>
      <c r="U207" s="73">
        <f>'DL CT'!AM207</f>
        <v>0</v>
      </c>
      <c r="V207" s="73">
        <f>'DL CT'!AN207</f>
        <v>0</v>
      </c>
      <c r="W207" s="67"/>
      <c r="X207" s="67">
        <f>'DL CT'!AB207</f>
        <v>0</v>
      </c>
      <c r="Y207" s="67">
        <f>'DL CT'!AP207</f>
        <v>0</v>
      </c>
      <c r="Z207" s="67"/>
      <c r="AA207" s="67"/>
      <c r="AB207" s="70" t="s">
        <v>1807</v>
      </c>
      <c r="AC207" s="74"/>
      <c r="AD207" s="67" t="s">
        <v>1808</v>
      </c>
    </row>
    <row r="208" spans="1:30" ht="32.25" customHeight="1" x14ac:dyDescent="0.15">
      <c r="A208" s="67" t="str">
        <f t="shared" si="1"/>
        <v>44318</v>
      </c>
      <c r="B208" s="67" t="str">
        <f>'DL CT'!B208</f>
        <v>SON00089</v>
      </c>
      <c r="C208" s="67" t="str">
        <f>LEFT('DL CT'!C208,10)</f>
        <v>44318</v>
      </c>
      <c r="D208" s="68" t="str">
        <f>IF('DL CT'!D208="Showroom","H1",IF('DL CT'!D208="DSpace","D1",IF('DL CT'!D208="Kho TTF","T4","D4")))</f>
        <v>H1</v>
      </c>
      <c r="E208" s="67" t="str">
        <f>'DL CT'!Q208</f>
        <v>KH000056</v>
      </c>
      <c r="F208" s="69" t="str">
        <f>'DL CT'!R208</f>
        <v>KH000056</v>
      </c>
      <c r="G208" s="67" t="str">
        <f>'DL CT'!S208</f>
        <v/>
      </c>
      <c r="H208" s="70" t="str">
        <f>'DL CT'!W208</f>
        <v>Thùy Linh</v>
      </c>
      <c r="I208" s="70" t="str">
        <f>'DL CT'!Z208</f>
        <v>HP00000000179</v>
      </c>
      <c r="J208" s="69">
        <f t="shared" si="2"/>
        <v>0</v>
      </c>
      <c r="K208" s="67">
        <f t="shared" si="3"/>
        <v>0</v>
      </c>
      <c r="L208" s="71">
        <f>'DL CT'!AC208</f>
        <v>1</v>
      </c>
      <c r="M208" s="72" t="str">
        <f>'DL CT'!AE208</f>
        <v>cái</v>
      </c>
      <c r="N208" s="72">
        <f>'DL CT'!AF208</f>
        <v>385000</v>
      </c>
      <c r="O208" s="72">
        <f>'DL CT'!AG208</f>
        <v>0</v>
      </c>
      <c r="P208" s="72">
        <f>'DL CT'!AH208</f>
        <v>0</v>
      </c>
      <c r="Q208" s="73">
        <f>'DL CT'!AI208</f>
        <v>385000</v>
      </c>
      <c r="R208" s="67">
        <f>'DL CT'!AJ208</f>
        <v>0</v>
      </c>
      <c r="S208" s="67">
        <f>'DL CT'!AK208</f>
        <v>0</v>
      </c>
      <c r="T208" s="67">
        <f>'DL CT'!AL208</f>
        <v>0</v>
      </c>
      <c r="U208" s="73">
        <f>'DL CT'!AM208</f>
        <v>0</v>
      </c>
      <c r="V208" s="73">
        <f>'DL CT'!AN208</f>
        <v>385000</v>
      </c>
      <c r="W208" s="67"/>
      <c r="X208" s="67">
        <f>'DL CT'!AB208</f>
        <v>0</v>
      </c>
      <c r="Y208" s="67">
        <f>'DL CT'!AP208</f>
        <v>0</v>
      </c>
      <c r="Z208" s="67"/>
      <c r="AA208" s="67"/>
      <c r="AB208" s="70" t="s">
        <v>1807</v>
      </c>
      <c r="AC208" s="74"/>
      <c r="AD208" s="67" t="s">
        <v>1808</v>
      </c>
    </row>
    <row r="209" spans="1:30" ht="32.25" customHeight="1" x14ac:dyDescent="0.15">
      <c r="A209" s="67" t="str">
        <f t="shared" si="1"/>
        <v>44349</v>
      </c>
      <c r="B209" s="67" t="str">
        <f>'DL CT'!B209</f>
        <v>SON00090</v>
      </c>
      <c r="C209" s="67" t="str">
        <f>LEFT('DL CT'!C209,10)</f>
        <v>44349</v>
      </c>
      <c r="D209" s="68" t="str">
        <f>IF('DL CT'!D209="Showroom","H1",IF('DL CT'!D209="DSpace","D1",IF('DL CT'!D209="Kho TTF","T4","D4")))</f>
        <v>H1</v>
      </c>
      <c r="E209" s="67" t="str">
        <f>'DL CT'!Q209</f>
        <v>KH000057</v>
      </c>
      <c r="F209" s="69" t="str">
        <f>'DL CT'!R209</f>
        <v>KH000057</v>
      </c>
      <c r="G209" s="67" t="str">
        <f>'DL CT'!S209</f>
        <v/>
      </c>
      <c r="H209" s="70" t="str">
        <f>'DL CT'!W209</f>
        <v>Ánh Nguyệt</v>
      </c>
      <c r="I209" s="70" t="str">
        <f>'DL CT'!Z209</f>
        <v>HP00000000169</v>
      </c>
      <c r="J209" s="69">
        <f t="shared" si="2"/>
        <v>0</v>
      </c>
      <c r="K209" s="67">
        <f t="shared" si="3"/>
        <v>0</v>
      </c>
      <c r="L209" s="71">
        <f>'DL CT'!AC209</f>
        <v>1</v>
      </c>
      <c r="M209" s="72" t="str">
        <f>'DL CT'!AE209</f>
        <v>Cái</v>
      </c>
      <c r="N209" s="72">
        <f>'DL CT'!AF209</f>
        <v>4015000</v>
      </c>
      <c r="O209" s="72">
        <f>'DL CT'!AG209</f>
        <v>2007500</v>
      </c>
      <c r="P209" s="72">
        <f>'DL CT'!AH209</f>
        <v>50</v>
      </c>
      <c r="Q209" s="73">
        <f>'DL CT'!AI209</f>
        <v>2007500</v>
      </c>
      <c r="R209" s="67">
        <f>'DL CT'!AJ209</f>
        <v>0</v>
      </c>
      <c r="S209" s="67">
        <f>'DL CT'!AK209</f>
        <v>0</v>
      </c>
      <c r="T209" s="67">
        <f>'DL CT'!AL209</f>
        <v>0</v>
      </c>
      <c r="U209" s="73">
        <f>'DL CT'!AM209</f>
        <v>0</v>
      </c>
      <c r="V209" s="73">
        <f>'DL CT'!AN209</f>
        <v>2007500</v>
      </c>
      <c r="W209" s="67"/>
      <c r="X209" s="67">
        <f>'DL CT'!AB209</f>
        <v>0</v>
      </c>
      <c r="Y209" s="67" t="str">
        <f>'DL CT'!AP209</f>
        <v>CT Outlet tháng 2-21</v>
      </c>
      <c r="Z209" s="67"/>
      <c r="AA209" s="67"/>
      <c r="AB209" s="70" t="s">
        <v>1807</v>
      </c>
      <c r="AC209" s="74"/>
      <c r="AD209" s="67" t="s">
        <v>1809</v>
      </c>
    </row>
    <row r="210" spans="1:30" ht="32.25" customHeight="1" x14ac:dyDescent="0.15">
      <c r="A210" s="67" t="str">
        <f t="shared" si="1"/>
        <v>44349</v>
      </c>
      <c r="B210" s="67" t="str">
        <f>'DL CT'!B210</f>
        <v>SON00091</v>
      </c>
      <c r="C210" s="67" t="str">
        <f>LEFT('DL CT'!C210,10)</f>
        <v>44349</v>
      </c>
      <c r="D210" s="68" t="str">
        <f>IF('DL CT'!D210="Showroom","H1",IF('DL CT'!D210="DSpace","D1",IF('DL CT'!D210="Kho TTF","T4","D4")))</f>
        <v>H1</v>
      </c>
      <c r="E210" s="67" t="str">
        <f>'DL CT'!Q210</f>
        <v>KH000058</v>
      </c>
      <c r="F210" s="69" t="str">
        <f>'DL CT'!R210</f>
        <v>KH000058</v>
      </c>
      <c r="G210" s="67" t="str">
        <f>'DL CT'!S210</f>
        <v/>
      </c>
      <c r="H210" s="70" t="str">
        <f>'DL CT'!W210</f>
        <v>Ánh Nguyệt</v>
      </c>
      <c r="I210" s="70" t="str">
        <f>'DL CT'!Z210</f>
        <v>HP00000000180</v>
      </c>
      <c r="J210" s="69">
        <f t="shared" si="2"/>
        <v>0</v>
      </c>
      <c r="K210" s="67">
        <f t="shared" si="3"/>
        <v>0</v>
      </c>
      <c r="L210" s="71">
        <f>'DL CT'!AC210</f>
        <v>1</v>
      </c>
      <c r="M210" s="72">
        <f>'DL CT'!AE210</f>
        <v>0</v>
      </c>
      <c r="N210" s="72">
        <f>'DL CT'!AF210</f>
        <v>4730000</v>
      </c>
      <c r="O210" s="72">
        <f>'DL CT'!AG210</f>
        <v>946000</v>
      </c>
      <c r="P210" s="72">
        <f>'DL CT'!AH210</f>
        <v>20</v>
      </c>
      <c r="Q210" s="73">
        <f>'DL CT'!AI210</f>
        <v>3784000</v>
      </c>
      <c r="R210" s="67">
        <f>'DL CT'!AJ210</f>
        <v>0</v>
      </c>
      <c r="S210" s="67">
        <f>'DL CT'!AK210</f>
        <v>0</v>
      </c>
      <c r="T210" s="67">
        <f>'DL CT'!AL210</f>
        <v>0</v>
      </c>
      <c r="U210" s="73">
        <f>'DL CT'!AM210</f>
        <v>0</v>
      </c>
      <c r="V210" s="73">
        <f>'DL CT'!AN210</f>
        <v>7568000</v>
      </c>
      <c r="W210" s="67"/>
      <c r="X210" s="67">
        <f>'DL CT'!AB210</f>
        <v>0</v>
      </c>
      <c r="Y210" s="67" t="str">
        <f>'DL CT'!AP210</f>
        <v>CT tháng 2-21 giảm 20%</v>
      </c>
      <c r="Z210" s="67"/>
      <c r="AA210" s="67"/>
      <c r="AB210" s="70" t="s">
        <v>1807</v>
      </c>
      <c r="AC210" s="74"/>
      <c r="AD210" s="67" t="s">
        <v>1809</v>
      </c>
    </row>
    <row r="211" spans="1:30" ht="32.25" customHeight="1" x14ac:dyDescent="0.15">
      <c r="A211" s="67" t="str">
        <f t="shared" si="1"/>
        <v>44349</v>
      </c>
      <c r="B211" s="67" t="str">
        <f>'DL CT'!B211</f>
        <v>SON00091</v>
      </c>
      <c r="C211" s="67" t="str">
        <f>LEFT('DL CT'!C211,10)</f>
        <v>44349</v>
      </c>
      <c r="D211" s="68" t="str">
        <f>IF('DL CT'!D211="Showroom","H1",IF('DL CT'!D211="DSpace","D1",IF('DL CT'!D211="Kho TTF","T4","D4")))</f>
        <v>H1</v>
      </c>
      <c r="E211" s="67" t="str">
        <f>'DL CT'!Q211</f>
        <v>KH000058</v>
      </c>
      <c r="F211" s="69" t="str">
        <f>'DL CT'!R211</f>
        <v>KH000058</v>
      </c>
      <c r="G211" s="67" t="str">
        <f>'DL CT'!S211</f>
        <v/>
      </c>
      <c r="H211" s="70" t="str">
        <f>'DL CT'!W211</f>
        <v>Ánh Nguyệt</v>
      </c>
      <c r="I211" s="70" t="str">
        <f>'DL CT'!Z211</f>
        <v>HP00000000181</v>
      </c>
      <c r="J211" s="69">
        <f t="shared" si="2"/>
        <v>0</v>
      </c>
      <c r="K211" s="67">
        <f t="shared" si="3"/>
        <v>0</v>
      </c>
      <c r="L211" s="71">
        <f>'DL CT'!AC211</f>
        <v>1</v>
      </c>
      <c r="M211" s="72">
        <f>'DL CT'!AE211</f>
        <v>0</v>
      </c>
      <c r="N211" s="72">
        <f>'DL CT'!AF211</f>
        <v>4730000</v>
      </c>
      <c r="O211" s="72">
        <f>'DL CT'!AG211</f>
        <v>946000</v>
      </c>
      <c r="P211" s="72">
        <f>'DL CT'!AH211</f>
        <v>20</v>
      </c>
      <c r="Q211" s="73">
        <f>'DL CT'!AI211</f>
        <v>3784000</v>
      </c>
      <c r="R211" s="67">
        <f>'DL CT'!AJ211</f>
        <v>0</v>
      </c>
      <c r="S211" s="67">
        <f>'DL CT'!AK211</f>
        <v>0</v>
      </c>
      <c r="T211" s="67">
        <f>'DL CT'!AL211</f>
        <v>0</v>
      </c>
      <c r="U211" s="73">
        <f>'DL CT'!AM211</f>
        <v>0</v>
      </c>
      <c r="V211" s="73">
        <f>'DL CT'!AN211</f>
        <v>0</v>
      </c>
      <c r="W211" s="67"/>
      <c r="X211" s="67">
        <f>'DL CT'!AB211</f>
        <v>0</v>
      </c>
      <c r="Y211" s="67" t="str">
        <f>'DL CT'!AP211</f>
        <v>CT tháng 2-21 giảm 20%</v>
      </c>
      <c r="Z211" s="67"/>
      <c r="AA211" s="67"/>
      <c r="AB211" s="70" t="s">
        <v>1807</v>
      </c>
      <c r="AC211" s="74"/>
      <c r="AD211" s="67" t="s">
        <v>1809</v>
      </c>
    </row>
    <row r="212" spans="1:30" ht="32.25" customHeight="1" x14ac:dyDescent="0.15">
      <c r="A212" s="67" t="str">
        <f t="shared" si="1"/>
        <v>44349</v>
      </c>
      <c r="B212" s="67" t="str">
        <f>'DL CT'!B212</f>
        <v>SON00092</v>
      </c>
      <c r="C212" s="67" t="str">
        <f>LEFT('DL CT'!C212,10)</f>
        <v>44349</v>
      </c>
      <c r="D212" s="68" t="str">
        <f>IF('DL CT'!D212="Showroom","H1",IF('DL CT'!D212="DSpace","D1",IF('DL CT'!D212="Kho TTF","T4","D4")))</f>
        <v>H1</v>
      </c>
      <c r="E212" s="67" t="str">
        <f>'DL CT'!Q212</f>
        <v>KH000059</v>
      </c>
      <c r="F212" s="69" t="str">
        <f>'DL CT'!R212</f>
        <v>KH000059</v>
      </c>
      <c r="G212" s="67" t="str">
        <f>'DL CT'!S212</f>
        <v/>
      </c>
      <c r="H212" s="70" t="str">
        <f>'DL CT'!W212</f>
        <v>Ánh Nguyệt</v>
      </c>
      <c r="I212" s="70" t="str">
        <f>'DL CT'!Z212</f>
        <v>HP00000000182</v>
      </c>
      <c r="J212" s="69">
        <f t="shared" si="2"/>
        <v>0</v>
      </c>
      <c r="K212" s="67">
        <f t="shared" si="3"/>
        <v>0</v>
      </c>
      <c r="L212" s="71">
        <f>'DL CT'!AC212</f>
        <v>1</v>
      </c>
      <c r="M212" s="72" t="str">
        <f>'DL CT'!AE212</f>
        <v>cái</v>
      </c>
      <c r="N212" s="72">
        <f>'DL CT'!AF212</f>
        <v>385000</v>
      </c>
      <c r="O212" s="72">
        <f>'DL CT'!AG212</f>
        <v>0</v>
      </c>
      <c r="P212" s="72">
        <f>'DL CT'!AH212</f>
        <v>0</v>
      </c>
      <c r="Q212" s="73">
        <f>'DL CT'!AI212</f>
        <v>385000</v>
      </c>
      <c r="R212" s="67">
        <f>'DL CT'!AJ212</f>
        <v>0</v>
      </c>
      <c r="S212" s="67">
        <f>'DL CT'!AK212</f>
        <v>0</v>
      </c>
      <c r="T212" s="67">
        <f>'DL CT'!AL212</f>
        <v>0</v>
      </c>
      <c r="U212" s="73">
        <f>'DL CT'!AM212</f>
        <v>0</v>
      </c>
      <c r="V212" s="73">
        <f>'DL CT'!AN212</f>
        <v>385000</v>
      </c>
      <c r="W212" s="67"/>
      <c r="X212" s="67">
        <f>'DL CT'!AB212</f>
        <v>0</v>
      </c>
      <c r="Y212" s="67">
        <f>'DL CT'!AP212</f>
        <v>0</v>
      </c>
      <c r="Z212" s="67"/>
      <c r="AA212" s="67"/>
      <c r="AB212" s="70" t="s">
        <v>1807</v>
      </c>
      <c r="AC212" s="74"/>
      <c r="AD212" s="67" t="s">
        <v>1808</v>
      </c>
    </row>
    <row r="213" spans="1:30" ht="32.25" customHeight="1" x14ac:dyDescent="0.15">
      <c r="A213" s="67" t="str">
        <f t="shared" si="1"/>
        <v>44349</v>
      </c>
      <c r="B213" s="67" t="str">
        <f>'DL CT'!B213</f>
        <v>SON00093</v>
      </c>
      <c r="C213" s="67" t="str">
        <f>LEFT('DL CT'!C213,10)</f>
        <v>44349</v>
      </c>
      <c r="D213" s="68" t="str">
        <f>IF('DL CT'!D213="Showroom","H1",IF('DL CT'!D213="DSpace","D1",IF('DL CT'!D213="Kho TTF","T4","D4")))</f>
        <v>H1</v>
      </c>
      <c r="E213" s="67" t="str">
        <f>'DL CT'!Q213</f>
        <v>KH000058</v>
      </c>
      <c r="F213" s="69" t="str">
        <f>'DL CT'!R213</f>
        <v>KH000058</v>
      </c>
      <c r="G213" s="67" t="str">
        <f>'DL CT'!S213</f>
        <v/>
      </c>
      <c r="H213" s="70" t="str">
        <f>'DL CT'!W213</f>
        <v>Ánh Nguyệt</v>
      </c>
      <c r="I213" s="70" t="str">
        <f>'DL CT'!Z213</f>
        <v>HP00000000183</v>
      </c>
      <c r="J213" s="69">
        <f t="shared" si="2"/>
        <v>0</v>
      </c>
      <c r="K213" s="67">
        <f t="shared" si="3"/>
        <v>0</v>
      </c>
      <c r="L213" s="71">
        <f>'DL CT'!AC213</f>
        <v>1</v>
      </c>
      <c r="M213" s="72" t="str">
        <f>'DL CT'!AE213</f>
        <v>Cái</v>
      </c>
      <c r="N213" s="72">
        <f>'DL CT'!AF213</f>
        <v>500000</v>
      </c>
      <c r="O213" s="72">
        <f>'DL CT'!AG213</f>
        <v>100000</v>
      </c>
      <c r="P213" s="72">
        <f>'DL CT'!AH213</f>
        <v>20</v>
      </c>
      <c r="Q213" s="73">
        <f>'DL CT'!AI213</f>
        <v>400000</v>
      </c>
      <c r="R213" s="67">
        <f>'DL CT'!AJ213</f>
        <v>0</v>
      </c>
      <c r="S213" s="67">
        <f>'DL CT'!AK213</f>
        <v>0</v>
      </c>
      <c r="T213" s="67">
        <f>'DL CT'!AL213</f>
        <v>0</v>
      </c>
      <c r="U213" s="73">
        <f>'DL CT'!AM213</f>
        <v>0</v>
      </c>
      <c r="V213" s="73">
        <f>'DL CT'!AN213</f>
        <v>400000</v>
      </c>
      <c r="W213" s="67"/>
      <c r="X213" s="67">
        <f>'DL CT'!AB213</f>
        <v>0</v>
      </c>
      <c r="Y213" s="67" t="str">
        <f>'DL CT'!AP213</f>
        <v>CT tháng 2-21</v>
      </c>
      <c r="Z213" s="67"/>
      <c r="AA213" s="67"/>
      <c r="AB213" s="70" t="s">
        <v>1807</v>
      </c>
      <c r="AC213" s="74"/>
      <c r="AD213" s="67" t="s">
        <v>1809</v>
      </c>
    </row>
    <row r="214" spans="1:30" ht="32.25" customHeight="1" x14ac:dyDescent="0.15">
      <c r="A214" s="67" t="str">
        <f t="shared" si="1"/>
        <v>44349</v>
      </c>
      <c r="B214" s="67" t="str">
        <f>'DL CT'!B214</f>
        <v>SON00094</v>
      </c>
      <c r="C214" s="67" t="str">
        <f>LEFT('DL CT'!C214,10)</f>
        <v>44349</v>
      </c>
      <c r="D214" s="68" t="str">
        <f>IF('DL CT'!D214="Showroom","H1",IF('DL CT'!D214="DSpace","D1",IF('DL CT'!D214="Kho TTF","T4","D4")))</f>
        <v>H1</v>
      </c>
      <c r="E214" s="67" t="str">
        <f>'DL CT'!Q214</f>
        <v>KH000060</v>
      </c>
      <c r="F214" s="69" t="str">
        <f>'DL CT'!R214</f>
        <v>KH000060</v>
      </c>
      <c r="G214" s="67" t="str">
        <f>'DL CT'!S214</f>
        <v/>
      </c>
      <c r="H214" s="70" t="str">
        <f>'DL CT'!W214</f>
        <v>Ánh Nguyệt</v>
      </c>
      <c r="I214" s="70" t="str">
        <f>'DL CT'!Z214</f>
        <v>HP00000000184</v>
      </c>
      <c r="J214" s="69">
        <f t="shared" si="2"/>
        <v>0</v>
      </c>
      <c r="K214" s="67">
        <f t="shared" si="3"/>
        <v>0</v>
      </c>
      <c r="L214" s="71">
        <f>'DL CT'!AC214</f>
        <v>2</v>
      </c>
      <c r="M214" s="72" t="str">
        <f>'DL CT'!AE214</f>
        <v>Cái</v>
      </c>
      <c r="N214" s="72">
        <f>'DL CT'!AF214</f>
        <v>495000</v>
      </c>
      <c r="O214" s="72">
        <f>'DL CT'!AG214</f>
        <v>0</v>
      </c>
      <c r="P214" s="72">
        <f>'DL CT'!AH214</f>
        <v>0</v>
      </c>
      <c r="Q214" s="73">
        <f>'DL CT'!AI214</f>
        <v>990000</v>
      </c>
      <c r="R214" s="67">
        <f>'DL CT'!AJ214</f>
        <v>0</v>
      </c>
      <c r="S214" s="67">
        <f>'DL CT'!AK214</f>
        <v>0</v>
      </c>
      <c r="T214" s="67">
        <f>'DL CT'!AL214</f>
        <v>0</v>
      </c>
      <c r="U214" s="73">
        <f>'DL CT'!AM214</f>
        <v>0</v>
      </c>
      <c r="V214" s="73">
        <f>'DL CT'!AN214</f>
        <v>8756000</v>
      </c>
      <c r="W214" s="67"/>
      <c r="X214" s="67">
        <f>'DL CT'!AB214</f>
        <v>0</v>
      </c>
      <c r="Y214" s="67" t="str">
        <f>'DL CT'!AP214</f>
        <v>Thanh toán bằng máy Pos</v>
      </c>
      <c r="Z214" s="67"/>
      <c r="AA214" s="67"/>
      <c r="AB214" s="70" t="s">
        <v>1807</v>
      </c>
      <c r="AC214" s="74"/>
      <c r="AD214" s="67" t="s">
        <v>1808</v>
      </c>
    </row>
    <row r="215" spans="1:30" ht="32.25" customHeight="1" x14ac:dyDescent="0.15">
      <c r="A215" s="67" t="str">
        <f t="shared" si="1"/>
        <v>44349</v>
      </c>
      <c r="B215" s="67" t="str">
        <f>'DL CT'!B215</f>
        <v>SON00094</v>
      </c>
      <c r="C215" s="67" t="str">
        <f>LEFT('DL CT'!C215,10)</f>
        <v>44349</v>
      </c>
      <c r="D215" s="68" t="str">
        <f>IF('DL CT'!D215="Showroom","H1",IF('DL CT'!D215="DSpace","D1",IF('DL CT'!D215="Kho TTF","T4","D4")))</f>
        <v>H1</v>
      </c>
      <c r="E215" s="67" t="str">
        <f>'DL CT'!Q215</f>
        <v>KH000060</v>
      </c>
      <c r="F215" s="69" t="str">
        <f>'DL CT'!R215</f>
        <v>KH000060</v>
      </c>
      <c r="G215" s="67" t="str">
        <f>'DL CT'!S215</f>
        <v/>
      </c>
      <c r="H215" s="70" t="str">
        <f>'DL CT'!W215</f>
        <v>Ánh Nguyệt</v>
      </c>
      <c r="I215" s="70" t="str">
        <f>'DL CT'!Z215</f>
        <v>HP00000000185</v>
      </c>
      <c r="J215" s="69">
        <f t="shared" si="2"/>
        <v>0</v>
      </c>
      <c r="K215" s="67">
        <f t="shared" si="3"/>
        <v>0</v>
      </c>
      <c r="L215" s="71">
        <f>'DL CT'!AC215</f>
        <v>3</v>
      </c>
      <c r="M215" s="72" t="str">
        <f>'DL CT'!AE215</f>
        <v>Cái</v>
      </c>
      <c r="N215" s="72">
        <f>'DL CT'!AF215</f>
        <v>550000</v>
      </c>
      <c r="O215" s="72">
        <f>'DL CT'!AG215</f>
        <v>0</v>
      </c>
      <c r="P215" s="72">
        <f>'DL CT'!AH215</f>
        <v>0</v>
      </c>
      <c r="Q215" s="73">
        <f>'DL CT'!AI215</f>
        <v>1650000</v>
      </c>
      <c r="R215" s="67">
        <f>'DL CT'!AJ215</f>
        <v>0</v>
      </c>
      <c r="S215" s="67">
        <f>'DL CT'!AK215</f>
        <v>0</v>
      </c>
      <c r="T215" s="67">
        <f>'DL CT'!AL215</f>
        <v>0</v>
      </c>
      <c r="U215" s="73">
        <f>'DL CT'!AM215</f>
        <v>0</v>
      </c>
      <c r="V215" s="73">
        <f>'DL CT'!AN215</f>
        <v>0</v>
      </c>
      <c r="W215" s="67"/>
      <c r="X215" s="67">
        <f>'DL CT'!AB215</f>
        <v>0</v>
      </c>
      <c r="Y215" s="67" t="str">
        <f>'DL CT'!AP215</f>
        <v>Thanh toán bằng máy Pos</v>
      </c>
      <c r="Z215" s="67"/>
      <c r="AA215" s="67"/>
      <c r="AB215" s="70" t="s">
        <v>1807</v>
      </c>
      <c r="AC215" s="74"/>
      <c r="AD215" s="67" t="s">
        <v>1808</v>
      </c>
    </row>
    <row r="216" spans="1:30" ht="32.25" customHeight="1" x14ac:dyDescent="0.15">
      <c r="A216" s="67" t="str">
        <f t="shared" si="1"/>
        <v>44349</v>
      </c>
      <c r="B216" s="67" t="str">
        <f>'DL CT'!B216</f>
        <v>SON00094</v>
      </c>
      <c r="C216" s="67" t="str">
        <f>LEFT('DL CT'!C216,10)</f>
        <v>44349</v>
      </c>
      <c r="D216" s="68" t="str">
        <f>IF('DL CT'!D216="Showroom","H1",IF('DL CT'!D216="DSpace","D1",IF('DL CT'!D216="Kho TTF","T4","D4")))</f>
        <v>H1</v>
      </c>
      <c r="E216" s="67" t="str">
        <f>'DL CT'!Q216</f>
        <v>KH000060</v>
      </c>
      <c r="F216" s="69" t="str">
        <f>'DL CT'!R216</f>
        <v>KH000060</v>
      </c>
      <c r="G216" s="67" t="str">
        <f>'DL CT'!S216</f>
        <v/>
      </c>
      <c r="H216" s="70" t="str">
        <f>'DL CT'!W216</f>
        <v>Ánh Nguyệt</v>
      </c>
      <c r="I216" s="70" t="str">
        <f>'DL CT'!Z216</f>
        <v>HP00000000186</v>
      </c>
      <c r="J216" s="69">
        <f t="shared" si="2"/>
        <v>0</v>
      </c>
      <c r="K216" s="67">
        <f t="shared" si="3"/>
        <v>0</v>
      </c>
      <c r="L216" s="71">
        <f>'DL CT'!AC216</f>
        <v>1</v>
      </c>
      <c r="M216" s="72" t="str">
        <f>'DL CT'!AE216</f>
        <v>Cái</v>
      </c>
      <c r="N216" s="72">
        <f>'DL CT'!AF216</f>
        <v>495000</v>
      </c>
      <c r="O216" s="72">
        <f>'DL CT'!AG216</f>
        <v>99000</v>
      </c>
      <c r="P216" s="72">
        <f>'DL CT'!AH216</f>
        <v>20</v>
      </c>
      <c r="Q216" s="73">
        <f>'DL CT'!AI216</f>
        <v>396000</v>
      </c>
      <c r="R216" s="67">
        <f>'DL CT'!AJ216</f>
        <v>0</v>
      </c>
      <c r="S216" s="67">
        <f>'DL CT'!AK216</f>
        <v>0</v>
      </c>
      <c r="T216" s="67">
        <f>'DL CT'!AL216</f>
        <v>0</v>
      </c>
      <c r="U216" s="73">
        <f>'DL CT'!AM216</f>
        <v>0</v>
      </c>
      <c r="V216" s="73">
        <f>'DL CT'!AN216</f>
        <v>0</v>
      </c>
      <c r="W216" s="67"/>
      <c r="X216" s="67" t="str">
        <f>'DL CT'!AB216</f>
        <v>Giam 20% CT thang 2-21</v>
      </c>
      <c r="Y216" s="67" t="str">
        <f>'DL CT'!AP216</f>
        <v>Thanh toán bằng máy Pos</v>
      </c>
      <c r="Z216" s="67"/>
      <c r="AA216" s="67"/>
      <c r="AB216" s="70" t="s">
        <v>1807</v>
      </c>
      <c r="AC216" s="74"/>
      <c r="AD216" s="67" t="s">
        <v>1809</v>
      </c>
    </row>
    <row r="217" spans="1:30" ht="32.25" customHeight="1" x14ac:dyDescent="0.15">
      <c r="A217" s="67" t="str">
        <f t="shared" si="1"/>
        <v>44349</v>
      </c>
      <c r="B217" s="67" t="str">
        <f>'DL CT'!B217</f>
        <v>SON00094</v>
      </c>
      <c r="C217" s="67" t="str">
        <f>LEFT('DL CT'!C217,10)</f>
        <v>44349</v>
      </c>
      <c r="D217" s="68" t="str">
        <f>IF('DL CT'!D217="Showroom","H1",IF('DL CT'!D217="DSpace","D1",IF('DL CT'!D217="Kho TTF","T4","D4")))</f>
        <v>H1</v>
      </c>
      <c r="E217" s="67" t="str">
        <f>'DL CT'!Q217</f>
        <v>KH000060</v>
      </c>
      <c r="F217" s="69" t="str">
        <f>'DL CT'!R217</f>
        <v>KH000060</v>
      </c>
      <c r="G217" s="67" t="str">
        <f>'DL CT'!S217</f>
        <v/>
      </c>
      <c r="H217" s="70" t="str">
        <f>'DL CT'!W217</f>
        <v>Ánh Nguyệt</v>
      </c>
      <c r="I217" s="70" t="str">
        <f>'DL CT'!Z217</f>
        <v>HP00000000187</v>
      </c>
      <c r="J217" s="69">
        <f t="shared" si="2"/>
        <v>0</v>
      </c>
      <c r="K217" s="67">
        <f t="shared" si="3"/>
        <v>0</v>
      </c>
      <c r="L217" s="71">
        <f>'DL CT'!AC217</f>
        <v>1</v>
      </c>
      <c r="M217" s="72" t="str">
        <f>'DL CT'!AE217</f>
        <v>Cái</v>
      </c>
      <c r="N217" s="72">
        <f>'DL CT'!AF217</f>
        <v>7150000</v>
      </c>
      <c r="O217" s="72">
        <f>'DL CT'!AG217</f>
        <v>1430000</v>
      </c>
      <c r="P217" s="72">
        <f>'DL CT'!AH217</f>
        <v>20</v>
      </c>
      <c r="Q217" s="73">
        <f>'DL CT'!AI217</f>
        <v>5720000</v>
      </c>
      <c r="R217" s="67">
        <f>'DL CT'!AJ217</f>
        <v>0</v>
      </c>
      <c r="S217" s="67">
        <f>'DL CT'!AK217</f>
        <v>0</v>
      </c>
      <c r="T217" s="67">
        <f>'DL CT'!AL217</f>
        <v>0</v>
      </c>
      <c r="U217" s="73">
        <f>'DL CT'!AM217</f>
        <v>0</v>
      </c>
      <c r="V217" s="73">
        <f>'DL CT'!AN217</f>
        <v>0</v>
      </c>
      <c r="W217" s="67"/>
      <c r="X217" s="67" t="str">
        <f>'DL CT'!AB217</f>
        <v>CT outlet thang 2-21</v>
      </c>
      <c r="Y217" s="67" t="str">
        <f>'DL CT'!AP217</f>
        <v>Thanh toán bằng máy Pos</v>
      </c>
      <c r="Z217" s="67"/>
      <c r="AA217" s="67"/>
      <c r="AB217" s="70" t="s">
        <v>1807</v>
      </c>
      <c r="AC217" s="74"/>
      <c r="AD217" s="67" t="s">
        <v>1809</v>
      </c>
    </row>
    <row r="218" spans="1:30" ht="32.25" customHeight="1" x14ac:dyDescent="0.15">
      <c r="A218" s="67" t="str">
        <f t="shared" si="1"/>
        <v>44349</v>
      </c>
      <c r="B218" s="67" t="str">
        <f>'DL CT'!B218</f>
        <v>SON00095</v>
      </c>
      <c r="C218" s="67" t="str">
        <f>LEFT('DL CT'!C218,10)</f>
        <v>44349</v>
      </c>
      <c r="D218" s="68" t="str">
        <f>IF('DL CT'!D218="Showroom","H1",IF('DL CT'!D218="DSpace","D1",IF('DL CT'!D218="Kho TTF","T4","D4")))</f>
        <v>H1</v>
      </c>
      <c r="E218" s="67" t="str">
        <f>'DL CT'!Q218</f>
        <v>KH000061</v>
      </c>
      <c r="F218" s="69" t="str">
        <f>'DL CT'!R218</f>
        <v>KH000061</v>
      </c>
      <c r="G218" s="67" t="str">
        <f>'DL CT'!S218</f>
        <v/>
      </c>
      <c r="H218" s="70" t="str">
        <f>'DL CT'!W218</f>
        <v>Ánh Nguyệt</v>
      </c>
      <c r="I218" s="70" t="str">
        <f>'DL CT'!Z218</f>
        <v>HP00000000188</v>
      </c>
      <c r="J218" s="69">
        <f t="shared" si="2"/>
        <v>0</v>
      </c>
      <c r="K218" s="67">
        <f t="shared" si="3"/>
        <v>0</v>
      </c>
      <c r="L218" s="71">
        <f>'DL CT'!AC218</f>
        <v>1</v>
      </c>
      <c r="M218" s="72" t="str">
        <f>'DL CT'!AE218</f>
        <v>Cái</v>
      </c>
      <c r="N218" s="72">
        <f>'DL CT'!AF218</f>
        <v>825000</v>
      </c>
      <c r="O218" s="72">
        <f>'DL CT'!AG218</f>
        <v>0</v>
      </c>
      <c r="P218" s="72">
        <f>'DL CT'!AH218</f>
        <v>0</v>
      </c>
      <c r="Q218" s="73">
        <f>'DL CT'!AI218</f>
        <v>825000</v>
      </c>
      <c r="R218" s="67">
        <f>'DL CT'!AJ218</f>
        <v>0</v>
      </c>
      <c r="S218" s="67">
        <f>'DL CT'!AK218</f>
        <v>0</v>
      </c>
      <c r="T218" s="67">
        <f>'DL CT'!AL218</f>
        <v>0</v>
      </c>
      <c r="U218" s="73">
        <f>'DL CT'!AM218</f>
        <v>0</v>
      </c>
      <c r="V218" s="73">
        <f>'DL CT'!AN218</f>
        <v>825000</v>
      </c>
      <c r="W218" s="67"/>
      <c r="X218" s="67">
        <f>'DL CT'!AB218</f>
        <v>0</v>
      </c>
      <c r="Y218" s="67">
        <f>'DL CT'!AP218</f>
        <v>0</v>
      </c>
      <c r="Z218" s="67"/>
      <c r="AA218" s="67"/>
      <c r="AB218" s="70" t="s">
        <v>1807</v>
      </c>
      <c r="AC218" s="74"/>
      <c r="AD218" s="67" t="s">
        <v>1808</v>
      </c>
    </row>
    <row r="219" spans="1:30" ht="32.25" customHeight="1" x14ac:dyDescent="0.15">
      <c r="A219" s="67" t="str">
        <f t="shared" si="1"/>
        <v>44349</v>
      </c>
      <c r="B219" s="67" t="str">
        <f>'DL CT'!B219</f>
        <v>SON00096</v>
      </c>
      <c r="C219" s="67" t="str">
        <f>LEFT('DL CT'!C219,10)</f>
        <v>44349</v>
      </c>
      <c r="D219" s="68" t="str">
        <f>IF('DL CT'!D219="Showroom","H1",IF('DL CT'!D219="DSpace","D1",IF('DL CT'!D219="Kho TTF","T4","D4")))</f>
        <v>T4</v>
      </c>
      <c r="E219" s="67" t="str">
        <f>'DL CT'!Q219</f>
        <v>KH000062</v>
      </c>
      <c r="F219" s="69" t="str">
        <f>'DL CT'!R219</f>
        <v>KH000062</v>
      </c>
      <c r="G219" s="67" t="str">
        <f>'DL CT'!S219</f>
        <v/>
      </c>
      <c r="H219" s="70" t="str">
        <f>'DL CT'!W219</f>
        <v>Ánh Nguyệt</v>
      </c>
      <c r="I219" s="70" t="str">
        <f>'DL CT'!Z219</f>
        <v>HP00000000189</v>
      </c>
      <c r="J219" s="69">
        <f t="shared" si="2"/>
        <v>0</v>
      </c>
      <c r="K219" s="67">
        <f t="shared" si="3"/>
        <v>0</v>
      </c>
      <c r="L219" s="71">
        <f>'DL CT'!AC219</f>
        <v>1</v>
      </c>
      <c r="M219" s="72" t="str">
        <f>'DL CT'!AE219</f>
        <v>Cái</v>
      </c>
      <c r="N219" s="72">
        <f>'DL CT'!AF219</f>
        <v>2805000</v>
      </c>
      <c r="O219" s="72">
        <f>'DL CT'!AG219</f>
        <v>561000</v>
      </c>
      <c r="P219" s="72">
        <f>'DL CT'!AH219</f>
        <v>20</v>
      </c>
      <c r="Q219" s="73">
        <f>'DL CT'!AI219</f>
        <v>2244000</v>
      </c>
      <c r="R219" s="67">
        <f>'DL CT'!AJ219</f>
        <v>0</v>
      </c>
      <c r="S219" s="67">
        <f>'DL CT'!AK219</f>
        <v>0</v>
      </c>
      <c r="T219" s="67">
        <f>'DL CT'!AL219</f>
        <v>0</v>
      </c>
      <c r="U219" s="73">
        <f>'DL CT'!AM219</f>
        <v>0</v>
      </c>
      <c r="V219" s="73">
        <f>'DL CT'!AN219</f>
        <v>2244000</v>
      </c>
      <c r="W219" s="67"/>
      <c r="X219" s="67">
        <f>'DL CT'!AB219</f>
        <v>0</v>
      </c>
      <c r="Y219" s="67" t="str">
        <f>'DL CT'!AP219</f>
        <v>CT tháng 2-21-Đạt</v>
      </c>
      <c r="Z219" s="67"/>
      <c r="AA219" s="67"/>
      <c r="AB219" s="70" t="s">
        <v>1807</v>
      </c>
      <c r="AC219" s="74"/>
      <c r="AD219" s="67" t="s">
        <v>1809</v>
      </c>
    </row>
    <row r="220" spans="1:30" ht="32.25" customHeight="1" x14ac:dyDescent="0.15">
      <c r="A220" s="67" t="str">
        <f t="shared" si="1"/>
        <v>44349</v>
      </c>
      <c r="B220" s="67" t="str">
        <f>'DL CT'!B220</f>
        <v>SON00097</v>
      </c>
      <c r="C220" s="67" t="str">
        <f>LEFT('DL CT'!C220,10)</f>
        <v>44349</v>
      </c>
      <c r="D220" s="68" t="str">
        <f>IF('DL CT'!D220="Showroom","H1",IF('DL CT'!D220="DSpace","D1",IF('DL CT'!D220="Kho TTF","T4","D4")))</f>
        <v>H1</v>
      </c>
      <c r="E220" s="67" t="str">
        <f>'DL CT'!Q220</f>
        <v>KH000063</v>
      </c>
      <c r="F220" s="69" t="str">
        <f>'DL CT'!R220</f>
        <v>KH000063</v>
      </c>
      <c r="G220" s="67" t="str">
        <f>'DL CT'!S220</f>
        <v/>
      </c>
      <c r="H220" s="70" t="str">
        <f>'DL CT'!W220</f>
        <v>Ánh Nguyệt</v>
      </c>
      <c r="I220" s="70" t="str">
        <f>'DL CT'!Z220</f>
        <v>HP00000000190</v>
      </c>
      <c r="J220" s="69">
        <f t="shared" si="2"/>
        <v>0</v>
      </c>
      <c r="K220" s="67">
        <f t="shared" si="3"/>
        <v>0</v>
      </c>
      <c r="L220" s="71">
        <f>'DL CT'!AC220</f>
        <v>1</v>
      </c>
      <c r="M220" s="72" t="str">
        <f>'DL CT'!AE220</f>
        <v>Cái</v>
      </c>
      <c r="N220" s="72">
        <f>'DL CT'!AF220</f>
        <v>105000</v>
      </c>
      <c r="O220" s="72">
        <f>'DL CT'!AG220</f>
        <v>0</v>
      </c>
      <c r="P220" s="72">
        <f>'DL CT'!AH220</f>
        <v>0</v>
      </c>
      <c r="Q220" s="73">
        <f>'DL CT'!AI220</f>
        <v>105000</v>
      </c>
      <c r="R220" s="67">
        <f>'DL CT'!AJ220</f>
        <v>0</v>
      </c>
      <c r="S220" s="67">
        <f>'DL CT'!AK220</f>
        <v>0</v>
      </c>
      <c r="T220" s="67">
        <f>'DL CT'!AL220</f>
        <v>0</v>
      </c>
      <c r="U220" s="73">
        <f>'DL CT'!AM220</f>
        <v>0</v>
      </c>
      <c r="V220" s="73">
        <f>'DL CT'!AN220</f>
        <v>105000</v>
      </c>
      <c r="W220" s="67"/>
      <c r="X220" s="67">
        <f>'DL CT'!AB220</f>
        <v>0</v>
      </c>
      <c r="Y220" s="67">
        <f>'DL CT'!AP220</f>
        <v>0</v>
      </c>
      <c r="Z220" s="67"/>
      <c r="AA220" s="67"/>
      <c r="AB220" s="70" t="s">
        <v>1807</v>
      </c>
      <c r="AC220" s="74"/>
      <c r="AD220" s="67" t="s">
        <v>1808</v>
      </c>
    </row>
    <row r="221" spans="1:30" ht="32.25" customHeight="1" x14ac:dyDescent="0.15">
      <c r="A221" s="67" t="str">
        <f t="shared" si="1"/>
        <v>44349</v>
      </c>
      <c r="B221" s="67" t="str">
        <f>'DL CT'!B221</f>
        <v>SON00098</v>
      </c>
      <c r="C221" s="67" t="str">
        <f>LEFT('DL CT'!C221,10)</f>
        <v>44349</v>
      </c>
      <c r="D221" s="68" t="str">
        <f>IF('DL CT'!D221="Showroom","H1",IF('DL CT'!D221="DSpace","D1",IF('DL CT'!D221="Kho TTF","T4","D4")))</f>
        <v>H1</v>
      </c>
      <c r="E221" s="67" t="str">
        <f>'DL CT'!Q221</f>
        <v>KH000063</v>
      </c>
      <c r="F221" s="69" t="str">
        <f>'DL CT'!R221</f>
        <v>KH000063</v>
      </c>
      <c r="G221" s="67" t="str">
        <f>'DL CT'!S221</f>
        <v/>
      </c>
      <c r="H221" s="70" t="str">
        <f>'DL CT'!W221</f>
        <v>Ánh Nguyệt</v>
      </c>
      <c r="I221" s="70" t="str">
        <f>'DL CT'!Z221</f>
        <v>HP00000000191</v>
      </c>
      <c r="J221" s="69">
        <f t="shared" si="2"/>
        <v>0</v>
      </c>
      <c r="K221" s="67">
        <f t="shared" si="3"/>
        <v>0</v>
      </c>
      <c r="L221" s="71">
        <f>'DL CT'!AC221</f>
        <v>1</v>
      </c>
      <c r="M221" s="72" t="str">
        <f>'DL CT'!AE221</f>
        <v>Cái</v>
      </c>
      <c r="N221" s="72">
        <f>'DL CT'!AF221</f>
        <v>345000</v>
      </c>
      <c r="O221" s="72">
        <f>'DL CT'!AG221</f>
        <v>69000</v>
      </c>
      <c r="P221" s="72">
        <f>'DL CT'!AH221</f>
        <v>20</v>
      </c>
      <c r="Q221" s="73">
        <f>'DL CT'!AI221</f>
        <v>276000</v>
      </c>
      <c r="R221" s="67">
        <f>'DL CT'!AJ221</f>
        <v>0</v>
      </c>
      <c r="S221" s="67">
        <f>'DL CT'!AK221</f>
        <v>0</v>
      </c>
      <c r="T221" s="67">
        <f>'DL CT'!AL221</f>
        <v>0</v>
      </c>
      <c r="U221" s="73">
        <f>'DL CT'!AM221</f>
        <v>0</v>
      </c>
      <c r="V221" s="73">
        <f>'DL CT'!AN221</f>
        <v>276000</v>
      </c>
      <c r="W221" s="67"/>
      <c r="X221" s="67">
        <f>'DL CT'!AB221</f>
        <v>0</v>
      </c>
      <c r="Y221" s="67" t="str">
        <f>'DL CT'!AP221</f>
        <v>CT tháng 2-21-Tiến</v>
      </c>
      <c r="Z221" s="67"/>
      <c r="AA221" s="67"/>
      <c r="AB221" s="70" t="s">
        <v>1807</v>
      </c>
      <c r="AC221" s="74"/>
      <c r="AD221" s="67" t="s">
        <v>1809</v>
      </c>
    </row>
    <row r="222" spans="1:30" ht="32.25" customHeight="1" x14ac:dyDescent="0.15">
      <c r="A222" s="67" t="str">
        <f t="shared" si="1"/>
        <v>44349</v>
      </c>
      <c r="B222" s="67" t="str">
        <f>'DL CT'!B222</f>
        <v>SON00099</v>
      </c>
      <c r="C222" s="67" t="str">
        <f>LEFT('DL CT'!C222,10)</f>
        <v>44349</v>
      </c>
      <c r="D222" s="68" t="str">
        <f>IF('DL CT'!D222="Showroom","H1",IF('DL CT'!D222="DSpace","D1",IF('DL CT'!D222="Kho TTF","T4","D4")))</f>
        <v>H1</v>
      </c>
      <c r="E222" s="67" t="str">
        <f>'DL CT'!Q222</f>
        <v>KH000064</v>
      </c>
      <c r="F222" s="69" t="str">
        <f>'DL CT'!R222</f>
        <v>KH000064</v>
      </c>
      <c r="G222" s="67" t="str">
        <f>'DL CT'!S222</f>
        <v/>
      </c>
      <c r="H222" s="70" t="str">
        <f>'DL CT'!W222</f>
        <v>Ánh Nguyệt</v>
      </c>
      <c r="I222" s="70" t="str">
        <f>'DL CT'!Z222</f>
        <v>HP00000000192</v>
      </c>
      <c r="J222" s="69">
        <f t="shared" si="2"/>
        <v>0</v>
      </c>
      <c r="K222" s="67">
        <f t="shared" si="3"/>
        <v>0</v>
      </c>
      <c r="L222" s="71">
        <f>'DL CT'!AC222</f>
        <v>1</v>
      </c>
      <c r="M222" s="72" t="str">
        <f>'DL CT'!AE222</f>
        <v>Cái</v>
      </c>
      <c r="N222" s="72">
        <f>'DL CT'!AF222</f>
        <v>495000</v>
      </c>
      <c r="O222" s="72">
        <f>'DL CT'!AG222</f>
        <v>99000</v>
      </c>
      <c r="P222" s="72">
        <f>'DL CT'!AH222</f>
        <v>20</v>
      </c>
      <c r="Q222" s="73">
        <f>'DL CT'!AI222</f>
        <v>396000</v>
      </c>
      <c r="R222" s="67">
        <f>'DL CT'!AJ222</f>
        <v>0</v>
      </c>
      <c r="S222" s="67">
        <f>'DL CT'!AK222</f>
        <v>0</v>
      </c>
      <c r="T222" s="67">
        <f>'DL CT'!AL222</f>
        <v>0</v>
      </c>
      <c r="U222" s="73">
        <f>'DL CT'!AM222</f>
        <v>0</v>
      </c>
      <c r="V222" s="73">
        <f>'DL CT'!AN222</f>
        <v>396000</v>
      </c>
      <c r="W222" s="67"/>
      <c r="X222" s="67">
        <f>'DL CT'!AB222</f>
        <v>0</v>
      </c>
      <c r="Y222" s="67" t="str">
        <f>'DL CT'!AP222</f>
        <v>CT tháng 2-21</v>
      </c>
      <c r="Z222" s="67"/>
      <c r="AA222" s="67"/>
      <c r="AB222" s="70" t="s">
        <v>1807</v>
      </c>
      <c r="AC222" s="74"/>
      <c r="AD222" s="67" t="s">
        <v>1809</v>
      </c>
    </row>
    <row r="223" spans="1:30" ht="32.25" customHeight="1" x14ac:dyDescent="0.15">
      <c r="A223" s="67" t="str">
        <f t="shared" si="1"/>
        <v>44349</v>
      </c>
      <c r="B223" s="67" t="str">
        <f>'DL CT'!B223</f>
        <v>SON00100</v>
      </c>
      <c r="C223" s="67" t="str">
        <f>LEFT('DL CT'!C223,10)</f>
        <v>44349</v>
      </c>
      <c r="D223" s="68" t="str">
        <f>IF('DL CT'!D223="Showroom","H1",IF('DL CT'!D223="DSpace","D1",IF('DL CT'!D223="Kho TTF","T4","D4")))</f>
        <v>H1</v>
      </c>
      <c r="E223" s="67" t="str">
        <f>'DL CT'!Q223</f>
        <v>KH000065</v>
      </c>
      <c r="F223" s="69" t="str">
        <f>'DL CT'!R223</f>
        <v>KH000065</v>
      </c>
      <c r="G223" s="67" t="str">
        <f>'DL CT'!S223</f>
        <v/>
      </c>
      <c r="H223" s="70" t="str">
        <f>'DL CT'!W223</f>
        <v>Ánh Nguyệt</v>
      </c>
      <c r="I223" s="70" t="str">
        <f>'DL CT'!Z223</f>
        <v>HP00000000193</v>
      </c>
      <c r="J223" s="69">
        <f t="shared" si="2"/>
        <v>0</v>
      </c>
      <c r="K223" s="67">
        <f t="shared" si="3"/>
        <v>0</v>
      </c>
      <c r="L223" s="71">
        <f>'DL CT'!AC223</f>
        <v>1</v>
      </c>
      <c r="M223" s="72" t="str">
        <f>'DL CT'!AE223</f>
        <v>Cái</v>
      </c>
      <c r="N223" s="72">
        <f>'DL CT'!AF223</f>
        <v>660000</v>
      </c>
      <c r="O223" s="72">
        <f>'DL CT'!AG223</f>
        <v>561000</v>
      </c>
      <c r="P223" s="72">
        <f>'DL CT'!AH223</f>
        <v>85</v>
      </c>
      <c r="Q223" s="73">
        <f>'DL CT'!AI223</f>
        <v>99000</v>
      </c>
      <c r="R223" s="67">
        <f>'DL CT'!AJ223</f>
        <v>0</v>
      </c>
      <c r="S223" s="67">
        <f>'DL CT'!AK223</f>
        <v>0</v>
      </c>
      <c r="T223" s="67">
        <f>'DL CT'!AL223</f>
        <v>0</v>
      </c>
      <c r="U223" s="73">
        <f>'DL CT'!AM223</f>
        <v>0</v>
      </c>
      <c r="V223" s="73">
        <f>'DL CT'!AN223</f>
        <v>99000</v>
      </c>
      <c r="W223" s="67"/>
      <c r="X223" s="67">
        <f>'DL CT'!AB223</f>
        <v>0</v>
      </c>
      <c r="Y223" s="67" t="str">
        <f>'DL CT'!AP223</f>
        <v>FS tháng 2-21</v>
      </c>
      <c r="Z223" s="67"/>
      <c r="AA223" s="67"/>
      <c r="AB223" s="70" t="s">
        <v>1807</v>
      </c>
      <c r="AC223" s="74"/>
      <c r="AD223" s="67" t="s">
        <v>1809</v>
      </c>
    </row>
    <row r="224" spans="1:30" ht="32.25" customHeight="1" x14ac:dyDescent="0.15">
      <c r="A224" s="67" t="str">
        <f t="shared" si="1"/>
        <v>44349</v>
      </c>
      <c r="B224" s="67" t="str">
        <f>'DL CT'!B224</f>
        <v>SON00101</v>
      </c>
      <c r="C224" s="67" t="str">
        <f>LEFT('DL CT'!C224,10)</f>
        <v>44349</v>
      </c>
      <c r="D224" s="68" t="str">
        <f>IF('DL CT'!D224="Showroom","H1",IF('DL CT'!D224="DSpace","D1",IF('DL CT'!D224="Kho TTF","T4","D4")))</f>
        <v>H1</v>
      </c>
      <c r="E224" s="67" t="str">
        <f>'DL CT'!Q224</f>
        <v>KH000066</v>
      </c>
      <c r="F224" s="69" t="str">
        <f>'DL CT'!R224</f>
        <v>KH000066</v>
      </c>
      <c r="G224" s="67" t="str">
        <f>'DL CT'!S224</f>
        <v/>
      </c>
      <c r="H224" s="70" t="str">
        <f>'DL CT'!W224</f>
        <v>Ánh Nguyệt</v>
      </c>
      <c r="I224" s="70" t="str">
        <f>'DL CT'!Z224</f>
        <v>HP00000000194</v>
      </c>
      <c r="J224" s="69">
        <f t="shared" si="2"/>
        <v>0</v>
      </c>
      <c r="K224" s="67">
        <f t="shared" si="3"/>
        <v>0</v>
      </c>
      <c r="L224" s="71">
        <f>'DL CT'!AC224</f>
        <v>1</v>
      </c>
      <c r="M224" s="72" t="str">
        <f>'DL CT'!AE224</f>
        <v>Cái</v>
      </c>
      <c r="N224" s="72">
        <f>'DL CT'!AF224</f>
        <v>1500000</v>
      </c>
      <c r="O224" s="72">
        <f>'DL CT'!AG224</f>
        <v>1251000</v>
      </c>
      <c r="P224" s="72">
        <f>'DL CT'!AH224</f>
        <v>83.4</v>
      </c>
      <c r="Q224" s="73">
        <f>'DL CT'!AI224</f>
        <v>249000</v>
      </c>
      <c r="R224" s="67">
        <f>'DL CT'!AJ224</f>
        <v>0</v>
      </c>
      <c r="S224" s="67">
        <f>'DL CT'!AK224</f>
        <v>0</v>
      </c>
      <c r="T224" s="67">
        <f>'DL CT'!AL224</f>
        <v>0</v>
      </c>
      <c r="U224" s="73">
        <f>'DL CT'!AM224</f>
        <v>0</v>
      </c>
      <c r="V224" s="73">
        <f>'DL CT'!AN224</f>
        <v>249000</v>
      </c>
      <c r="W224" s="67"/>
      <c r="X224" s="67">
        <f>'DL CT'!AB224</f>
        <v>0</v>
      </c>
      <c r="Y224" s="67" t="str">
        <f>'DL CT'!AP224</f>
        <v>FS tháng 2-21</v>
      </c>
      <c r="Z224" s="67"/>
      <c r="AA224" s="67"/>
      <c r="AB224" s="70" t="s">
        <v>1807</v>
      </c>
      <c r="AC224" s="74"/>
      <c r="AD224" s="67" t="s">
        <v>1809</v>
      </c>
    </row>
    <row r="225" spans="1:30" ht="32.25" customHeight="1" x14ac:dyDescent="0.15">
      <c r="A225" s="67" t="str">
        <f t="shared" si="1"/>
        <v>44349</v>
      </c>
      <c r="B225" s="67" t="str">
        <f>'DL CT'!B225</f>
        <v>SON00102</v>
      </c>
      <c r="C225" s="67" t="str">
        <f>LEFT('DL CT'!C225,10)</f>
        <v>44349</v>
      </c>
      <c r="D225" s="68" t="str">
        <f>IF('DL CT'!D225="Showroom","H1",IF('DL CT'!D225="DSpace","D1",IF('DL CT'!D225="Kho TTF","T4","D4")))</f>
        <v>H1</v>
      </c>
      <c r="E225" s="67" t="str">
        <f>'DL CT'!Q225</f>
        <v>KH000003</v>
      </c>
      <c r="F225" s="69" t="str">
        <f>'DL CT'!R225</f>
        <v>KH000003</v>
      </c>
      <c r="G225" s="67" t="str">
        <f>'DL CT'!S225</f>
        <v/>
      </c>
      <c r="H225" s="70" t="str">
        <f>'DL CT'!W225</f>
        <v>Ánh Nguyệt</v>
      </c>
      <c r="I225" s="70" t="str">
        <f>'DL CT'!Z225</f>
        <v>HP00000000195</v>
      </c>
      <c r="J225" s="69">
        <f t="shared" si="2"/>
        <v>0</v>
      </c>
      <c r="K225" s="67">
        <f t="shared" si="3"/>
        <v>0</v>
      </c>
      <c r="L225" s="71">
        <f>'DL CT'!AC225</f>
        <v>1</v>
      </c>
      <c r="M225" s="72" t="str">
        <f>'DL CT'!AE225</f>
        <v>Cái</v>
      </c>
      <c r="N225" s="72">
        <f>'DL CT'!AF225</f>
        <v>265000</v>
      </c>
      <c r="O225" s="72">
        <f>'DL CT'!AG225</f>
        <v>53000</v>
      </c>
      <c r="P225" s="72">
        <f>'DL CT'!AH225</f>
        <v>20</v>
      </c>
      <c r="Q225" s="73">
        <f>'DL CT'!AI225</f>
        <v>212000</v>
      </c>
      <c r="R225" s="67">
        <f>'DL CT'!AJ225</f>
        <v>0</v>
      </c>
      <c r="S225" s="67">
        <f>'DL CT'!AK225</f>
        <v>0</v>
      </c>
      <c r="T225" s="67">
        <f>'DL CT'!AL225</f>
        <v>0</v>
      </c>
      <c r="U225" s="73">
        <f>'DL CT'!AM225</f>
        <v>0</v>
      </c>
      <c r="V225" s="73">
        <f>'DL CT'!AN225</f>
        <v>212000</v>
      </c>
      <c r="W225" s="67"/>
      <c r="X225" s="67">
        <f>'DL CT'!AB225</f>
        <v>0</v>
      </c>
      <c r="Y225" s="67" t="str">
        <f>'DL CT'!AP225</f>
        <v>CT tháng 2-21-Tiến</v>
      </c>
      <c r="Z225" s="67"/>
      <c r="AA225" s="67"/>
      <c r="AB225" s="70" t="s">
        <v>1807</v>
      </c>
      <c r="AC225" s="74"/>
      <c r="AD225" s="67" t="s">
        <v>1809</v>
      </c>
    </row>
    <row r="226" spans="1:30" ht="32.25" customHeight="1" x14ac:dyDescent="0.15">
      <c r="A226" s="67" t="str">
        <f t="shared" si="1"/>
        <v>44379</v>
      </c>
      <c r="B226" s="67" t="str">
        <f>'DL CT'!B226</f>
        <v>SON00103</v>
      </c>
      <c r="C226" s="67" t="str">
        <f>LEFT('DL CT'!C226,10)</f>
        <v>44379</v>
      </c>
      <c r="D226" s="68" t="str">
        <f>IF('DL CT'!D226="Showroom","H1",IF('DL CT'!D226="DSpace","D1",IF('DL CT'!D226="Kho TTF","T4","D4")))</f>
        <v>H1</v>
      </c>
      <c r="E226" s="67" t="str">
        <f>'DL CT'!Q226</f>
        <v>KH000067</v>
      </c>
      <c r="F226" s="69" t="str">
        <f>'DL CT'!R226</f>
        <v>KH000067</v>
      </c>
      <c r="G226" s="67" t="str">
        <f>'DL CT'!S226</f>
        <v/>
      </c>
      <c r="H226" s="70" t="str">
        <f>'DL CT'!W226</f>
        <v>Ánh Nguyệt</v>
      </c>
      <c r="I226" s="70" t="str">
        <f>'DL CT'!Z226</f>
        <v>HP00000000196</v>
      </c>
      <c r="J226" s="69">
        <f t="shared" si="2"/>
        <v>0</v>
      </c>
      <c r="K226" s="67">
        <f t="shared" si="3"/>
        <v>0</v>
      </c>
      <c r="L226" s="71">
        <f>'DL CT'!AC226</f>
        <v>1</v>
      </c>
      <c r="M226" s="72" t="str">
        <f>'DL CT'!AE226</f>
        <v>Cái</v>
      </c>
      <c r="N226" s="72">
        <f>'DL CT'!AF226</f>
        <v>700000</v>
      </c>
      <c r="O226" s="72">
        <f>'DL CT'!AG226</f>
        <v>140000</v>
      </c>
      <c r="P226" s="72">
        <f>'DL CT'!AH226</f>
        <v>20</v>
      </c>
      <c r="Q226" s="73">
        <f>'DL CT'!AI226</f>
        <v>560000</v>
      </c>
      <c r="R226" s="67">
        <f>'DL CT'!AJ226</f>
        <v>0</v>
      </c>
      <c r="S226" s="67">
        <f>'DL CT'!AK226</f>
        <v>0</v>
      </c>
      <c r="T226" s="67">
        <f>'DL CT'!AL226</f>
        <v>0</v>
      </c>
      <c r="U226" s="73">
        <f>'DL CT'!AM226</f>
        <v>0</v>
      </c>
      <c r="V226" s="73">
        <f>'DL CT'!AN226</f>
        <v>990000</v>
      </c>
      <c r="W226" s="67"/>
      <c r="X226" s="67" t="str">
        <f>'DL CT'!AB226</f>
        <v>CT tháng 2-21</v>
      </c>
      <c r="Y226" s="67">
        <f>'DL CT'!AP226</f>
        <v>0</v>
      </c>
      <c r="Z226" s="67"/>
      <c r="AA226" s="67"/>
      <c r="AB226" s="70" t="s">
        <v>1807</v>
      </c>
      <c r="AC226" s="74"/>
      <c r="AD226" s="67" t="s">
        <v>1809</v>
      </c>
    </row>
    <row r="227" spans="1:30" ht="32.25" customHeight="1" x14ac:dyDescent="0.15">
      <c r="A227" s="67" t="str">
        <f t="shared" si="1"/>
        <v>44379</v>
      </c>
      <c r="B227" s="67" t="str">
        <f>'DL CT'!B227</f>
        <v>SON00103</v>
      </c>
      <c r="C227" s="67" t="str">
        <f>LEFT('DL CT'!C227,10)</f>
        <v>44379</v>
      </c>
      <c r="D227" s="68" t="str">
        <f>IF('DL CT'!D227="Showroom","H1",IF('DL CT'!D227="DSpace","D1",IF('DL CT'!D227="Kho TTF","T4","D4")))</f>
        <v>H1</v>
      </c>
      <c r="E227" s="67" t="str">
        <f>'DL CT'!Q227</f>
        <v>KH000067</v>
      </c>
      <c r="F227" s="69" t="str">
        <f>'DL CT'!R227</f>
        <v>KH000067</v>
      </c>
      <c r="G227" s="67" t="str">
        <f>'DL CT'!S227</f>
        <v/>
      </c>
      <c r="H227" s="70" t="str">
        <f>'DL CT'!W227</f>
        <v>Ánh Nguyệt</v>
      </c>
      <c r="I227" s="70" t="str">
        <f>'DL CT'!Z227</f>
        <v>HP00000000197</v>
      </c>
      <c r="J227" s="69">
        <f t="shared" si="2"/>
        <v>0</v>
      </c>
      <c r="K227" s="67">
        <f t="shared" si="3"/>
        <v>0</v>
      </c>
      <c r="L227" s="71">
        <f>'DL CT'!AC227</f>
        <v>1</v>
      </c>
      <c r="M227" s="72" t="str">
        <f>'DL CT'!AE227</f>
        <v>Cái</v>
      </c>
      <c r="N227" s="72">
        <f>'DL CT'!AF227</f>
        <v>430000</v>
      </c>
      <c r="O227" s="72">
        <f>'DL CT'!AG227</f>
        <v>0</v>
      </c>
      <c r="P227" s="72">
        <f>'DL CT'!AH227</f>
        <v>0</v>
      </c>
      <c r="Q227" s="73">
        <f>'DL CT'!AI227</f>
        <v>430000</v>
      </c>
      <c r="R227" s="67">
        <f>'DL CT'!AJ227</f>
        <v>0</v>
      </c>
      <c r="S227" s="67">
        <f>'DL CT'!AK227</f>
        <v>0</v>
      </c>
      <c r="T227" s="67">
        <f>'DL CT'!AL227</f>
        <v>0</v>
      </c>
      <c r="U227" s="73">
        <f>'DL CT'!AM227</f>
        <v>0</v>
      </c>
      <c r="V227" s="73">
        <f>'DL CT'!AN227</f>
        <v>0</v>
      </c>
      <c r="W227" s="67"/>
      <c r="X227" s="67">
        <f>'DL CT'!AB227</f>
        <v>0</v>
      </c>
      <c r="Y227" s="67">
        <f>'DL CT'!AP227</f>
        <v>0</v>
      </c>
      <c r="Z227" s="67"/>
      <c r="AA227" s="67"/>
      <c r="AB227" s="70" t="s">
        <v>1807</v>
      </c>
      <c r="AC227" s="74"/>
      <c r="AD227" s="67" t="s">
        <v>1808</v>
      </c>
    </row>
    <row r="228" spans="1:30" ht="32.25" customHeight="1" x14ac:dyDescent="0.15">
      <c r="A228" s="67" t="str">
        <f t="shared" si="1"/>
        <v>44379</v>
      </c>
      <c r="B228" s="67" t="str">
        <f>'DL CT'!B228</f>
        <v>SON00104</v>
      </c>
      <c r="C228" s="67" t="str">
        <f>LEFT('DL CT'!C228,10)</f>
        <v>44379</v>
      </c>
      <c r="D228" s="68" t="str">
        <f>IF('DL CT'!D228="Showroom","H1",IF('DL CT'!D228="DSpace","D1",IF('DL CT'!D228="Kho TTF","T4","D4")))</f>
        <v>H1</v>
      </c>
      <c r="E228" s="67" t="str">
        <f>'DL CT'!Q228</f>
        <v>KH000068</v>
      </c>
      <c r="F228" s="69" t="str">
        <f>'DL CT'!R228</f>
        <v>KH000068</v>
      </c>
      <c r="G228" s="67" t="str">
        <f>'DL CT'!S228</f>
        <v/>
      </c>
      <c r="H228" s="70" t="str">
        <f>'DL CT'!W228</f>
        <v>Ánh Nguyệt</v>
      </c>
      <c r="I228" s="70" t="str">
        <f>'DL CT'!Z228</f>
        <v>HP00000000194</v>
      </c>
      <c r="J228" s="69">
        <f t="shared" si="2"/>
        <v>0</v>
      </c>
      <c r="K228" s="67">
        <f t="shared" si="3"/>
        <v>0</v>
      </c>
      <c r="L228" s="71">
        <f>'DL CT'!AC228</f>
        <v>1</v>
      </c>
      <c r="M228" s="72" t="str">
        <f>'DL CT'!AE228</f>
        <v>Cái</v>
      </c>
      <c r="N228" s="72">
        <f>'DL CT'!AF228</f>
        <v>1500000</v>
      </c>
      <c r="O228" s="72">
        <f>'DL CT'!AG228</f>
        <v>1251000</v>
      </c>
      <c r="P228" s="72">
        <f>'DL CT'!AH228</f>
        <v>83.4</v>
      </c>
      <c r="Q228" s="73">
        <f>'DL CT'!AI228</f>
        <v>249000</v>
      </c>
      <c r="R228" s="67">
        <f>'DL CT'!AJ228</f>
        <v>0</v>
      </c>
      <c r="S228" s="67">
        <f>'DL CT'!AK228</f>
        <v>0</v>
      </c>
      <c r="T228" s="67">
        <f>'DL CT'!AL228</f>
        <v>0</v>
      </c>
      <c r="U228" s="73">
        <f>'DL CT'!AM228</f>
        <v>0</v>
      </c>
      <c r="V228" s="73">
        <f>'DL CT'!AN228</f>
        <v>249000</v>
      </c>
      <c r="W228" s="67"/>
      <c r="X228" s="67" t="str">
        <f>'DL CT'!AB228</f>
        <v>FS tháng 2-21</v>
      </c>
      <c r="Y228" s="67" t="str">
        <f>'DL CT'!AP228</f>
        <v>FS tháng 2-21 - Đạt</v>
      </c>
      <c r="Z228" s="67"/>
      <c r="AA228" s="67"/>
      <c r="AB228" s="70" t="s">
        <v>1807</v>
      </c>
      <c r="AC228" s="74"/>
      <c r="AD228" s="67" t="s">
        <v>1809</v>
      </c>
    </row>
    <row r="229" spans="1:30" ht="32.25" customHeight="1" x14ac:dyDescent="0.15">
      <c r="A229" s="67" t="str">
        <f t="shared" si="1"/>
        <v>44379</v>
      </c>
      <c r="B229" s="67" t="str">
        <f>'DL CT'!B229</f>
        <v>SON00105</v>
      </c>
      <c r="C229" s="67" t="str">
        <f>LEFT('DL CT'!C229,10)</f>
        <v>44379</v>
      </c>
      <c r="D229" s="68" t="str">
        <f>IF('DL CT'!D229="Showroom","H1",IF('DL CT'!D229="DSpace","D1",IF('DL CT'!D229="Kho TTF","T4","D4")))</f>
        <v>H1</v>
      </c>
      <c r="E229" s="67" t="str">
        <f>'DL CT'!Q229</f>
        <v>KH000069</v>
      </c>
      <c r="F229" s="69" t="str">
        <f>'DL CT'!R229</f>
        <v>KH000069</v>
      </c>
      <c r="G229" s="67" t="str">
        <f>'DL CT'!S229</f>
        <v/>
      </c>
      <c r="H229" s="70" t="str">
        <f>'DL CT'!W229</f>
        <v>Ánh Nguyệt</v>
      </c>
      <c r="I229" s="70" t="str">
        <f>'DL CT'!Z229</f>
        <v>HP00000000198</v>
      </c>
      <c r="J229" s="69">
        <f t="shared" si="2"/>
        <v>0</v>
      </c>
      <c r="K229" s="67">
        <f t="shared" si="3"/>
        <v>0</v>
      </c>
      <c r="L229" s="71">
        <f>'DL CT'!AC229</f>
        <v>1</v>
      </c>
      <c r="M229" s="72" t="str">
        <f>'DL CT'!AE229</f>
        <v>Cái</v>
      </c>
      <c r="N229" s="72">
        <f>'DL CT'!AF229</f>
        <v>430000</v>
      </c>
      <c r="O229" s="72">
        <f>'DL CT'!AG229</f>
        <v>0</v>
      </c>
      <c r="P229" s="72">
        <f>'DL CT'!AH229</f>
        <v>0</v>
      </c>
      <c r="Q229" s="73">
        <f>'DL CT'!AI229</f>
        <v>430000</v>
      </c>
      <c r="R229" s="67">
        <f>'DL CT'!AJ229</f>
        <v>0</v>
      </c>
      <c r="S229" s="67">
        <f>'DL CT'!AK229</f>
        <v>0</v>
      </c>
      <c r="T229" s="67">
        <f>'DL CT'!AL229</f>
        <v>0</v>
      </c>
      <c r="U229" s="73">
        <f>'DL CT'!AM229</f>
        <v>0</v>
      </c>
      <c r="V229" s="73">
        <f>'DL CT'!AN229</f>
        <v>430000</v>
      </c>
      <c r="W229" s="67"/>
      <c r="X229" s="67">
        <f>'DL CT'!AB229</f>
        <v>0</v>
      </c>
      <c r="Y229" s="67">
        <f>'DL CT'!AP229</f>
        <v>0</v>
      </c>
      <c r="Z229" s="67"/>
      <c r="AA229" s="67"/>
      <c r="AB229" s="70" t="s">
        <v>1807</v>
      </c>
      <c r="AC229" s="74"/>
      <c r="AD229" s="67" t="s">
        <v>1808</v>
      </c>
    </row>
    <row r="230" spans="1:30" ht="32.25" customHeight="1" x14ac:dyDescent="0.15">
      <c r="A230" s="67" t="str">
        <f t="shared" si="1"/>
        <v>44379</v>
      </c>
      <c r="B230" s="67" t="str">
        <f>'DL CT'!B230</f>
        <v>SON00106</v>
      </c>
      <c r="C230" s="67" t="str">
        <f>LEFT('DL CT'!C230,10)</f>
        <v>44379</v>
      </c>
      <c r="D230" s="68" t="str">
        <f>IF('DL CT'!D230="Showroom","H1",IF('DL CT'!D230="DSpace","D1",IF('DL CT'!D230="Kho TTF","T4","D4")))</f>
        <v>H1</v>
      </c>
      <c r="E230" s="67" t="str">
        <f>'DL CT'!Q230</f>
        <v>KH000069</v>
      </c>
      <c r="F230" s="69" t="str">
        <f>'DL CT'!R230</f>
        <v>KH000069</v>
      </c>
      <c r="G230" s="67" t="str">
        <f>'DL CT'!S230</f>
        <v/>
      </c>
      <c r="H230" s="70" t="str">
        <f>'DL CT'!W230</f>
        <v>Ánh Nguyệt</v>
      </c>
      <c r="I230" s="70" t="str">
        <f>'DL CT'!Z230</f>
        <v>HP00000000199</v>
      </c>
      <c r="J230" s="69">
        <f t="shared" si="2"/>
        <v>0</v>
      </c>
      <c r="K230" s="67">
        <f t="shared" si="3"/>
        <v>0</v>
      </c>
      <c r="L230" s="71">
        <f>'DL CT'!AC230</f>
        <v>1</v>
      </c>
      <c r="M230" s="72" t="str">
        <f>'DL CT'!AE230</f>
        <v>Cái</v>
      </c>
      <c r="N230" s="72">
        <f>'DL CT'!AF230</f>
        <v>315000</v>
      </c>
      <c r="O230" s="72">
        <f>'DL CT'!AG230</f>
        <v>63000</v>
      </c>
      <c r="P230" s="72">
        <f>'DL CT'!AH230</f>
        <v>20</v>
      </c>
      <c r="Q230" s="73">
        <f>'DL CT'!AI230</f>
        <v>252000</v>
      </c>
      <c r="R230" s="67">
        <f>'DL CT'!AJ230</f>
        <v>0</v>
      </c>
      <c r="S230" s="67">
        <f>'DL CT'!AK230</f>
        <v>0</v>
      </c>
      <c r="T230" s="67">
        <f>'DL CT'!AL230</f>
        <v>0</v>
      </c>
      <c r="U230" s="73">
        <f>'DL CT'!AM230</f>
        <v>0</v>
      </c>
      <c r="V230" s="73">
        <f>'DL CT'!AN230</f>
        <v>560000</v>
      </c>
      <c r="W230" s="67"/>
      <c r="X230" s="67" t="str">
        <f>'DL CT'!AB230</f>
        <v>CT tháng 2-21</v>
      </c>
      <c r="Y230" s="67" t="str">
        <f>'DL CT'!AP230</f>
        <v>Tiến</v>
      </c>
      <c r="Z230" s="67"/>
      <c r="AA230" s="67"/>
      <c r="AB230" s="70" t="s">
        <v>1807</v>
      </c>
      <c r="AC230" s="74"/>
      <c r="AD230" s="67" t="s">
        <v>1809</v>
      </c>
    </row>
    <row r="231" spans="1:30" ht="32.25" customHeight="1" x14ac:dyDescent="0.15">
      <c r="A231" s="67" t="str">
        <f t="shared" si="1"/>
        <v>44379</v>
      </c>
      <c r="B231" s="67" t="str">
        <f>'DL CT'!B231</f>
        <v>SON00106</v>
      </c>
      <c r="C231" s="67" t="str">
        <f>LEFT('DL CT'!C231,10)</f>
        <v>44379</v>
      </c>
      <c r="D231" s="68" t="str">
        <f>IF('DL CT'!D231="Showroom","H1",IF('DL CT'!D231="DSpace","D1",IF('DL CT'!D231="Kho TTF","T4","D4")))</f>
        <v>H1</v>
      </c>
      <c r="E231" s="67" t="str">
        <f>'DL CT'!Q231</f>
        <v>KH000069</v>
      </c>
      <c r="F231" s="69" t="str">
        <f>'DL CT'!R231</f>
        <v>KH000069</v>
      </c>
      <c r="G231" s="67" t="str">
        <f>'DL CT'!S231</f>
        <v/>
      </c>
      <c r="H231" s="70" t="str">
        <f>'DL CT'!W231</f>
        <v>Ánh Nguyệt</v>
      </c>
      <c r="I231" s="70" t="str">
        <f>'DL CT'!Z231</f>
        <v>HP00000000200</v>
      </c>
      <c r="J231" s="69">
        <f t="shared" si="2"/>
        <v>0</v>
      </c>
      <c r="K231" s="67">
        <f t="shared" si="3"/>
        <v>0</v>
      </c>
      <c r="L231" s="71">
        <f>'DL CT'!AC231</f>
        <v>1</v>
      </c>
      <c r="M231" s="72" t="str">
        <f>'DL CT'!AE231</f>
        <v>Cái</v>
      </c>
      <c r="N231" s="72">
        <f>'DL CT'!AF231</f>
        <v>385000</v>
      </c>
      <c r="O231" s="72">
        <f>'DL CT'!AG231</f>
        <v>77000</v>
      </c>
      <c r="P231" s="72">
        <f>'DL CT'!AH231</f>
        <v>20</v>
      </c>
      <c r="Q231" s="73">
        <f>'DL CT'!AI231</f>
        <v>308000</v>
      </c>
      <c r="R231" s="67">
        <f>'DL CT'!AJ231</f>
        <v>0</v>
      </c>
      <c r="S231" s="67">
        <f>'DL CT'!AK231</f>
        <v>0</v>
      </c>
      <c r="T231" s="67">
        <f>'DL CT'!AL231</f>
        <v>0</v>
      </c>
      <c r="U231" s="73">
        <f>'DL CT'!AM231</f>
        <v>0</v>
      </c>
      <c r="V231" s="73">
        <f>'DL CT'!AN231</f>
        <v>0</v>
      </c>
      <c r="W231" s="67"/>
      <c r="X231" s="67" t="str">
        <f>'DL CT'!AB231</f>
        <v>CT tháng 2-21</v>
      </c>
      <c r="Y231" s="67" t="str">
        <f>'DL CT'!AP231</f>
        <v>Tiến</v>
      </c>
      <c r="Z231" s="67"/>
      <c r="AA231" s="67"/>
      <c r="AB231" s="70" t="s">
        <v>1807</v>
      </c>
      <c r="AC231" s="74"/>
      <c r="AD231" s="67" t="s">
        <v>1809</v>
      </c>
    </row>
    <row r="232" spans="1:30" ht="32.25" customHeight="1" x14ac:dyDescent="0.15">
      <c r="A232" s="67" t="str">
        <f t="shared" si="1"/>
        <v>44379</v>
      </c>
      <c r="B232" s="67" t="str">
        <f>'DL CT'!B232</f>
        <v>SON00107</v>
      </c>
      <c r="C232" s="67" t="str">
        <f>LEFT('DL CT'!C232,10)</f>
        <v>44379</v>
      </c>
      <c r="D232" s="68" t="str">
        <f>IF('DL CT'!D232="Showroom","H1",IF('DL CT'!D232="DSpace","D1",IF('DL CT'!D232="Kho TTF","T4","D4")))</f>
        <v>H1</v>
      </c>
      <c r="E232" s="67" t="str">
        <f>'DL CT'!Q232</f>
        <v>KH000070</v>
      </c>
      <c r="F232" s="69" t="str">
        <f>'DL CT'!R232</f>
        <v>KH000070</v>
      </c>
      <c r="G232" s="67" t="str">
        <f>'DL CT'!S232</f>
        <v/>
      </c>
      <c r="H232" s="70" t="str">
        <f>'DL CT'!W232</f>
        <v>Ánh Nguyệt</v>
      </c>
      <c r="I232" s="70" t="str">
        <f>'DL CT'!Z232</f>
        <v>HP00000000201</v>
      </c>
      <c r="J232" s="69">
        <f t="shared" si="2"/>
        <v>0</v>
      </c>
      <c r="K232" s="67">
        <f t="shared" si="3"/>
        <v>0</v>
      </c>
      <c r="L232" s="71">
        <f>'DL CT'!AC232</f>
        <v>1</v>
      </c>
      <c r="M232" s="72" t="str">
        <f>'DL CT'!AE232</f>
        <v>Cái</v>
      </c>
      <c r="N232" s="72">
        <f>'DL CT'!AF232</f>
        <v>140000</v>
      </c>
      <c r="O232" s="72">
        <f>'DL CT'!AG232</f>
        <v>40000</v>
      </c>
      <c r="P232" s="72">
        <f>'DL CT'!AH232</f>
        <v>28.57</v>
      </c>
      <c r="Q232" s="73">
        <f>'DL CT'!AI232</f>
        <v>100000</v>
      </c>
      <c r="R232" s="67">
        <f>'DL CT'!AJ232</f>
        <v>0</v>
      </c>
      <c r="S232" s="67">
        <f>'DL CT'!AK232</f>
        <v>0</v>
      </c>
      <c r="T232" s="67">
        <f>'DL CT'!AL232</f>
        <v>0</v>
      </c>
      <c r="U232" s="73">
        <f>'DL CT'!AM232</f>
        <v>0</v>
      </c>
      <c r="V232" s="73">
        <f>'DL CT'!AN232</f>
        <v>349000</v>
      </c>
      <c r="W232" s="67"/>
      <c r="X232" s="67" t="str">
        <f>'DL CT'!AB232</f>
        <v>Giảm 40.000</v>
      </c>
      <c r="Y232" s="67" t="str">
        <f>'DL CT'!AP232</f>
        <v>FS tháng 2-21- Đạt</v>
      </c>
      <c r="Z232" s="67"/>
      <c r="AA232" s="67"/>
      <c r="AB232" s="70" t="s">
        <v>1807</v>
      </c>
      <c r="AC232" s="74"/>
      <c r="AD232" s="67" t="s">
        <v>1809</v>
      </c>
    </row>
    <row r="233" spans="1:30" ht="32.25" customHeight="1" x14ac:dyDescent="0.15">
      <c r="A233" s="67" t="str">
        <f t="shared" si="1"/>
        <v>44379</v>
      </c>
      <c r="B233" s="67" t="str">
        <f>'DL CT'!B233</f>
        <v>SON00107</v>
      </c>
      <c r="C233" s="67" t="str">
        <f>LEFT('DL CT'!C233,10)</f>
        <v>44379</v>
      </c>
      <c r="D233" s="68" t="str">
        <f>IF('DL CT'!D233="Showroom","H1",IF('DL CT'!D233="DSpace","D1",IF('DL CT'!D233="Kho TTF","T4","D4")))</f>
        <v>H1</v>
      </c>
      <c r="E233" s="67" t="str">
        <f>'DL CT'!Q233</f>
        <v>KH000070</v>
      </c>
      <c r="F233" s="69" t="str">
        <f>'DL CT'!R233</f>
        <v>KH000070</v>
      </c>
      <c r="G233" s="67" t="str">
        <f>'DL CT'!S233</f>
        <v/>
      </c>
      <c r="H233" s="70" t="str">
        <f>'DL CT'!W233</f>
        <v>Ánh Nguyệt</v>
      </c>
      <c r="I233" s="70" t="str">
        <f>'DL CT'!Z233</f>
        <v>HP00000000194</v>
      </c>
      <c r="J233" s="69">
        <f t="shared" si="2"/>
        <v>0</v>
      </c>
      <c r="K233" s="67">
        <f t="shared" si="3"/>
        <v>0</v>
      </c>
      <c r="L233" s="71">
        <f>'DL CT'!AC233</f>
        <v>1</v>
      </c>
      <c r="M233" s="72" t="str">
        <f>'DL CT'!AE233</f>
        <v>Cái</v>
      </c>
      <c r="N233" s="72">
        <f>'DL CT'!AF233</f>
        <v>1500000</v>
      </c>
      <c r="O233" s="72">
        <f>'DL CT'!AG233</f>
        <v>1251000</v>
      </c>
      <c r="P233" s="72">
        <f>'DL CT'!AH233</f>
        <v>83.4</v>
      </c>
      <c r="Q233" s="73">
        <f>'DL CT'!AI233</f>
        <v>249000</v>
      </c>
      <c r="R233" s="67">
        <f>'DL CT'!AJ233</f>
        <v>0</v>
      </c>
      <c r="S233" s="67">
        <f>'DL CT'!AK233</f>
        <v>0</v>
      </c>
      <c r="T233" s="67">
        <f>'DL CT'!AL233</f>
        <v>0</v>
      </c>
      <c r="U233" s="73">
        <f>'DL CT'!AM233</f>
        <v>0</v>
      </c>
      <c r="V233" s="73">
        <f>'DL CT'!AN233</f>
        <v>0</v>
      </c>
      <c r="W233" s="67"/>
      <c r="X233" s="67" t="str">
        <f>'DL CT'!AB233</f>
        <v>FS tháng 2-21</v>
      </c>
      <c r="Y233" s="67" t="str">
        <f>'DL CT'!AP233</f>
        <v>FS tháng 2-21- Đạt</v>
      </c>
      <c r="Z233" s="67"/>
      <c r="AA233" s="67"/>
      <c r="AB233" s="70" t="s">
        <v>1807</v>
      </c>
      <c r="AC233" s="74"/>
      <c r="AD233" s="67" t="s">
        <v>1809</v>
      </c>
    </row>
    <row r="234" spans="1:30" ht="32.25" customHeight="1" x14ac:dyDescent="0.15">
      <c r="A234" s="67" t="str">
        <f t="shared" si="1"/>
        <v>44379</v>
      </c>
      <c r="B234" s="67" t="str">
        <f>'DL CT'!B234</f>
        <v>SON00108</v>
      </c>
      <c r="C234" s="67" t="str">
        <f>LEFT('DL CT'!C234,10)</f>
        <v>44379</v>
      </c>
      <c r="D234" s="68" t="str">
        <f>IF('DL CT'!D234="Showroom","H1",IF('DL CT'!D234="DSpace","D1",IF('DL CT'!D234="Kho TTF","T4","D4")))</f>
        <v>H1</v>
      </c>
      <c r="E234" s="67" t="str">
        <f>'DL CT'!Q234</f>
        <v>KH000071</v>
      </c>
      <c r="F234" s="69" t="str">
        <f>'DL CT'!R234</f>
        <v>KH000071</v>
      </c>
      <c r="G234" s="67" t="str">
        <f>'DL CT'!S234</f>
        <v/>
      </c>
      <c r="H234" s="70" t="str">
        <f>'DL CT'!W234</f>
        <v>Ánh Nguyệt</v>
      </c>
      <c r="I234" s="70" t="str">
        <f>'DL CT'!Z234</f>
        <v>HP00000000162</v>
      </c>
      <c r="J234" s="69">
        <f t="shared" si="2"/>
        <v>0</v>
      </c>
      <c r="K234" s="67">
        <f t="shared" si="3"/>
        <v>0</v>
      </c>
      <c r="L234" s="71">
        <f>'DL CT'!AC234</f>
        <v>1</v>
      </c>
      <c r="M234" s="72">
        <f>'DL CT'!AE234</f>
        <v>0</v>
      </c>
      <c r="N234" s="72">
        <f>'DL CT'!AF234</f>
        <v>275000</v>
      </c>
      <c r="O234" s="72">
        <f>'DL CT'!AG234</f>
        <v>55000</v>
      </c>
      <c r="P234" s="72">
        <f>'DL CT'!AH234</f>
        <v>20</v>
      </c>
      <c r="Q234" s="73">
        <f>'DL CT'!AI234</f>
        <v>220000</v>
      </c>
      <c r="R234" s="67">
        <f>'DL CT'!AJ234</f>
        <v>0</v>
      </c>
      <c r="S234" s="67">
        <f>'DL CT'!AK234</f>
        <v>0</v>
      </c>
      <c r="T234" s="67">
        <f>'DL CT'!AL234</f>
        <v>0</v>
      </c>
      <c r="U234" s="73">
        <f>'DL CT'!AM234</f>
        <v>0</v>
      </c>
      <c r="V234" s="73">
        <f>'DL CT'!AN234</f>
        <v>220000</v>
      </c>
      <c r="W234" s="67"/>
      <c r="X234" s="67" t="str">
        <f>'DL CT'!AB234</f>
        <v>CT tháng 2-21</v>
      </c>
      <c r="Y234" s="67" t="str">
        <f>'DL CT'!AP234</f>
        <v>Đạt</v>
      </c>
      <c r="Z234" s="67"/>
      <c r="AA234" s="67"/>
      <c r="AB234" s="70" t="s">
        <v>1807</v>
      </c>
      <c r="AC234" s="74"/>
      <c r="AD234" s="67" t="s">
        <v>1809</v>
      </c>
    </row>
    <row r="235" spans="1:30" ht="32.25" customHeight="1" x14ac:dyDescent="0.15">
      <c r="A235" s="67" t="str">
        <f t="shared" si="1"/>
        <v>44379</v>
      </c>
      <c r="B235" s="67" t="str">
        <f>'DL CT'!B235</f>
        <v>SON00109</v>
      </c>
      <c r="C235" s="67" t="str">
        <f>LEFT('DL CT'!C235,10)</f>
        <v>44379</v>
      </c>
      <c r="D235" s="68" t="str">
        <f>IF('DL CT'!D235="Showroom","H1",IF('DL CT'!D235="DSpace","D1",IF('DL CT'!D235="Kho TTF","T4","D4")))</f>
        <v>H1</v>
      </c>
      <c r="E235" s="67" t="str">
        <f>'DL CT'!Q235</f>
        <v>KH000072</v>
      </c>
      <c r="F235" s="69" t="str">
        <f>'DL CT'!R235</f>
        <v>KH000072</v>
      </c>
      <c r="G235" s="67" t="str">
        <f>'DL CT'!S235</f>
        <v/>
      </c>
      <c r="H235" s="70" t="str">
        <f>'DL CT'!W235</f>
        <v>Phương Thảo</v>
      </c>
      <c r="I235" s="70" t="str">
        <f>'DL CT'!Z235</f>
        <v>HP00000000202</v>
      </c>
      <c r="J235" s="69">
        <f t="shared" si="2"/>
        <v>0</v>
      </c>
      <c r="K235" s="67">
        <f t="shared" si="3"/>
        <v>0</v>
      </c>
      <c r="L235" s="71">
        <f>'DL CT'!AC235</f>
        <v>1</v>
      </c>
      <c r="M235" s="72" t="str">
        <f>'DL CT'!AE235</f>
        <v>Cái</v>
      </c>
      <c r="N235" s="72">
        <f>'DL CT'!AF235</f>
        <v>4960000</v>
      </c>
      <c r="O235" s="72">
        <f>'DL CT'!AG235</f>
        <v>1984000</v>
      </c>
      <c r="P235" s="72">
        <f>'DL CT'!AH235</f>
        <v>40</v>
      </c>
      <c r="Q235" s="73">
        <f>'DL CT'!AI235</f>
        <v>2976000</v>
      </c>
      <c r="R235" s="67">
        <f>'DL CT'!AJ235</f>
        <v>0</v>
      </c>
      <c r="S235" s="67">
        <f>'DL CT'!AK235</f>
        <v>0</v>
      </c>
      <c r="T235" s="67">
        <f>'DL CT'!AL235</f>
        <v>0</v>
      </c>
      <c r="U235" s="73">
        <f>'DL CT'!AM235</f>
        <v>0</v>
      </c>
      <c r="V235" s="73">
        <f>'DL CT'!AN235</f>
        <v>2976000</v>
      </c>
      <c r="W235" s="67"/>
      <c r="X235" s="67" t="str">
        <f>'DL CT'!AB235</f>
        <v>CT outlet tháng 2-21</v>
      </c>
      <c r="Y235" s="67" t="str">
        <f>'DL CT'!AP235</f>
        <v>Hàng Outlet</v>
      </c>
      <c r="Z235" s="67"/>
      <c r="AA235" s="67"/>
      <c r="AB235" s="70" t="s">
        <v>1811</v>
      </c>
      <c r="AC235" s="74"/>
      <c r="AD235" s="67" t="s">
        <v>1809</v>
      </c>
    </row>
    <row r="236" spans="1:30" ht="32.25" customHeight="1" x14ac:dyDescent="0.15">
      <c r="A236" s="67" t="str">
        <f t="shared" si="1"/>
        <v>44379</v>
      </c>
      <c r="B236" s="67" t="str">
        <f>'DL CT'!B236</f>
        <v>SON00110</v>
      </c>
      <c r="C236" s="67" t="str">
        <f>LEFT('DL CT'!C236,10)</f>
        <v>44379</v>
      </c>
      <c r="D236" s="68" t="str">
        <f>IF('DL CT'!D236="Showroom","H1",IF('DL CT'!D236="DSpace","D1",IF('DL CT'!D236="Kho TTF","T4","D4")))</f>
        <v>H1</v>
      </c>
      <c r="E236" s="67" t="str">
        <f>'DL CT'!Q236</f>
        <v>KH000073</v>
      </c>
      <c r="F236" s="69" t="str">
        <f>'DL CT'!R236</f>
        <v>KH000073</v>
      </c>
      <c r="G236" s="67" t="str">
        <f>'DL CT'!S236</f>
        <v/>
      </c>
      <c r="H236" s="70" t="str">
        <f>'DL CT'!W236</f>
        <v>Phương Thảo</v>
      </c>
      <c r="I236" s="70" t="str">
        <f>'DL CT'!Z236</f>
        <v>HP00000000203</v>
      </c>
      <c r="J236" s="69">
        <f t="shared" si="2"/>
        <v>0</v>
      </c>
      <c r="K236" s="67">
        <f t="shared" si="3"/>
        <v>0</v>
      </c>
      <c r="L236" s="71">
        <f>'DL CT'!AC236</f>
        <v>1</v>
      </c>
      <c r="M236" s="72" t="str">
        <f>'DL CT'!AE236</f>
        <v>Cái</v>
      </c>
      <c r="N236" s="72">
        <f>'DL CT'!AF236</f>
        <v>3190000</v>
      </c>
      <c r="O236" s="72">
        <f>'DL CT'!AG236</f>
        <v>638000</v>
      </c>
      <c r="P236" s="72">
        <f>'DL CT'!AH236</f>
        <v>20</v>
      </c>
      <c r="Q236" s="73">
        <f>'DL CT'!AI236</f>
        <v>2552000</v>
      </c>
      <c r="R236" s="67">
        <f>'DL CT'!AJ236</f>
        <v>0</v>
      </c>
      <c r="S236" s="67">
        <f>'DL CT'!AK236</f>
        <v>0</v>
      </c>
      <c r="T236" s="67">
        <f>'DL CT'!AL236</f>
        <v>0</v>
      </c>
      <c r="U236" s="73">
        <f>'DL CT'!AM236</f>
        <v>0</v>
      </c>
      <c r="V236" s="73">
        <f>'DL CT'!AN236</f>
        <v>2552000</v>
      </c>
      <c r="W236" s="67"/>
      <c r="X236" s="67" t="str">
        <f>'DL CT'!AB236</f>
        <v>CT Outlet tháng 2-21</v>
      </c>
      <c r="Y236" s="67">
        <f>'DL CT'!AP236</f>
        <v>0</v>
      </c>
      <c r="Z236" s="67"/>
      <c r="AA236" s="67"/>
      <c r="AB236" s="70" t="s">
        <v>1811</v>
      </c>
      <c r="AC236" s="74"/>
      <c r="AD236" s="67" t="s">
        <v>1809</v>
      </c>
    </row>
    <row r="237" spans="1:30" ht="32.25" customHeight="1" x14ac:dyDescent="0.15">
      <c r="A237" s="67" t="str">
        <f t="shared" si="1"/>
        <v>44379</v>
      </c>
      <c r="B237" s="67" t="str">
        <f>'DL CT'!B237</f>
        <v>SON00111</v>
      </c>
      <c r="C237" s="67" t="str">
        <f>LEFT('DL CT'!C237,10)</f>
        <v>44379</v>
      </c>
      <c r="D237" s="68" t="str">
        <f>IF('DL CT'!D237="Showroom","H1",IF('DL CT'!D237="DSpace","D1",IF('DL CT'!D237="Kho TTF","T4","D4")))</f>
        <v>T4</v>
      </c>
      <c r="E237" s="67" t="str">
        <f>'DL CT'!Q237</f>
        <v>KH000074</v>
      </c>
      <c r="F237" s="69" t="str">
        <f>'DL CT'!R237</f>
        <v>KH000074</v>
      </c>
      <c r="G237" s="67" t="str">
        <f>'DL CT'!S237</f>
        <v/>
      </c>
      <c r="H237" s="70" t="str">
        <f>'DL CT'!W237</f>
        <v>Ms Lách</v>
      </c>
      <c r="I237" s="70" t="str">
        <f>'DL CT'!Z237</f>
        <v>HP00000000204</v>
      </c>
      <c r="J237" s="69">
        <f t="shared" si="2"/>
        <v>0</v>
      </c>
      <c r="K237" s="67">
        <f t="shared" si="3"/>
        <v>0</v>
      </c>
      <c r="L237" s="71">
        <f>'DL CT'!AC237</f>
        <v>6</v>
      </c>
      <c r="M237" s="72" t="str">
        <f>'DL CT'!AE237</f>
        <v>Cái</v>
      </c>
      <c r="N237" s="72">
        <f>'DL CT'!AF237</f>
        <v>1485000</v>
      </c>
      <c r="O237" s="72">
        <f>'DL CT'!AG237</f>
        <v>4455000</v>
      </c>
      <c r="P237" s="72">
        <f>'DL CT'!AH237</f>
        <v>50</v>
      </c>
      <c r="Q237" s="73">
        <f>'DL CT'!AI237</f>
        <v>4455000</v>
      </c>
      <c r="R237" s="67">
        <f>'DL CT'!AJ237</f>
        <v>0</v>
      </c>
      <c r="S237" s="67">
        <f>'DL CT'!AK237</f>
        <v>0</v>
      </c>
      <c r="T237" s="67">
        <f>'DL CT'!AL237</f>
        <v>0</v>
      </c>
      <c r="U237" s="73">
        <f>'DL CT'!AM237</f>
        <v>0</v>
      </c>
      <c r="V237" s="73">
        <f>'DL CT'!AN237</f>
        <v>7365000</v>
      </c>
      <c r="W237" s="67"/>
      <c r="X237" s="67">
        <f>'DL CT'!AB237</f>
        <v>0</v>
      </c>
      <c r="Y237" s="67" t="str">
        <f>'DL CT'!AP237</f>
        <v>Cô Lê Thị Thanh Tuyền MNV:4785. Công nhân Tổ ráp-NM3. Mua về sử dụng. Mong muốn trừ lương 2 tháng ,bắt đầu từ tháng 2-21. Đã giao hàng ngày 06/02/21</v>
      </c>
      <c r="Z237" s="67"/>
      <c r="AA237" s="67"/>
      <c r="AB237" s="70" t="s">
        <v>1807</v>
      </c>
      <c r="AC237" s="74"/>
      <c r="AD237" s="67" t="s">
        <v>1809</v>
      </c>
    </row>
    <row r="238" spans="1:30" ht="32.25" customHeight="1" x14ac:dyDescent="0.15">
      <c r="A238" s="67" t="str">
        <f t="shared" si="1"/>
        <v>44379</v>
      </c>
      <c r="B238" s="67" t="str">
        <f>'DL CT'!B238</f>
        <v>SON00111</v>
      </c>
      <c r="C238" s="67" t="str">
        <f>LEFT('DL CT'!C238,10)</f>
        <v>44379</v>
      </c>
      <c r="D238" s="68" t="str">
        <f>IF('DL CT'!D238="Showroom","H1",IF('DL CT'!D238="DSpace","D1",IF('DL CT'!D238="Kho TTF","T4","D4")))</f>
        <v>T4</v>
      </c>
      <c r="E238" s="67" t="str">
        <f>'DL CT'!Q238</f>
        <v>KH000074</v>
      </c>
      <c r="F238" s="69" t="str">
        <f>'DL CT'!R238</f>
        <v>KH000074</v>
      </c>
      <c r="G238" s="67" t="str">
        <f>'DL CT'!S238</f>
        <v/>
      </c>
      <c r="H238" s="70" t="str">
        <f>'DL CT'!W238</f>
        <v>Ms Lách</v>
      </c>
      <c r="I238" s="70" t="str">
        <f>'DL CT'!Z238</f>
        <v>HP00000000205</v>
      </c>
      <c r="J238" s="69">
        <f t="shared" si="2"/>
        <v>0</v>
      </c>
      <c r="K238" s="67">
        <f t="shared" si="3"/>
        <v>0</v>
      </c>
      <c r="L238" s="71">
        <f>'DL CT'!AC238</f>
        <v>1</v>
      </c>
      <c r="M238" s="72" t="str">
        <f>'DL CT'!AE238</f>
        <v>Cái</v>
      </c>
      <c r="N238" s="72">
        <f>'DL CT'!AF238</f>
        <v>5820000</v>
      </c>
      <c r="O238" s="72">
        <f>'DL CT'!AG238</f>
        <v>2910000</v>
      </c>
      <c r="P238" s="72">
        <f>'DL CT'!AH238</f>
        <v>50</v>
      </c>
      <c r="Q238" s="73">
        <f>'DL CT'!AI238</f>
        <v>2910000</v>
      </c>
      <c r="R238" s="67">
        <f>'DL CT'!AJ238</f>
        <v>0</v>
      </c>
      <c r="S238" s="67">
        <f>'DL CT'!AK238</f>
        <v>0</v>
      </c>
      <c r="T238" s="67">
        <f>'DL CT'!AL238</f>
        <v>0</v>
      </c>
      <c r="U238" s="73">
        <f>'DL CT'!AM238</f>
        <v>0</v>
      </c>
      <c r="V238" s="73">
        <f>'DL CT'!AN238</f>
        <v>0</v>
      </c>
      <c r="W238" s="67"/>
      <c r="X238" s="67">
        <f>'DL CT'!AB238</f>
        <v>0</v>
      </c>
      <c r="Y238" s="67" t="str">
        <f>'DL CT'!AP238</f>
        <v>Cô Lê Thị Thanh Tuyền MNV:4785. Công nhân Tổ ráp-NM3. Mua về sử dụng. Mong muốn trừ lương 2 tháng ,bắt đầu từ tháng 2-21. Đã giao hàng ngày 06/02/21</v>
      </c>
      <c r="Z238" s="67"/>
      <c r="AA238" s="67"/>
      <c r="AB238" s="70" t="s">
        <v>1807</v>
      </c>
      <c r="AC238" s="74"/>
      <c r="AD238" s="67" t="s">
        <v>1809</v>
      </c>
    </row>
    <row r="239" spans="1:30" ht="32.25" customHeight="1" x14ac:dyDescent="0.15">
      <c r="A239" s="67" t="str">
        <f t="shared" si="1"/>
        <v>44379</v>
      </c>
      <c r="B239" s="67" t="str">
        <f>'DL CT'!B239</f>
        <v>SON00112</v>
      </c>
      <c r="C239" s="67" t="str">
        <f>LEFT('DL CT'!C239,10)</f>
        <v>44379</v>
      </c>
      <c r="D239" s="68" t="str">
        <f>IF('DL CT'!D239="Showroom","H1",IF('DL CT'!D239="DSpace","D1",IF('DL CT'!D239="Kho TTF","T4","D4")))</f>
        <v>T4</v>
      </c>
      <c r="E239" s="67" t="str">
        <f>'DL CT'!Q239</f>
        <v>KH000075</v>
      </c>
      <c r="F239" s="69" t="str">
        <f>'DL CT'!R239</f>
        <v>KH000075</v>
      </c>
      <c r="G239" s="67" t="str">
        <f>'DL CT'!S239</f>
        <v/>
      </c>
      <c r="H239" s="70" t="str">
        <f>'DL CT'!W239</f>
        <v>Ms Lách</v>
      </c>
      <c r="I239" s="70" t="str">
        <f>'DL CT'!Z239</f>
        <v>HP00000000206</v>
      </c>
      <c r="J239" s="69">
        <f t="shared" si="2"/>
        <v>0</v>
      </c>
      <c r="K239" s="67">
        <f t="shared" si="3"/>
        <v>0</v>
      </c>
      <c r="L239" s="71">
        <f>'DL CT'!AC239</f>
        <v>1</v>
      </c>
      <c r="M239" s="72" t="str">
        <f>'DL CT'!AE239</f>
        <v>Cái</v>
      </c>
      <c r="N239" s="72">
        <f>'DL CT'!AF239</f>
        <v>1650000</v>
      </c>
      <c r="O239" s="72">
        <f>'DL CT'!AG239</f>
        <v>825000</v>
      </c>
      <c r="P239" s="72">
        <f>'DL CT'!AH239</f>
        <v>50</v>
      </c>
      <c r="Q239" s="73">
        <f>'DL CT'!AI239</f>
        <v>825000</v>
      </c>
      <c r="R239" s="67">
        <f>'DL CT'!AJ239</f>
        <v>0</v>
      </c>
      <c r="S239" s="67">
        <f>'DL CT'!AK239</f>
        <v>0</v>
      </c>
      <c r="T239" s="67">
        <f>'DL CT'!AL239</f>
        <v>0</v>
      </c>
      <c r="U239" s="73">
        <f>'DL CT'!AM239</f>
        <v>0</v>
      </c>
      <c r="V239" s="73">
        <f>'DL CT'!AN239</f>
        <v>2175000</v>
      </c>
      <c r="W239" s="67"/>
      <c r="X239" s="67">
        <f>'DL CT'!AB239</f>
        <v>0</v>
      </c>
      <c r="Y239" s="67" t="str">
        <f>'DL CT'!AP239</f>
        <v>Cô Lê Thanh Tuyền .MNV:8904.Công nhân Tổ công trình HPSAV. Cấp bậc công nhân Giảm 50%</v>
      </c>
      <c r="Z239" s="67"/>
      <c r="AA239" s="67"/>
      <c r="AB239" s="70" t="s">
        <v>1807</v>
      </c>
      <c r="AC239" s="74"/>
      <c r="AD239" s="67" t="s">
        <v>1809</v>
      </c>
    </row>
    <row r="240" spans="1:30" ht="32.25" customHeight="1" x14ac:dyDescent="0.15">
      <c r="A240" s="67" t="str">
        <f t="shared" si="1"/>
        <v>44379</v>
      </c>
      <c r="B240" s="67" t="str">
        <f>'DL CT'!B240</f>
        <v>SON00112</v>
      </c>
      <c r="C240" s="67" t="str">
        <f>LEFT('DL CT'!C240,10)</f>
        <v>44379</v>
      </c>
      <c r="D240" s="68" t="str">
        <f>IF('DL CT'!D240="Showroom","H1",IF('DL CT'!D240="DSpace","D1",IF('DL CT'!D240="Kho TTF","T4","D4")))</f>
        <v>T4</v>
      </c>
      <c r="E240" s="67" t="str">
        <f>'DL CT'!Q240</f>
        <v>KH000075</v>
      </c>
      <c r="F240" s="69" t="str">
        <f>'DL CT'!R240</f>
        <v>KH000075</v>
      </c>
      <c r="G240" s="67" t="str">
        <f>'DL CT'!S240</f>
        <v/>
      </c>
      <c r="H240" s="70" t="str">
        <f>'DL CT'!W240</f>
        <v>Ms Lách</v>
      </c>
      <c r="I240" s="70" t="str">
        <f>'DL CT'!Z240</f>
        <v>HP00000000207</v>
      </c>
      <c r="J240" s="69">
        <f t="shared" si="2"/>
        <v>0</v>
      </c>
      <c r="K240" s="67">
        <f t="shared" si="3"/>
        <v>0</v>
      </c>
      <c r="L240" s="71">
        <f>'DL CT'!AC240</f>
        <v>1</v>
      </c>
      <c r="M240" s="72" t="str">
        <f>'DL CT'!AE240</f>
        <v>Cái</v>
      </c>
      <c r="N240" s="72">
        <f>'DL CT'!AF240</f>
        <v>1350000</v>
      </c>
      <c r="O240" s="72">
        <f>'DL CT'!AG240</f>
        <v>675000</v>
      </c>
      <c r="P240" s="72">
        <f>'DL CT'!AH240</f>
        <v>50</v>
      </c>
      <c r="Q240" s="73">
        <f>'DL CT'!AI240</f>
        <v>675000</v>
      </c>
      <c r="R240" s="67">
        <f>'DL CT'!AJ240</f>
        <v>0</v>
      </c>
      <c r="S240" s="67">
        <f>'DL CT'!AK240</f>
        <v>0</v>
      </c>
      <c r="T240" s="67">
        <f>'DL CT'!AL240</f>
        <v>0</v>
      </c>
      <c r="U240" s="73">
        <f>'DL CT'!AM240</f>
        <v>0</v>
      </c>
      <c r="V240" s="73">
        <f>'DL CT'!AN240</f>
        <v>0</v>
      </c>
      <c r="W240" s="67"/>
      <c r="X240" s="67">
        <f>'DL CT'!AB240</f>
        <v>0</v>
      </c>
      <c r="Y240" s="67" t="str">
        <f>'DL CT'!AP240</f>
        <v>Cô Lê Thanh Tuyền .MNV:8904.Công nhân Tổ công trình HPSAV. Cấp bậc công nhân Giảm 50%</v>
      </c>
      <c r="Z240" s="67"/>
      <c r="AA240" s="67"/>
      <c r="AB240" s="70" t="s">
        <v>1807</v>
      </c>
      <c r="AC240" s="74"/>
      <c r="AD240" s="67" t="s">
        <v>1809</v>
      </c>
    </row>
    <row r="241" spans="1:30" ht="32.25" customHeight="1" x14ac:dyDescent="0.15">
      <c r="A241" s="67" t="str">
        <f t="shared" si="1"/>
        <v>44379</v>
      </c>
      <c r="B241" s="67" t="str">
        <f>'DL CT'!B241</f>
        <v>SON00112</v>
      </c>
      <c r="C241" s="67" t="str">
        <f>LEFT('DL CT'!C241,10)</f>
        <v>44379</v>
      </c>
      <c r="D241" s="68" t="str">
        <f>IF('DL CT'!D241="Showroom","H1",IF('DL CT'!D241="DSpace","D1",IF('DL CT'!D241="Kho TTF","T4","D4")))</f>
        <v>T4</v>
      </c>
      <c r="E241" s="67" t="str">
        <f>'DL CT'!Q241</f>
        <v>KH000075</v>
      </c>
      <c r="F241" s="69" t="str">
        <f>'DL CT'!R241</f>
        <v>KH000075</v>
      </c>
      <c r="G241" s="67" t="str">
        <f>'DL CT'!S241</f>
        <v/>
      </c>
      <c r="H241" s="70" t="str">
        <f>'DL CT'!W241</f>
        <v>Ms Lách</v>
      </c>
      <c r="I241" s="70" t="str">
        <f>'DL CT'!Z241</f>
        <v>HP00000000208</v>
      </c>
      <c r="J241" s="69">
        <f t="shared" si="2"/>
        <v>0</v>
      </c>
      <c r="K241" s="67">
        <f t="shared" si="3"/>
        <v>0</v>
      </c>
      <c r="L241" s="71">
        <f>'DL CT'!AC241</f>
        <v>1</v>
      </c>
      <c r="M241" s="72" t="str">
        <f>'DL CT'!AE241</f>
        <v>Cái</v>
      </c>
      <c r="N241" s="72">
        <f>'DL CT'!AF241</f>
        <v>1350000</v>
      </c>
      <c r="O241" s="72">
        <f>'DL CT'!AG241</f>
        <v>675000</v>
      </c>
      <c r="P241" s="72">
        <f>'DL CT'!AH241</f>
        <v>50</v>
      </c>
      <c r="Q241" s="73">
        <f>'DL CT'!AI241</f>
        <v>675000</v>
      </c>
      <c r="R241" s="67">
        <f>'DL CT'!AJ241</f>
        <v>0</v>
      </c>
      <c r="S241" s="67">
        <f>'DL CT'!AK241</f>
        <v>0</v>
      </c>
      <c r="T241" s="67">
        <f>'DL CT'!AL241</f>
        <v>0</v>
      </c>
      <c r="U241" s="73">
        <f>'DL CT'!AM241</f>
        <v>0</v>
      </c>
      <c r="V241" s="73">
        <f>'DL CT'!AN241</f>
        <v>0</v>
      </c>
      <c r="W241" s="67"/>
      <c r="X241" s="67">
        <f>'DL CT'!AB241</f>
        <v>0</v>
      </c>
      <c r="Y241" s="67" t="str">
        <f>'DL CT'!AP241</f>
        <v>Cô Lê Thanh Tuyền .MNV:8904.Công nhân Tổ công trình HPSAV. Cấp bậc công nhân Giảm 50%</v>
      </c>
      <c r="Z241" s="67"/>
      <c r="AA241" s="67"/>
      <c r="AB241" s="70" t="s">
        <v>1807</v>
      </c>
      <c r="AC241" s="74"/>
      <c r="AD241" s="67" t="s">
        <v>1809</v>
      </c>
    </row>
    <row r="242" spans="1:30" ht="32.25" customHeight="1" x14ac:dyDescent="0.15">
      <c r="A242" s="67" t="str">
        <f t="shared" si="1"/>
        <v>44379</v>
      </c>
      <c r="B242" s="67" t="str">
        <f>'DL CT'!B242</f>
        <v>SON00113</v>
      </c>
      <c r="C242" s="67" t="str">
        <f>LEFT('DL CT'!C242,10)</f>
        <v>44379</v>
      </c>
      <c r="D242" s="68" t="str">
        <f>IF('DL CT'!D242="Showroom","H1",IF('DL CT'!D242="DSpace","D1",IF('DL CT'!D242="Kho TTF","T4","D4")))</f>
        <v>T4</v>
      </c>
      <c r="E242" s="67" t="str">
        <f>'DL CT'!Q242</f>
        <v>KH000076</v>
      </c>
      <c r="F242" s="69" t="str">
        <f>'DL CT'!R242</f>
        <v>KH000076</v>
      </c>
      <c r="G242" s="67" t="str">
        <f>'DL CT'!S242</f>
        <v/>
      </c>
      <c r="H242" s="70" t="str">
        <f>'DL CT'!W242</f>
        <v>Phương Thảo</v>
      </c>
      <c r="I242" s="70" t="str">
        <f>'DL CT'!Z242</f>
        <v>HP00000000209</v>
      </c>
      <c r="J242" s="69">
        <f t="shared" si="2"/>
        <v>0</v>
      </c>
      <c r="K242" s="67">
        <f t="shared" si="3"/>
        <v>0</v>
      </c>
      <c r="L242" s="71">
        <f>'DL CT'!AC242</f>
        <v>1</v>
      </c>
      <c r="M242" s="72" t="str">
        <f>'DL CT'!AE242</f>
        <v>Cái</v>
      </c>
      <c r="N242" s="72">
        <f>'DL CT'!AF242</f>
        <v>11165000</v>
      </c>
      <c r="O242" s="72">
        <f>'DL CT'!AG242</f>
        <v>4466000</v>
      </c>
      <c r="P242" s="72">
        <f>'DL CT'!AH242</f>
        <v>40</v>
      </c>
      <c r="Q242" s="73">
        <f>'DL CT'!AI242</f>
        <v>6699000</v>
      </c>
      <c r="R242" s="67">
        <f>'DL CT'!AJ242</f>
        <v>0</v>
      </c>
      <c r="S242" s="67">
        <f>'DL CT'!AK242</f>
        <v>0</v>
      </c>
      <c r="T242" s="67">
        <f>'DL CT'!AL242</f>
        <v>0</v>
      </c>
      <c r="U242" s="73">
        <f>'DL CT'!AM242</f>
        <v>0</v>
      </c>
      <c r="V242" s="73">
        <f>'DL CT'!AN242</f>
        <v>11451000</v>
      </c>
      <c r="W242" s="67"/>
      <c r="X242" s="67" t="str">
        <f>'DL CT'!AB242</f>
        <v>Flash sale tháng 1</v>
      </c>
      <c r="Y242" s="67" t="str">
        <f>'DL CT'!AP242</f>
        <v>Hàng Outlet</v>
      </c>
      <c r="Z242" s="67"/>
      <c r="AA242" s="67"/>
      <c r="AB242" s="70" t="s">
        <v>1811</v>
      </c>
      <c r="AC242" s="74"/>
      <c r="AD242" s="67" t="s">
        <v>1809</v>
      </c>
    </row>
    <row r="243" spans="1:30" ht="32.25" customHeight="1" x14ac:dyDescent="0.15">
      <c r="A243" s="67" t="str">
        <f t="shared" si="1"/>
        <v>44379</v>
      </c>
      <c r="B243" s="67" t="str">
        <f>'DL CT'!B243</f>
        <v>SON00113</v>
      </c>
      <c r="C243" s="67" t="str">
        <f>LEFT('DL CT'!C243,10)</f>
        <v>44379</v>
      </c>
      <c r="D243" s="68" t="str">
        <f>IF('DL CT'!D243="Showroom","H1",IF('DL CT'!D243="DSpace","D1",IF('DL CT'!D243="Kho TTF","T4","D4")))</f>
        <v>T4</v>
      </c>
      <c r="E243" s="67" t="str">
        <f>'DL CT'!Q243</f>
        <v>KH000076</v>
      </c>
      <c r="F243" s="69" t="str">
        <f>'DL CT'!R243</f>
        <v>KH000076</v>
      </c>
      <c r="G243" s="67" t="str">
        <f>'DL CT'!S243</f>
        <v/>
      </c>
      <c r="H243" s="70" t="str">
        <f>'DL CT'!W243</f>
        <v>Phương Thảo</v>
      </c>
      <c r="I243" s="70" t="str">
        <f>'DL CT'!Z243</f>
        <v>HP00000000210</v>
      </c>
      <c r="J243" s="69">
        <f t="shared" si="2"/>
        <v>0</v>
      </c>
      <c r="K243" s="67">
        <f t="shared" si="3"/>
        <v>0</v>
      </c>
      <c r="L243" s="71">
        <f>'DL CT'!AC243</f>
        <v>2</v>
      </c>
      <c r="M243" s="72" t="str">
        <f>'DL CT'!AE243</f>
        <v>Cái</v>
      </c>
      <c r="N243" s="72">
        <f>'DL CT'!AF243</f>
        <v>3960000</v>
      </c>
      <c r="O243" s="72">
        <f>'DL CT'!AG243</f>
        <v>3168000</v>
      </c>
      <c r="P243" s="72">
        <f>'DL CT'!AH243</f>
        <v>40</v>
      </c>
      <c r="Q243" s="73">
        <f>'DL CT'!AI243</f>
        <v>4752000</v>
      </c>
      <c r="R243" s="67">
        <f>'DL CT'!AJ243</f>
        <v>0</v>
      </c>
      <c r="S243" s="67">
        <f>'DL CT'!AK243</f>
        <v>0</v>
      </c>
      <c r="T243" s="67">
        <f>'DL CT'!AL243</f>
        <v>0</v>
      </c>
      <c r="U243" s="73">
        <f>'DL CT'!AM243</f>
        <v>0</v>
      </c>
      <c r="V243" s="73">
        <f>'DL CT'!AN243</f>
        <v>0</v>
      </c>
      <c r="W243" s="67"/>
      <c r="X243" s="67" t="str">
        <f>'DL CT'!AB243</f>
        <v xml:space="preserve">Flash sale tháng 1
</v>
      </c>
      <c r="Y243" s="67" t="str">
        <f>'DL CT'!AP243</f>
        <v>Hàng Outlet</v>
      </c>
      <c r="Z243" s="67"/>
      <c r="AA243" s="67"/>
      <c r="AB243" s="70" t="s">
        <v>1811</v>
      </c>
      <c r="AC243" s="74"/>
      <c r="AD243" s="67" t="s">
        <v>1809</v>
      </c>
    </row>
    <row r="244" spans="1:30" ht="32.25" customHeight="1" x14ac:dyDescent="0.15">
      <c r="A244" s="67" t="str">
        <f t="shared" si="1"/>
        <v>44379</v>
      </c>
      <c r="B244" s="67" t="str">
        <f>'DL CT'!B244</f>
        <v>SON00114</v>
      </c>
      <c r="C244" s="67" t="str">
        <f>LEFT('DL CT'!C244,10)</f>
        <v>44379</v>
      </c>
      <c r="D244" s="68" t="str">
        <f>IF('DL CT'!D244="Showroom","H1",IF('DL CT'!D244="DSpace","D1",IF('DL CT'!D244="Kho TTF","T4","D4")))</f>
        <v>H1</v>
      </c>
      <c r="E244" s="67" t="str">
        <f>'DL CT'!Q244</f>
        <v>KH000077</v>
      </c>
      <c r="F244" s="69" t="str">
        <f>'DL CT'!R244</f>
        <v>KH000077</v>
      </c>
      <c r="G244" s="67" t="str">
        <f>'DL CT'!S244</f>
        <v/>
      </c>
      <c r="H244" s="70" t="str">
        <f>'DL CT'!W244</f>
        <v>Ánh Nguyệt</v>
      </c>
      <c r="I244" s="70" t="str">
        <f>'DL CT'!Z244</f>
        <v>HP00000000211</v>
      </c>
      <c r="J244" s="69">
        <f t="shared" si="2"/>
        <v>0</v>
      </c>
      <c r="K244" s="67">
        <f t="shared" si="3"/>
        <v>0</v>
      </c>
      <c r="L244" s="71">
        <f>'DL CT'!AC244</f>
        <v>1</v>
      </c>
      <c r="M244" s="72">
        <f>'DL CT'!AE244</f>
        <v>0</v>
      </c>
      <c r="N244" s="72">
        <f>'DL CT'!AF244</f>
        <v>4380000</v>
      </c>
      <c r="O244" s="72">
        <f>'DL CT'!AG244</f>
        <v>876000</v>
      </c>
      <c r="P244" s="72">
        <f>'DL CT'!AH244</f>
        <v>20</v>
      </c>
      <c r="Q244" s="73">
        <f>'DL CT'!AI244</f>
        <v>3504000</v>
      </c>
      <c r="R244" s="67">
        <f>'DL CT'!AJ244</f>
        <v>0</v>
      </c>
      <c r="S244" s="67">
        <f>'DL CT'!AK244</f>
        <v>0</v>
      </c>
      <c r="T244" s="67">
        <f>'DL CT'!AL244</f>
        <v>0</v>
      </c>
      <c r="U244" s="73">
        <f>'DL CT'!AM244</f>
        <v>0</v>
      </c>
      <c r="V244" s="73">
        <f>'DL CT'!AN244</f>
        <v>10168000</v>
      </c>
      <c r="W244" s="67"/>
      <c r="X244" s="67" t="str">
        <f>'DL CT'!AB244</f>
        <v>CT tháng 2-21</v>
      </c>
      <c r="Y244" s="67" t="str">
        <f>'DL CT'!AP244</f>
        <v>Đạt</v>
      </c>
      <c r="Z244" s="67"/>
      <c r="AA244" s="67"/>
      <c r="AB244" s="70" t="s">
        <v>1807</v>
      </c>
      <c r="AC244" s="74"/>
      <c r="AD244" s="67" t="s">
        <v>1809</v>
      </c>
    </row>
    <row r="245" spans="1:30" ht="32.25" customHeight="1" x14ac:dyDescent="0.15">
      <c r="A245" s="67" t="str">
        <f t="shared" si="1"/>
        <v>44379</v>
      </c>
      <c r="B245" s="67" t="str">
        <f>'DL CT'!B245</f>
        <v>SON00114</v>
      </c>
      <c r="C245" s="67" t="str">
        <f>LEFT('DL CT'!C245,10)</f>
        <v>44379</v>
      </c>
      <c r="D245" s="68" t="str">
        <f>IF('DL CT'!D245="Showroom","H1",IF('DL CT'!D245="DSpace","D1",IF('DL CT'!D245="Kho TTF","T4","D4")))</f>
        <v>H1</v>
      </c>
      <c r="E245" s="67" t="str">
        <f>'DL CT'!Q245</f>
        <v>KH000077</v>
      </c>
      <c r="F245" s="69" t="str">
        <f>'DL CT'!R245</f>
        <v>KH000077</v>
      </c>
      <c r="G245" s="67" t="str">
        <f>'DL CT'!S245</f>
        <v/>
      </c>
      <c r="H245" s="70" t="str">
        <f>'DL CT'!W245</f>
        <v>Ánh Nguyệt</v>
      </c>
      <c r="I245" s="70" t="str">
        <f>'DL CT'!Z245</f>
        <v>HP00000000159</v>
      </c>
      <c r="J245" s="69">
        <f t="shared" si="2"/>
        <v>0</v>
      </c>
      <c r="K245" s="67">
        <f t="shared" si="3"/>
        <v>0</v>
      </c>
      <c r="L245" s="71">
        <f>'DL CT'!AC245</f>
        <v>1</v>
      </c>
      <c r="M245" s="72" t="str">
        <f>'DL CT'!AE245</f>
        <v>Cái</v>
      </c>
      <c r="N245" s="72">
        <f>'DL CT'!AF245</f>
        <v>1815000</v>
      </c>
      <c r="O245" s="72">
        <f>'DL CT'!AG245</f>
        <v>363000</v>
      </c>
      <c r="P245" s="72">
        <f>'DL CT'!AH245</f>
        <v>20</v>
      </c>
      <c r="Q245" s="73">
        <f>'DL CT'!AI245</f>
        <v>1452000</v>
      </c>
      <c r="R245" s="67">
        <f>'DL CT'!AJ245</f>
        <v>0</v>
      </c>
      <c r="S245" s="67">
        <f>'DL CT'!AK245</f>
        <v>0</v>
      </c>
      <c r="T245" s="67">
        <f>'DL CT'!AL245</f>
        <v>0</v>
      </c>
      <c r="U245" s="73">
        <f>'DL CT'!AM245</f>
        <v>0</v>
      </c>
      <c r="V245" s="73">
        <f>'DL CT'!AN245</f>
        <v>0</v>
      </c>
      <c r="W245" s="67"/>
      <c r="X245" s="67" t="str">
        <f>'DL CT'!AB245</f>
        <v>CT tháng 2-21</v>
      </c>
      <c r="Y245" s="67" t="str">
        <f>'DL CT'!AP245</f>
        <v>Đạt</v>
      </c>
      <c r="Z245" s="67"/>
      <c r="AA245" s="67"/>
      <c r="AB245" s="70" t="s">
        <v>1807</v>
      </c>
      <c r="AC245" s="74"/>
      <c r="AD245" s="67" t="s">
        <v>1809</v>
      </c>
    </row>
    <row r="246" spans="1:30" ht="32.25" customHeight="1" x14ac:dyDescent="0.15">
      <c r="A246" s="67" t="str">
        <f t="shared" si="1"/>
        <v>44379</v>
      </c>
      <c r="B246" s="67" t="str">
        <f>'DL CT'!B246</f>
        <v>SON00114</v>
      </c>
      <c r="C246" s="67" t="str">
        <f>LEFT('DL CT'!C246,10)</f>
        <v>44379</v>
      </c>
      <c r="D246" s="68" t="str">
        <f>IF('DL CT'!D246="Showroom","H1",IF('DL CT'!D246="DSpace","D1",IF('DL CT'!D246="Kho TTF","T4","D4")))</f>
        <v>H1</v>
      </c>
      <c r="E246" s="67" t="str">
        <f>'DL CT'!Q246</f>
        <v>KH000077</v>
      </c>
      <c r="F246" s="69" t="str">
        <f>'DL CT'!R246</f>
        <v>KH000077</v>
      </c>
      <c r="G246" s="67" t="str">
        <f>'DL CT'!S246</f>
        <v/>
      </c>
      <c r="H246" s="70" t="str">
        <f>'DL CT'!W246</f>
        <v>Ánh Nguyệt</v>
      </c>
      <c r="I246" s="70" t="str">
        <f>'DL CT'!Z246</f>
        <v>HP00000000212</v>
      </c>
      <c r="J246" s="69">
        <f t="shared" si="2"/>
        <v>0</v>
      </c>
      <c r="K246" s="67">
        <f t="shared" si="3"/>
        <v>0</v>
      </c>
      <c r="L246" s="71">
        <f>'DL CT'!AC246</f>
        <v>1</v>
      </c>
      <c r="M246" s="72" t="str">
        <f>'DL CT'!AE246</f>
        <v>Cái</v>
      </c>
      <c r="N246" s="72">
        <f>'DL CT'!AF246</f>
        <v>1150000</v>
      </c>
      <c r="O246" s="72">
        <f>'DL CT'!AG246</f>
        <v>690000</v>
      </c>
      <c r="P246" s="72">
        <f>'DL CT'!AH246</f>
        <v>60</v>
      </c>
      <c r="Q246" s="73">
        <f>'DL CT'!AI246</f>
        <v>460000</v>
      </c>
      <c r="R246" s="67">
        <f>'DL CT'!AJ246</f>
        <v>0</v>
      </c>
      <c r="S246" s="67">
        <f>'DL CT'!AK246</f>
        <v>0</v>
      </c>
      <c r="T246" s="67">
        <f>'DL CT'!AL246</f>
        <v>0</v>
      </c>
      <c r="U246" s="73">
        <f>'DL CT'!AM246</f>
        <v>0</v>
      </c>
      <c r="V246" s="73">
        <f>'DL CT'!AN246</f>
        <v>0</v>
      </c>
      <c r="W246" s="67"/>
      <c r="X246" s="67" t="str">
        <f>'DL CT'!AB246</f>
        <v>CT outlet tháng 2-21</v>
      </c>
      <c r="Y246" s="67" t="str">
        <f>'DL CT'!AP246</f>
        <v>Đạt</v>
      </c>
      <c r="Z246" s="67"/>
      <c r="AA246" s="67"/>
      <c r="AB246" s="70" t="s">
        <v>1807</v>
      </c>
      <c r="AC246" s="74"/>
      <c r="AD246" s="67" t="s">
        <v>1809</v>
      </c>
    </row>
    <row r="247" spans="1:30" ht="32.25" customHeight="1" x14ac:dyDescent="0.15">
      <c r="A247" s="67" t="str">
        <f t="shared" si="1"/>
        <v>44379</v>
      </c>
      <c r="B247" s="67" t="str">
        <f>'DL CT'!B247</f>
        <v>SON00114</v>
      </c>
      <c r="C247" s="67" t="str">
        <f>LEFT('DL CT'!C247,10)</f>
        <v>44379</v>
      </c>
      <c r="D247" s="68" t="str">
        <f>IF('DL CT'!D247="Showroom","H1",IF('DL CT'!D247="DSpace","D1",IF('DL CT'!D247="Kho TTF","T4","D4")))</f>
        <v>H1</v>
      </c>
      <c r="E247" s="67" t="str">
        <f>'DL CT'!Q247</f>
        <v>KH000077</v>
      </c>
      <c r="F247" s="69" t="str">
        <f>'DL CT'!R247</f>
        <v>KH000077</v>
      </c>
      <c r="G247" s="67" t="str">
        <f>'DL CT'!S247</f>
        <v/>
      </c>
      <c r="H247" s="70" t="str">
        <f>'DL CT'!W247</f>
        <v>Ánh Nguyệt</v>
      </c>
      <c r="I247" s="70" t="str">
        <f>'DL CT'!Z247</f>
        <v>HP00000000213</v>
      </c>
      <c r="J247" s="69">
        <f t="shared" si="2"/>
        <v>0</v>
      </c>
      <c r="K247" s="67">
        <f t="shared" si="3"/>
        <v>0</v>
      </c>
      <c r="L247" s="71">
        <f>'DL CT'!AC247</f>
        <v>4</v>
      </c>
      <c r="M247" s="72" t="str">
        <f>'DL CT'!AE247</f>
        <v>Cái</v>
      </c>
      <c r="N247" s="72">
        <f>'DL CT'!AF247</f>
        <v>1485000</v>
      </c>
      <c r="O247" s="72">
        <f>'DL CT'!AG247</f>
        <v>1188000</v>
      </c>
      <c r="P247" s="72">
        <f>'DL CT'!AH247</f>
        <v>20</v>
      </c>
      <c r="Q247" s="73">
        <f>'DL CT'!AI247</f>
        <v>4752000</v>
      </c>
      <c r="R247" s="67">
        <f>'DL CT'!AJ247</f>
        <v>0</v>
      </c>
      <c r="S247" s="67">
        <f>'DL CT'!AK247</f>
        <v>0</v>
      </c>
      <c r="T247" s="67">
        <f>'DL CT'!AL247</f>
        <v>0</v>
      </c>
      <c r="U247" s="73">
        <f>'DL CT'!AM247</f>
        <v>0</v>
      </c>
      <c r="V247" s="73">
        <f>'DL CT'!AN247</f>
        <v>0</v>
      </c>
      <c r="W247" s="67"/>
      <c r="X247" s="67" t="str">
        <f>'DL CT'!AB247</f>
        <v>CT tháng 2-21</v>
      </c>
      <c r="Y247" s="67" t="str">
        <f>'DL CT'!AP247</f>
        <v>Đạt</v>
      </c>
      <c r="Z247" s="67"/>
      <c r="AA247" s="67"/>
      <c r="AB247" s="70" t="s">
        <v>1807</v>
      </c>
      <c r="AC247" s="74"/>
      <c r="AD247" s="67" t="s">
        <v>1809</v>
      </c>
    </row>
    <row r="248" spans="1:30" ht="32.25" customHeight="1" x14ac:dyDescent="0.15">
      <c r="A248" s="67" t="str">
        <f t="shared" si="1"/>
        <v>44410</v>
      </c>
      <c r="B248" s="67" t="str">
        <f>'DL CT'!B248</f>
        <v>SON00115</v>
      </c>
      <c r="C248" s="67" t="str">
        <f>LEFT('DL CT'!C248,10)</f>
        <v>44410</v>
      </c>
      <c r="D248" s="68" t="str">
        <f>IF('DL CT'!D248="Showroom","H1",IF('DL CT'!D248="DSpace","D1",IF('DL CT'!D248="Kho TTF","T4","D4")))</f>
        <v>H1</v>
      </c>
      <c r="E248" s="67" t="str">
        <f>'DL CT'!Q248</f>
        <v>KH000077</v>
      </c>
      <c r="F248" s="69" t="str">
        <f>'DL CT'!R248</f>
        <v>KH000077</v>
      </c>
      <c r="G248" s="67" t="str">
        <f>'DL CT'!S248</f>
        <v/>
      </c>
      <c r="H248" s="70" t="str">
        <f>'DL CT'!W248</f>
        <v>Thùy Linh</v>
      </c>
      <c r="I248" s="70" t="str">
        <f>'DL CT'!Z248</f>
        <v>HP00000000214</v>
      </c>
      <c r="J248" s="69">
        <f t="shared" si="2"/>
        <v>0</v>
      </c>
      <c r="K248" s="67">
        <f t="shared" si="3"/>
        <v>0</v>
      </c>
      <c r="L248" s="71">
        <f>'DL CT'!AC248</f>
        <v>1</v>
      </c>
      <c r="M248" s="72" t="str">
        <f>'DL CT'!AE248</f>
        <v>Cái</v>
      </c>
      <c r="N248" s="72">
        <f>'DL CT'!AF248</f>
        <v>3575000</v>
      </c>
      <c r="O248" s="72">
        <f>'DL CT'!AG248</f>
        <v>715000</v>
      </c>
      <c r="P248" s="72">
        <f>'DL CT'!AH248</f>
        <v>20</v>
      </c>
      <c r="Q248" s="73">
        <f>'DL CT'!AI248</f>
        <v>2860000</v>
      </c>
      <c r="R248" s="67">
        <f>'DL CT'!AJ248</f>
        <v>0</v>
      </c>
      <c r="S248" s="67">
        <f>'DL CT'!AK248</f>
        <v>0</v>
      </c>
      <c r="T248" s="67">
        <f>'DL CT'!AL248</f>
        <v>0</v>
      </c>
      <c r="U248" s="73">
        <f>'DL CT'!AM248</f>
        <v>0</v>
      </c>
      <c r="V248" s="73">
        <f>'DL CT'!AN248</f>
        <v>2860000</v>
      </c>
      <c r="W248" s="67"/>
      <c r="X248" s="67" t="str">
        <f>'DL CT'!AB248</f>
        <v xml:space="preserve">CT tháng 2.2021, không đổi trả sau khi nhận hàng.
</v>
      </c>
      <c r="Y248" s="67">
        <f>'DL CT'!AP248</f>
        <v>0</v>
      </c>
      <c r="Z248" s="67"/>
      <c r="AA248" s="67"/>
      <c r="AB248" s="70" t="s">
        <v>1807</v>
      </c>
      <c r="AC248" s="74"/>
      <c r="AD248" s="67" t="s">
        <v>1809</v>
      </c>
    </row>
    <row r="249" spans="1:30" ht="32.25" customHeight="1" x14ac:dyDescent="0.15">
      <c r="A249" s="67" t="str">
        <f t="shared" si="1"/>
        <v>44410</v>
      </c>
      <c r="B249" s="67" t="str">
        <f>'DL CT'!B249</f>
        <v>SON00116</v>
      </c>
      <c r="C249" s="67" t="str">
        <f>LEFT('DL CT'!C249,10)</f>
        <v>44410</v>
      </c>
      <c r="D249" s="68" t="str">
        <f>IF('DL CT'!D249="Showroom","H1",IF('DL CT'!D249="DSpace","D1",IF('DL CT'!D249="Kho TTF","T4","D4")))</f>
        <v>H1</v>
      </c>
      <c r="E249" s="67" t="str">
        <f>'DL CT'!Q249</f>
        <v>KH000077</v>
      </c>
      <c r="F249" s="69" t="str">
        <f>'DL CT'!R249</f>
        <v>KH000077</v>
      </c>
      <c r="G249" s="67" t="str">
        <f>'DL CT'!S249</f>
        <v/>
      </c>
      <c r="H249" s="70" t="str">
        <f>'DL CT'!W249</f>
        <v>Ánh Nguyệt</v>
      </c>
      <c r="I249" s="70" t="str">
        <f>'DL CT'!Z249</f>
        <v>HP00000000215</v>
      </c>
      <c r="J249" s="69">
        <f t="shared" si="2"/>
        <v>0</v>
      </c>
      <c r="K249" s="67">
        <f t="shared" si="3"/>
        <v>0</v>
      </c>
      <c r="L249" s="71">
        <f>'DL CT'!AC249</f>
        <v>4</v>
      </c>
      <c r="M249" s="72" t="str">
        <f>'DL CT'!AE249</f>
        <v>Cái</v>
      </c>
      <c r="N249" s="72">
        <f>'DL CT'!AF249</f>
        <v>1485000</v>
      </c>
      <c r="O249" s="72">
        <f>'DL CT'!AG249</f>
        <v>1188000</v>
      </c>
      <c r="P249" s="72">
        <f>'DL CT'!AH249</f>
        <v>20</v>
      </c>
      <c r="Q249" s="73">
        <f>'DL CT'!AI249</f>
        <v>4752000</v>
      </c>
      <c r="R249" s="67">
        <f>'DL CT'!AJ249</f>
        <v>0</v>
      </c>
      <c r="S249" s="67">
        <f>'DL CT'!AK249</f>
        <v>0</v>
      </c>
      <c r="T249" s="67">
        <f>'DL CT'!AL249</f>
        <v>0</v>
      </c>
      <c r="U249" s="73">
        <f>'DL CT'!AM249</f>
        <v>0</v>
      </c>
      <c r="V249" s="73">
        <f>'DL CT'!AN249</f>
        <v>4752000</v>
      </c>
      <c r="W249" s="67"/>
      <c r="X249" s="67">
        <f>'DL CT'!AB249</f>
        <v>0</v>
      </c>
      <c r="Y249" s="67" t="str">
        <f>'DL CT'!AP249</f>
        <v>CT tháng 02.21. Đổi ghế ĐH SON00450</v>
      </c>
      <c r="Z249" s="67"/>
      <c r="AA249" s="67"/>
      <c r="AB249" s="70" t="s">
        <v>1807</v>
      </c>
      <c r="AC249" s="74"/>
      <c r="AD249" s="67" t="s">
        <v>1809</v>
      </c>
    </row>
    <row r="250" spans="1:30" ht="32.25" customHeight="1" x14ac:dyDescent="0.15">
      <c r="A250" s="67" t="str">
        <f t="shared" si="1"/>
        <v>44410</v>
      </c>
      <c r="B250" s="67" t="str">
        <f>'DL CT'!B250</f>
        <v>SON00117</v>
      </c>
      <c r="C250" s="67" t="str">
        <f>LEFT('DL CT'!C250,10)</f>
        <v>44410</v>
      </c>
      <c r="D250" s="68" t="str">
        <f>IF('DL CT'!D250="Showroom","H1",IF('DL CT'!D250="DSpace","D1",IF('DL CT'!D250="Kho TTF","T4","D4")))</f>
        <v>H1</v>
      </c>
      <c r="E250" s="67" t="str">
        <f>'DL CT'!Q250</f>
        <v>KH000078</v>
      </c>
      <c r="F250" s="69" t="str">
        <f>'DL CT'!R250</f>
        <v>KH000078</v>
      </c>
      <c r="G250" s="67" t="str">
        <f>'DL CT'!S250</f>
        <v/>
      </c>
      <c r="H250" s="70" t="str">
        <f>'DL CT'!W250</f>
        <v>Phương Thảo</v>
      </c>
      <c r="I250" s="70" t="str">
        <f>'DL CT'!Z250</f>
        <v>HP00000000216</v>
      </c>
      <c r="J250" s="69">
        <f t="shared" si="2"/>
        <v>0</v>
      </c>
      <c r="K250" s="67">
        <f t="shared" si="3"/>
        <v>0</v>
      </c>
      <c r="L250" s="71">
        <f>'DL CT'!AC250</f>
        <v>1</v>
      </c>
      <c r="M250" s="72" t="str">
        <f>'DL CT'!AE250</f>
        <v>Cái</v>
      </c>
      <c r="N250" s="72">
        <f>'DL CT'!AF250</f>
        <v>3150000</v>
      </c>
      <c r="O250" s="72">
        <f>'DL CT'!AG250</f>
        <v>945000</v>
      </c>
      <c r="P250" s="72">
        <f>'DL CT'!AH250</f>
        <v>30</v>
      </c>
      <c r="Q250" s="73">
        <f>'DL CT'!AI250</f>
        <v>2205000</v>
      </c>
      <c r="R250" s="67">
        <f>'DL CT'!AJ250</f>
        <v>0</v>
      </c>
      <c r="S250" s="67">
        <f>'DL CT'!AK250</f>
        <v>0</v>
      </c>
      <c r="T250" s="67">
        <f>'DL CT'!AL250</f>
        <v>0</v>
      </c>
      <c r="U250" s="73">
        <f>'DL CT'!AM250</f>
        <v>0</v>
      </c>
      <c r="V250" s="73">
        <f>'DL CT'!AN250</f>
        <v>2205000</v>
      </c>
      <c r="W250" s="67"/>
      <c r="X250" s="67" t="str">
        <f>'DL CT'!AB250</f>
        <v>Hàng Outlet</v>
      </c>
      <c r="Y250" s="67">
        <f>'DL CT'!AP250</f>
        <v>0</v>
      </c>
      <c r="Z250" s="67"/>
      <c r="AA250" s="67"/>
      <c r="AB250" s="70" t="s">
        <v>1811</v>
      </c>
      <c r="AC250" s="74"/>
      <c r="AD250" s="67" t="s">
        <v>1809</v>
      </c>
    </row>
    <row r="251" spans="1:30" ht="32.25" customHeight="1" x14ac:dyDescent="0.15">
      <c r="A251" s="67" t="str">
        <f t="shared" si="1"/>
        <v>44410</v>
      </c>
      <c r="B251" s="67" t="str">
        <f>'DL CT'!B251</f>
        <v>SON00118</v>
      </c>
      <c r="C251" s="67" t="str">
        <f>LEFT('DL CT'!C251,10)</f>
        <v>44410</v>
      </c>
      <c r="D251" s="68" t="str">
        <f>IF('DL CT'!D251="Showroom","H1",IF('DL CT'!D251="DSpace","D1",IF('DL CT'!D251="Kho TTF","T4","D4")))</f>
        <v>H1</v>
      </c>
      <c r="E251" s="67" t="str">
        <f>'DL CT'!Q251</f>
        <v>KH000079</v>
      </c>
      <c r="F251" s="69" t="str">
        <f>'DL CT'!R251</f>
        <v>KH000079</v>
      </c>
      <c r="G251" s="67" t="str">
        <f>'DL CT'!S251</f>
        <v/>
      </c>
      <c r="H251" s="70" t="str">
        <f>'DL CT'!W251</f>
        <v>Phương Thảo</v>
      </c>
      <c r="I251" s="70" t="str">
        <f>'DL CT'!Z251</f>
        <v>HP00000000217</v>
      </c>
      <c r="J251" s="69">
        <f t="shared" si="2"/>
        <v>0</v>
      </c>
      <c r="K251" s="67">
        <f t="shared" si="3"/>
        <v>0</v>
      </c>
      <c r="L251" s="71">
        <f>'DL CT'!AC251</f>
        <v>1</v>
      </c>
      <c r="M251" s="72" t="str">
        <f>'DL CT'!AE251</f>
        <v>Cái</v>
      </c>
      <c r="N251" s="72">
        <f>'DL CT'!AF251</f>
        <v>2750000</v>
      </c>
      <c r="O251" s="72">
        <f>'DL CT'!AG251</f>
        <v>1100000</v>
      </c>
      <c r="P251" s="72">
        <f>'DL CT'!AH251</f>
        <v>40</v>
      </c>
      <c r="Q251" s="73">
        <f>'DL CT'!AI251</f>
        <v>1650000</v>
      </c>
      <c r="R251" s="67">
        <f>'DL CT'!AJ251</f>
        <v>0</v>
      </c>
      <c r="S251" s="67">
        <f>'DL CT'!AK251</f>
        <v>0</v>
      </c>
      <c r="T251" s="67">
        <f>'DL CT'!AL251</f>
        <v>0</v>
      </c>
      <c r="U251" s="73">
        <f>'DL CT'!AM251</f>
        <v>0</v>
      </c>
      <c r="V251" s="73">
        <f>'DL CT'!AN251</f>
        <v>1650000</v>
      </c>
      <c r="W251" s="67"/>
      <c r="X251" s="67">
        <f>'DL CT'!AB251</f>
        <v>0</v>
      </c>
      <c r="Y251" s="67" t="str">
        <f>'DL CT'!AP251</f>
        <v>Phương thức thanh toán bằng thẻ</v>
      </c>
      <c r="Z251" s="67"/>
      <c r="AA251" s="67"/>
      <c r="AB251" s="70" t="s">
        <v>1811</v>
      </c>
      <c r="AC251" s="74"/>
      <c r="AD251" s="67" t="s">
        <v>1809</v>
      </c>
    </row>
    <row r="252" spans="1:30" ht="32.25" customHeight="1" x14ac:dyDescent="0.15">
      <c r="A252" s="67" t="str">
        <f t="shared" si="1"/>
        <v>44471</v>
      </c>
      <c r="B252" s="67" t="str">
        <f>'DL CT'!B252</f>
        <v>SON00119</v>
      </c>
      <c r="C252" s="67" t="str">
        <f>LEFT('DL CT'!C252,10)</f>
        <v>44471</v>
      </c>
      <c r="D252" s="68" t="str">
        <f>IF('DL CT'!D252="Showroom","H1",IF('DL CT'!D252="DSpace","D1",IF('DL CT'!D252="Kho TTF","T4","D4")))</f>
        <v>H1</v>
      </c>
      <c r="E252" s="67" t="str">
        <f>'DL CT'!Q252</f>
        <v>KH000080</v>
      </c>
      <c r="F252" s="69" t="str">
        <f>'DL CT'!R252</f>
        <v>KH000080</v>
      </c>
      <c r="G252" s="67" t="str">
        <f>'DL CT'!S252</f>
        <v/>
      </c>
      <c r="H252" s="70" t="str">
        <f>'DL CT'!W252</f>
        <v>Thùy Linh</v>
      </c>
      <c r="I252" s="70" t="str">
        <f>'DL CT'!Z252</f>
        <v>HP00000000218</v>
      </c>
      <c r="J252" s="69">
        <f t="shared" si="2"/>
        <v>0</v>
      </c>
      <c r="K252" s="67">
        <f t="shared" si="3"/>
        <v>0</v>
      </c>
      <c r="L252" s="71">
        <f>'DL CT'!AC252</f>
        <v>1</v>
      </c>
      <c r="M252" s="72" t="str">
        <f>'DL CT'!AE252</f>
        <v>cái</v>
      </c>
      <c r="N252" s="72">
        <f>'DL CT'!AF252</f>
        <v>650000</v>
      </c>
      <c r="O252" s="72">
        <f>'DL CT'!AG252</f>
        <v>0</v>
      </c>
      <c r="P252" s="72">
        <f>'DL CT'!AH252</f>
        <v>0</v>
      </c>
      <c r="Q252" s="73">
        <f>'DL CT'!AI252</f>
        <v>650000</v>
      </c>
      <c r="R252" s="67">
        <f>'DL CT'!AJ252</f>
        <v>0</v>
      </c>
      <c r="S252" s="67">
        <f>'DL CT'!AK252</f>
        <v>0</v>
      </c>
      <c r="T252" s="67">
        <f>'DL CT'!AL252</f>
        <v>0</v>
      </c>
      <c r="U252" s="73">
        <f>'DL CT'!AM252</f>
        <v>0</v>
      </c>
      <c r="V252" s="73">
        <f>'DL CT'!AN252</f>
        <v>650000</v>
      </c>
      <c r="W252" s="67"/>
      <c r="X252" s="67">
        <f>'DL CT'!AB252</f>
        <v>0</v>
      </c>
      <c r="Y252" s="67">
        <f>'DL CT'!AP252</f>
        <v>0</v>
      </c>
      <c r="Z252" s="67"/>
      <c r="AA252" s="67"/>
      <c r="AB252" s="70" t="s">
        <v>1807</v>
      </c>
      <c r="AC252" s="74"/>
      <c r="AD252" s="67" t="s">
        <v>1808</v>
      </c>
    </row>
    <row r="253" spans="1:30" ht="32.25" customHeight="1" x14ac:dyDescent="0.15">
      <c r="A253" s="67" t="str">
        <f t="shared" si="1"/>
        <v>44471</v>
      </c>
      <c r="B253" s="67" t="str">
        <f>'DL CT'!B253</f>
        <v>SON00120</v>
      </c>
      <c r="C253" s="67" t="str">
        <f>LEFT('DL CT'!C253,10)</f>
        <v>44471</v>
      </c>
      <c r="D253" s="68" t="str">
        <f>IF('DL CT'!D253="Showroom","H1",IF('DL CT'!D253="DSpace","D1",IF('DL CT'!D253="Kho TTF","T4","D4")))</f>
        <v>H1</v>
      </c>
      <c r="E253" s="67" t="str">
        <f>'DL CT'!Q253</f>
        <v>KH000081</v>
      </c>
      <c r="F253" s="69" t="str">
        <f>'DL CT'!R253</f>
        <v>KH000081</v>
      </c>
      <c r="G253" s="67" t="str">
        <f>'DL CT'!S253</f>
        <v/>
      </c>
      <c r="H253" s="70" t="str">
        <f>'DL CT'!W253</f>
        <v>Ánh Nguyệt</v>
      </c>
      <c r="I253" s="70" t="str">
        <f>'DL CT'!Z253</f>
        <v>HP00000000010</v>
      </c>
      <c r="J253" s="69">
        <f t="shared" si="2"/>
        <v>0</v>
      </c>
      <c r="K253" s="67">
        <f t="shared" si="3"/>
        <v>0</v>
      </c>
      <c r="L253" s="71">
        <f>'DL CT'!AC253</f>
        <v>1</v>
      </c>
      <c r="M253" s="72" t="str">
        <f>'DL CT'!AE253</f>
        <v>Cái</v>
      </c>
      <c r="N253" s="72">
        <f>'DL CT'!AF253</f>
        <v>155000</v>
      </c>
      <c r="O253" s="72">
        <f>'DL CT'!AG253</f>
        <v>0</v>
      </c>
      <c r="P253" s="72">
        <f>'DL CT'!AH253</f>
        <v>0</v>
      </c>
      <c r="Q253" s="73">
        <f>'DL CT'!AI253</f>
        <v>155000</v>
      </c>
      <c r="R253" s="67">
        <f>'DL CT'!AJ253</f>
        <v>0</v>
      </c>
      <c r="S253" s="67">
        <f>'DL CT'!AK253</f>
        <v>0</v>
      </c>
      <c r="T253" s="67">
        <f>'DL CT'!AL253</f>
        <v>0</v>
      </c>
      <c r="U253" s="73">
        <f>'DL CT'!AM253</f>
        <v>0</v>
      </c>
      <c r="V253" s="73">
        <f>'DL CT'!AN253</f>
        <v>2135000</v>
      </c>
      <c r="W253" s="67"/>
      <c r="X253" s="67">
        <f>'DL CT'!AB253</f>
        <v>0</v>
      </c>
      <c r="Y253" s="67" t="str">
        <f>'DL CT'!AP253</f>
        <v>Giam 20% chuong trinh thang 1-21</v>
      </c>
      <c r="Z253" s="67"/>
      <c r="AA253" s="67"/>
      <c r="AB253" s="70" t="s">
        <v>1807</v>
      </c>
      <c r="AC253" s="74"/>
      <c r="AD253" s="67" t="s">
        <v>1808</v>
      </c>
    </row>
    <row r="254" spans="1:30" ht="32.25" customHeight="1" x14ac:dyDescent="0.15">
      <c r="A254" s="67" t="str">
        <f t="shared" si="1"/>
        <v>44471</v>
      </c>
      <c r="B254" s="67" t="str">
        <f>'DL CT'!B254</f>
        <v>SON00120</v>
      </c>
      <c r="C254" s="67" t="str">
        <f>LEFT('DL CT'!C254,10)</f>
        <v>44471</v>
      </c>
      <c r="D254" s="68" t="str">
        <f>IF('DL CT'!D254="Showroom","H1",IF('DL CT'!D254="DSpace","D1",IF('DL CT'!D254="Kho TTF","T4","D4")))</f>
        <v>H1</v>
      </c>
      <c r="E254" s="67" t="str">
        <f>'DL CT'!Q254</f>
        <v>KH000081</v>
      </c>
      <c r="F254" s="69" t="str">
        <f>'DL CT'!R254</f>
        <v>KH000081</v>
      </c>
      <c r="G254" s="67" t="str">
        <f>'DL CT'!S254</f>
        <v/>
      </c>
      <c r="H254" s="70" t="str">
        <f>'DL CT'!W254</f>
        <v>Ánh Nguyệt</v>
      </c>
      <c r="I254" s="70" t="str">
        <f>'DL CT'!Z254</f>
        <v>HP00000000014</v>
      </c>
      <c r="J254" s="69">
        <f t="shared" si="2"/>
        <v>0</v>
      </c>
      <c r="K254" s="67">
        <f t="shared" si="3"/>
        <v>0</v>
      </c>
      <c r="L254" s="71">
        <f>'DL CT'!AC254</f>
        <v>1</v>
      </c>
      <c r="M254" s="72" t="str">
        <f>'DL CT'!AE254</f>
        <v>Cái</v>
      </c>
      <c r="N254" s="72">
        <f>'DL CT'!AF254</f>
        <v>385000</v>
      </c>
      <c r="O254" s="72">
        <f>'DL CT'!AG254</f>
        <v>77000</v>
      </c>
      <c r="P254" s="72">
        <f>'DL CT'!AH254</f>
        <v>20</v>
      </c>
      <c r="Q254" s="73">
        <f>'DL CT'!AI254</f>
        <v>308000</v>
      </c>
      <c r="R254" s="67">
        <f>'DL CT'!AJ254</f>
        <v>0</v>
      </c>
      <c r="S254" s="67">
        <f>'DL CT'!AK254</f>
        <v>0</v>
      </c>
      <c r="T254" s="67">
        <f>'DL CT'!AL254</f>
        <v>0</v>
      </c>
      <c r="U254" s="73">
        <f>'DL CT'!AM254</f>
        <v>0</v>
      </c>
      <c r="V254" s="73">
        <f>'DL CT'!AN254</f>
        <v>0</v>
      </c>
      <c r="W254" s="67"/>
      <c r="X254" s="67">
        <f>'DL CT'!AB254</f>
        <v>0</v>
      </c>
      <c r="Y254" s="67" t="str">
        <f>'DL CT'!AP254</f>
        <v>Giam 20% chuong trinh thang 1-21</v>
      </c>
      <c r="Z254" s="67"/>
      <c r="AA254" s="67"/>
      <c r="AB254" s="70" t="s">
        <v>1807</v>
      </c>
      <c r="AC254" s="74"/>
      <c r="AD254" s="67" t="s">
        <v>1809</v>
      </c>
    </row>
    <row r="255" spans="1:30" ht="32.25" customHeight="1" x14ac:dyDescent="0.15">
      <c r="A255" s="67" t="str">
        <f t="shared" si="1"/>
        <v>44471</v>
      </c>
      <c r="B255" s="67" t="str">
        <f>'DL CT'!B255</f>
        <v>SON00120</v>
      </c>
      <c r="C255" s="67" t="str">
        <f>LEFT('DL CT'!C255,10)</f>
        <v>44471</v>
      </c>
      <c r="D255" s="68" t="str">
        <f>IF('DL CT'!D255="Showroom","H1",IF('DL CT'!D255="DSpace","D1",IF('DL CT'!D255="Kho TTF","T4","D4")))</f>
        <v>H1</v>
      </c>
      <c r="E255" s="67" t="str">
        <f>'DL CT'!Q255</f>
        <v>KH000081</v>
      </c>
      <c r="F255" s="69" t="str">
        <f>'DL CT'!R255</f>
        <v>KH000081</v>
      </c>
      <c r="G255" s="67" t="str">
        <f>'DL CT'!S255</f>
        <v/>
      </c>
      <c r="H255" s="70" t="str">
        <f>'DL CT'!W255</f>
        <v>Ánh Nguyệt</v>
      </c>
      <c r="I255" s="70" t="str">
        <f>'DL CT'!Z255</f>
        <v>HP00000000176</v>
      </c>
      <c r="J255" s="69">
        <f t="shared" si="2"/>
        <v>0</v>
      </c>
      <c r="K255" s="67">
        <f t="shared" si="3"/>
        <v>0</v>
      </c>
      <c r="L255" s="71">
        <f>'DL CT'!AC255</f>
        <v>2</v>
      </c>
      <c r="M255" s="72" t="str">
        <f>'DL CT'!AE255</f>
        <v>Cái</v>
      </c>
      <c r="N255" s="72">
        <f>'DL CT'!AF255</f>
        <v>385000</v>
      </c>
      <c r="O255" s="72">
        <f>'DL CT'!AG255</f>
        <v>154000</v>
      </c>
      <c r="P255" s="72">
        <f>'DL CT'!AH255</f>
        <v>20</v>
      </c>
      <c r="Q255" s="73">
        <f>'DL CT'!AI255</f>
        <v>616000</v>
      </c>
      <c r="R255" s="67">
        <f>'DL CT'!AJ255</f>
        <v>0</v>
      </c>
      <c r="S255" s="67">
        <f>'DL CT'!AK255</f>
        <v>0</v>
      </c>
      <c r="T255" s="67">
        <f>'DL CT'!AL255</f>
        <v>0</v>
      </c>
      <c r="U255" s="73">
        <f>'DL CT'!AM255</f>
        <v>0</v>
      </c>
      <c r="V255" s="73">
        <f>'DL CT'!AN255</f>
        <v>0</v>
      </c>
      <c r="W255" s="67"/>
      <c r="X255" s="67">
        <f>'DL CT'!AB255</f>
        <v>0</v>
      </c>
      <c r="Y255" s="67" t="str">
        <f>'DL CT'!AP255</f>
        <v>Giam 20% chuong trinh thang 1-21</v>
      </c>
      <c r="Z255" s="67"/>
      <c r="AA255" s="67"/>
      <c r="AB255" s="70" t="s">
        <v>1807</v>
      </c>
      <c r="AC255" s="74"/>
      <c r="AD255" s="67" t="s">
        <v>1809</v>
      </c>
    </row>
    <row r="256" spans="1:30" ht="32.25" customHeight="1" x14ac:dyDescent="0.15">
      <c r="A256" s="67" t="str">
        <f t="shared" si="1"/>
        <v>44471</v>
      </c>
      <c r="B256" s="67" t="str">
        <f>'DL CT'!B256</f>
        <v>SON00120</v>
      </c>
      <c r="C256" s="67" t="str">
        <f>LEFT('DL CT'!C256,10)</f>
        <v>44471</v>
      </c>
      <c r="D256" s="68" t="str">
        <f>IF('DL CT'!D256="Showroom","H1",IF('DL CT'!D256="DSpace","D1",IF('DL CT'!D256="Kho TTF","T4","D4")))</f>
        <v>H1</v>
      </c>
      <c r="E256" s="67" t="str">
        <f>'DL CT'!Q256</f>
        <v>KH000081</v>
      </c>
      <c r="F256" s="69" t="str">
        <f>'DL CT'!R256</f>
        <v>KH000081</v>
      </c>
      <c r="G256" s="67" t="str">
        <f>'DL CT'!S256</f>
        <v/>
      </c>
      <c r="H256" s="70" t="str">
        <f>'DL CT'!W256</f>
        <v>Ánh Nguyệt</v>
      </c>
      <c r="I256" s="70" t="str">
        <f>'DL CT'!Z256</f>
        <v>HP00000000219</v>
      </c>
      <c r="J256" s="69">
        <f t="shared" si="2"/>
        <v>0</v>
      </c>
      <c r="K256" s="67">
        <f t="shared" si="3"/>
        <v>0</v>
      </c>
      <c r="L256" s="71">
        <f>'DL CT'!AC256</f>
        <v>1</v>
      </c>
      <c r="M256" s="72" t="str">
        <f>'DL CT'!AE256</f>
        <v>Cái</v>
      </c>
      <c r="N256" s="72">
        <f>'DL CT'!AF256</f>
        <v>1320000</v>
      </c>
      <c r="O256" s="72">
        <f>'DL CT'!AG256</f>
        <v>264000</v>
      </c>
      <c r="P256" s="72">
        <f>'DL CT'!AH256</f>
        <v>20</v>
      </c>
      <c r="Q256" s="73">
        <f>'DL CT'!AI256</f>
        <v>1056000</v>
      </c>
      <c r="R256" s="67">
        <f>'DL CT'!AJ256</f>
        <v>0</v>
      </c>
      <c r="S256" s="67">
        <f>'DL CT'!AK256</f>
        <v>0</v>
      </c>
      <c r="T256" s="67">
        <f>'DL CT'!AL256</f>
        <v>0</v>
      </c>
      <c r="U256" s="73">
        <f>'DL CT'!AM256</f>
        <v>0</v>
      </c>
      <c r="V256" s="73">
        <f>'DL CT'!AN256</f>
        <v>0</v>
      </c>
      <c r="W256" s="67"/>
      <c r="X256" s="67">
        <f>'DL CT'!AB256</f>
        <v>0</v>
      </c>
      <c r="Y256" s="67" t="str">
        <f>'DL CT'!AP256</f>
        <v>Giam 20% chuong trinh thang 1-21</v>
      </c>
      <c r="Z256" s="67"/>
      <c r="AA256" s="67"/>
      <c r="AB256" s="70" t="s">
        <v>1807</v>
      </c>
      <c r="AC256" s="74"/>
      <c r="AD256" s="67" t="s">
        <v>1809</v>
      </c>
    </row>
    <row r="257" spans="1:30" ht="32.25" customHeight="1" x14ac:dyDescent="0.15">
      <c r="A257" s="67" t="str">
        <f t="shared" si="1"/>
        <v>44471</v>
      </c>
      <c r="B257" s="67" t="str">
        <f>'DL CT'!B257</f>
        <v>SON00121</v>
      </c>
      <c r="C257" s="67" t="str">
        <f>LEFT('DL CT'!C257,10)</f>
        <v>44471</v>
      </c>
      <c r="D257" s="68" t="str">
        <f>IF('DL CT'!D257="Showroom","H1",IF('DL CT'!D257="DSpace","D1",IF('DL CT'!D257="Kho TTF","T4","D4")))</f>
        <v>H1</v>
      </c>
      <c r="E257" s="67" t="str">
        <f>'DL CT'!Q257</f>
        <v>KH000007</v>
      </c>
      <c r="F257" s="69" t="str">
        <f>'DL CT'!R257</f>
        <v>KH000007</v>
      </c>
      <c r="G257" s="67" t="str">
        <f>'DL CT'!S257</f>
        <v/>
      </c>
      <c r="H257" s="70" t="str">
        <f>'DL CT'!W257</f>
        <v>Ánh Nguyệt</v>
      </c>
      <c r="I257" s="70" t="str">
        <f>'DL CT'!Z257</f>
        <v>HP00000000050</v>
      </c>
      <c r="J257" s="69">
        <f t="shared" si="2"/>
        <v>0</v>
      </c>
      <c r="K257" s="67">
        <f t="shared" si="3"/>
        <v>0</v>
      </c>
      <c r="L257" s="71">
        <f>'DL CT'!AC257</f>
        <v>1</v>
      </c>
      <c r="M257" s="72" t="str">
        <f>'DL CT'!AE257</f>
        <v>Cái</v>
      </c>
      <c r="N257" s="72">
        <f>'DL CT'!AF257</f>
        <v>550000</v>
      </c>
      <c r="O257" s="72">
        <f>'DL CT'!AG257</f>
        <v>495200</v>
      </c>
      <c r="P257" s="72">
        <f>'DL CT'!AH257</f>
        <v>90.05</v>
      </c>
      <c r="Q257" s="73">
        <f>'DL CT'!AI257</f>
        <v>54800</v>
      </c>
      <c r="R257" s="67">
        <f>'DL CT'!AJ257</f>
        <v>0</v>
      </c>
      <c r="S257" s="67">
        <f>'DL CT'!AK257</f>
        <v>0</v>
      </c>
      <c r="T257" s="67">
        <f>'DL CT'!AL257</f>
        <v>0</v>
      </c>
      <c r="U257" s="73">
        <f>'DL CT'!AM257</f>
        <v>0</v>
      </c>
      <c r="V257" s="73">
        <f>'DL CT'!AN257</f>
        <v>174000</v>
      </c>
      <c r="W257" s="67"/>
      <c r="X257" s="67">
        <f>'DL CT'!AB257</f>
        <v>0</v>
      </c>
      <c r="Y257" s="67" t="str">
        <f>'DL CT'!AP257</f>
        <v>Áp dung Voucher giải nhì 700.000d CT bóc thăm may mắn</v>
      </c>
      <c r="Z257" s="67"/>
      <c r="AA257" s="67"/>
      <c r="AB257" s="70" t="s">
        <v>1807</v>
      </c>
      <c r="AC257" s="74"/>
      <c r="AD257" s="67" t="s">
        <v>1809</v>
      </c>
    </row>
    <row r="258" spans="1:30" ht="32.25" customHeight="1" x14ac:dyDescent="0.15">
      <c r="A258" s="67" t="str">
        <f t="shared" si="1"/>
        <v>44471</v>
      </c>
      <c r="B258" s="67" t="str">
        <f>'DL CT'!B258</f>
        <v>SON00121</v>
      </c>
      <c r="C258" s="67" t="str">
        <f>LEFT('DL CT'!C258,10)</f>
        <v>44471</v>
      </c>
      <c r="D258" s="68" t="str">
        <f>IF('DL CT'!D258="Showroom","H1",IF('DL CT'!D258="DSpace","D1",IF('DL CT'!D258="Kho TTF","T4","D4")))</f>
        <v>H1</v>
      </c>
      <c r="E258" s="67" t="str">
        <f>'DL CT'!Q258</f>
        <v>KH000007</v>
      </c>
      <c r="F258" s="69" t="str">
        <f>'DL CT'!R258</f>
        <v>KH000007</v>
      </c>
      <c r="G258" s="67" t="str">
        <f>'DL CT'!S258</f>
        <v/>
      </c>
      <c r="H258" s="70" t="str">
        <f>'DL CT'!W258</f>
        <v>Ánh Nguyệt</v>
      </c>
      <c r="I258" s="70" t="str">
        <f>'DL CT'!Z258</f>
        <v>HP00000000220</v>
      </c>
      <c r="J258" s="69">
        <f t="shared" si="2"/>
        <v>0</v>
      </c>
      <c r="K258" s="67">
        <f t="shared" si="3"/>
        <v>0</v>
      </c>
      <c r="L258" s="71">
        <f>'DL CT'!AC258</f>
        <v>2</v>
      </c>
      <c r="M258" s="72" t="str">
        <f>'DL CT'!AE258</f>
        <v>Cái</v>
      </c>
      <c r="N258" s="72">
        <f>'DL CT'!AF258</f>
        <v>599000</v>
      </c>
      <c r="O258" s="72">
        <f>'DL CT'!AG258</f>
        <v>1078800</v>
      </c>
      <c r="P258" s="72">
        <f>'DL CT'!AH258</f>
        <v>90.05</v>
      </c>
      <c r="Q258" s="73">
        <f>'DL CT'!AI258</f>
        <v>119200</v>
      </c>
      <c r="R258" s="67">
        <f>'DL CT'!AJ258</f>
        <v>0</v>
      </c>
      <c r="S258" s="67">
        <f>'DL CT'!AK258</f>
        <v>0</v>
      </c>
      <c r="T258" s="67">
        <f>'DL CT'!AL258</f>
        <v>0</v>
      </c>
      <c r="U258" s="73">
        <f>'DL CT'!AM258</f>
        <v>0</v>
      </c>
      <c r="V258" s="73">
        <f>'DL CT'!AN258</f>
        <v>0</v>
      </c>
      <c r="W258" s="67"/>
      <c r="X258" s="67">
        <f>'DL CT'!AB258</f>
        <v>0</v>
      </c>
      <c r="Y258" s="67" t="str">
        <f>'DL CT'!AP258</f>
        <v>Áp dung Voucher giải nhì 700.000d CT bóc thăm may mắn</v>
      </c>
      <c r="Z258" s="67"/>
      <c r="AA258" s="67"/>
      <c r="AB258" s="70" t="s">
        <v>1807</v>
      </c>
      <c r="AC258" s="74"/>
      <c r="AD258" s="67" t="s">
        <v>1809</v>
      </c>
    </row>
    <row r="259" spans="1:30" ht="32.25" customHeight="1" x14ac:dyDescent="0.15">
      <c r="A259" s="67" t="str">
        <f t="shared" si="1"/>
        <v>44471</v>
      </c>
      <c r="B259" s="67" t="str">
        <f>'DL CT'!B259</f>
        <v>SON00122</v>
      </c>
      <c r="C259" s="67" t="str">
        <f>LEFT('DL CT'!C259,10)</f>
        <v>44471</v>
      </c>
      <c r="D259" s="68" t="str">
        <f>IF('DL CT'!D259="Showroom","H1",IF('DL CT'!D259="DSpace","D1",IF('DL CT'!D259="Kho TTF","T4","D4")))</f>
        <v>T4</v>
      </c>
      <c r="E259" s="67" t="str">
        <f>'DL CT'!Q259</f>
        <v>KH000082</v>
      </c>
      <c r="F259" s="69" t="str">
        <f>'DL CT'!R259</f>
        <v>KH000082</v>
      </c>
      <c r="G259" s="67" t="str">
        <f>'DL CT'!S259</f>
        <v/>
      </c>
      <c r="H259" s="70" t="str">
        <f>'DL CT'!W259</f>
        <v>Phương Thảo</v>
      </c>
      <c r="I259" s="70" t="str">
        <f>'DL CT'!Z259</f>
        <v>HP00000000011</v>
      </c>
      <c r="J259" s="69">
        <f t="shared" si="2"/>
        <v>0</v>
      </c>
      <c r="K259" s="67">
        <f t="shared" si="3"/>
        <v>0</v>
      </c>
      <c r="L259" s="71">
        <f>'DL CT'!AC259</f>
        <v>1</v>
      </c>
      <c r="M259" s="72" t="str">
        <f>'DL CT'!AE259</f>
        <v>Cái</v>
      </c>
      <c r="N259" s="72">
        <f>'DL CT'!AF259</f>
        <v>11000000</v>
      </c>
      <c r="O259" s="72">
        <f>'DL CT'!AG259</f>
        <v>4400000</v>
      </c>
      <c r="P259" s="72">
        <f>'DL CT'!AH259</f>
        <v>40</v>
      </c>
      <c r="Q259" s="73">
        <f>'DL CT'!AI259</f>
        <v>6600000</v>
      </c>
      <c r="R259" s="67">
        <f>'DL CT'!AJ259</f>
        <v>0</v>
      </c>
      <c r="S259" s="67">
        <f>'DL CT'!AK259</f>
        <v>0</v>
      </c>
      <c r="T259" s="67">
        <f>'DL CT'!AL259</f>
        <v>0</v>
      </c>
      <c r="U259" s="73">
        <f>'DL CT'!AM259</f>
        <v>0</v>
      </c>
      <c r="V259" s="73">
        <f>'DL CT'!AN259</f>
        <v>6600000</v>
      </c>
      <c r="W259" s="67"/>
      <c r="X259" s="67" t="str">
        <f>'DL CT'!AB259</f>
        <v>Hàng outlet</v>
      </c>
      <c r="Y259" s="67">
        <f>'DL CT'!AP259</f>
        <v>0</v>
      </c>
      <c r="Z259" s="67"/>
      <c r="AA259" s="67"/>
      <c r="AB259" s="70" t="s">
        <v>1811</v>
      </c>
      <c r="AC259" s="74"/>
      <c r="AD259" s="67" t="s">
        <v>1809</v>
      </c>
    </row>
    <row r="260" spans="1:30" ht="32.25" customHeight="1" x14ac:dyDescent="0.15">
      <c r="A260" s="67" t="str">
        <f t="shared" si="1"/>
        <v>44471</v>
      </c>
      <c r="B260" s="67" t="str">
        <f>'DL CT'!B260</f>
        <v>SON00123</v>
      </c>
      <c r="C260" s="67" t="str">
        <f>LEFT('DL CT'!C260,10)</f>
        <v>44471</v>
      </c>
      <c r="D260" s="68" t="str">
        <f>IF('DL CT'!D260="Showroom","H1",IF('DL CT'!D260="DSpace","D1",IF('DL CT'!D260="Kho TTF","T4","D4")))</f>
        <v>H1</v>
      </c>
      <c r="E260" s="67" t="str">
        <f>'DL CT'!Q260</f>
        <v>KH000083</v>
      </c>
      <c r="F260" s="69" t="str">
        <f>'DL CT'!R260</f>
        <v>KH000083</v>
      </c>
      <c r="G260" s="67" t="str">
        <f>'DL CT'!S260</f>
        <v/>
      </c>
      <c r="H260" s="70" t="str">
        <f>'DL CT'!W260</f>
        <v>Ánh Nguyệt</v>
      </c>
      <c r="I260" s="70" t="str">
        <f>'DL CT'!Z260</f>
        <v>HP00000000221</v>
      </c>
      <c r="J260" s="69">
        <f t="shared" si="2"/>
        <v>0</v>
      </c>
      <c r="K260" s="67">
        <f t="shared" si="3"/>
        <v>0</v>
      </c>
      <c r="L260" s="71">
        <f>'DL CT'!AC260</f>
        <v>1</v>
      </c>
      <c r="M260" s="72" t="str">
        <f>'DL CT'!AE260</f>
        <v>Cái</v>
      </c>
      <c r="N260" s="72">
        <f>'DL CT'!AF260</f>
        <v>3520000</v>
      </c>
      <c r="O260" s="72">
        <f>'DL CT'!AG260</f>
        <v>2760000</v>
      </c>
      <c r="P260" s="72">
        <f>'DL CT'!AH260</f>
        <v>78.41</v>
      </c>
      <c r="Q260" s="73">
        <f>'DL CT'!AI260</f>
        <v>760000</v>
      </c>
      <c r="R260" s="67">
        <f>'DL CT'!AJ260</f>
        <v>0</v>
      </c>
      <c r="S260" s="67">
        <f>'DL CT'!AK260</f>
        <v>0</v>
      </c>
      <c r="T260" s="67">
        <f>'DL CT'!AL260</f>
        <v>0</v>
      </c>
      <c r="U260" s="73">
        <f>'DL CT'!AM260</f>
        <v>0</v>
      </c>
      <c r="V260" s="73">
        <f>'DL CT'!AN260</f>
        <v>760000</v>
      </c>
      <c r="W260" s="67"/>
      <c r="X260" s="67">
        <f>'DL CT'!AB260</f>
        <v>0</v>
      </c>
      <c r="Y260" s="67" t="str">
        <f>'DL CT'!AP260</f>
        <v>Áp dụng Voucher giải nhất 1.000.0000 CT bóc thăm may mắn</v>
      </c>
      <c r="Z260" s="67"/>
      <c r="AA260" s="67"/>
      <c r="AB260" s="70" t="s">
        <v>1807</v>
      </c>
      <c r="AC260" s="74"/>
      <c r="AD260" s="67" t="s">
        <v>1809</v>
      </c>
    </row>
    <row r="261" spans="1:30" ht="32.25" customHeight="1" x14ac:dyDescent="0.15">
      <c r="A261" s="67" t="str">
        <f t="shared" si="1"/>
        <v>44471</v>
      </c>
      <c r="B261" s="67" t="str">
        <f>'DL CT'!B261</f>
        <v>SON00124</v>
      </c>
      <c r="C261" s="67" t="str">
        <f>LEFT('DL CT'!C261,10)</f>
        <v>44471</v>
      </c>
      <c r="D261" s="68" t="str">
        <f>IF('DL CT'!D261="Showroom","H1",IF('DL CT'!D261="DSpace","D1",IF('DL CT'!D261="Kho TTF","T4","D4")))</f>
        <v>H1</v>
      </c>
      <c r="E261" s="67" t="str">
        <f>'DL CT'!Q261</f>
        <v>KH000084</v>
      </c>
      <c r="F261" s="69" t="str">
        <f>'DL CT'!R261</f>
        <v>KH000084</v>
      </c>
      <c r="G261" s="67" t="str">
        <f>'DL CT'!S261</f>
        <v/>
      </c>
      <c r="H261" s="70" t="str">
        <f>'DL CT'!W261</f>
        <v>Ánh Nguyệt</v>
      </c>
      <c r="I261" s="70" t="str">
        <f>'DL CT'!Z261</f>
        <v>HP00000000222</v>
      </c>
      <c r="J261" s="69">
        <f t="shared" si="2"/>
        <v>0</v>
      </c>
      <c r="K261" s="67">
        <f t="shared" si="3"/>
        <v>0</v>
      </c>
      <c r="L261" s="71">
        <f>'DL CT'!AC261</f>
        <v>1</v>
      </c>
      <c r="M261" s="72" t="str">
        <f>'DL CT'!AE261</f>
        <v>Cái</v>
      </c>
      <c r="N261" s="72">
        <f>'DL CT'!AF261</f>
        <v>495000</v>
      </c>
      <c r="O261" s="72">
        <f>'DL CT'!AG261</f>
        <v>495000</v>
      </c>
      <c r="P261" s="72">
        <f>'DL CT'!AH261</f>
        <v>100</v>
      </c>
      <c r="Q261" s="73">
        <f>'DL CT'!AI261</f>
        <v>0</v>
      </c>
      <c r="R261" s="67">
        <f>'DL CT'!AJ261</f>
        <v>0</v>
      </c>
      <c r="S261" s="67">
        <f>'DL CT'!AK261</f>
        <v>0</v>
      </c>
      <c r="T261" s="67">
        <f>'DL CT'!AL261</f>
        <v>0</v>
      </c>
      <c r="U261" s="73">
        <f>'DL CT'!AM261</f>
        <v>0</v>
      </c>
      <c r="V261" s="73">
        <f>'DL CT'!AN261</f>
        <v>0</v>
      </c>
      <c r="W261" s="67"/>
      <c r="X261" s="67">
        <f>'DL CT'!AB261</f>
        <v>0</v>
      </c>
      <c r="Y261" s="67" t="str">
        <f>'DL CT'!AP261</f>
        <v>Áp dụng Voucher 500.000đ CT bốc thăm trúng thưởng.</v>
      </c>
      <c r="Z261" s="67"/>
      <c r="AA261" s="67"/>
      <c r="AB261" s="70" t="s">
        <v>1807</v>
      </c>
      <c r="AC261" s="74" t="s">
        <v>1810</v>
      </c>
      <c r="AD261" s="67">
        <f t="shared" ref="AD261:AD263" si="6">IFERROR(VLOOKUP(I261,[2]DATA!B:AI,33,0),0)</f>
        <v>0</v>
      </c>
    </row>
    <row r="262" spans="1:30" ht="32.25" customHeight="1" x14ac:dyDescent="0.15">
      <c r="A262" s="67" t="str">
        <f t="shared" si="1"/>
        <v>44471</v>
      </c>
      <c r="B262" s="67" t="str">
        <f>'DL CT'!B262</f>
        <v>SON00124</v>
      </c>
      <c r="C262" s="67" t="str">
        <f>LEFT('DL CT'!C262,10)</f>
        <v>44471</v>
      </c>
      <c r="D262" s="68" t="str">
        <f>IF('DL CT'!D262="Showroom","H1",IF('DL CT'!D262="DSpace","D1",IF('DL CT'!D262="Kho TTF","T4","D4")))</f>
        <v>H1</v>
      </c>
      <c r="E262" s="67" t="str">
        <f>'DL CT'!Q262</f>
        <v>KH000084</v>
      </c>
      <c r="F262" s="69" t="str">
        <f>'DL CT'!R262</f>
        <v>KH000084</v>
      </c>
      <c r="G262" s="67" t="str">
        <f>'DL CT'!S262</f>
        <v/>
      </c>
      <c r="H262" s="70" t="str">
        <f>'DL CT'!W262</f>
        <v>Ánh Nguyệt</v>
      </c>
      <c r="I262" s="70" t="str">
        <f>'DL CT'!Z262</f>
        <v>HP00000000223</v>
      </c>
      <c r="J262" s="69">
        <f t="shared" si="2"/>
        <v>0</v>
      </c>
      <c r="K262" s="67">
        <f t="shared" si="3"/>
        <v>0</v>
      </c>
      <c r="L262" s="71">
        <f>'DL CT'!AC262</f>
        <v>1</v>
      </c>
      <c r="M262" s="72" t="str">
        <f>'DL CT'!AE262</f>
        <v>Cái</v>
      </c>
      <c r="N262" s="72">
        <f>'DL CT'!AF262</f>
        <v>495000</v>
      </c>
      <c r="O262" s="72">
        <f>'DL CT'!AG262</f>
        <v>495000</v>
      </c>
      <c r="P262" s="72">
        <f>'DL CT'!AH262</f>
        <v>100</v>
      </c>
      <c r="Q262" s="73">
        <f>'DL CT'!AI262</f>
        <v>0</v>
      </c>
      <c r="R262" s="67">
        <f>'DL CT'!AJ262</f>
        <v>0</v>
      </c>
      <c r="S262" s="67">
        <f>'DL CT'!AK262</f>
        <v>0</v>
      </c>
      <c r="T262" s="67">
        <f>'DL CT'!AL262</f>
        <v>0</v>
      </c>
      <c r="U262" s="73">
        <f>'DL CT'!AM262</f>
        <v>0</v>
      </c>
      <c r="V262" s="73">
        <f>'DL CT'!AN262</f>
        <v>0</v>
      </c>
      <c r="W262" s="67"/>
      <c r="X262" s="67">
        <f>'DL CT'!AB262</f>
        <v>0</v>
      </c>
      <c r="Y262" s="67" t="str">
        <f>'DL CT'!AP262</f>
        <v>Áp dụng Voucher 500.000đ CT bốc thăm trúng thưởng.</v>
      </c>
      <c r="Z262" s="67"/>
      <c r="AA262" s="67"/>
      <c r="AB262" s="70" t="s">
        <v>1807</v>
      </c>
      <c r="AC262" s="74" t="s">
        <v>1810</v>
      </c>
      <c r="AD262" s="67">
        <f t="shared" si="6"/>
        <v>0</v>
      </c>
    </row>
    <row r="263" spans="1:30" ht="32.25" customHeight="1" x14ac:dyDescent="0.15">
      <c r="A263" s="67" t="str">
        <f t="shared" si="1"/>
        <v>44471</v>
      </c>
      <c r="B263" s="67" t="str">
        <f>'DL CT'!B263</f>
        <v>SON00125</v>
      </c>
      <c r="C263" s="67" t="str">
        <f>LEFT('DL CT'!C263,10)</f>
        <v>44471</v>
      </c>
      <c r="D263" s="68" t="str">
        <f>IF('DL CT'!D263="Showroom","H1",IF('DL CT'!D263="DSpace","D1",IF('DL CT'!D263="Kho TTF","T4","D4")))</f>
        <v>H1</v>
      </c>
      <c r="E263" s="67" t="str">
        <f>'DL CT'!Q263</f>
        <v>KH000085</v>
      </c>
      <c r="F263" s="69" t="str">
        <f>'DL CT'!R263</f>
        <v>KH000085</v>
      </c>
      <c r="G263" s="67" t="str">
        <f>'DL CT'!S263</f>
        <v/>
      </c>
      <c r="H263" s="70" t="str">
        <f>'DL CT'!W263</f>
        <v>Ánh Nguyệt</v>
      </c>
      <c r="I263" s="70" t="str">
        <f>'DL CT'!Z263</f>
        <v>HP00000000224</v>
      </c>
      <c r="J263" s="69">
        <f t="shared" si="2"/>
        <v>0</v>
      </c>
      <c r="K263" s="67">
        <f t="shared" si="3"/>
        <v>0</v>
      </c>
      <c r="L263" s="71">
        <f>'DL CT'!AC263</f>
        <v>3</v>
      </c>
      <c r="M263" s="72" t="str">
        <f>'DL CT'!AE263</f>
        <v>Cái</v>
      </c>
      <c r="N263" s="72">
        <f>'DL CT'!AF263</f>
        <v>249000</v>
      </c>
      <c r="O263" s="72">
        <f>'DL CT'!AG263</f>
        <v>747000</v>
      </c>
      <c r="P263" s="72">
        <f>'DL CT'!AH263</f>
        <v>100</v>
      </c>
      <c r="Q263" s="73">
        <f>'DL CT'!AI263</f>
        <v>0</v>
      </c>
      <c r="R263" s="67">
        <f>'DL CT'!AJ263</f>
        <v>0</v>
      </c>
      <c r="S263" s="67">
        <f>'DL CT'!AK263</f>
        <v>0</v>
      </c>
      <c r="T263" s="67">
        <f>'DL CT'!AL263</f>
        <v>0</v>
      </c>
      <c r="U263" s="73">
        <f>'DL CT'!AM263</f>
        <v>0</v>
      </c>
      <c r="V263" s="73">
        <f>'DL CT'!AN263</f>
        <v>0</v>
      </c>
      <c r="W263" s="67"/>
      <c r="X263" s="67">
        <f>'DL CT'!AB263</f>
        <v>0</v>
      </c>
      <c r="Y263" s="67" t="str">
        <f>'DL CT'!AP263</f>
        <v>Chị Nương duyệt tặng 3 áo dài nam 03/02/21</v>
      </c>
      <c r="Z263" s="67"/>
      <c r="AA263" s="67"/>
      <c r="AB263" s="70" t="s">
        <v>1807</v>
      </c>
      <c r="AC263" s="74" t="s">
        <v>1810</v>
      </c>
      <c r="AD263" s="67">
        <f t="shared" si="6"/>
        <v>0</v>
      </c>
    </row>
    <row r="264" spans="1:30" ht="32.25" customHeight="1" x14ac:dyDescent="0.15">
      <c r="A264" s="67" t="str">
        <f t="shared" si="1"/>
        <v>44471</v>
      </c>
      <c r="B264" s="67" t="str">
        <f>'DL CT'!B264</f>
        <v>SON00126</v>
      </c>
      <c r="C264" s="67" t="str">
        <f>LEFT('DL CT'!C264,10)</f>
        <v>44471</v>
      </c>
      <c r="D264" s="68" t="str">
        <f>IF('DL CT'!D264="Showroom","H1",IF('DL CT'!D264="DSpace","D1",IF('DL CT'!D264="Kho TTF","T4","D4")))</f>
        <v>H1</v>
      </c>
      <c r="E264" s="67" t="str">
        <f>'DL CT'!Q264</f>
        <v>KH000086</v>
      </c>
      <c r="F264" s="69" t="str">
        <f>'DL CT'!R264</f>
        <v>KH000086</v>
      </c>
      <c r="G264" s="67" t="str">
        <f>'DL CT'!S264</f>
        <v/>
      </c>
      <c r="H264" s="70" t="str">
        <f>'DL CT'!W264</f>
        <v>Phương Thảo</v>
      </c>
      <c r="I264" s="70" t="str">
        <f>'DL CT'!Z264</f>
        <v>HP00000000043</v>
      </c>
      <c r="J264" s="69">
        <f t="shared" si="2"/>
        <v>0</v>
      </c>
      <c r="K264" s="67">
        <f t="shared" si="3"/>
        <v>0</v>
      </c>
      <c r="L264" s="71">
        <f>'DL CT'!AC264</f>
        <v>1</v>
      </c>
      <c r="M264" s="72" t="str">
        <f>'DL CT'!AE264</f>
        <v>Cái</v>
      </c>
      <c r="N264" s="72">
        <f>'DL CT'!AF264</f>
        <v>250000</v>
      </c>
      <c r="O264" s="72">
        <f>'DL CT'!AG264</f>
        <v>0</v>
      </c>
      <c r="P264" s="72">
        <f>'DL CT'!AH264</f>
        <v>0</v>
      </c>
      <c r="Q264" s="73">
        <f>'DL CT'!AI264</f>
        <v>250000</v>
      </c>
      <c r="R264" s="67">
        <f>'DL CT'!AJ264</f>
        <v>0</v>
      </c>
      <c r="S264" s="67">
        <f>'DL CT'!AK264</f>
        <v>0</v>
      </c>
      <c r="T264" s="67">
        <f>'DL CT'!AL264</f>
        <v>0</v>
      </c>
      <c r="U264" s="73">
        <f>'DL CT'!AM264</f>
        <v>0</v>
      </c>
      <c r="V264" s="73">
        <f>'DL CT'!AN264</f>
        <v>495000</v>
      </c>
      <c r="W264" s="67"/>
      <c r="X264" s="67">
        <f>'DL CT'!AB264</f>
        <v>0</v>
      </c>
      <c r="Y264" s="67">
        <f>'DL CT'!AP264</f>
        <v>0</v>
      </c>
      <c r="Z264" s="67"/>
      <c r="AA264" s="67"/>
      <c r="AB264" s="70" t="s">
        <v>1811</v>
      </c>
      <c r="AC264" s="74"/>
      <c r="AD264" s="67" t="s">
        <v>1808</v>
      </c>
    </row>
    <row r="265" spans="1:30" ht="32.25" customHeight="1" x14ac:dyDescent="0.15">
      <c r="A265" s="67" t="str">
        <f t="shared" si="1"/>
        <v>44471</v>
      </c>
      <c r="B265" s="67" t="str">
        <f>'DL CT'!B265</f>
        <v>SON00126</v>
      </c>
      <c r="C265" s="67" t="str">
        <f>LEFT('DL CT'!C265,10)</f>
        <v>44471</v>
      </c>
      <c r="D265" s="68" t="str">
        <f>IF('DL CT'!D265="Showroom","H1",IF('DL CT'!D265="DSpace","D1",IF('DL CT'!D265="Kho TTF","T4","D4")))</f>
        <v>H1</v>
      </c>
      <c r="E265" s="67" t="str">
        <f>'DL CT'!Q265</f>
        <v>KH000086</v>
      </c>
      <c r="F265" s="69" t="str">
        <f>'DL CT'!R265</f>
        <v>KH000086</v>
      </c>
      <c r="G265" s="67" t="str">
        <f>'DL CT'!S265</f>
        <v/>
      </c>
      <c r="H265" s="70" t="str">
        <f>'DL CT'!W265</f>
        <v>Phương Thảo</v>
      </c>
      <c r="I265" s="70" t="str">
        <f>'DL CT'!Z265</f>
        <v>HP00000000225</v>
      </c>
      <c r="J265" s="69">
        <f t="shared" si="2"/>
        <v>0</v>
      </c>
      <c r="K265" s="67">
        <f t="shared" si="3"/>
        <v>0</v>
      </c>
      <c r="L265" s="71">
        <f>'DL CT'!AC265</f>
        <v>1</v>
      </c>
      <c r="M265" s="72" t="str">
        <f>'DL CT'!AE265</f>
        <v>cái</v>
      </c>
      <c r="N265" s="72">
        <f>'DL CT'!AF265</f>
        <v>245000</v>
      </c>
      <c r="O265" s="72">
        <f>'DL CT'!AG265</f>
        <v>0</v>
      </c>
      <c r="P265" s="72">
        <f>'DL CT'!AH265</f>
        <v>0</v>
      </c>
      <c r="Q265" s="73">
        <f>'DL CT'!AI265</f>
        <v>245000</v>
      </c>
      <c r="R265" s="67">
        <f>'DL CT'!AJ265</f>
        <v>0</v>
      </c>
      <c r="S265" s="67">
        <f>'DL CT'!AK265</f>
        <v>0</v>
      </c>
      <c r="T265" s="67">
        <f>'DL CT'!AL265</f>
        <v>0</v>
      </c>
      <c r="U265" s="73">
        <f>'DL CT'!AM265</f>
        <v>0</v>
      </c>
      <c r="V265" s="73">
        <f>'DL CT'!AN265</f>
        <v>0</v>
      </c>
      <c r="W265" s="67"/>
      <c r="X265" s="67">
        <f>'DL CT'!AB265</f>
        <v>0</v>
      </c>
      <c r="Y265" s="67">
        <f>'DL CT'!AP265</f>
        <v>0</v>
      </c>
      <c r="Z265" s="67"/>
      <c r="AA265" s="67"/>
      <c r="AB265" s="70" t="s">
        <v>1811</v>
      </c>
      <c r="AC265" s="74"/>
      <c r="AD265" s="67" t="s">
        <v>1808</v>
      </c>
    </row>
    <row r="266" spans="1:30" ht="32.25" customHeight="1" x14ac:dyDescent="0.15">
      <c r="A266" s="67" t="str">
        <f t="shared" si="1"/>
        <v>44471</v>
      </c>
      <c r="B266" s="67" t="str">
        <f>'DL CT'!B266</f>
        <v>SON00127</v>
      </c>
      <c r="C266" s="67" t="str">
        <f>LEFT('DL CT'!C266,10)</f>
        <v>44471</v>
      </c>
      <c r="D266" s="68" t="str">
        <f>IF('DL CT'!D266="Showroom","H1",IF('DL CT'!D266="DSpace","D1",IF('DL CT'!D266="Kho TTF","T4","D4")))</f>
        <v>H1</v>
      </c>
      <c r="E266" s="67" t="str">
        <f>'DL CT'!Q266</f>
        <v>KH000003</v>
      </c>
      <c r="F266" s="69" t="str">
        <f>'DL CT'!R266</f>
        <v>KH000003</v>
      </c>
      <c r="G266" s="67" t="str">
        <f>'DL CT'!S266</f>
        <v/>
      </c>
      <c r="H266" s="70" t="str">
        <f>'DL CT'!W266</f>
        <v>Phương Thảo</v>
      </c>
      <c r="I266" s="70" t="str">
        <f>'DL CT'!Z266</f>
        <v>HP00000000226</v>
      </c>
      <c r="J266" s="69">
        <f t="shared" si="2"/>
        <v>0</v>
      </c>
      <c r="K266" s="67">
        <f t="shared" si="3"/>
        <v>0</v>
      </c>
      <c r="L266" s="71">
        <f>'DL CT'!AC266</f>
        <v>2</v>
      </c>
      <c r="M266" s="72" t="str">
        <f>'DL CT'!AE266</f>
        <v>Cái</v>
      </c>
      <c r="N266" s="72">
        <f>'DL CT'!AF266</f>
        <v>0</v>
      </c>
      <c r="O266" s="72">
        <f>'DL CT'!AG266</f>
        <v>0</v>
      </c>
      <c r="P266" s="72">
        <f>'DL CT'!AH266</f>
        <v>0</v>
      </c>
      <c r="Q266" s="73">
        <f>'DL CT'!AI266</f>
        <v>0</v>
      </c>
      <c r="R266" s="67">
        <f>'DL CT'!AJ266</f>
        <v>0</v>
      </c>
      <c r="S266" s="67">
        <f>'DL CT'!AK266</f>
        <v>0</v>
      </c>
      <c r="T266" s="67">
        <f>'DL CT'!AL266</f>
        <v>0</v>
      </c>
      <c r="U266" s="73">
        <f>'DL CT'!AM266</f>
        <v>0</v>
      </c>
      <c r="V266" s="73">
        <f>'DL CT'!AN266</f>
        <v>990000</v>
      </c>
      <c r="W266" s="67"/>
      <c r="X266" s="67">
        <f>'DL CT'!AB266</f>
        <v>0</v>
      </c>
      <c r="Y266" s="67">
        <f>'DL CT'!AP266</f>
        <v>0</v>
      </c>
      <c r="Z266" s="67"/>
      <c r="AA266" s="67"/>
      <c r="AB266" s="70" t="s">
        <v>1811</v>
      </c>
      <c r="AC266" s="74"/>
      <c r="AD266" s="67">
        <f>IFERROR(VLOOKUP(I266,[2]DATA!B:AI,33,0),0)</f>
        <v>0</v>
      </c>
    </row>
    <row r="267" spans="1:30" ht="32.25" customHeight="1" x14ac:dyDescent="0.15">
      <c r="A267" s="67" t="str">
        <f t="shared" si="1"/>
        <v>44471</v>
      </c>
      <c r="B267" s="67" t="str">
        <f>'DL CT'!B267</f>
        <v>SON00127</v>
      </c>
      <c r="C267" s="67" t="str">
        <f>LEFT('DL CT'!C267,10)</f>
        <v>44471</v>
      </c>
      <c r="D267" s="68" t="str">
        <f>IF('DL CT'!D267="Showroom","H1",IF('DL CT'!D267="DSpace","D1",IF('DL CT'!D267="Kho TTF","T4","D4")))</f>
        <v>H1</v>
      </c>
      <c r="E267" s="67" t="str">
        <f>'DL CT'!Q267</f>
        <v>KH000003</v>
      </c>
      <c r="F267" s="69" t="str">
        <f>'DL CT'!R267</f>
        <v>KH000003</v>
      </c>
      <c r="G267" s="67" t="str">
        <f>'DL CT'!S267</f>
        <v/>
      </c>
      <c r="H267" s="70" t="str">
        <f>'DL CT'!W267</f>
        <v>Phương Thảo</v>
      </c>
      <c r="I267" s="70" t="str">
        <f>'DL CT'!Z267</f>
        <v>HP00000000227</v>
      </c>
      <c r="J267" s="69">
        <f t="shared" si="2"/>
        <v>0</v>
      </c>
      <c r="K267" s="67">
        <f t="shared" si="3"/>
        <v>0</v>
      </c>
      <c r="L267" s="71">
        <f>'DL CT'!AC267</f>
        <v>2</v>
      </c>
      <c r="M267" s="72" t="str">
        <f>'DL CT'!AE267</f>
        <v>Cái</v>
      </c>
      <c r="N267" s="72">
        <f>'DL CT'!AF267</f>
        <v>495000</v>
      </c>
      <c r="O267" s="72">
        <f>'DL CT'!AG267</f>
        <v>0</v>
      </c>
      <c r="P267" s="72">
        <f>'DL CT'!AH267</f>
        <v>0</v>
      </c>
      <c r="Q267" s="73">
        <f>'DL CT'!AI267</f>
        <v>990000</v>
      </c>
      <c r="R267" s="67">
        <f>'DL CT'!AJ267</f>
        <v>0</v>
      </c>
      <c r="S267" s="67">
        <f>'DL CT'!AK267</f>
        <v>0</v>
      </c>
      <c r="T267" s="67">
        <f>'DL CT'!AL267</f>
        <v>0</v>
      </c>
      <c r="U267" s="73">
        <f>'DL CT'!AM267</f>
        <v>0</v>
      </c>
      <c r="V267" s="73">
        <f>'DL CT'!AN267</f>
        <v>0</v>
      </c>
      <c r="W267" s="67"/>
      <c r="X267" s="67">
        <f>'DL CT'!AB267</f>
        <v>0</v>
      </c>
      <c r="Y267" s="67">
        <f>'DL CT'!AP267</f>
        <v>0</v>
      </c>
      <c r="Z267" s="67"/>
      <c r="AA267" s="67"/>
      <c r="AB267" s="70" t="s">
        <v>1811</v>
      </c>
      <c r="AC267" s="74"/>
      <c r="AD267" s="67" t="s">
        <v>1808</v>
      </c>
    </row>
    <row r="268" spans="1:30" ht="32.25" customHeight="1" x14ac:dyDescent="0.15">
      <c r="A268" s="67" t="str">
        <f t="shared" si="1"/>
        <v>02/2021</v>
      </c>
      <c r="B268" s="67" t="str">
        <f>'DL CT'!B268</f>
        <v>SON00128</v>
      </c>
      <c r="C268" s="67" t="str">
        <f>LEFT('DL CT'!C268,10)</f>
        <v>23/02/2021</v>
      </c>
      <c r="D268" s="68" t="str">
        <f>IF('DL CT'!D268="Showroom","H1",IF('DL CT'!D268="DSpace","D1",IF('DL CT'!D268="Kho TTF","T4","D4")))</f>
        <v>H1</v>
      </c>
      <c r="E268" s="67" t="str">
        <f>'DL CT'!Q268</f>
        <v>KH000087</v>
      </c>
      <c r="F268" s="69" t="str">
        <f>'DL CT'!R268</f>
        <v>KH000087</v>
      </c>
      <c r="G268" s="67" t="str">
        <f>'DL CT'!S268</f>
        <v/>
      </c>
      <c r="H268" s="70" t="str">
        <f>'DL CT'!W268</f>
        <v>Phương Thảo</v>
      </c>
      <c r="I268" s="70" t="str">
        <f>'DL CT'!Z268</f>
        <v>HP00000000228</v>
      </c>
      <c r="J268" s="69">
        <f t="shared" si="2"/>
        <v>0</v>
      </c>
      <c r="K268" s="67">
        <f t="shared" si="3"/>
        <v>0</v>
      </c>
      <c r="L268" s="71">
        <f>'DL CT'!AC268</f>
        <v>1</v>
      </c>
      <c r="M268" s="72">
        <f>'DL CT'!AE268</f>
        <v>0</v>
      </c>
      <c r="N268" s="72">
        <f>'DL CT'!AF268</f>
        <v>495000</v>
      </c>
      <c r="O268" s="72">
        <f>'DL CT'!AG268</f>
        <v>49500</v>
      </c>
      <c r="P268" s="72">
        <f>'DL CT'!AH268</f>
        <v>10</v>
      </c>
      <c r="Q268" s="73">
        <f>'DL CT'!AI268</f>
        <v>445500</v>
      </c>
      <c r="R268" s="67">
        <f>'DL CT'!AJ268</f>
        <v>0</v>
      </c>
      <c r="S268" s="67">
        <f>'DL CT'!AK268</f>
        <v>0</v>
      </c>
      <c r="T268" s="67">
        <f>'DL CT'!AL268</f>
        <v>0</v>
      </c>
      <c r="U268" s="73">
        <f>'DL CT'!AM268</f>
        <v>0</v>
      </c>
      <c r="V268" s="73">
        <f>'DL CT'!AN268</f>
        <v>1386000</v>
      </c>
      <c r="W268" s="67"/>
      <c r="X268" s="67" t="str">
        <f>'DL CT'!AB268</f>
        <v>Cư dân SAV</v>
      </c>
      <c r="Y268" s="67" t="str">
        <f>'DL CT'!AP268</f>
        <v>Khách chuyển khoản chung với đơn SON00468</v>
      </c>
      <c r="Z268" s="67"/>
      <c r="AA268" s="67"/>
      <c r="AB268" s="70" t="s">
        <v>1811</v>
      </c>
      <c r="AC268" s="74"/>
      <c r="AD268" s="67" t="s">
        <v>1809</v>
      </c>
    </row>
    <row r="269" spans="1:30" ht="32.25" customHeight="1" x14ac:dyDescent="0.15">
      <c r="A269" s="67" t="str">
        <f t="shared" si="1"/>
        <v>02/2021</v>
      </c>
      <c r="B269" s="67" t="str">
        <f>'DL CT'!B269</f>
        <v>SON00128</v>
      </c>
      <c r="C269" s="67" t="str">
        <f>LEFT('DL CT'!C269,10)</f>
        <v>23/02/2021</v>
      </c>
      <c r="D269" s="68" t="str">
        <f>IF('DL CT'!D269="Showroom","H1",IF('DL CT'!D269="DSpace","D1",IF('DL CT'!D269="Kho TTF","T4","D4")))</f>
        <v>H1</v>
      </c>
      <c r="E269" s="67" t="str">
        <f>'DL CT'!Q269</f>
        <v>KH000087</v>
      </c>
      <c r="F269" s="69" t="str">
        <f>'DL CT'!R269</f>
        <v>KH000087</v>
      </c>
      <c r="G269" s="67" t="str">
        <f>'DL CT'!S269</f>
        <v/>
      </c>
      <c r="H269" s="70" t="str">
        <f>'DL CT'!W269</f>
        <v>Phương Thảo</v>
      </c>
      <c r="I269" s="70" t="str">
        <f>'DL CT'!Z269</f>
        <v>HP00000000064</v>
      </c>
      <c r="J269" s="69">
        <f t="shared" si="2"/>
        <v>0</v>
      </c>
      <c r="K269" s="67">
        <f t="shared" si="3"/>
        <v>0</v>
      </c>
      <c r="L269" s="71">
        <f>'DL CT'!AC269</f>
        <v>1</v>
      </c>
      <c r="M269" s="72" t="str">
        <f>'DL CT'!AE269</f>
        <v>Cái</v>
      </c>
      <c r="N269" s="72">
        <f>'DL CT'!AF269</f>
        <v>495000</v>
      </c>
      <c r="O269" s="72">
        <f>'DL CT'!AG269</f>
        <v>49500</v>
      </c>
      <c r="P269" s="72">
        <f>'DL CT'!AH269</f>
        <v>10</v>
      </c>
      <c r="Q269" s="73">
        <f>'DL CT'!AI269</f>
        <v>445500</v>
      </c>
      <c r="R269" s="67">
        <f>'DL CT'!AJ269</f>
        <v>0</v>
      </c>
      <c r="S269" s="67">
        <f>'DL CT'!AK269</f>
        <v>0</v>
      </c>
      <c r="T269" s="67">
        <f>'DL CT'!AL269</f>
        <v>0</v>
      </c>
      <c r="U269" s="73">
        <f>'DL CT'!AM269</f>
        <v>0</v>
      </c>
      <c r="V269" s="73">
        <f>'DL CT'!AN269</f>
        <v>0</v>
      </c>
      <c r="W269" s="67"/>
      <c r="X269" s="67" t="str">
        <f>'DL CT'!AB269</f>
        <v>Cư dân SAV</v>
      </c>
      <c r="Y269" s="67" t="str">
        <f>'DL CT'!AP269</f>
        <v>Khách chuyển khoản chung với đơn SON00468</v>
      </c>
      <c r="Z269" s="67"/>
      <c r="AA269" s="67"/>
      <c r="AB269" s="70" t="s">
        <v>1811</v>
      </c>
      <c r="AC269" s="74"/>
      <c r="AD269" s="67" t="s">
        <v>1809</v>
      </c>
    </row>
    <row r="270" spans="1:30" ht="32.25" customHeight="1" x14ac:dyDescent="0.15">
      <c r="A270" s="67" t="str">
        <f t="shared" si="1"/>
        <v>02/2021</v>
      </c>
      <c r="B270" s="67" t="str">
        <f>'DL CT'!B270</f>
        <v>SON00128</v>
      </c>
      <c r="C270" s="67" t="str">
        <f>LEFT('DL CT'!C270,10)</f>
        <v>23/02/2021</v>
      </c>
      <c r="D270" s="68" t="str">
        <f>IF('DL CT'!D270="Showroom","H1",IF('DL CT'!D270="DSpace","D1",IF('DL CT'!D270="Kho TTF","T4","D4")))</f>
        <v>H1</v>
      </c>
      <c r="E270" s="67" t="str">
        <f>'DL CT'!Q270</f>
        <v>KH000087</v>
      </c>
      <c r="F270" s="69" t="str">
        <f>'DL CT'!R270</f>
        <v>KH000087</v>
      </c>
      <c r="G270" s="67" t="str">
        <f>'DL CT'!S270</f>
        <v/>
      </c>
      <c r="H270" s="70" t="str">
        <f>'DL CT'!W270</f>
        <v>Phương Thảo</v>
      </c>
      <c r="I270" s="70" t="str">
        <f>'DL CT'!Z270</f>
        <v>HP00000000229</v>
      </c>
      <c r="J270" s="69">
        <f t="shared" si="2"/>
        <v>0</v>
      </c>
      <c r="K270" s="67">
        <f t="shared" si="3"/>
        <v>0</v>
      </c>
      <c r="L270" s="71">
        <f>'DL CT'!AC270</f>
        <v>1</v>
      </c>
      <c r="M270" s="72" t="str">
        <f>'DL CT'!AE270</f>
        <v>Cái</v>
      </c>
      <c r="N270" s="72">
        <f>'DL CT'!AF270</f>
        <v>550000</v>
      </c>
      <c r="O270" s="72">
        <f>'DL CT'!AG270</f>
        <v>55000</v>
      </c>
      <c r="P270" s="72">
        <f>'DL CT'!AH270</f>
        <v>10</v>
      </c>
      <c r="Q270" s="73">
        <f>'DL CT'!AI270</f>
        <v>495000</v>
      </c>
      <c r="R270" s="67">
        <f>'DL CT'!AJ270</f>
        <v>0</v>
      </c>
      <c r="S270" s="67">
        <f>'DL CT'!AK270</f>
        <v>0</v>
      </c>
      <c r="T270" s="67">
        <f>'DL CT'!AL270</f>
        <v>0</v>
      </c>
      <c r="U270" s="73">
        <f>'DL CT'!AM270</f>
        <v>0</v>
      </c>
      <c r="V270" s="73">
        <f>'DL CT'!AN270</f>
        <v>0</v>
      </c>
      <c r="W270" s="67"/>
      <c r="X270" s="67" t="str">
        <f>'DL CT'!AB270</f>
        <v xml:space="preserve">Cư dân SAV 
</v>
      </c>
      <c r="Y270" s="67" t="str">
        <f>'DL CT'!AP270</f>
        <v>Khách chuyển khoản chung với đơn SON00468</v>
      </c>
      <c r="Z270" s="67"/>
      <c r="AA270" s="67"/>
      <c r="AB270" s="70" t="s">
        <v>1811</v>
      </c>
      <c r="AC270" s="74"/>
      <c r="AD270" s="67" t="s">
        <v>1809</v>
      </c>
    </row>
    <row r="271" spans="1:30" ht="32.25" customHeight="1" x14ac:dyDescent="0.15">
      <c r="A271" s="67" t="str">
        <f t="shared" si="1"/>
        <v>02/2021</v>
      </c>
      <c r="B271" s="67" t="str">
        <f>'DL CT'!B271</f>
        <v>SON00129</v>
      </c>
      <c r="C271" s="67" t="str">
        <f>LEFT('DL CT'!C271,10)</f>
        <v>25/02/2021</v>
      </c>
      <c r="D271" s="68" t="str">
        <f>IF('DL CT'!D271="Showroom","H1",IF('DL CT'!D271="DSpace","D1",IF('DL CT'!D271="Kho TTF","T4","D4")))</f>
        <v>H1</v>
      </c>
      <c r="E271" s="67" t="str">
        <f>'DL CT'!Q271</f>
        <v>KH000088</v>
      </c>
      <c r="F271" s="69" t="str">
        <f>'DL CT'!R271</f>
        <v>KH000088</v>
      </c>
      <c r="G271" s="67" t="str">
        <f>'DL CT'!S271</f>
        <v/>
      </c>
      <c r="H271" s="70" t="str">
        <f>'DL CT'!W271</f>
        <v>Thùy Linh</v>
      </c>
      <c r="I271" s="70" t="str">
        <f>'DL CT'!Z271</f>
        <v>HP00000000230</v>
      </c>
      <c r="J271" s="69">
        <f t="shared" si="2"/>
        <v>0</v>
      </c>
      <c r="K271" s="67">
        <f t="shared" si="3"/>
        <v>0</v>
      </c>
      <c r="L271" s="71">
        <f>'DL CT'!AC271</f>
        <v>1</v>
      </c>
      <c r="M271" s="72" t="str">
        <f>'DL CT'!AE271</f>
        <v>Cái</v>
      </c>
      <c r="N271" s="72">
        <f>'DL CT'!AF271</f>
        <v>4999000</v>
      </c>
      <c r="O271" s="72">
        <f>'DL CT'!AG271</f>
        <v>0</v>
      </c>
      <c r="P271" s="72">
        <f>'DL CT'!AH271</f>
        <v>0</v>
      </c>
      <c r="Q271" s="73">
        <f>'DL CT'!AI271</f>
        <v>4999000</v>
      </c>
      <c r="R271" s="67">
        <f>'DL CT'!AJ271</f>
        <v>0</v>
      </c>
      <c r="S271" s="67">
        <f>'DL CT'!AK271</f>
        <v>0</v>
      </c>
      <c r="T271" s="67">
        <f>'DL CT'!AL271</f>
        <v>0</v>
      </c>
      <c r="U271" s="73">
        <f>'DL CT'!AM271</f>
        <v>0</v>
      </c>
      <c r="V271" s="73">
        <f>'DL CT'!AN271</f>
        <v>4999000</v>
      </c>
      <c r="W271" s="67"/>
      <c r="X271" s="67">
        <f>'DL CT'!AB271</f>
        <v>0</v>
      </c>
      <c r="Y271" s="67">
        <f>'DL CT'!AP271</f>
        <v>0</v>
      </c>
      <c r="Z271" s="67"/>
      <c r="AA271" s="67"/>
      <c r="AB271" s="70" t="s">
        <v>1807</v>
      </c>
      <c r="AC271" s="74"/>
      <c r="AD271" s="67" t="s">
        <v>1808</v>
      </c>
    </row>
    <row r="272" spans="1:30" ht="32.25" customHeight="1" x14ac:dyDescent="0.15">
      <c r="A272" s="67" t="str">
        <f t="shared" si="1"/>
        <v>02/2021</v>
      </c>
      <c r="B272" s="67" t="str">
        <f>'DL CT'!B272</f>
        <v>SON00130</v>
      </c>
      <c r="C272" s="67" t="str">
        <f>LEFT('DL CT'!C272,10)</f>
        <v>25/02/2021</v>
      </c>
      <c r="D272" s="68" t="str">
        <f>IF('DL CT'!D272="Showroom","H1",IF('DL CT'!D272="DSpace","D1",IF('DL CT'!D272="Kho TTF","T4","D4")))</f>
        <v>H1</v>
      </c>
      <c r="E272" s="67" t="str">
        <f>'DL CT'!Q272</f>
        <v>KH000087</v>
      </c>
      <c r="F272" s="69" t="str">
        <f>'DL CT'!R272</f>
        <v>KH000087</v>
      </c>
      <c r="G272" s="67" t="str">
        <f>'DL CT'!S272</f>
        <v/>
      </c>
      <c r="H272" s="70" t="str">
        <f>'DL CT'!W272</f>
        <v>Phương Thảo</v>
      </c>
      <c r="I272" s="70" t="str">
        <f>'DL CT'!Z272</f>
        <v>HP00000000231</v>
      </c>
      <c r="J272" s="69">
        <f t="shared" si="2"/>
        <v>0</v>
      </c>
      <c r="K272" s="67">
        <f t="shared" si="3"/>
        <v>0</v>
      </c>
      <c r="L272" s="71">
        <f>'DL CT'!AC272</f>
        <v>1</v>
      </c>
      <c r="M272" s="72" t="str">
        <f>'DL CT'!AE272</f>
        <v>Cái</v>
      </c>
      <c r="N272" s="72">
        <f>'DL CT'!AF272</f>
        <v>6350000</v>
      </c>
      <c r="O272" s="72">
        <f>'DL CT'!AG272</f>
        <v>0</v>
      </c>
      <c r="P272" s="72">
        <f>'DL CT'!AH272</f>
        <v>0</v>
      </c>
      <c r="Q272" s="73">
        <f>'DL CT'!AI272</f>
        <v>6350000</v>
      </c>
      <c r="R272" s="67">
        <f>'DL CT'!AJ272</f>
        <v>0</v>
      </c>
      <c r="S272" s="67">
        <f>'DL CT'!AK272</f>
        <v>0</v>
      </c>
      <c r="T272" s="67">
        <f>'DL CT'!AL272</f>
        <v>0</v>
      </c>
      <c r="U272" s="73">
        <f>'DL CT'!AM272</f>
        <v>0</v>
      </c>
      <c r="V272" s="73">
        <f>'DL CT'!AN272</f>
        <v>6350000</v>
      </c>
      <c r="W272" s="67"/>
      <c r="X272" s="67" t="str">
        <f>'DL CT'!AB272</f>
        <v>Đơn hàng khai trương giao trước 24/2/2021 nên freeship cho khách</v>
      </c>
      <c r="Y272" s="67" t="str">
        <f>'DL CT'!AP272</f>
        <v>Đơn hàng khai trương giao trước 24/2/2021. freeship cho khách</v>
      </c>
      <c r="Z272" s="67"/>
      <c r="AA272" s="67"/>
      <c r="AB272" s="70" t="s">
        <v>1811</v>
      </c>
      <c r="AC272" s="74"/>
      <c r="AD272" s="67" t="s">
        <v>1808</v>
      </c>
    </row>
    <row r="273" spans="1:30" ht="32.25" customHeight="1" x14ac:dyDescent="0.15">
      <c r="A273" s="67" t="str">
        <f t="shared" si="1"/>
        <v>02/2021</v>
      </c>
      <c r="B273" s="67" t="str">
        <f>'DL CT'!B273</f>
        <v>SON00131</v>
      </c>
      <c r="C273" s="67" t="str">
        <f>LEFT('DL CT'!C273,10)</f>
        <v>25/02/2021</v>
      </c>
      <c r="D273" s="68" t="str">
        <f>IF('DL CT'!D273="Showroom","H1",IF('DL CT'!D273="DSpace","D1",IF('DL CT'!D273="Kho TTF","T4","D4")))</f>
        <v>H1</v>
      </c>
      <c r="E273" s="67" t="str">
        <f>'DL CT'!Q273</f>
        <v>KH000003</v>
      </c>
      <c r="F273" s="69" t="str">
        <f>'DL CT'!R273</f>
        <v>KH000003</v>
      </c>
      <c r="G273" s="67" t="str">
        <f>'DL CT'!S273</f>
        <v/>
      </c>
      <c r="H273" s="70" t="str">
        <f>'DL CT'!W273</f>
        <v>Ánh Nguyệt</v>
      </c>
      <c r="I273" s="70" t="str">
        <f>'DL CT'!Z273</f>
        <v>HP00000000232</v>
      </c>
      <c r="J273" s="69">
        <f t="shared" si="2"/>
        <v>0</v>
      </c>
      <c r="K273" s="67">
        <f t="shared" si="3"/>
        <v>0</v>
      </c>
      <c r="L273" s="71">
        <f>'DL CT'!AC273</f>
        <v>1</v>
      </c>
      <c r="M273" s="72" t="str">
        <f>'DL CT'!AE273</f>
        <v>Cái</v>
      </c>
      <c r="N273" s="72">
        <f>'DL CT'!AF273</f>
        <v>125000</v>
      </c>
      <c r="O273" s="72">
        <f>'DL CT'!AG273</f>
        <v>0</v>
      </c>
      <c r="P273" s="72">
        <f>'DL CT'!AH273</f>
        <v>0</v>
      </c>
      <c r="Q273" s="73">
        <f>'DL CT'!AI273</f>
        <v>125000</v>
      </c>
      <c r="R273" s="67">
        <f>'DL CT'!AJ273</f>
        <v>0</v>
      </c>
      <c r="S273" s="67">
        <f>'DL CT'!AK273</f>
        <v>0</v>
      </c>
      <c r="T273" s="67">
        <f>'DL CT'!AL273</f>
        <v>0</v>
      </c>
      <c r="U273" s="73">
        <f>'DL CT'!AM273</f>
        <v>0</v>
      </c>
      <c r="V273" s="73">
        <f>'DL CT'!AN273</f>
        <v>125000</v>
      </c>
      <c r="W273" s="67"/>
      <c r="X273" s="67">
        <f>'DL CT'!AB273</f>
        <v>0</v>
      </c>
      <c r="Y273" s="67">
        <f>'DL CT'!AP273</f>
        <v>0</v>
      </c>
      <c r="Z273" s="67"/>
      <c r="AA273" s="67"/>
      <c r="AB273" s="70" t="s">
        <v>1807</v>
      </c>
      <c r="AC273" s="74"/>
      <c r="AD273" s="67" t="s">
        <v>1808</v>
      </c>
    </row>
    <row r="274" spans="1:30" ht="32.25" customHeight="1" x14ac:dyDescent="0.15">
      <c r="A274" s="67" t="str">
        <f t="shared" si="1"/>
        <v>02/2021</v>
      </c>
      <c r="B274" s="67" t="str">
        <f>'DL CT'!B274</f>
        <v>SON00132</v>
      </c>
      <c r="C274" s="67" t="str">
        <f>LEFT('DL CT'!C274,10)</f>
        <v>26/02/2021</v>
      </c>
      <c r="D274" s="68" t="str">
        <f>IF('DL CT'!D274="Showroom","H1",IF('DL CT'!D274="DSpace","D1",IF('DL CT'!D274="Kho TTF","T4","D4")))</f>
        <v>H1</v>
      </c>
      <c r="E274" s="67" t="str">
        <f>'DL CT'!Q274</f>
        <v>KH000089</v>
      </c>
      <c r="F274" s="69" t="str">
        <f>'DL CT'!R274</f>
        <v>KH000089</v>
      </c>
      <c r="G274" s="67" t="str">
        <f>'DL CT'!S274</f>
        <v/>
      </c>
      <c r="H274" s="70" t="str">
        <f>'DL CT'!W274</f>
        <v>Ánh Nguyệt</v>
      </c>
      <c r="I274" s="70" t="str">
        <f>'DL CT'!Z274</f>
        <v>HP00000000233</v>
      </c>
      <c r="J274" s="69">
        <f t="shared" si="2"/>
        <v>0</v>
      </c>
      <c r="K274" s="67">
        <f t="shared" si="3"/>
        <v>0</v>
      </c>
      <c r="L274" s="71">
        <f>'DL CT'!AC274</f>
        <v>1</v>
      </c>
      <c r="M274" s="72" t="str">
        <f>'DL CT'!AE274</f>
        <v>cái</v>
      </c>
      <c r="N274" s="72">
        <f>'DL CT'!AF274</f>
        <v>245000</v>
      </c>
      <c r="O274" s="72">
        <f>'DL CT'!AG274</f>
        <v>0</v>
      </c>
      <c r="P274" s="72">
        <f>'DL CT'!AH274</f>
        <v>0</v>
      </c>
      <c r="Q274" s="73">
        <f>'DL CT'!AI274</f>
        <v>245000</v>
      </c>
      <c r="R274" s="67">
        <f>'DL CT'!AJ274</f>
        <v>0</v>
      </c>
      <c r="S274" s="67">
        <f>'DL CT'!AK274</f>
        <v>0</v>
      </c>
      <c r="T274" s="67">
        <f>'DL CT'!AL274</f>
        <v>0</v>
      </c>
      <c r="U274" s="73">
        <f>'DL CT'!AM274</f>
        <v>0</v>
      </c>
      <c r="V274" s="73">
        <f>'DL CT'!AN274</f>
        <v>245000</v>
      </c>
      <c r="W274" s="67"/>
      <c r="X274" s="67">
        <f>'DL CT'!AB274</f>
        <v>0</v>
      </c>
      <c r="Y274" s="67">
        <f>'DL CT'!AP274</f>
        <v>0</v>
      </c>
      <c r="Z274" s="67"/>
      <c r="AA274" s="67"/>
      <c r="AB274" s="70" t="s">
        <v>1807</v>
      </c>
      <c r="AC274" s="74"/>
      <c r="AD274" s="67" t="s">
        <v>1808</v>
      </c>
    </row>
    <row r="275" spans="1:30" ht="32.25" customHeight="1" x14ac:dyDescent="0.15">
      <c r="A275" s="67" t="str">
        <f t="shared" si="1"/>
        <v>02/2021</v>
      </c>
      <c r="B275" s="67" t="str">
        <f>'DL CT'!B275</f>
        <v>SON00133</v>
      </c>
      <c r="C275" s="67" t="str">
        <f>LEFT('DL CT'!C275,10)</f>
        <v>27/02/2021</v>
      </c>
      <c r="D275" s="68" t="str">
        <f>IF('DL CT'!D275="Showroom","H1",IF('DL CT'!D275="DSpace","D1",IF('DL CT'!D275="Kho TTF","T4","D4")))</f>
        <v>H1</v>
      </c>
      <c r="E275" s="67" t="str">
        <f>'DL CT'!Q275</f>
        <v>KH000001</v>
      </c>
      <c r="F275" s="69" t="str">
        <f>'DL CT'!R275</f>
        <v>KH000001</v>
      </c>
      <c r="G275" s="67" t="str">
        <f>'DL CT'!S275</f>
        <v/>
      </c>
      <c r="H275" s="70" t="str">
        <f>'DL CT'!W275</f>
        <v>Ánh Nguyệt</v>
      </c>
      <c r="I275" s="70" t="str">
        <f>'DL CT'!Z275</f>
        <v>HP00000000234</v>
      </c>
      <c r="J275" s="69">
        <f t="shared" si="2"/>
        <v>0</v>
      </c>
      <c r="K275" s="67">
        <f t="shared" si="3"/>
        <v>0</v>
      </c>
      <c r="L275" s="71">
        <f>'DL CT'!AC275</f>
        <v>1</v>
      </c>
      <c r="M275" s="72" t="str">
        <f>'DL CT'!AE275</f>
        <v>Cái</v>
      </c>
      <c r="N275" s="72">
        <f>'DL CT'!AF275</f>
        <v>495000</v>
      </c>
      <c r="O275" s="72">
        <f>'DL CT'!AG275</f>
        <v>0</v>
      </c>
      <c r="P275" s="72">
        <f>'DL CT'!AH275</f>
        <v>0</v>
      </c>
      <c r="Q275" s="73">
        <f>'DL CT'!AI275</f>
        <v>495000</v>
      </c>
      <c r="R275" s="67">
        <f>'DL CT'!AJ275</f>
        <v>0</v>
      </c>
      <c r="S275" s="67">
        <f>'DL CT'!AK275</f>
        <v>0</v>
      </c>
      <c r="T275" s="67">
        <f>'DL CT'!AL275</f>
        <v>0</v>
      </c>
      <c r="U275" s="73">
        <f>'DL CT'!AM275</f>
        <v>0</v>
      </c>
      <c r="V275" s="73">
        <f>'DL CT'!AN275</f>
        <v>495000</v>
      </c>
      <c r="W275" s="67"/>
      <c r="X275" s="67">
        <f>'DL CT'!AB275</f>
        <v>0</v>
      </c>
      <c r="Y275" s="67">
        <f>'DL CT'!AP275</f>
        <v>0</v>
      </c>
      <c r="Z275" s="67"/>
      <c r="AA275" s="67"/>
      <c r="AB275" s="70" t="s">
        <v>1807</v>
      </c>
      <c r="AC275" s="74"/>
      <c r="AD275" s="67" t="s">
        <v>1808</v>
      </c>
    </row>
    <row r="276" spans="1:30" ht="32.25" customHeight="1" x14ac:dyDescent="0.15">
      <c r="A276" s="67" t="str">
        <f t="shared" si="1"/>
        <v>02/2021</v>
      </c>
      <c r="B276" s="67" t="str">
        <f>'DL CT'!B276</f>
        <v>SON00134</v>
      </c>
      <c r="C276" s="67" t="str">
        <f>LEFT('DL CT'!C276,10)</f>
        <v>27/02/2021</v>
      </c>
      <c r="D276" s="68" t="str">
        <f>IF('DL CT'!D276="Showroom","H1",IF('DL CT'!D276="DSpace","D1",IF('DL CT'!D276="Kho TTF","T4","D4")))</f>
        <v>H1</v>
      </c>
      <c r="E276" s="67" t="str">
        <f>'DL CT'!Q276</f>
        <v>KH000090</v>
      </c>
      <c r="F276" s="69" t="str">
        <f>'DL CT'!R276</f>
        <v>KH000090</v>
      </c>
      <c r="G276" s="67" t="str">
        <f>'DL CT'!S276</f>
        <v/>
      </c>
      <c r="H276" s="70" t="str">
        <f>'DL CT'!W276</f>
        <v>Thùy Linh</v>
      </c>
      <c r="I276" s="70" t="str">
        <f>'DL CT'!Z276</f>
        <v>HP00000000235</v>
      </c>
      <c r="J276" s="69">
        <f t="shared" si="2"/>
        <v>0</v>
      </c>
      <c r="K276" s="67">
        <f t="shared" si="3"/>
        <v>0</v>
      </c>
      <c r="L276" s="71">
        <f>'DL CT'!AC276</f>
        <v>1</v>
      </c>
      <c r="M276" s="72" t="str">
        <f>'DL CT'!AE276</f>
        <v>Cái</v>
      </c>
      <c r="N276" s="72">
        <f>'DL CT'!AF276</f>
        <v>149000</v>
      </c>
      <c r="O276" s="72">
        <f>'DL CT'!AG276</f>
        <v>0</v>
      </c>
      <c r="P276" s="72">
        <f>'DL CT'!AH276</f>
        <v>0</v>
      </c>
      <c r="Q276" s="73">
        <f>'DL CT'!AI276</f>
        <v>149000</v>
      </c>
      <c r="R276" s="67">
        <f>'DL CT'!AJ276</f>
        <v>0</v>
      </c>
      <c r="S276" s="67">
        <f>'DL CT'!AK276</f>
        <v>0</v>
      </c>
      <c r="T276" s="67">
        <f>'DL CT'!AL276</f>
        <v>0</v>
      </c>
      <c r="U276" s="73">
        <f>'DL CT'!AM276</f>
        <v>0</v>
      </c>
      <c r="V276" s="73">
        <f>'DL CT'!AN276</f>
        <v>149000</v>
      </c>
      <c r="W276" s="67"/>
      <c r="X276" s="67">
        <f>'DL CT'!AB276</f>
        <v>0</v>
      </c>
      <c r="Y276" s="67">
        <f>'DL CT'!AP276</f>
        <v>0</v>
      </c>
      <c r="Z276" s="67"/>
      <c r="AA276" s="67"/>
      <c r="AB276" s="70" t="s">
        <v>1807</v>
      </c>
      <c r="AC276" s="74"/>
      <c r="AD276" s="67" t="s">
        <v>1808</v>
      </c>
    </row>
    <row r="277" spans="1:30" ht="32.25" customHeight="1" x14ac:dyDescent="0.15">
      <c r="A277" s="67" t="str">
        <f t="shared" si="1"/>
        <v>02/2021</v>
      </c>
      <c r="B277" s="67" t="str">
        <f>'DL CT'!B277</f>
        <v>SON00135</v>
      </c>
      <c r="C277" s="67" t="str">
        <f>LEFT('DL CT'!C277,10)</f>
        <v>28/02/2021</v>
      </c>
      <c r="D277" s="68" t="str">
        <f>IF('DL CT'!D277="Showroom","H1",IF('DL CT'!D277="DSpace","D1",IF('DL CT'!D277="Kho TTF","T4","D4")))</f>
        <v>H1</v>
      </c>
      <c r="E277" s="67" t="str">
        <f>'DL CT'!Q277</f>
        <v>KH000091</v>
      </c>
      <c r="F277" s="69" t="str">
        <f>'DL CT'!R277</f>
        <v>KH000091</v>
      </c>
      <c r="G277" s="67" t="str">
        <f>'DL CT'!S277</f>
        <v/>
      </c>
      <c r="H277" s="70" t="str">
        <f>'DL CT'!W277</f>
        <v>Ánh Nguyệt</v>
      </c>
      <c r="I277" s="70" t="str">
        <f>'DL CT'!Z277</f>
        <v>HP00000000236</v>
      </c>
      <c r="J277" s="69">
        <f t="shared" si="2"/>
        <v>0</v>
      </c>
      <c r="K277" s="67">
        <f t="shared" si="3"/>
        <v>0</v>
      </c>
      <c r="L277" s="71">
        <f>'DL CT'!AC277</f>
        <v>1</v>
      </c>
      <c r="M277" s="72" t="str">
        <f>'DL CT'!AE277</f>
        <v>Cái</v>
      </c>
      <c r="N277" s="72">
        <f>'DL CT'!AF277</f>
        <v>1485000</v>
      </c>
      <c r="O277" s="72">
        <f>'DL CT'!AG277</f>
        <v>594000</v>
      </c>
      <c r="P277" s="72">
        <f>'DL CT'!AH277</f>
        <v>40</v>
      </c>
      <c r="Q277" s="73">
        <f>'DL CT'!AI277</f>
        <v>891000</v>
      </c>
      <c r="R277" s="67">
        <f>'DL CT'!AJ277</f>
        <v>0</v>
      </c>
      <c r="S277" s="67">
        <f>'DL CT'!AK277</f>
        <v>0</v>
      </c>
      <c r="T277" s="67">
        <f>'DL CT'!AL277</f>
        <v>0</v>
      </c>
      <c r="U277" s="73">
        <f>'DL CT'!AM277</f>
        <v>0</v>
      </c>
      <c r="V277" s="73">
        <f>'DL CT'!AN277</f>
        <v>5709000</v>
      </c>
      <c r="W277" s="67"/>
      <c r="X277" s="67" t="str">
        <f>'DL CT'!AB277</f>
        <v>Outlet giam 40%</v>
      </c>
      <c r="Y277" s="67">
        <f>'DL CT'!AP277</f>
        <v>0</v>
      </c>
      <c r="Z277" s="67"/>
      <c r="AA277" s="67"/>
      <c r="AB277" s="70" t="s">
        <v>1807</v>
      </c>
      <c r="AC277" s="74"/>
      <c r="AD277" s="67" t="s">
        <v>1809</v>
      </c>
    </row>
    <row r="278" spans="1:30" ht="32.25" customHeight="1" x14ac:dyDescent="0.15">
      <c r="A278" s="67" t="str">
        <f t="shared" si="1"/>
        <v>02/2021</v>
      </c>
      <c r="B278" s="67" t="str">
        <f>'DL CT'!B278</f>
        <v>SON00135</v>
      </c>
      <c r="C278" s="67" t="str">
        <f>LEFT('DL CT'!C278,10)</f>
        <v>28/02/2021</v>
      </c>
      <c r="D278" s="68" t="str">
        <f>IF('DL CT'!D278="Showroom","H1",IF('DL CT'!D278="DSpace","D1",IF('DL CT'!D278="Kho TTF","T4","D4")))</f>
        <v>H1</v>
      </c>
      <c r="E278" s="67" t="str">
        <f>'DL CT'!Q278</f>
        <v>KH000091</v>
      </c>
      <c r="F278" s="69" t="str">
        <f>'DL CT'!R278</f>
        <v>KH000091</v>
      </c>
      <c r="G278" s="67" t="str">
        <f>'DL CT'!S278</f>
        <v/>
      </c>
      <c r="H278" s="70" t="str">
        <f>'DL CT'!W278</f>
        <v>Ánh Nguyệt</v>
      </c>
      <c r="I278" s="70" t="str">
        <f>'DL CT'!Z278</f>
        <v>HP00000000237</v>
      </c>
      <c r="J278" s="69">
        <f t="shared" si="2"/>
        <v>0</v>
      </c>
      <c r="K278" s="67">
        <f t="shared" si="3"/>
        <v>0</v>
      </c>
      <c r="L278" s="71">
        <f>'DL CT'!AC278</f>
        <v>1</v>
      </c>
      <c r="M278" s="72" t="str">
        <f>'DL CT'!AE278</f>
        <v>Cái</v>
      </c>
      <c r="N278" s="72">
        <f>'DL CT'!AF278</f>
        <v>1155000</v>
      </c>
      <c r="O278" s="72">
        <f>'DL CT'!AG278</f>
        <v>0</v>
      </c>
      <c r="P278" s="72">
        <f>'DL CT'!AH278</f>
        <v>0</v>
      </c>
      <c r="Q278" s="73">
        <f>'DL CT'!AI278</f>
        <v>1155000</v>
      </c>
      <c r="R278" s="67">
        <f>'DL CT'!AJ278</f>
        <v>0</v>
      </c>
      <c r="S278" s="67">
        <f>'DL CT'!AK278</f>
        <v>0</v>
      </c>
      <c r="T278" s="67">
        <f>'DL CT'!AL278</f>
        <v>0</v>
      </c>
      <c r="U278" s="73">
        <f>'DL CT'!AM278</f>
        <v>0</v>
      </c>
      <c r="V278" s="73">
        <f>'DL CT'!AN278</f>
        <v>0</v>
      </c>
      <c r="W278" s="67"/>
      <c r="X278" s="67">
        <f>'DL CT'!AB278</f>
        <v>0</v>
      </c>
      <c r="Y278" s="67">
        <f>'DL CT'!AP278</f>
        <v>0</v>
      </c>
      <c r="Z278" s="67"/>
      <c r="AA278" s="67"/>
      <c r="AB278" s="70" t="s">
        <v>1807</v>
      </c>
      <c r="AC278" s="74"/>
      <c r="AD278" s="67" t="s">
        <v>1808</v>
      </c>
    </row>
    <row r="279" spans="1:30" ht="32.25" customHeight="1" x14ac:dyDescent="0.15">
      <c r="A279" s="67" t="str">
        <f t="shared" si="1"/>
        <v>02/2021</v>
      </c>
      <c r="B279" s="67" t="str">
        <f>'DL CT'!B279</f>
        <v>SON00135</v>
      </c>
      <c r="C279" s="67" t="str">
        <f>LEFT('DL CT'!C279,10)</f>
        <v>28/02/2021</v>
      </c>
      <c r="D279" s="68" t="str">
        <f>IF('DL CT'!D279="Showroom","H1",IF('DL CT'!D279="DSpace","D1",IF('DL CT'!D279="Kho TTF","T4","D4")))</f>
        <v>H1</v>
      </c>
      <c r="E279" s="67" t="str">
        <f>'DL CT'!Q279</f>
        <v>KH000091</v>
      </c>
      <c r="F279" s="69" t="str">
        <f>'DL CT'!R279</f>
        <v>KH000091</v>
      </c>
      <c r="G279" s="67" t="str">
        <f>'DL CT'!S279</f>
        <v/>
      </c>
      <c r="H279" s="70" t="str">
        <f>'DL CT'!W279</f>
        <v>Ánh Nguyệt</v>
      </c>
      <c r="I279" s="70" t="str">
        <f>'DL CT'!Z279</f>
        <v>HP00000000238</v>
      </c>
      <c r="J279" s="69">
        <f t="shared" si="2"/>
        <v>0</v>
      </c>
      <c r="K279" s="67">
        <f t="shared" si="3"/>
        <v>0</v>
      </c>
      <c r="L279" s="71">
        <f>'DL CT'!AC279</f>
        <v>1</v>
      </c>
      <c r="M279" s="72" t="str">
        <f>'DL CT'!AE279</f>
        <v>Cái</v>
      </c>
      <c r="N279" s="72">
        <f>'DL CT'!AF279</f>
        <v>1485000</v>
      </c>
      <c r="O279" s="72">
        <f>'DL CT'!AG279</f>
        <v>594000</v>
      </c>
      <c r="P279" s="72">
        <f>'DL CT'!AH279</f>
        <v>40</v>
      </c>
      <c r="Q279" s="73">
        <f>'DL CT'!AI279</f>
        <v>891000</v>
      </c>
      <c r="R279" s="67">
        <f>'DL CT'!AJ279</f>
        <v>0</v>
      </c>
      <c r="S279" s="67">
        <f>'DL CT'!AK279</f>
        <v>0</v>
      </c>
      <c r="T279" s="67">
        <f>'DL CT'!AL279</f>
        <v>0</v>
      </c>
      <c r="U279" s="73">
        <f>'DL CT'!AM279</f>
        <v>0</v>
      </c>
      <c r="V279" s="73">
        <f>'DL CT'!AN279</f>
        <v>0</v>
      </c>
      <c r="W279" s="67"/>
      <c r="X279" s="67" t="str">
        <f>'DL CT'!AB279</f>
        <v>outlet giam 40%</v>
      </c>
      <c r="Y279" s="67">
        <f>'DL CT'!AP279</f>
        <v>0</v>
      </c>
      <c r="Z279" s="67"/>
      <c r="AA279" s="67"/>
      <c r="AB279" s="70" t="s">
        <v>1807</v>
      </c>
      <c r="AC279" s="74"/>
      <c r="AD279" s="67" t="s">
        <v>1809</v>
      </c>
    </row>
    <row r="280" spans="1:30" ht="32.25" customHeight="1" x14ac:dyDescent="0.15">
      <c r="A280" s="67" t="str">
        <f t="shared" si="1"/>
        <v>02/2021</v>
      </c>
      <c r="B280" s="67" t="str">
        <f>'DL CT'!B280</f>
        <v>SON00135</v>
      </c>
      <c r="C280" s="67" t="str">
        <f>LEFT('DL CT'!C280,10)</f>
        <v>28/02/2021</v>
      </c>
      <c r="D280" s="68" t="str">
        <f>IF('DL CT'!D280="Showroom","H1",IF('DL CT'!D280="DSpace","D1",IF('DL CT'!D280="Kho TTF","T4","D4")))</f>
        <v>H1</v>
      </c>
      <c r="E280" s="67" t="str">
        <f>'DL CT'!Q280</f>
        <v>KH000091</v>
      </c>
      <c r="F280" s="69" t="str">
        <f>'DL CT'!R280</f>
        <v>KH000091</v>
      </c>
      <c r="G280" s="67" t="str">
        <f>'DL CT'!S280</f>
        <v/>
      </c>
      <c r="H280" s="70" t="str">
        <f>'DL CT'!W280</f>
        <v>Ánh Nguyệt</v>
      </c>
      <c r="I280" s="70" t="str">
        <f>'DL CT'!Z280</f>
        <v>HP00000000239</v>
      </c>
      <c r="J280" s="69">
        <f t="shared" si="2"/>
        <v>0</v>
      </c>
      <c r="K280" s="67">
        <f t="shared" si="3"/>
        <v>0</v>
      </c>
      <c r="L280" s="71">
        <f>'DL CT'!AC280</f>
        <v>1</v>
      </c>
      <c r="M280" s="72" t="str">
        <f>'DL CT'!AE280</f>
        <v>Cái</v>
      </c>
      <c r="N280" s="72">
        <f>'DL CT'!AF280</f>
        <v>1650000</v>
      </c>
      <c r="O280" s="72">
        <f>'DL CT'!AG280</f>
        <v>660000</v>
      </c>
      <c r="P280" s="72">
        <f>'DL CT'!AH280</f>
        <v>40</v>
      </c>
      <c r="Q280" s="73">
        <f>'DL CT'!AI280</f>
        <v>990000</v>
      </c>
      <c r="R280" s="67">
        <f>'DL CT'!AJ280</f>
        <v>0</v>
      </c>
      <c r="S280" s="67">
        <f>'DL CT'!AK280</f>
        <v>0</v>
      </c>
      <c r="T280" s="67">
        <f>'DL CT'!AL280</f>
        <v>0</v>
      </c>
      <c r="U280" s="73">
        <f>'DL CT'!AM280</f>
        <v>0</v>
      </c>
      <c r="V280" s="73">
        <f>'DL CT'!AN280</f>
        <v>0</v>
      </c>
      <c r="W280" s="67"/>
      <c r="X280" s="67" t="str">
        <f>'DL CT'!AB280</f>
        <v>outlet giam 40%</v>
      </c>
      <c r="Y280" s="67">
        <f>'DL CT'!AP280</f>
        <v>0</v>
      </c>
      <c r="Z280" s="67"/>
      <c r="AA280" s="67"/>
      <c r="AB280" s="70" t="s">
        <v>1807</v>
      </c>
      <c r="AC280" s="74"/>
      <c r="AD280" s="67" t="s">
        <v>1809</v>
      </c>
    </row>
    <row r="281" spans="1:30" ht="32.25" customHeight="1" x14ac:dyDescent="0.15">
      <c r="A281" s="67" t="str">
        <f t="shared" si="1"/>
        <v>02/2021</v>
      </c>
      <c r="B281" s="67" t="str">
        <f>'DL CT'!B281</f>
        <v>SON00135</v>
      </c>
      <c r="C281" s="67" t="str">
        <f>LEFT('DL CT'!C281,10)</f>
        <v>28/02/2021</v>
      </c>
      <c r="D281" s="68" t="str">
        <f>IF('DL CT'!D281="Showroom","H1",IF('DL CT'!D281="DSpace","D1",IF('DL CT'!D281="Kho TTF","T4","D4")))</f>
        <v>H1</v>
      </c>
      <c r="E281" s="67" t="str">
        <f>'DL CT'!Q281</f>
        <v>KH000091</v>
      </c>
      <c r="F281" s="69" t="str">
        <f>'DL CT'!R281</f>
        <v>KH000091</v>
      </c>
      <c r="G281" s="67" t="str">
        <f>'DL CT'!S281</f>
        <v/>
      </c>
      <c r="H281" s="70" t="str">
        <f>'DL CT'!W281</f>
        <v>Ánh Nguyệt</v>
      </c>
      <c r="I281" s="70" t="str">
        <f>'DL CT'!Z281</f>
        <v>HP00000000240</v>
      </c>
      <c r="J281" s="69">
        <f t="shared" si="2"/>
        <v>0</v>
      </c>
      <c r="K281" s="67">
        <f t="shared" si="3"/>
        <v>0</v>
      </c>
      <c r="L281" s="71">
        <f>'DL CT'!AC281</f>
        <v>1</v>
      </c>
      <c r="M281" s="72" t="str">
        <f>'DL CT'!AE281</f>
        <v>Cái</v>
      </c>
      <c r="N281" s="72">
        <f>'DL CT'!AF281</f>
        <v>1485000</v>
      </c>
      <c r="O281" s="72">
        <f>'DL CT'!AG281</f>
        <v>594000</v>
      </c>
      <c r="P281" s="72">
        <f>'DL CT'!AH281</f>
        <v>40</v>
      </c>
      <c r="Q281" s="73">
        <f>'DL CT'!AI281</f>
        <v>891000</v>
      </c>
      <c r="R281" s="67">
        <f>'DL CT'!AJ281</f>
        <v>0</v>
      </c>
      <c r="S281" s="67">
        <f>'DL CT'!AK281</f>
        <v>0</v>
      </c>
      <c r="T281" s="67">
        <f>'DL CT'!AL281</f>
        <v>0</v>
      </c>
      <c r="U281" s="73">
        <f>'DL CT'!AM281</f>
        <v>0</v>
      </c>
      <c r="V281" s="73">
        <f>'DL CT'!AN281</f>
        <v>0</v>
      </c>
      <c r="W281" s="67"/>
      <c r="X281" s="67" t="str">
        <f>'DL CT'!AB281</f>
        <v>outlet giam 40%</v>
      </c>
      <c r="Y281" s="67">
        <f>'DL CT'!AP281</f>
        <v>0</v>
      </c>
      <c r="Z281" s="67"/>
      <c r="AA281" s="67"/>
      <c r="AB281" s="70" t="s">
        <v>1807</v>
      </c>
      <c r="AC281" s="74"/>
      <c r="AD281" s="67" t="s">
        <v>1809</v>
      </c>
    </row>
    <row r="282" spans="1:30" ht="32.25" customHeight="1" x14ac:dyDescent="0.15">
      <c r="A282" s="67" t="str">
        <f t="shared" si="1"/>
        <v>02/2021</v>
      </c>
      <c r="B282" s="67" t="str">
        <f>'DL CT'!B282</f>
        <v>SON00135</v>
      </c>
      <c r="C282" s="67" t="str">
        <f>LEFT('DL CT'!C282,10)</f>
        <v>28/02/2021</v>
      </c>
      <c r="D282" s="68" t="str">
        <f>IF('DL CT'!D282="Showroom","H1",IF('DL CT'!D282="DSpace","D1",IF('DL CT'!D282="Kho TTF","T4","D4")))</f>
        <v>H1</v>
      </c>
      <c r="E282" s="67" t="str">
        <f>'DL CT'!Q282</f>
        <v>KH000091</v>
      </c>
      <c r="F282" s="69" t="str">
        <f>'DL CT'!R282</f>
        <v>KH000091</v>
      </c>
      <c r="G282" s="67" t="str">
        <f>'DL CT'!S282</f>
        <v/>
      </c>
      <c r="H282" s="70" t="str">
        <f>'DL CT'!W282</f>
        <v>Ánh Nguyệt</v>
      </c>
      <c r="I282" s="70" t="str">
        <f>'DL CT'!Z282</f>
        <v>HP00000000241</v>
      </c>
      <c r="J282" s="69">
        <f t="shared" si="2"/>
        <v>0</v>
      </c>
      <c r="K282" s="67">
        <f t="shared" si="3"/>
        <v>0</v>
      </c>
      <c r="L282" s="71">
        <f>'DL CT'!AC282</f>
        <v>1</v>
      </c>
      <c r="M282" s="72" t="str">
        <f>'DL CT'!AE282</f>
        <v>Cái</v>
      </c>
      <c r="N282" s="72">
        <f>'DL CT'!AF282</f>
        <v>1485000</v>
      </c>
      <c r="O282" s="72">
        <f>'DL CT'!AG282</f>
        <v>594000</v>
      </c>
      <c r="P282" s="72">
        <f>'DL CT'!AH282</f>
        <v>40</v>
      </c>
      <c r="Q282" s="73">
        <f>'DL CT'!AI282</f>
        <v>891000</v>
      </c>
      <c r="R282" s="67">
        <f>'DL CT'!AJ282</f>
        <v>0</v>
      </c>
      <c r="S282" s="67">
        <f>'DL CT'!AK282</f>
        <v>0</v>
      </c>
      <c r="T282" s="67">
        <f>'DL CT'!AL282</f>
        <v>0</v>
      </c>
      <c r="U282" s="73">
        <f>'DL CT'!AM282</f>
        <v>0</v>
      </c>
      <c r="V282" s="73">
        <f>'DL CT'!AN282</f>
        <v>0</v>
      </c>
      <c r="W282" s="67"/>
      <c r="X282" s="67" t="str">
        <f>'DL CT'!AB282</f>
        <v>outlet giam 40%</v>
      </c>
      <c r="Y282" s="67">
        <f>'DL CT'!AP282</f>
        <v>0</v>
      </c>
      <c r="Z282" s="67"/>
      <c r="AA282" s="67"/>
      <c r="AB282" s="70" t="s">
        <v>1807</v>
      </c>
      <c r="AC282" s="74"/>
      <c r="AD282" s="67" t="s">
        <v>1809</v>
      </c>
    </row>
    <row r="283" spans="1:30" ht="32.25" customHeight="1" x14ac:dyDescent="0.15">
      <c r="A283" s="67" t="str">
        <f t="shared" si="1"/>
        <v>02/2021</v>
      </c>
      <c r="B283" s="67" t="str">
        <f>'DL CT'!B283</f>
        <v>SON00136</v>
      </c>
      <c r="C283" s="67" t="str">
        <f>LEFT('DL CT'!C283,10)</f>
        <v>28/02/2021</v>
      </c>
      <c r="D283" s="68" t="str">
        <f>IF('DL CT'!D283="Showroom","H1",IF('DL CT'!D283="DSpace","D1",IF('DL CT'!D283="Kho TTF","T4","D4")))</f>
        <v>T4</v>
      </c>
      <c r="E283" s="67" t="str">
        <f>'DL CT'!Q283</f>
        <v>KH000027</v>
      </c>
      <c r="F283" s="69" t="str">
        <f>'DL CT'!R283</f>
        <v>KH000027</v>
      </c>
      <c r="G283" s="67" t="str">
        <f>'DL CT'!S283</f>
        <v/>
      </c>
      <c r="H283" s="70" t="str">
        <f>'DL CT'!W283</f>
        <v>Ánh Nguyệt</v>
      </c>
      <c r="I283" s="70" t="str">
        <f>'DL CT'!Z283</f>
        <v>HP00000000242</v>
      </c>
      <c r="J283" s="69">
        <f t="shared" si="2"/>
        <v>0</v>
      </c>
      <c r="K283" s="67">
        <f t="shared" si="3"/>
        <v>0</v>
      </c>
      <c r="L283" s="71">
        <f>'DL CT'!AC283</f>
        <v>1</v>
      </c>
      <c r="M283" s="72" t="str">
        <f>'DL CT'!AE283</f>
        <v>Cái</v>
      </c>
      <c r="N283" s="72">
        <f>'DL CT'!AF283</f>
        <v>3520000</v>
      </c>
      <c r="O283" s="72">
        <f>'DL CT'!AG283</f>
        <v>704000</v>
      </c>
      <c r="P283" s="72">
        <f>'DL CT'!AH283</f>
        <v>20</v>
      </c>
      <c r="Q283" s="73">
        <f>'DL CT'!AI283</f>
        <v>2816000</v>
      </c>
      <c r="R283" s="67">
        <f>'DL CT'!AJ283</f>
        <v>0</v>
      </c>
      <c r="S283" s="67">
        <f>'DL CT'!AK283</f>
        <v>0</v>
      </c>
      <c r="T283" s="67">
        <f>'DL CT'!AL283</f>
        <v>0</v>
      </c>
      <c r="U283" s="73">
        <f>'DL CT'!AM283</f>
        <v>0</v>
      </c>
      <c r="V283" s="73">
        <f>'DL CT'!AN283</f>
        <v>8624000</v>
      </c>
      <c r="W283" s="67"/>
      <c r="X283" s="67">
        <f>'DL CT'!AB283</f>
        <v>0</v>
      </c>
      <c r="Y283" s="67" t="str">
        <f>'DL CT'!AP283</f>
        <v>Chị Nương duyệt giảm 20% 26/02/21</v>
      </c>
      <c r="Z283" s="67"/>
      <c r="AA283" s="67"/>
      <c r="AB283" s="70" t="s">
        <v>1807</v>
      </c>
      <c r="AC283" s="74"/>
      <c r="AD283" s="67" t="s">
        <v>1809</v>
      </c>
    </row>
    <row r="284" spans="1:30" ht="32.25" customHeight="1" x14ac:dyDescent="0.15">
      <c r="A284" s="67" t="str">
        <f t="shared" si="1"/>
        <v>02/2021</v>
      </c>
      <c r="B284" s="67" t="str">
        <f>'DL CT'!B284</f>
        <v>SON00136</v>
      </c>
      <c r="C284" s="67" t="str">
        <f>LEFT('DL CT'!C284,10)</f>
        <v>28/02/2021</v>
      </c>
      <c r="D284" s="68" t="str">
        <f>IF('DL CT'!D284="Showroom","H1",IF('DL CT'!D284="DSpace","D1",IF('DL CT'!D284="Kho TTF","T4","D4")))</f>
        <v>T4</v>
      </c>
      <c r="E284" s="67" t="str">
        <f>'DL CT'!Q284</f>
        <v>KH000027</v>
      </c>
      <c r="F284" s="69" t="str">
        <f>'DL CT'!R284</f>
        <v>KH000027</v>
      </c>
      <c r="G284" s="67" t="str">
        <f>'DL CT'!S284</f>
        <v/>
      </c>
      <c r="H284" s="70" t="str">
        <f>'DL CT'!W284</f>
        <v>Ánh Nguyệt</v>
      </c>
      <c r="I284" s="70" t="str">
        <f>'DL CT'!Z284</f>
        <v>HP00000000243</v>
      </c>
      <c r="J284" s="69">
        <f t="shared" si="2"/>
        <v>0</v>
      </c>
      <c r="K284" s="67">
        <f t="shared" si="3"/>
        <v>0</v>
      </c>
      <c r="L284" s="71">
        <f>'DL CT'!AC284</f>
        <v>4</v>
      </c>
      <c r="M284" s="72" t="str">
        <f>'DL CT'!AE284</f>
        <v>Cái</v>
      </c>
      <c r="N284" s="72">
        <f>'DL CT'!AF284</f>
        <v>1815000</v>
      </c>
      <c r="O284" s="72">
        <f>'DL CT'!AG284</f>
        <v>1452000</v>
      </c>
      <c r="P284" s="72">
        <f>'DL CT'!AH284</f>
        <v>20</v>
      </c>
      <c r="Q284" s="73">
        <f>'DL CT'!AI284</f>
        <v>5808000</v>
      </c>
      <c r="R284" s="67">
        <f>'DL CT'!AJ284</f>
        <v>0</v>
      </c>
      <c r="S284" s="67">
        <f>'DL CT'!AK284</f>
        <v>0</v>
      </c>
      <c r="T284" s="67">
        <f>'DL CT'!AL284</f>
        <v>0</v>
      </c>
      <c r="U284" s="73">
        <f>'DL CT'!AM284</f>
        <v>0</v>
      </c>
      <c r="V284" s="73">
        <f>'DL CT'!AN284</f>
        <v>0</v>
      </c>
      <c r="W284" s="67"/>
      <c r="X284" s="67">
        <f>'DL CT'!AB284</f>
        <v>0</v>
      </c>
      <c r="Y284" s="67" t="str">
        <f>'DL CT'!AP284</f>
        <v>Chị Nương duyệt giảm 20% 26/02/21</v>
      </c>
      <c r="Z284" s="67"/>
      <c r="AA284" s="67"/>
      <c r="AB284" s="70" t="s">
        <v>1807</v>
      </c>
      <c r="AC284" s="74"/>
      <c r="AD284" s="67" t="s">
        <v>1809</v>
      </c>
    </row>
    <row r="285" spans="1:30" ht="32.25" customHeight="1" x14ac:dyDescent="0.15">
      <c r="A285" s="67" t="str">
        <f t="shared" si="1"/>
        <v>44199</v>
      </c>
      <c r="B285" s="67" t="str">
        <f>'DL CT'!B285</f>
        <v>SON00137</v>
      </c>
      <c r="C285" s="67" t="str">
        <f>LEFT('DL CT'!C285,10)</f>
        <v>44199</v>
      </c>
      <c r="D285" s="68" t="str">
        <f>IF('DL CT'!D285="Showroom","H1",IF('DL CT'!D285="DSpace","D1",IF('DL CT'!D285="Kho TTF","T4","D4")))</f>
        <v>T4</v>
      </c>
      <c r="E285" s="67" t="str">
        <f>'DL CT'!Q285</f>
        <v>KH000092</v>
      </c>
      <c r="F285" s="69" t="str">
        <f>'DL CT'!R285</f>
        <v>KH000092</v>
      </c>
      <c r="G285" s="67" t="str">
        <f>'DL CT'!S285</f>
        <v/>
      </c>
      <c r="H285" s="70" t="str">
        <f>'DL CT'!W285</f>
        <v>Ánh Nguyệt</v>
      </c>
      <c r="I285" s="70" t="str">
        <f>'DL CT'!Z285</f>
        <v>HP00000000209</v>
      </c>
      <c r="J285" s="69">
        <f t="shared" si="2"/>
        <v>0</v>
      </c>
      <c r="K285" s="67">
        <f t="shared" si="3"/>
        <v>0</v>
      </c>
      <c r="L285" s="71">
        <f>'DL CT'!AC285</f>
        <v>1</v>
      </c>
      <c r="M285" s="72" t="str">
        <f>'DL CT'!AE285</f>
        <v>Cái</v>
      </c>
      <c r="N285" s="72">
        <f>'DL CT'!AF285</f>
        <v>11165000</v>
      </c>
      <c r="O285" s="72">
        <f>'DL CT'!AG285</f>
        <v>4466000</v>
      </c>
      <c r="P285" s="72">
        <f>'DL CT'!AH285</f>
        <v>40</v>
      </c>
      <c r="Q285" s="73">
        <f>'DL CT'!AI285</f>
        <v>6699000</v>
      </c>
      <c r="R285" s="67">
        <f>'DL CT'!AJ285</f>
        <v>0</v>
      </c>
      <c r="S285" s="67">
        <f>'DL CT'!AK285</f>
        <v>0</v>
      </c>
      <c r="T285" s="67">
        <f>'DL CT'!AL285</f>
        <v>0</v>
      </c>
      <c r="U285" s="73">
        <f>'DL CT'!AM285</f>
        <v>0</v>
      </c>
      <c r="V285" s="73">
        <f>'DL CT'!AN285</f>
        <v>6699000</v>
      </c>
      <c r="W285" s="67"/>
      <c r="X285" s="67" t="str">
        <f>'DL CT'!AB285</f>
        <v>CT outlet</v>
      </c>
      <c r="Y285" s="67">
        <f>'DL CT'!AP285</f>
        <v>0</v>
      </c>
      <c r="Z285" s="67"/>
      <c r="AA285" s="67"/>
      <c r="AB285" s="70" t="s">
        <v>1807</v>
      </c>
      <c r="AC285" s="74"/>
      <c r="AD285" s="67" t="s">
        <v>1809</v>
      </c>
    </row>
    <row r="286" spans="1:30" ht="32.25" customHeight="1" x14ac:dyDescent="0.15">
      <c r="A286" s="67" t="str">
        <f t="shared" si="1"/>
        <v>44230</v>
      </c>
      <c r="B286" s="67" t="str">
        <f>'DL CT'!B286</f>
        <v>SON00138</v>
      </c>
      <c r="C286" s="67" t="str">
        <f>LEFT('DL CT'!C286,10)</f>
        <v>44230</v>
      </c>
      <c r="D286" s="68" t="str">
        <f>IF('DL CT'!D286="Showroom","H1",IF('DL CT'!D286="DSpace","D1",IF('DL CT'!D286="Kho TTF","T4","D4")))</f>
        <v>H1</v>
      </c>
      <c r="E286" s="67" t="str">
        <f>'DL CT'!Q286</f>
        <v>KH000010</v>
      </c>
      <c r="F286" s="69" t="str">
        <f>'DL CT'!R286</f>
        <v>KH000010</v>
      </c>
      <c r="G286" s="67" t="str">
        <f>'DL CT'!S286</f>
        <v/>
      </c>
      <c r="H286" s="70" t="str">
        <f>'DL CT'!W286</f>
        <v>Ánh Nguyệt</v>
      </c>
      <c r="I286" s="70" t="str">
        <f>'DL CT'!Z286</f>
        <v>HP00000000244</v>
      </c>
      <c r="J286" s="69">
        <f t="shared" si="2"/>
        <v>0</v>
      </c>
      <c r="K286" s="67">
        <f t="shared" si="3"/>
        <v>0</v>
      </c>
      <c r="L286" s="71">
        <f>'DL CT'!AC286</f>
        <v>1</v>
      </c>
      <c r="M286" s="72" t="str">
        <f>'DL CT'!AE286</f>
        <v>Cái</v>
      </c>
      <c r="N286" s="72">
        <f>'DL CT'!AF286</f>
        <v>400000</v>
      </c>
      <c r="O286" s="72">
        <f>'DL CT'!AG286</f>
        <v>0</v>
      </c>
      <c r="P286" s="72">
        <f>'DL CT'!AH286</f>
        <v>0</v>
      </c>
      <c r="Q286" s="73">
        <f>'DL CT'!AI286</f>
        <v>400000</v>
      </c>
      <c r="R286" s="67">
        <f>'DL CT'!AJ286</f>
        <v>0</v>
      </c>
      <c r="S286" s="67">
        <f>'DL CT'!AK286</f>
        <v>0</v>
      </c>
      <c r="T286" s="67">
        <f>'DL CT'!AL286</f>
        <v>0</v>
      </c>
      <c r="U286" s="73">
        <f>'DL CT'!AM286</f>
        <v>0</v>
      </c>
      <c r="V286" s="73">
        <f>'DL CT'!AN286</f>
        <v>400000</v>
      </c>
      <c r="W286" s="67"/>
      <c r="X286" s="67">
        <f>'DL CT'!AB286</f>
        <v>0</v>
      </c>
      <c r="Y286" s="67">
        <f>'DL CT'!AP286</f>
        <v>0</v>
      </c>
      <c r="Z286" s="67"/>
      <c r="AA286" s="67"/>
      <c r="AB286" s="70" t="s">
        <v>1807</v>
      </c>
      <c r="AC286" s="74"/>
      <c r="AD286" s="67" t="s">
        <v>1808</v>
      </c>
    </row>
    <row r="287" spans="1:30" ht="32.25" customHeight="1" x14ac:dyDescent="0.15">
      <c r="A287" s="67" t="str">
        <f t="shared" si="1"/>
        <v>44230</v>
      </c>
      <c r="B287" s="67" t="str">
        <f>'DL CT'!B287</f>
        <v>SON00139</v>
      </c>
      <c r="C287" s="67" t="str">
        <f>LEFT('DL CT'!C287,10)</f>
        <v>44230</v>
      </c>
      <c r="D287" s="68" t="str">
        <f>IF('DL CT'!D287="Showroom","H1",IF('DL CT'!D287="DSpace","D1",IF('DL CT'!D287="Kho TTF","T4","D4")))</f>
        <v>H1</v>
      </c>
      <c r="E287" s="67" t="str">
        <f>'DL CT'!Q287</f>
        <v>KH000093</v>
      </c>
      <c r="F287" s="69" t="str">
        <f>'DL CT'!R287</f>
        <v>KH000093</v>
      </c>
      <c r="G287" s="67" t="str">
        <f>'DL CT'!S287</f>
        <v/>
      </c>
      <c r="H287" s="70" t="str">
        <f>'DL CT'!W287</f>
        <v>Thùy Linh</v>
      </c>
      <c r="I287" s="70" t="str">
        <f>'DL CT'!Z287</f>
        <v>HP00000000245</v>
      </c>
      <c r="J287" s="69">
        <f t="shared" si="2"/>
        <v>0</v>
      </c>
      <c r="K287" s="67">
        <f t="shared" si="3"/>
        <v>0</v>
      </c>
      <c r="L287" s="71">
        <f>'DL CT'!AC287</f>
        <v>1</v>
      </c>
      <c r="M287" s="72" t="str">
        <f>'DL CT'!AE287</f>
        <v>Cái</v>
      </c>
      <c r="N287" s="72">
        <f>'DL CT'!AF287</f>
        <v>2320000</v>
      </c>
      <c r="O287" s="72">
        <f>'DL CT'!AG287</f>
        <v>0</v>
      </c>
      <c r="P287" s="72">
        <f>'DL CT'!AH287</f>
        <v>0</v>
      </c>
      <c r="Q287" s="73">
        <f>'DL CT'!AI287</f>
        <v>2320000</v>
      </c>
      <c r="R287" s="67">
        <f>'DL CT'!AJ287</f>
        <v>0</v>
      </c>
      <c r="S287" s="67">
        <f>'DL CT'!AK287</f>
        <v>0</v>
      </c>
      <c r="T287" s="67">
        <f>'DL CT'!AL287</f>
        <v>0</v>
      </c>
      <c r="U287" s="73">
        <f>'DL CT'!AM287</f>
        <v>0</v>
      </c>
      <c r="V287" s="73">
        <f>'DL CT'!AN287</f>
        <v>2320000</v>
      </c>
      <c r="W287" s="67"/>
      <c r="X287" s="67">
        <f>'DL CT'!AB287</f>
        <v>0</v>
      </c>
      <c r="Y287" s="67">
        <f>'DL CT'!AP287</f>
        <v>0</v>
      </c>
      <c r="Z287" s="67"/>
      <c r="AA287" s="67"/>
      <c r="AB287" s="70" t="s">
        <v>1807</v>
      </c>
      <c r="AC287" s="74"/>
      <c r="AD287" s="67" t="s">
        <v>1808</v>
      </c>
    </row>
    <row r="288" spans="1:30" ht="32.25" customHeight="1" x14ac:dyDescent="0.15">
      <c r="A288" s="67" t="str">
        <f t="shared" si="1"/>
        <v>44230</v>
      </c>
      <c r="B288" s="67" t="str">
        <f>'DL CT'!B288</f>
        <v>SON00140</v>
      </c>
      <c r="C288" s="67" t="str">
        <f>LEFT('DL CT'!C288,10)</f>
        <v>44230</v>
      </c>
      <c r="D288" s="68" t="str">
        <f>IF('DL CT'!D288="Showroom","H1",IF('DL CT'!D288="DSpace","D1",IF('DL CT'!D288="Kho TTF","T4","D4")))</f>
        <v>H1</v>
      </c>
      <c r="E288" s="67" t="str">
        <f>'DL CT'!Q288</f>
        <v>KH000094</v>
      </c>
      <c r="F288" s="69" t="str">
        <f>'DL CT'!R288</f>
        <v>KH000094</v>
      </c>
      <c r="G288" s="67" t="str">
        <f>'DL CT'!S288</f>
        <v/>
      </c>
      <c r="H288" s="70" t="str">
        <f>'DL CT'!W288</f>
        <v>Thùy Linh</v>
      </c>
      <c r="I288" s="70" t="str">
        <f>'DL CT'!Z288</f>
        <v>HP00000000246</v>
      </c>
      <c r="J288" s="69">
        <f t="shared" si="2"/>
        <v>0</v>
      </c>
      <c r="K288" s="67">
        <f t="shared" si="3"/>
        <v>0</v>
      </c>
      <c r="L288" s="71">
        <f>'DL CT'!AC288</f>
        <v>1</v>
      </c>
      <c r="M288" s="72" t="str">
        <f>'DL CT'!AE288</f>
        <v>Cái</v>
      </c>
      <c r="N288" s="72">
        <f>'DL CT'!AF288</f>
        <v>1485000</v>
      </c>
      <c r="O288" s="72">
        <f>'DL CT'!AG288</f>
        <v>0</v>
      </c>
      <c r="P288" s="72">
        <f>'DL CT'!AH288</f>
        <v>0</v>
      </c>
      <c r="Q288" s="73">
        <f>'DL CT'!AI288</f>
        <v>1485000</v>
      </c>
      <c r="R288" s="67">
        <f>'DL CT'!AJ288</f>
        <v>0</v>
      </c>
      <c r="S288" s="67">
        <f>'DL CT'!AK288</f>
        <v>0</v>
      </c>
      <c r="T288" s="67">
        <f>'DL CT'!AL288</f>
        <v>0</v>
      </c>
      <c r="U288" s="73">
        <f>'DL CT'!AM288</f>
        <v>0</v>
      </c>
      <c r="V288" s="73">
        <f>'DL CT'!AN288</f>
        <v>2970000</v>
      </c>
      <c r="W288" s="67"/>
      <c r="X288" s="67">
        <f>'DL CT'!AB288</f>
        <v>0</v>
      </c>
      <c r="Y288" s="67">
        <f>'DL CT'!AP288</f>
        <v>0</v>
      </c>
      <c r="Z288" s="67"/>
      <c r="AA288" s="67"/>
      <c r="AB288" s="70" t="s">
        <v>1807</v>
      </c>
      <c r="AC288" s="74"/>
      <c r="AD288" s="67" t="s">
        <v>1808</v>
      </c>
    </row>
    <row r="289" spans="1:30" ht="32.25" customHeight="1" x14ac:dyDescent="0.15">
      <c r="A289" s="67" t="str">
        <f t="shared" si="1"/>
        <v>44230</v>
      </c>
      <c r="B289" s="67" t="str">
        <f>'DL CT'!B289</f>
        <v>SON00140</v>
      </c>
      <c r="C289" s="67" t="str">
        <f>LEFT('DL CT'!C289,10)</f>
        <v>44230</v>
      </c>
      <c r="D289" s="68" t="str">
        <f>IF('DL CT'!D289="Showroom","H1",IF('DL CT'!D289="DSpace","D1",IF('DL CT'!D289="Kho TTF","T4","D4")))</f>
        <v>H1</v>
      </c>
      <c r="E289" s="67" t="str">
        <f>'DL CT'!Q289</f>
        <v>KH000094</v>
      </c>
      <c r="F289" s="69" t="str">
        <f>'DL CT'!R289</f>
        <v>KH000094</v>
      </c>
      <c r="G289" s="67" t="str">
        <f>'DL CT'!S289</f>
        <v/>
      </c>
      <c r="H289" s="70" t="str">
        <f>'DL CT'!W289</f>
        <v>Thùy Linh</v>
      </c>
      <c r="I289" s="70" t="str">
        <f>'DL CT'!Z289</f>
        <v>HP00000000247</v>
      </c>
      <c r="J289" s="69">
        <f t="shared" si="2"/>
        <v>0</v>
      </c>
      <c r="K289" s="67">
        <f t="shared" si="3"/>
        <v>0</v>
      </c>
      <c r="L289" s="71">
        <f>'DL CT'!AC289</f>
        <v>1</v>
      </c>
      <c r="M289" s="72" t="str">
        <f>'DL CT'!AE289</f>
        <v>Cái</v>
      </c>
      <c r="N289" s="72">
        <f>'DL CT'!AF289</f>
        <v>1485000</v>
      </c>
      <c r="O289" s="72">
        <f>'DL CT'!AG289</f>
        <v>0</v>
      </c>
      <c r="P289" s="72">
        <f>'DL CT'!AH289</f>
        <v>0</v>
      </c>
      <c r="Q289" s="73">
        <f>'DL CT'!AI289</f>
        <v>1485000</v>
      </c>
      <c r="R289" s="67">
        <f>'DL CT'!AJ289</f>
        <v>0</v>
      </c>
      <c r="S289" s="67">
        <f>'DL CT'!AK289</f>
        <v>0</v>
      </c>
      <c r="T289" s="67">
        <f>'DL CT'!AL289</f>
        <v>0</v>
      </c>
      <c r="U289" s="73">
        <f>'DL CT'!AM289</f>
        <v>0</v>
      </c>
      <c r="V289" s="73">
        <f>'DL CT'!AN289</f>
        <v>0</v>
      </c>
      <c r="W289" s="67"/>
      <c r="X289" s="67">
        <f>'DL CT'!AB289</f>
        <v>0</v>
      </c>
      <c r="Y289" s="67">
        <f>'DL CT'!AP289</f>
        <v>0</v>
      </c>
      <c r="Z289" s="67"/>
      <c r="AA289" s="67"/>
      <c r="AB289" s="70" t="s">
        <v>1807</v>
      </c>
      <c r="AC289" s="74"/>
      <c r="AD289" s="67" t="s">
        <v>1808</v>
      </c>
    </row>
    <row r="290" spans="1:30" ht="32.25" customHeight="1" x14ac:dyDescent="0.15">
      <c r="A290" s="67" t="str">
        <f t="shared" si="1"/>
        <v>44258</v>
      </c>
      <c r="B290" s="67" t="str">
        <f>'DL CT'!B290</f>
        <v>SON00141</v>
      </c>
      <c r="C290" s="67" t="str">
        <f>LEFT('DL CT'!C290,10)</f>
        <v>44258</v>
      </c>
      <c r="D290" s="68" t="str">
        <f>IF('DL CT'!D290="Showroom","H1",IF('DL CT'!D290="DSpace","D1",IF('DL CT'!D290="Kho TTF","T4","D4")))</f>
        <v>H1</v>
      </c>
      <c r="E290" s="67" t="str">
        <f>'DL CT'!Q290</f>
        <v>KH000095</v>
      </c>
      <c r="F290" s="69" t="str">
        <f>'DL CT'!R290</f>
        <v>KH000095</v>
      </c>
      <c r="G290" s="67" t="str">
        <f>'DL CT'!S290</f>
        <v/>
      </c>
      <c r="H290" s="70" t="str">
        <f>'DL CT'!W290</f>
        <v>Thùy Linh</v>
      </c>
      <c r="I290" s="70" t="str">
        <f>'DL CT'!Z290</f>
        <v>HP00000000248</v>
      </c>
      <c r="J290" s="69">
        <f t="shared" si="2"/>
        <v>0</v>
      </c>
      <c r="K290" s="67">
        <f t="shared" si="3"/>
        <v>0</v>
      </c>
      <c r="L290" s="71">
        <f>'DL CT'!AC290</f>
        <v>2</v>
      </c>
      <c r="M290" s="72" t="str">
        <f>'DL CT'!AE290</f>
        <v>Cái</v>
      </c>
      <c r="N290" s="72">
        <f>'DL CT'!AF290</f>
        <v>2035000</v>
      </c>
      <c r="O290" s="72">
        <f>'DL CT'!AG290</f>
        <v>1628000</v>
      </c>
      <c r="P290" s="72">
        <f>'DL CT'!AH290</f>
        <v>40</v>
      </c>
      <c r="Q290" s="73">
        <f>'DL CT'!AI290</f>
        <v>2442000</v>
      </c>
      <c r="R290" s="67">
        <f>'DL CT'!AJ290</f>
        <v>0</v>
      </c>
      <c r="S290" s="67">
        <f>'DL CT'!AK290</f>
        <v>0</v>
      </c>
      <c r="T290" s="67">
        <f>'DL CT'!AL290</f>
        <v>0</v>
      </c>
      <c r="U290" s="73">
        <f>'DL CT'!AM290</f>
        <v>0</v>
      </c>
      <c r="V290" s="73">
        <f>'DL CT'!AN290</f>
        <v>6309000</v>
      </c>
      <c r="W290" s="67"/>
      <c r="X290" s="67">
        <f>'DL CT'!AB290</f>
        <v>0</v>
      </c>
      <c r="Y290" s="67" t="str">
        <f>'DL CT'!AP290</f>
        <v>NVBH: Thùy Linh</v>
      </c>
      <c r="Z290" s="67"/>
      <c r="AA290" s="67"/>
      <c r="AB290" s="70" t="s">
        <v>1807</v>
      </c>
      <c r="AC290" s="74"/>
      <c r="AD290" s="67" t="s">
        <v>1809</v>
      </c>
    </row>
    <row r="291" spans="1:30" ht="32.25" customHeight="1" x14ac:dyDescent="0.15">
      <c r="A291" s="67" t="str">
        <f t="shared" si="1"/>
        <v>44258</v>
      </c>
      <c r="B291" s="67" t="str">
        <f>'DL CT'!B291</f>
        <v>SON00141</v>
      </c>
      <c r="C291" s="67" t="str">
        <f>LEFT('DL CT'!C291,10)</f>
        <v>44258</v>
      </c>
      <c r="D291" s="68" t="str">
        <f>IF('DL CT'!D291="Showroom","H1",IF('DL CT'!D291="DSpace","D1",IF('DL CT'!D291="Kho TTF","T4","D4")))</f>
        <v>H1</v>
      </c>
      <c r="E291" s="67" t="str">
        <f>'DL CT'!Q291</f>
        <v>KH000095</v>
      </c>
      <c r="F291" s="69" t="str">
        <f>'DL CT'!R291</f>
        <v>KH000095</v>
      </c>
      <c r="G291" s="67" t="str">
        <f>'DL CT'!S291</f>
        <v/>
      </c>
      <c r="H291" s="70" t="str">
        <f>'DL CT'!W291</f>
        <v>Thùy Linh</v>
      </c>
      <c r="I291" s="70" t="str">
        <f>'DL CT'!Z291</f>
        <v>HP00000000249</v>
      </c>
      <c r="J291" s="69">
        <f t="shared" si="2"/>
        <v>0</v>
      </c>
      <c r="K291" s="67">
        <f t="shared" si="3"/>
        <v>0</v>
      </c>
      <c r="L291" s="71">
        <f>'DL CT'!AC291</f>
        <v>2</v>
      </c>
      <c r="M291" s="72" t="str">
        <f>'DL CT'!AE291</f>
        <v>Cái</v>
      </c>
      <c r="N291" s="72">
        <f>'DL CT'!AF291</f>
        <v>2035000</v>
      </c>
      <c r="O291" s="72">
        <f>'DL CT'!AG291</f>
        <v>1628000</v>
      </c>
      <c r="P291" s="72">
        <f>'DL CT'!AH291</f>
        <v>40</v>
      </c>
      <c r="Q291" s="73">
        <f>'DL CT'!AI291</f>
        <v>2442000</v>
      </c>
      <c r="R291" s="67">
        <f>'DL CT'!AJ291</f>
        <v>0</v>
      </c>
      <c r="S291" s="67">
        <f>'DL CT'!AK291</f>
        <v>0</v>
      </c>
      <c r="T291" s="67">
        <f>'DL CT'!AL291</f>
        <v>0</v>
      </c>
      <c r="U291" s="73">
        <f>'DL CT'!AM291</f>
        <v>0</v>
      </c>
      <c r="V291" s="73">
        <f>'DL CT'!AN291</f>
        <v>0</v>
      </c>
      <c r="W291" s="67"/>
      <c r="X291" s="67">
        <f>'DL CT'!AB291</f>
        <v>0</v>
      </c>
      <c r="Y291" s="67" t="str">
        <f>'DL CT'!AP291</f>
        <v>NVBH: Thùy Linh</v>
      </c>
      <c r="Z291" s="67"/>
      <c r="AA291" s="67"/>
      <c r="AB291" s="70" t="s">
        <v>1807</v>
      </c>
      <c r="AC291" s="74"/>
      <c r="AD291" s="67" t="s">
        <v>1809</v>
      </c>
    </row>
    <row r="292" spans="1:30" ht="32.25" customHeight="1" x14ac:dyDescent="0.15">
      <c r="A292" s="67" t="str">
        <f t="shared" si="1"/>
        <v>44258</v>
      </c>
      <c r="B292" s="67" t="str">
        <f>'DL CT'!B292</f>
        <v>SON00141</v>
      </c>
      <c r="C292" s="67" t="str">
        <f>LEFT('DL CT'!C292,10)</f>
        <v>44258</v>
      </c>
      <c r="D292" s="68" t="str">
        <f>IF('DL CT'!D292="Showroom","H1",IF('DL CT'!D292="DSpace","D1",IF('DL CT'!D292="Kho TTF","T4","D4")))</f>
        <v>H1</v>
      </c>
      <c r="E292" s="67" t="str">
        <f>'DL CT'!Q292</f>
        <v>KH000095</v>
      </c>
      <c r="F292" s="69" t="str">
        <f>'DL CT'!R292</f>
        <v>KH000095</v>
      </c>
      <c r="G292" s="67" t="str">
        <f>'DL CT'!S292</f>
        <v/>
      </c>
      <c r="H292" s="70" t="str">
        <f>'DL CT'!W292</f>
        <v>Thùy Linh</v>
      </c>
      <c r="I292" s="70" t="str">
        <f>'DL CT'!Z292</f>
        <v>HP00000000103</v>
      </c>
      <c r="J292" s="69">
        <f t="shared" si="2"/>
        <v>0</v>
      </c>
      <c r="K292" s="67">
        <f t="shared" si="3"/>
        <v>0</v>
      </c>
      <c r="L292" s="71">
        <f>'DL CT'!AC292</f>
        <v>1</v>
      </c>
      <c r="M292" s="72" t="str">
        <f>'DL CT'!AE292</f>
        <v>Cái</v>
      </c>
      <c r="N292" s="72">
        <f>'DL CT'!AF292</f>
        <v>2850000</v>
      </c>
      <c r="O292" s="72">
        <f>'DL CT'!AG292</f>
        <v>1425000</v>
      </c>
      <c r="P292" s="72">
        <f>'DL CT'!AH292</f>
        <v>50</v>
      </c>
      <c r="Q292" s="73">
        <f>'DL CT'!AI292</f>
        <v>1425000</v>
      </c>
      <c r="R292" s="67">
        <f>'DL CT'!AJ292</f>
        <v>0</v>
      </c>
      <c r="S292" s="67">
        <f>'DL CT'!AK292</f>
        <v>0</v>
      </c>
      <c r="T292" s="67">
        <f>'DL CT'!AL292</f>
        <v>0</v>
      </c>
      <c r="U292" s="73">
        <f>'DL CT'!AM292</f>
        <v>0</v>
      </c>
      <c r="V292" s="73">
        <f>'DL CT'!AN292</f>
        <v>0</v>
      </c>
      <c r="W292" s="67"/>
      <c r="X292" s="67">
        <f>'DL CT'!AB292</f>
        <v>0</v>
      </c>
      <c r="Y292" s="67" t="str">
        <f>'DL CT'!AP292</f>
        <v>NVBH: Thùy Linh</v>
      </c>
      <c r="Z292" s="67"/>
      <c r="AA292" s="67"/>
      <c r="AB292" s="70" t="s">
        <v>1807</v>
      </c>
      <c r="AC292" s="74"/>
      <c r="AD292" s="67" t="s">
        <v>1809</v>
      </c>
    </row>
    <row r="293" spans="1:30" ht="32.25" customHeight="1" x14ac:dyDescent="0.15">
      <c r="A293" s="67" t="str">
        <f t="shared" si="1"/>
        <v>44258</v>
      </c>
      <c r="B293" s="67" t="str">
        <f>'DL CT'!B293</f>
        <v>SON00142</v>
      </c>
      <c r="C293" s="67" t="str">
        <f>LEFT('DL CT'!C293,10)</f>
        <v>44258</v>
      </c>
      <c r="D293" s="68" t="str">
        <f>IF('DL CT'!D293="Showroom","H1",IF('DL CT'!D293="DSpace","D1",IF('DL CT'!D293="Kho TTF","T4","D4")))</f>
        <v>T4</v>
      </c>
      <c r="E293" s="67" t="str">
        <f>'DL CT'!Q293</f>
        <v>KH000095</v>
      </c>
      <c r="F293" s="69" t="str">
        <f>'DL CT'!R293</f>
        <v>KH000095</v>
      </c>
      <c r="G293" s="67" t="str">
        <f>'DL CT'!S293</f>
        <v/>
      </c>
      <c r="H293" s="70" t="str">
        <f>'DL CT'!W293</f>
        <v>Thùy Linh</v>
      </c>
      <c r="I293" s="70" t="str">
        <f>'DL CT'!Z293</f>
        <v>HP00000000248</v>
      </c>
      <c r="J293" s="69">
        <f t="shared" si="2"/>
        <v>0</v>
      </c>
      <c r="K293" s="67">
        <f t="shared" si="3"/>
        <v>0</v>
      </c>
      <c r="L293" s="71">
        <f>'DL CT'!AC293</f>
        <v>2</v>
      </c>
      <c r="M293" s="72" t="str">
        <f>'DL CT'!AE293</f>
        <v>Cái</v>
      </c>
      <c r="N293" s="72">
        <f>'DL CT'!AF293</f>
        <v>2035000</v>
      </c>
      <c r="O293" s="72">
        <f>'DL CT'!AG293</f>
        <v>1628000</v>
      </c>
      <c r="P293" s="72">
        <f>'DL CT'!AH293</f>
        <v>40</v>
      </c>
      <c r="Q293" s="73">
        <f>'DL CT'!AI293</f>
        <v>2442000</v>
      </c>
      <c r="R293" s="67">
        <f>'DL CT'!AJ293</f>
        <v>0</v>
      </c>
      <c r="S293" s="67">
        <f>'DL CT'!AK293</f>
        <v>0</v>
      </c>
      <c r="T293" s="67">
        <f>'DL CT'!AL293</f>
        <v>0</v>
      </c>
      <c r="U293" s="73">
        <f>'DL CT'!AM293</f>
        <v>0</v>
      </c>
      <c r="V293" s="73">
        <f>'DL CT'!AN293</f>
        <v>2442000</v>
      </c>
      <c r="W293" s="67"/>
      <c r="X293" s="67">
        <f>'DL CT'!AB293</f>
        <v>0</v>
      </c>
      <c r="Y293" s="67">
        <f>'DL CT'!AP293</f>
        <v>0</v>
      </c>
      <c r="Z293" s="67"/>
      <c r="AA293" s="67"/>
      <c r="AB293" s="70" t="s">
        <v>1807</v>
      </c>
      <c r="AC293" s="74"/>
      <c r="AD293" s="67" t="s">
        <v>1809</v>
      </c>
    </row>
    <row r="294" spans="1:30" ht="32.25" customHeight="1" x14ac:dyDescent="0.15">
      <c r="A294" s="67" t="str">
        <f t="shared" si="1"/>
        <v>44258</v>
      </c>
      <c r="B294" s="67" t="str">
        <f>'DL CT'!B294</f>
        <v>SON00143</v>
      </c>
      <c r="C294" s="67" t="str">
        <f>LEFT('DL CT'!C294,10)</f>
        <v>44258</v>
      </c>
      <c r="D294" s="68" t="str">
        <f>IF('DL CT'!D294="Showroom","H1",IF('DL CT'!D294="DSpace","D1",IF('DL CT'!D294="Kho TTF","T4","D4")))</f>
        <v>T4</v>
      </c>
      <c r="E294" s="67" t="str">
        <f>'DL CT'!Q294</f>
        <v>KH000096</v>
      </c>
      <c r="F294" s="69" t="str">
        <f>'DL CT'!R294</f>
        <v>KH000096</v>
      </c>
      <c r="G294" s="67" t="str">
        <f>'DL CT'!S294</f>
        <v/>
      </c>
      <c r="H294" s="70" t="str">
        <f>'DL CT'!W294</f>
        <v>Thùy Linh</v>
      </c>
      <c r="I294" s="70" t="str">
        <f>'DL CT'!Z294</f>
        <v>HP00000000250</v>
      </c>
      <c r="J294" s="69">
        <f t="shared" si="2"/>
        <v>0</v>
      </c>
      <c r="K294" s="67">
        <f t="shared" si="3"/>
        <v>0</v>
      </c>
      <c r="L294" s="71">
        <f>'DL CT'!AC294</f>
        <v>3</v>
      </c>
      <c r="M294" s="72" t="str">
        <f>'DL CT'!AE294</f>
        <v>Cái</v>
      </c>
      <c r="N294" s="72">
        <f>'DL CT'!AF294</f>
        <v>2035000</v>
      </c>
      <c r="O294" s="72">
        <f>'DL CT'!AG294</f>
        <v>2442000</v>
      </c>
      <c r="P294" s="72">
        <f>'DL CT'!AH294</f>
        <v>40</v>
      </c>
      <c r="Q294" s="73">
        <f>'DL CT'!AI294</f>
        <v>3663000</v>
      </c>
      <c r="R294" s="67">
        <f>'DL CT'!AJ294</f>
        <v>0</v>
      </c>
      <c r="S294" s="67">
        <f>'DL CT'!AK294</f>
        <v>0</v>
      </c>
      <c r="T294" s="67">
        <f>'DL CT'!AL294</f>
        <v>0</v>
      </c>
      <c r="U294" s="73">
        <f>'DL CT'!AM294</f>
        <v>0</v>
      </c>
      <c r="V294" s="73">
        <f>'DL CT'!AN294</f>
        <v>3663000</v>
      </c>
      <c r="W294" s="67"/>
      <c r="X294" s="67">
        <f>'DL CT'!AB294</f>
        <v>0</v>
      </c>
      <c r="Y294" s="67">
        <f>'DL CT'!AP294</f>
        <v>0</v>
      </c>
      <c r="Z294" s="67"/>
      <c r="AA294" s="67"/>
      <c r="AB294" s="70" t="s">
        <v>1807</v>
      </c>
      <c r="AC294" s="74"/>
      <c r="AD294" s="67" t="s">
        <v>1809</v>
      </c>
    </row>
    <row r="295" spans="1:30" ht="32.25" customHeight="1" x14ac:dyDescent="0.15">
      <c r="A295" s="67" t="str">
        <f t="shared" si="1"/>
        <v>44258</v>
      </c>
      <c r="B295" s="67" t="str">
        <f>'DL CT'!B295</f>
        <v>SON00144</v>
      </c>
      <c r="C295" s="67" t="str">
        <f>LEFT('DL CT'!C295,10)</f>
        <v>44258</v>
      </c>
      <c r="D295" s="68" t="str">
        <f>IF('DL CT'!D295="Showroom","H1",IF('DL CT'!D295="DSpace","D1",IF('DL CT'!D295="Kho TTF","T4","D4")))</f>
        <v>H1</v>
      </c>
      <c r="E295" s="67" t="str">
        <f>'DL CT'!Q295</f>
        <v>KH000096</v>
      </c>
      <c r="F295" s="69" t="str">
        <f>'DL CT'!R295</f>
        <v>KH000096</v>
      </c>
      <c r="G295" s="67" t="str">
        <f>'DL CT'!S295</f>
        <v/>
      </c>
      <c r="H295" s="70" t="str">
        <f>'DL CT'!W295</f>
        <v>Thùy Linh</v>
      </c>
      <c r="I295" s="70" t="str">
        <f>'DL CT'!Z295</f>
        <v>HP00000000062</v>
      </c>
      <c r="J295" s="69">
        <f t="shared" si="2"/>
        <v>0</v>
      </c>
      <c r="K295" s="67">
        <f t="shared" si="3"/>
        <v>0</v>
      </c>
      <c r="L295" s="71">
        <f>'DL CT'!AC295</f>
        <v>1</v>
      </c>
      <c r="M295" s="72" t="str">
        <f>'DL CT'!AE295</f>
        <v>Cái</v>
      </c>
      <c r="N295" s="72">
        <f>'DL CT'!AF295</f>
        <v>5610000</v>
      </c>
      <c r="O295" s="72">
        <f>'DL CT'!AG295</f>
        <v>0</v>
      </c>
      <c r="P295" s="72">
        <f>'DL CT'!AH295</f>
        <v>0</v>
      </c>
      <c r="Q295" s="73">
        <f>'DL CT'!AI295</f>
        <v>5610000</v>
      </c>
      <c r="R295" s="67">
        <f>'DL CT'!AJ295</f>
        <v>0</v>
      </c>
      <c r="S295" s="67">
        <f>'DL CT'!AK295</f>
        <v>0</v>
      </c>
      <c r="T295" s="67">
        <f>'DL CT'!AL295</f>
        <v>0</v>
      </c>
      <c r="U295" s="73">
        <f>'DL CT'!AM295</f>
        <v>0</v>
      </c>
      <c r="V295" s="73">
        <f>'DL CT'!AN295</f>
        <v>9273000</v>
      </c>
      <c r="W295" s="67"/>
      <c r="X295" s="67">
        <f>'DL CT'!AB295</f>
        <v>0</v>
      </c>
      <c r="Y295" s="67">
        <f>'DL CT'!AP295</f>
        <v>0</v>
      </c>
      <c r="Z295" s="67"/>
      <c r="AA295" s="67"/>
      <c r="AB295" s="70" t="s">
        <v>1807</v>
      </c>
      <c r="AC295" s="74"/>
      <c r="AD295" s="67" t="s">
        <v>1808</v>
      </c>
    </row>
    <row r="296" spans="1:30" ht="32.25" customHeight="1" x14ac:dyDescent="0.15">
      <c r="A296" s="67" t="str">
        <f t="shared" si="1"/>
        <v>44258</v>
      </c>
      <c r="B296" s="67" t="str">
        <f>'DL CT'!B296</f>
        <v>SON00144</v>
      </c>
      <c r="C296" s="67" t="str">
        <f>LEFT('DL CT'!C296,10)</f>
        <v>44258</v>
      </c>
      <c r="D296" s="68" t="str">
        <f>IF('DL CT'!D296="Showroom","H1",IF('DL CT'!D296="DSpace","D1",IF('DL CT'!D296="Kho TTF","T4","D4")))</f>
        <v>H1</v>
      </c>
      <c r="E296" s="67" t="str">
        <f>'DL CT'!Q296</f>
        <v>KH000096</v>
      </c>
      <c r="F296" s="69" t="str">
        <f>'DL CT'!R296</f>
        <v>KH000096</v>
      </c>
      <c r="G296" s="67" t="str">
        <f>'DL CT'!S296</f>
        <v/>
      </c>
      <c r="H296" s="70" t="str">
        <f>'DL CT'!W296</f>
        <v>Thùy Linh</v>
      </c>
      <c r="I296" s="70" t="str">
        <f>'DL CT'!Z296</f>
        <v>HP00000000251</v>
      </c>
      <c r="J296" s="69">
        <f t="shared" si="2"/>
        <v>0</v>
      </c>
      <c r="K296" s="67">
        <f t="shared" si="3"/>
        <v>0</v>
      </c>
      <c r="L296" s="71">
        <f>'DL CT'!AC296</f>
        <v>2</v>
      </c>
      <c r="M296" s="72" t="str">
        <f>'DL CT'!AE296</f>
        <v>Cái</v>
      </c>
      <c r="N296" s="72">
        <f>'DL CT'!AF296</f>
        <v>2035000</v>
      </c>
      <c r="O296" s="72">
        <f>'DL CT'!AG296</f>
        <v>1628000</v>
      </c>
      <c r="P296" s="72">
        <f>'DL CT'!AH296</f>
        <v>40</v>
      </c>
      <c r="Q296" s="73">
        <f>'DL CT'!AI296</f>
        <v>2442000</v>
      </c>
      <c r="R296" s="67">
        <f>'DL CT'!AJ296</f>
        <v>0</v>
      </c>
      <c r="S296" s="67">
        <f>'DL CT'!AK296</f>
        <v>0</v>
      </c>
      <c r="T296" s="67">
        <f>'DL CT'!AL296</f>
        <v>0</v>
      </c>
      <c r="U296" s="73">
        <f>'DL CT'!AM296</f>
        <v>0</v>
      </c>
      <c r="V296" s="73">
        <f>'DL CT'!AN296</f>
        <v>0</v>
      </c>
      <c r="W296" s="67"/>
      <c r="X296" s="67">
        <f>'DL CT'!AB296</f>
        <v>0</v>
      </c>
      <c r="Y296" s="67">
        <f>'DL CT'!AP296</f>
        <v>0</v>
      </c>
      <c r="Z296" s="67"/>
      <c r="AA296" s="67"/>
      <c r="AB296" s="70" t="s">
        <v>1807</v>
      </c>
      <c r="AC296" s="74"/>
      <c r="AD296" s="67" t="s">
        <v>1809</v>
      </c>
    </row>
    <row r="297" spans="1:30" ht="32.25" customHeight="1" x14ac:dyDescent="0.15">
      <c r="A297" s="67" t="str">
        <f t="shared" si="1"/>
        <v>44258</v>
      </c>
      <c r="B297" s="67" t="str">
        <f>'DL CT'!B297</f>
        <v>SON00144</v>
      </c>
      <c r="C297" s="67" t="str">
        <f>LEFT('DL CT'!C297,10)</f>
        <v>44258</v>
      </c>
      <c r="D297" s="68" t="str">
        <f>IF('DL CT'!D297="Showroom","H1",IF('DL CT'!D297="DSpace","D1",IF('DL CT'!D297="Kho TTF","T4","D4")))</f>
        <v>H1</v>
      </c>
      <c r="E297" s="67" t="str">
        <f>'DL CT'!Q297</f>
        <v>KH000096</v>
      </c>
      <c r="F297" s="69" t="str">
        <f>'DL CT'!R297</f>
        <v>KH000096</v>
      </c>
      <c r="G297" s="67" t="str">
        <f>'DL CT'!S297</f>
        <v/>
      </c>
      <c r="H297" s="70" t="str">
        <f>'DL CT'!W297</f>
        <v>Thùy Linh</v>
      </c>
      <c r="I297" s="70" t="str">
        <f>'DL CT'!Z297</f>
        <v>HP00000000250</v>
      </c>
      <c r="J297" s="69">
        <f t="shared" si="2"/>
        <v>0</v>
      </c>
      <c r="K297" s="67">
        <f t="shared" si="3"/>
        <v>0</v>
      </c>
      <c r="L297" s="71">
        <f>'DL CT'!AC297</f>
        <v>1</v>
      </c>
      <c r="M297" s="72" t="str">
        <f>'DL CT'!AE297</f>
        <v>Cái</v>
      </c>
      <c r="N297" s="72">
        <f>'DL CT'!AF297</f>
        <v>2035000</v>
      </c>
      <c r="O297" s="72">
        <f>'DL CT'!AG297</f>
        <v>814000</v>
      </c>
      <c r="P297" s="72">
        <f>'DL CT'!AH297</f>
        <v>40</v>
      </c>
      <c r="Q297" s="73">
        <f>'DL CT'!AI297</f>
        <v>1221000</v>
      </c>
      <c r="R297" s="67">
        <f>'DL CT'!AJ297</f>
        <v>0</v>
      </c>
      <c r="S297" s="67">
        <f>'DL CT'!AK297</f>
        <v>0</v>
      </c>
      <c r="T297" s="67">
        <f>'DL CT'!AL297</f>
        <v>0</v>
      </c>
      <c r="U297" s="73">
        <f>'DL CT'!AM297</f>
        <v>0</v>
      </c>
      <c r="V297" s="73">
        <f>'DL CT'!AN297</f>
        <v>0</v>
      </c>
      <c r="W297" s="67"/>
      <c r="X297" s="67">
        <f>'DL CT'!AB297</f>
        <v>0</v>
      </c>
      <c r="Y297" s="67">
        <f>'DL CT'!AP297</f>
        <v>0</v>
      </c>
      <c r="Z297" s="67"/>
      <c r="AA297" s="67"/>
      <c r="AB297" s="70" t="s">
        <v>1807</v>
      </c>
      <c r="AC297" s="74"/>
      <c r="AD297" s="67" t="s">
        <v>1809</v>
      </c>
    </row>
    <row r="298" spans="1:30" ht="32.25" customHeight="1" x14ac:dyDescent="0.15">
      <c r="A298" s="67" t="str">
        <f t="shared" si="1"/>
        <v>44258</v>
      </c>
      <c r="B298" s="67" t="str">
        <f>'DL CT'!B298</f>
        <v>SON00145</v>
      </c>
      <c r="C298" s="67" t="str">
        <f>LEFT('DL CT'!C298,10)</f>
        <v>44258</v>
      </c>
      <c r="D298" s="68" t="str">
        <f>IF('DL CT'!D298="Showroom","H1",IF('DL CT'!D298="DSpace","D1",IF('DL CT'!D298="Kho TTF","T4","D4")))</f>
        <v>H1</v>
      </c>
      <c r="E298" s="67" t="str">
        <f>'DL CT'!Q298</f>
        <v>KH000097</v>
      </c>
      <c r="F298" s="69" t="str">
        <f>'DL CT'!R298</f>
        <v>KH000097</v>
      </c>
      <c r="G298" s="67" t="str">
        <f>'DL CT'!S298</f>
        <v/>
      </c>
      <c r="H298" s="70" t="str">
        <f>'DL CT'!W298</f>
        <v>Trang Dung</v>
      </c>
      <c r="I298" s="70" t="str">
        <f>'DL CT'!Z298</f>
        <v>HP00000000060</v>
      </c>
      <c r="J298" s="69">
        <f t="shared" si="2"/>
        <v>0</v>
      </c>
      <c r="K298" s="67">
        <f t="shared" si="3"/>
        <v>0</v>
      </c>
      <c r="L298" s="71">
        <f>'DL CT'!AC298</f>
        <v>1</v>
      </c>
      <c r="M298" s="72">
        <f>'DL CT'!AE298</f>
        <v>0</v>
      </c>
      <c r="N298" s="72">
        <f>'DL CT'!AF298</f>
        <v>1485000</v>
      </c>
      <c r="O298" s="72">
        <f>'DL CT'!AG298</f>
        <v>0</v>
      </c>
      <c r="P298" s="72">
        <f>'DL CT'!AH298</f>
        <v>0</v>
      </c>
      <c r="Q298" s="73">
        <f>'DL CT'!AI298</f>
        <v>1485000</v>
      </c>
      <c r="R298" s="67">
        <f>'DL CT'!AJ298</f>
        <v>0</v>
      </c>
      <c r="S298" s="67">
        <f>'DL CT'!AK298</f>
        <v>0</v>
      </c>
      <c r="T298" s="67">
        <f>'DL CT'!AL298</f>
        <v>0</v>
      </c>
      <c r="U298" s="73">
        <f>'DL CT'!AM298</f>
        <v>0</v>
      </c>
      <c r="V298" s="73">
        <f>'DL CT'!AN298</f>
        <v>1485000</v>
      </c>
      <c r="W298" s="67"/>
      <c r="X298" s="67">
        <f>'DL CT'!AB298</f>
        <v>0</v>
      </c>
      <c r="Y298" s="67" t="str">
        <f>'DL CT'!AP298</f>
        <v>NVBH: Trang Dung</v>
      </c>
      <c r="Z298" s="67"/>
      <c r="AA298" s="67"/>
      <c r="AB298" s="70" t="s">
        <v>1811</v>
      </c>
      <c r="AC298" s="74"/>
      <c r="AD298" s="67" t="s">
        <v>1808</v>
      </c>
    </row>
    <row r="299" spans="1:30" ht="32.25" customHeight="1" x14ac:dyDescent="0.15">
      <c r="A299" s="67" t="str">
        <f t="shared" si="1"/>
        <v>44289</v>
      </c>
      <c r="B299" s="67" t="str">
        <f>'DL CT'!B299</f>
        <v>SON00146</v>
      </c>
      <c r="C299" s="67" t="str">
        <f>LEFT('DL CT'!C299,10)</f>
        <v>44289</v>
      </c>
      <c r="D299" s="68" t="str">
        <f>IF('DL CT'!D299="Showroom","H1",IF('DL CT'!D299="DSpace","D1",IF('DL CT'!D299="Kho TTF","T4","D4")))</f>
        <v>H1</v>
      </c>
      <c r="E299" s="67" t="str">
        <f>'DL CT'!Q299</f>
        <v>KH000003</v>
      </c>
      <c r="F299" s="69" t="str">
        <f>'DL CT'!R299</f>
        <v>KH000003</v>
      </c>
      <c r="G299" s="67" t="str">
        <f>'DL CT'!S299</f>
        <v/>
      </c>
      <c r="H299" s="70" t="str">
        <f>'DL CT'!W299</f>
        <v>Thùy Linh</v>
      </c>
      <c r="I299" s="70" t="str">
        <f>'DL CT'!Z299</f>
        <v>HP00000000252</v>
      </c>
      <c r="J299" s="69">
        <f t="shared" si="2"/>
        <v>0</v>
      </c>
      <c r="K299" s="67">
        <f t="shared" si="3"/>
        <v>0</v>
      </c>
      <c r="L299" s="71">
        <f>'DL CT'!AC299</f>
        <v>1</v>
      </c>
      <c r="M299" s="72" t="str">
        <f>'DL CT'!AE299</f>
        <v>Cái</v>
      </c>
      <c r="N299" s="72">
        <f>'DL CT'!AF299</f>
        <v>95000</v>
      </c>
      <c r="O299" s="72">
        <f>'DL CT'!AG299</f>
        <v>0</v>
      </c>
      <c r="P299" s="72">
        <f>'DL CT'!AH299</f>
        <v>0</v>
      </c>
      <c r="Q299" s="73">
        <f>'DL CT'!AI299</f>
        <v>95000</v>
      </c>
      <c r="R299" s="67">
        <f>'DL CT'!AJ299</f>
        <v>0</v>
      </c>
      <c r="S299" s="67">
        <f>'DL CT'!AK299</f>
        <v>0</v>
      </c>
      <c r="T299" s="67">
        <f>'DL CT'!AL299</f>
        <v>0</v>
      </c>
      <c r="U299" s="73">
        <f>'DL CT'!AM299</f>
        <v>0</v>
      </c>
      <c r="V299" s="73">
        <f>'DL CT'!AN299</f>
        <v>95000</v>
      </c>
      <c r="W299" s="67"/>
      <c r="X299" s="67">
        <f>'DL CT'!AB299</f>
        <v>0</v>
      </c>
      <c r="Y299" s="67">
        <f>'DL CT'!AP299</f>
        <v>0</v>
      </c>
      <c r="Z299" s="67"/>
      <c r="AA299" s="67"/>
      <c r="AB299" s="70" t="s">
        <v>1807</v>
      </c>
      <c r="AC299" s="74"/>
      <c r="AD299" s="67" t="s">
        <v>1808</v>
      </c>
    </row>
    <row r="300" spans="1:30" ht="32.25" customHeight="1" x14ac:dyDescent="0.15">
      <c r="A300" s="67" t="str">
        <f t="shared" si="1"/>
        <v>44289</v>
      </c>
      <c r="B300" s="67" t="str">
        <f>'DL CT'!B300</f>
        <v>SON00147</v>
      </c>
      <c r="C300" s="67" t="str">
        <f>LEFT('DL CT'!C300,10)</f>
        <v>44289</v>
      </c>
      <c r="D300" s="68" t="str">
        <f>IF('DL CT'!D300="Showroom","H1",IF('DL CT'!D300="DSpace","D1",IF('DL CT'!D300="Kho TTF","T4","D4")))</f>
        <v>H1</v>
      </c>
      <c r="E300" s="67" t="str">
        <f>'DL CT'!Q300</f>
        <v>KH000098</v>
      </c>
      <c r="F300" s="69" t="str">
        <f>'DL CT'!R300</f>
        <v>KH000098</v>
      </c>
      <c r="G300" s="67" t="str">
        <f>'DL CT'!S300</f>
        <v/>
      </c>
      <c r="H300" s="70" t="str">
        <f>'DL CT'!W300</f>
        <v>Phương Thảo</v>
      </c>
      <c r="I300" s="70" t="str">
        <f>'DL CT'!Z300</f>
        <v>HP00000000253</v>
      </c>
      <c r="J300" s="69">
        <f t="shared" si="2"/>
        <v>0</v>
      </c>
      <c r="K300" s="67">
        <f t="shared" si="3"/>
        <v>0</v>
      </c>
      <c r="L300" s="71">
        <f>'DL CT'!AC300</f>
        <v>1</v>
      </c>
      <c r="M300" s="72" t="str">
        <f>'DL CT'!AE300</f>
        <v>Cái</v>
      </c>
      <c r="N300" s="72">
        <f>'DL CT'!AF300</f>
        <v>440000</v>
      </c>
      <c r="O300" s="72">
        <f>'DL CT'!AG300</f>
        <v>0</v>
      </c>
      <c r="P300" s="72">
        <f>'DL CT'!AH300</f>
        <v>0</v>
      </c>
      <c r="Q300" s="73">
        <f>'DL CT'!AI300</f>
        <v>440000</v>
      </c>
      <c r="R300" s="67">
        <f>'DL CT'!AJ300</f>
        <v>0</v>
      </c>
      <c r="S300" s="67">
        <f>'DL CT'!AK300</f>
        <v>0</v>
      </c>
      <c r="T300" s="67">
        <f>'DL CT'!AL300</f>
        <v>0</v>
      </c>
      <c r="U300" s="73">
        <f>'DL CT'!AM300</f>
        <v>0</v>
      </c>
      <c r="V300" s="73">
        <f>'DL CT'!AN300</f>
        <v>1375000</v>
      </c>
      <c r="W300" s="67"/>
      <c r="X300" s="67">
        <f>'DL CT'!AB300</f>
        <v>0</v>
      </c>
      <c r="Y300" s="67">
        <f>'DL CT'!AP300</f>
        <v>0</v>
      </c>
      <c r="Z300" s="67"/>
      <c r="AA300" s="67"/>
      <c r="AB300" s="70" t="s">
        <v>1811</v>
      </c>
      <c r="AC300" s="74"/>
      <c r="AD300" s="67" t="s">
        <v>1808</v>
      </c>
    </row>
    <row r="301" spans="1:30" ht="32.25" customHeight="1" x14ac:dyDescent="0.15">
      <c r="A301" s="67" t="str">
        <f t="shared" si="1"/>
        <v>44289</v>
      </c>
      <c r="B301" s="67" t="str">
        <f>'DL CT'!B301</f>
        <v>SON00147</v>
      </c>
      <c r="C301" s="67" t="str">
        <f>LEFT('DL CT'!C301,10)</f>
        <v>44289</v>
      </c>
      <c r="D301" s="68" t="str">
        <f>IF('DL CT'!D301="Showroom","H1",IF('DL CT'!D301="DSpace","D1",IF('DL CT'!D301="Kho TTF","T4","D4")))</f>
        <v>H1</v>
      </c>
      <c r="E301" s="67" t="str">
        <f>'DL CT'!Q301</f>
        <v>KH000098</v>
      </c>
      <c r="F301" s="69" t="str">
        <f>'DL CT'!R301</f>
        <v>KH000098</v>
      </c>
      <c r="G301" s="67" t="str">
        <f>'DL CT'!S301</f>
        <v/>
      </c>
      <c r="H301" s="70" t="str">
        <f>'DL CT'!W301</f>
        <v>Phương Thảo</v>
      </c>
      <c r="I301" s="70" t="str">
        <f>'DL CT'!Z301</f>
        <v>HP00000000254</v>
      </c>
      <c r="J301" s="69">
        <f t="shared" si="2"/>
        <v>0</v>
      </c>
      <c r="K301" s="67">
        <f t="shared" si="3"/>
        <v>0</v>
      </c>
      <c r="L301" s="71">
        <f>'DL CT'!AC301</f>
        <v>1</v>
      </c>
      <c r="M301" s="72" t="str">
        <f>'DL CT'!AE301</f>
        <v>Cái</v>
      </c>
      <c r="N301" s="72">
        <f>'DL CT'!AF301</f>
        <v>385000</v>
      </c>
      <c r="O301" s="72">
        <f>'DL CT'!AG301</f>
        <v>0</v>
      </c>
      <c r="P301" s="72">
        <f>'DL CT'!AH301</f>
        <v>0</v>
      </c>
      <c r="Q301" s="73">
        <f>'DL CT'!AI301</f>
        <v>385000</v>
      </c>
      <c r="R301" s="67">
        <f>'DL CT'!AJ301</f>
        <v>0</v>
      </c>
      <c r="S301" s="67">
        <f>'DL CT'!AK301</f>
        <v>0</v>
      </c>
      <c r="T301" s="67">
        <f>'DL CT'!AL301</f>
        <v>0</v>
      </c>
      <c r="U301" s="73">
        <f>'DL CT'!AM301</f>
        <v>0</v>
      </c>
      <c r="V301" s="73">
        <f>'DL CT'!AN301</f>
        <v>0</v>
      </c>
      <c r="W301" s="67"/>
      <c r="X301" s="67">
        <f>'DL CT'!AB301</f>
        <v>0</v>
      </c>
      <c r="Y301" s="67">
        <f>'DL CT'!AP301</f>
        <v>0</v>
      </c>
      <c r="Z301" s="67"/>
      <c r="AA301" s="67"/>
      <c r="AB301" s="70" t="s">
        <v>1811</v>
      </c>
      <c r="AC301" s="74"/>
      <c r="AD301" s="67" t="s">
        <v>1808</v>
      </c>
    </row>
    <row r="302" spans="1:30" ht="32.25" customHeight="1" x14ac:dyDescent="0.15">
      <c r="A302" s="67" t="str">
        <f t="shared" si="1"/>
        <v>44289</v>
      </c>
      <c r="B302" s="67" t="str">
        <f>'DL CT'!B302</f>
        <v>SON00147</v>
      </c>
      <c r="C302" s="67" t="str">
        <f>LEFT('DL CT'!C302,10)</f>
        <v>44289</v>
      </c>
      <c r="D302" s="68" t="str">
        <f>IF('DL CT'!D302="Showroom","H1",IF('DL CT'!D302="DSpace","D1",IF('DL CT'!D302="Kho TTF","T4","D4")))</f>
        <v>H1</v>
      </c>
      <c r="E302" s="67" t="str">
        <f>'DL CT'!Q302</f>
        <v>KH000098</v>
      </c>
      <c r="F302" s="69" t="str">
        <f>'DL CT'!R302</f>
        <v>KH000098</v>
      </c>
      <c r="G302" s="67" t="str">
        <f>'DL CT'!S302</f>
        <v/>
      </c>
      <c r="H302" s="70" t="str">
        <f>'DL CT'!W302</f>
        <v>Phương Thảo</v>
      </c>
      <c r="I302" s="70" t="str">
        <f>'DL CT'!Z302</f>
        <v>HP00000000255</v>
      </c>
      <c r="J302" s="69">
        <f t="shared" si="2"/>
        <v>0</v>
      </c>
      <c r="K302" s="67">
        <f t="shared" si="3"/>
        <v>0</v>
      </c>
      <c r="L302" s="71">
        <f>'DL CT'!AC302</f>
        <v>1</v>
      </c>
      <c r="M302" s="72" t="str">
        <f>'DL CT'!AE302</f>
        <v>Cái</v>
      </c>
      <c r="N302" s="72">
        <f>'DL CT'!AF302</f>
        <v>275000</v>
      </c>
      <c r="O302" s="72">
        <f>'DL CT'!AG302</f>
        <v>0</v>
      </c>
      <c r="P302" s="72">
        <f>'DL CT'!AH302</f>
        <v>0</v>
      </c>
      <c r="Q302" s="73">
        <f>'DL CT'!AI302</f>
        <v>275000</v>
      </c>
      <c r="R302" s="67">
        <f>'DL CT'!AJ302</f>
        <v>0</v>
      </c>
      <c r="S302" s="67">
        <f>'DL CT'!AK302</f>
        <v>0</v>
      </c>
      <c r="T302" s="67">
        <f>'DL CT'!AL302</f>
        <v>0</v>
      </c>
      <c r="U302" s="73">
        <f>'DL CT'!AM302</f>
        <v>0</v>
      </c>
      <c r="V302" s="73">
        <f>'DL CT'!AN302</f>
        <v>0</v>
      </c>
      <c r="W302" s="67"/>
      <c r="X302" s="67">
        <f>'DL CT'!AB302</f>
        <v>0</v>
      </c>
      <c r="Y302" s="67">
        <f>'DL CT'!AP302</f>
        <v>0</v>
      </c>
      <c r="Z302" s="67"/>
      <c r="AA302" s="67"/>
      <c r="AB302" s="70" t="s">
        <v>1811</v>
      </c>
      <c r="AC302" s="74"/>
      <c r="AD302" s="67" t="s">
        <v>1808</v>
      </c>
    </row>
    <row r="303" spans="1:30" ht="32.25" customHeight="1" x14ac:dyDescent="0.15">
      <c r="A303" s="67" t="str">
        <f t="shared" si="1"/>
        <v>44289</v>
      </c>
      <c r="B303" s="67" t="str">
        <f>'DL CT'!B303</f>
        <v>SON00147</v>
      </c>
      <c r="C303" s="67" t="str">
        <f>LEFT('DL CT'!C303,10)</f>
        <v>44289</v>
      </c>
      <c r="D303" s="68" t="str">
        <f>IF('DL CT'!D303="Showroom","H1",IF('DL CT'!D303="DSpace","D1",IF('DL CT'!D303="Kho TTF","T4","D4")))</f>
        <v>H1</v>
      </c>
      <c r="E303" s="67" t="str">
        <f>'DL CT'!Q303</f>
        <v>KH000098</v>
      </c>
      <c r="F303" s="69" t="str">
        <f>'DL CT'!R303</f>
        <v>KH000098</v>
      </c>
      <c r="G303" s="67" t="str">
        <f>'DL CT'!S303</f>
        <v/>
      </c>
      <c r="H303" s="70" t="str">
        <f>'DL CT'!W303</f>
        <v>Phương Thảo</v>
      </c>
      <c r="I303" s="70" t="str">
        <f>'DL CT'!Z303</f>
        <v>HP00000000256</v>
      </c>
      <c r="J303" s="69">
        <f t="shared" si="2"/>
        <v>0</v>
      </c>
      <c r="K303" s="67">
        <f t="shared" si="3"/>
        <v>0</v>
      </c>
      <c r="L303" s="71">
        <f>'DL CT'!AC303</f>
        <v>1</v>
      </c>
      <c r="M303" s="72" t="str">
        <f>'DL CT'!AE303</f>
        <v>cái</v>
      </c>
      <c r="N303" s="72">
        <f>'DL CT'!AF303</f>
        <v>275000</v>
      </c>
      <c r="O303" s="72">
        <f>'DL CT'!AG303</f>
        <v>0</v>
      </c>
      <c r="P303" s="72">
        <f>'DL CT'!AH303</f>
        <v>0</v>
      </c>
      <c r="Q303" s="73">
        <f>'DL CT'!AI303</f>
        <v>275000</v>
      </c>
      <c r="R303" s="67">
        <f>'DL CT'!AJ303</f>
        <v>0</v>
      </c>
      <c r="S303" s="67">
        <f>'DL CT'!AK303</f>
        <v>0</v>
      </c>
      <c r="T303" s="67">
        <f>'DL CT'!AL303</f>
        <v>0</v>
      </c>
      <c r="U303" s="73">
        <f>'DL CT'!AM303</f>
        <v>0</v>
      </c>
      <c r="V303" s="73">
        <f>'DL CT'!AN303</f>
        <v>0</v>
      </c>
      <c r="W303" s="67"/>
      <c r="X303" s="67">
        <f>'DL CT'!AB303</f>
        <v>0</v>
      </c>
      <c r="Y303" s="67">
        <f>'DL CT'!AP303</f>
        <v>0</v>
      </c>
      <c r="Z303" s="67"/>
      <c r="AA303" s="67"/>
      <c r="AB303" s="70" t="s">
        <v>1811</v>
      </c>
      <c r="AC303" s="74"/>
      <c r="AD303" s="67" t="s">
        <v>1808</v>
      </c>
    </row>
    <row r="304" spans="1:30" ht="32.25" customHeight="1" x14ac:dyDescent="0.15">
      <c r="A304" s="67" t="str">
        <f t="shared" si="1"/>
        <v>44289</v>
      </c>
      <c r="B304" s="67" t="str">
        <f>'DL CT'!B304</f>
        <v>SON00148</v>
      </c>
      <c r="C304" s="67" t="str">
        <f>LEFT('DL CT'!C304,10)</f>
        <v>44289</v>
      </c>
      <c r="D304" s="68" t="str">
        <f>IF('DL CT'!D304="Showroom","H1",IF('DL CT'!D304="DSpace","D1",IF('DL CT'!D304="Kho TTF","T4","D4")))</f>
        <v>D4</v>
      </c>
      <c r="E304" s="67" t="str">
        <f>'DL CT'!Q304</f>
        <v>KH000099</v>
      </c>
      <c r="F304" s="69" t="str">
        <f>'DL CT'!R304</f>
        <v>KH000099</v>
      </c>
      <c r="G304" s="67" t="str">
        <f>'DL CT'!S304</f>
        <v/>
      </c>
      <c r="H304" s="70" t="str">
        <f>'DL CT'!W304</f>
        <v>Trang Dung</v>
      </c>
      <c r="I304" s="70" t="str">
        <f>'DL CT'!Z304</f>
        <v>HP00000000257</v>
      </c>
      <c r="J304" s="69">
        <f t="shared" si="2"/>
        <v>0</v>
      </c>
      <c r="K304" s="67">
        <f t="shared" si="3"/>
        <v>0</v>
      </c>
      <c r="L304" s="71">
        <f>'DL CT'!AC304</f>
        <v>1</v>
      </c>
      <c r="M304" s="72" t="str">
        <f>'DL CT'!AE304</f>
        <v>Cái</v>
      </c>
      <c r="N304" s="72">
        <f>'DL CT'!AF304</f>
        <v>33843000</v>
      </c>
      <c r="O304" s="72">
        <f>'DL CT'!AG304</f>
        <v>0</v>
      </c>
      <c r="P304" s="72">
        <f>'DL CT'!AH304</f>
        <v>0</v>
      </c>
      <c r="Q304" s="73">
        <f>'DL CT'!AI304</f>
        <v>33843000</v>
      </c>
      <c r="R304" s="67">
        <f>'DL CT'!AJ304</f>
        <v>0</v>
      </c>
      <c r="S304" s="67">
        <f>'DL CT'!AK304</f>
        <v>0</v>
      </c>
      <c r="T304" s="67">
        <f>'DL CT'!AL304</f>
        <v>0</v>
      </c>
      <c r="U304" s="73">
        <f>'DL CT'!AM304</f>
        <v>0</v>
      </c>
      <c r="V304" s="73">
        <f>'DL CT'!AN304</f>
        <v>33843000</v>
      </c>
      <c r="W304" s="67"/>
      <c r="X304" s="67">
        <f>'DL CT'!AB304</f>
        <v>0</v>
      </c>
      <c r="Y304" s="67">
        <f>'DL CT'!AP304</f>
        <v>0</v>
      </c>
      <c r="Z304" s="67"/>
      <c r="AA304" s="67"/>
      <c r="AB304" s="70" t="s">
        <v>1811</v>
      </c>
      <c r="AC304" s="74"/>
      <c r="AD304" s="67" t="s">
        <v>1808</v>
      </c>
    </row>
    <row r="305" spans="1:30" ht="32.25" customHeight="1" x14ac:dyDescent="0.15">
      <c r="A305" s="67" t="str">
        <f t="shared" si="1"/>
        <v>44319</v>
      </c>
      <c r="B305" s="67" t="str">
        <f>'DL CT'!B305</f>
        <v>SON00149</v>
      </c>
      <c r="C305" s="67" t="str">
        <f>LEFT('DL CT'!C305,10)</f>
        <v>44319</v>
      </c>
      <c r="D305" s="68" t="str">
        <f>IF('DL CT'!D305="Showroom","H1",IF('DL CT'!D305="DSpace","D1",IF('DL CT'!D305="Kho TTF","T4","D4")))</f>
        <v>H1</v>
      </c>
      <c r="E305" s="67" t="str">
        <f>'DL CT'!Q305</f>
        <v>KH000100</v>
      </c>
      <c r="F305" s="69" t="str">
        <f>'DL CT'!R305</f>
        <v>KH000100</v>
      </c>
      <c r="G305" s="67" t="str">
        <f>'DL CT'!S305</f>
        <v/>
      </c>
      <c r="H305" s="70" t="str">
        <f>'DL CT'!W305</f>
        <v>Thùy Linh</v>
      </c>
      <c r="I305" s="70" t="str">
        <f>'DL CT'!Z305</f>
        <v>HP00000000258</v>
      </c>
      <c r="J305" s="69">
        <f t="shared" si="2"/>
        <v>0</v>
      </c>
      <c r="K305" s="67">
        <f t="shared" si="3"/>
        <v>0</v>
      </c>
      <c r="L305" s="71">
        <f>'DL CT'!AC305</f>
        <v>1</v>
      </c>
      <c r="M305" s="72">
        <f>'DL CT'!AE305</f>
        <v>0</v>
      </c>
      <c r="N305" s="72">
        <f>'DL CT'!AF305</f>
        <v>1705000</v>
      </c>
      <c r="O305" s="72">
        <f>'DL CT'!AG305</f>
        <v>0</v>
      </c>
      <c r="P305" s="72">
        <f>'DL CT'!AH305</f>
        <v>0</v>
      </c>
      <c r="Q305" s="73">
        <f>'DL CT'!AI305</f>
        <v>1705000</v>
      </c>
      <c r="R305" s="67">
        <f>'DL CT'!AJ305</f>
        <v>0</v>
      </c>
      <c r="S305" s="67">
        <f>'DL CT'!AK305</f>
        <v>0</v>
      </c>
      <c r="T305" s="67">
        <f>'DL CT'!AL305</f>
        <v>0</v>
      </c>
      <c r="U305" s="73">
        <f>'DL CT'!AM305</f>
        <v>0</v>
      </c>
      <c r="V305" s="73">
        <f>'DL CT'!AN305</f>
        <v>3410000</v>
      </c>
      <c r="W305" s="67"/>
      <c r="X305" s="67">
        <f>'DL CT'!AB305</f>
        <v>0</v>
      </c>
      <c r="Y305" s="67">
        <f>'DL CT'!AP305</f>
        <v>0</v>
      </c>
      <c r="Z305" s="67"/>
      <c r="AA305" s="67"/>
      <c r="AB305" s="70" t="s">
        <v>1807</v>
      </c>
      <c r="AC305" s="74"/>
      <c r="AD305" s="67" t="s">
        <v>1808</v>
      </c>
    </row>
    <row r="306" spans="1:30" ht="32.25" customHeight="1" x14ac:dyDescent="0.15">
      <c r="A306" s="67" t="str">
        <f t="shared" si="1"/>
        <v>44319</v>
      </c>
      <c r="B306" s="67" t="str">
        <f>'DL CT'!B306</f>
        <v>SON00149</v>
      </c>
      <c r="C306" s="67" t="str">
        <f>LEFT('DL CT'!C306,10)</f>
        <v>44319</v>
      </c>
      <c r="D306" s="68" t="str">
        <f>IF('DL CT'!D306="Showroom","H1",IF('DL CT'!D306="DSpace","D1",IF('DL CT'!D306="Kho TTF","T4","D4")))</f>
        <v>H1</v>
      </c>
      <c r="E306" s="67" t="str">
        <f>'DL CT'!Q306</f>
        <v>KH000100</v>
      </c>
      <c r="F306" s="69" t="str">
        <f>'DL CT'!R306</f>
        <v>KH000100</v>
      </c>
      <c r="G306" s="67" t="str">
        <f>'DL CT'!S306</f>
        <v/>
      </c>
      <c r="H306" s="70" t="str">
        <f>'DL CT'!W306</f>
        <v>Thùy Linh</v>
      </c>
      <c r="I306" s="70" t="str">
        <f>'DL CT'!Z306</f>
        <v>HP00000000259</v>
      </c>
      <c r="J306" s="69">
        <f t="shared" si="2"/>
        <v>0</v>
      </c>
      <c r="K306" s="67">
        <f t="shared" si="3"/>
        <v>0</v>
      </c>
      <c r="L306" s="71">
        <f>'DL CT'!AC306</f>
        <v>1</v>
      </c>
      <c r="M306" s="72" t="str">
        <f>'DL CT'!AE306</f>
        <v>Cái</v>
      </c>
      <c r="N306" s="72">
        <f>'DL CT'!AF306</f>
        <v>1705000</v>
      </c>
      <c r="O306" s="72">
        <f>'DL CT'!AG306</f>
        <v>0</v>
      </c>
      <c r="P306" s="72">
        <f>'DL CT'!AH306</f>
        <v>0</v>
      </c>
      <c r="Q306" s="73">
        <f>'DL CT'!AI306</f>
        <v>1705000</v>
      </c>
      <c r="R306" s="67">
        <f>'DL CT'!AJ306</f>
        <v>0</v>
      </c>
      <c r="S306" s="67">
        <f>'DL CT'!AK306</f>
        <v>0</v>
      </c>
      <c r="T306" s="67">
        <f>'DL CT'!AL306</f>
        <v>0</v>
      </c>
      <c r="U306" s="73">
        <f>'DL CT'!AM306</f>
        <v>0</v>
      </c>
      <c r="V306" s="73">
        <f>'DL CT'!AN306</f>
        <v>0</v>
      </c>
      <c r="W306" s="67"/>
      <c r="X306" s="67">
        <f>'DL CT'!AB306</f>
        <v>0</v>
      </c>
      <c r="Y306" s="67">
        <f>'DL CT'!AP306</f>
        <v>0</v>
      </c>
      <c r="Z306" s="67"/>
      <c r="AA306" s="67"/>
      <c r="AB306" s="70" t="s">
        <v>1807</v>
      </c>
      <c r="AC306" s="74"/>
      <c r="AD306" s="67" t="s">
        <v>1808</v>
      </c>
    </row>
    <row r="307" spans="1:30" ht="32.25" customHeight="1" x14ac:dyDescent="0.15">
      <c r="A307" s="67" t="str">
        <f t="shared" si="1"/>
        <v>44350</v>
      </c>
      <c r="B307" s="67" t="str">
        <f>'DL CT'!B307</f>
        <v>SON00150</v>
      </c>
      <c r="C307" s="67" t="str">
        <f>LEFT('DL CT'!C307,10)</f>
        <v>44350</v>
      </c>
      <c r="D307" s="68" t="str">
        <f>IF('DL CT'!D307="Showroom","H1",IF('DL CT'!D307="DSpace","D1",IF('DL CT'!D307="Kho TTF","T4","D4")))</f>
        <v>H1</v>
      </c>
      <c r="E307" s="67" t="str">
        <f>'DL CT'!Q307</f>
        <v>KH000101</v>
      </c>
      <c r="F307" s="69" t="str">
        <f>'DL CT'!R307</f>
        <v>KH000101</v>
      </c>
      <c r="G307" s="67" t="str">
        <f>'DL CT'!S307</f>
        <v/>
      </c>
      <c r="H307" s="70" t="str">
        <f>'DL CT'!W307</f>
        <v>Thùy Linh</v>
      </c>
      <c r="I307" s="70" t="str">
        <f>'DL CT'!Z307</f>
        <v>HP00000000260</v>
      </c>
      <c r="J307" s="69">
        <f t="shared" si="2"/>
        <v>0</v>
      </c>
      <c r="K307" s="67">
        <f t="shared" si="3"/>
        <v>0</v>
      </c>
      <c r="L307" s="71">
        <f>'DL CT'!AC307</f>
        <v>1</v>
      </c>
      <c r="M307" s="72" t="str">
        <f>'DL CT'!AE307</f>
        <v>Cái</v>
      </c>
      <c r="N307" s="72">
        <f>'DL CT'!AF307</f>
        <v>4400000</v>
      </c>
      <c r="O307" s="72">
        <f>'DL CT'!AG307</f>
        <v>1760000</v>
      </c>
      <c r="P307" s="72">
        <f>'DL CT'!AH307</f>
        <v>40</v>
      </c>
      <c r="Q307" s="73">
        <f>'DL CT'!AI307</f>
        <v>2640000</v>
      </c>
      <c r="R307" s="67">
        <f>'DL CT'!AJ307</f>
        <v>0</v>
      </c>
      <c r="S307" s="67">
        <f>'DL CT'!AK307</f>
        <v>0</v>
      </c>
      <c r="T307" s="67">
        <f>'DL CT'!AL307</f>
        <v>0</v>
      </c>
      <c r="U307" s="73">
        <f>'DL CT'!AM307</f>
        <v>0</v>
      </c>
      <c r="V307" s="73">
        <f>'DL CT'!AN307</f>
        <v>2640000</v>
      </c>
      <c r="W307" s="67"/>
      <c r="X307" s="67">
        <f>'DL CT'!AB307</f>
        <v>0</v>
      </c>
      <c r="Y307" s="67" t="str">
        <f>'DL CT'!AP307</f>
        <v xml:space="preserve">outlet
</v>
      </c>
      <c r="Z307" s="67"/>
      <c r="AA307" s="67"/>
      <c r="AB307" s="70" t="s">
        <v>1807</v>
      </c>
      <c r="AC307" s="74"/>
      <c r="AD307" s="67" t="s">
        <v>1809</v>
      </c>
    </row>
    <row r="308" spans="1:30" ht="32.25" customHeight="1" x14ac:dyDescent="0.15">
      <c r="A308" s="67" t="str">
        <f t="shared" si="1"/>
        <v>44350</v>
      </c>
      <c r="B308" s="67" t="str">
        <f>'DL CT'!B308</f>
        <v>SON00151</v>
      </c>
      <c r="C308" s="67" t="str">
        <f>LEFT('DL CT'!C308,10)</f>
        <v>44350</v>
      </c>
      <c r="D308" s="68" t="str">
        <f>IF('DL CT'!D308="Showroom","H1",IF('DL CT'!D308="DSpace","D1",IF('DL CT'!D308="Kho TTF","T4","D4")))</f>
        <v>H1</v>
      </c>
      <c r="E308" s="67" t="str">
        <f>'DL CT'!Q308</f>
        <v>KH000003</v>
      </c>
      <c r="F308" s="69" t="str">
        <f>'DL CT'!R308</f>
        <v>KH000003</v>
      </c>
      <c r="G308" s="67" t="str">
        <f>'DL CT'!S308</f>
        <v/>
      </c>
      <c r="H308" s="70" t="str">
        <f>'DL CT'!W308</f>
        <v>Thùy Linh</v>
      </c>
      <c r="I308" s="70" t="str">
        <f>'DL CT'!Z308</f>
        <v>HP00000000261</v>
      </c>
      <c r="J308" s="69">
        <f t="shared" si="2"/>
        <v>0</v>
      </c>
      <c r="K308" s="67">
        <f t="shared" si="3"/>
        <v>0</v>
      </c>
      <c r="L308" s="71">
        <f>'DL CT'!AC308</f>
        <v>1</v>
      </c>
      <c r="M308" s="72" t="str">
        <f>'DL CT'!AE308</f>
        <v>Cái</v>
      </c>
      <c r="N308" s="72">
        <f>'DL CT'!AF308</f>
        <v>2450000</v>
      </c>
      <c r="O308" s="72">
        <f>'DL CT'!AG308</f>
        <v>1851000</v>
      </c>
      <c r="P308" s="72">
        <f>'DL CT'!AH308</f>
        <v>75.55</v>
      </c>
      <c r="Q308" s="73">
        <f>'DL CT'!AI308</f>
        <v>599000</v>
      </c>
      <c r="R308" s="67">
        <f>'DL CT'!AJ308</f>
        <v>0</v>
      </c>
      <c r="S308" s="67">
        <f>'DL CT'!AK308</f>
        <v>0</v>
      </c>
      <c r="T308" s="67">
        <f>'DL CT'!AL308</f>
        <v>0</v>
      </c>
      <c r="U308" s="73">
        <f>'DL CT'!AM308</f>
        <v>0</v>
      </c>
      <c r="V308" s="73">
        <f>'DL CT'!AN308</f>
        <v>599000</v>
      </c>
      <c r="W308" s="67"/>
      <c r="X308" s="67">
        <f>'DL CT'!AB308</f>
        <v>0</v>
      </c>
      <c r="Y308" s="67">
        <f>'DL CT'!AP308</f>
        <v>0</v>
      </c>
      <c r="Z308" s="67"/>
      <c r="AA308" s="67"/>
      <c r="AB308" s="70" t="s">
        <v>1807</v>
      </c>
      <c r="AC308" s="74"/>
      <c r="AD308" s="67" t="s">
        <v>1809</v>
      </c>
    </row>
    <row r="309" spans="1:30" ht="32.25" customHeight="1" x14ac:dyDescent="0.15">
      <c r="A309" s="67" t="str">
        <f t="shared" si="1"/>
        <v>44350</v>
      </c>
      <c r="B309" s="67" t="str">
        <f>'DL CT'!B309</f>
        <v>SON00152</v>
      </c>
      <c r="C309" s="67" t="str">
        <f>LEFT('DL CT'!C309,10)</f>
        <v>44350</v>
      </c>
      <c r="D309" s="68" t="str">
        <f>IF('DL CT'!D309="Showroom","H1",IF('DL CT'!D309="DSpace","D1",IF('DL CT'!D309="Kho TTF","T4","D4")))</f>
        <v>H1</v>
      </c>
      <c r="E309" s="67" t="str">
        <f>'DL CT'!Q309</f>
        <v>KH000003</v>
      </c>
      <c r="F309" s="69" t="str">
        <f>'DL CT'!R309</f>
        <v>KH000003</v>
      </c>
      <c r="G309" s="67" t="str">
        <f>'DL CT'!S309</f>
        <v/>
      </c>
      <c r="H309" s="70" t="str">
        <f>'DL CT'!W309</f>
        <v>Trang Dung</v>
      </c>
      <c r="I309" s="70" t="str">
        <f>'DL CT'!Z309</f>
        <v>HP00000000262</v>
      </c>
      <c r="J309" s="69">
        <f t="shared" si="2"/>
        <v>0</v>
      </c>
      <c r="K309" s="67">
        <f t="shared" si="3"/>
        <v>0</v>
      </c>
      <c r="L309" s="71">
        <f>'DL CT'!AC309</f>
        <v>2</v>
      </c>
      <c r="M309" s="72" t="str">
        <f>'DL CT'!AE309</f>
        <v>Cái</v>
      </c>
      <c r="N309" s="72">
        <f>'DL CT'!AF309</f>
        <v>65000</v>
      </c>
      <c r="O309" s="72">
        <f>'DL CT'!AG309</f>
        <v>0</v>
      </c>
      <c r="P309" s="72">
        <f>'DL CT'!AH309</f>
        <v>0</v>
      </c>
      <c r="Q309" s="73">
        <f>'DL CT'!AI309</f>
        <v>130000</v>
      </c>
      <c r="R309" s="67">
        <f>'DL CT'!AJ309</f>
        <v>0</v>
      </c>
      <c r="S309" s="67">
        <f>'DL CT'!AK309</f>
        <v>0</v>
      </c>
      <c r="T309" s="67">
        <f>'DL CT'!AL309</f>
        <v>0</v>
      </c>
      <c r="U309" s="73">
        <f>'DL CT'!AM309</f>
        <v>0</v>
      </c>
      <c r="V309" s="73">
        <f>'DL CT'!AN309</f>
        <v>130000</v>
      </c>
      <c r="W309" s="67"/>
      <c r="X309" s="67">
        <f>'DL CT'!AB309</f>
        <v>0</v>
      </c>
      <c r="Y309" s="67" t="str">
        <f>'DL CT'!AP309</f>
        <v>NVBH: Trang Dung</v>
      </c>
      <c r="Z309" s="67"/>
      <c r="AA309" s="67"/>
      <c r="AB309" s="70" t="s">
        <v>1811</v>
      </c>
      <c r="AC309" s="74"/>
      <c r="AD309" s="67" t="s">
        <v>1808</v>
      </c>
    </row>
    <row r="310" spans="1:30" ht="32.25" customHeight="1" x14ac:dyDescent="0.15">
      <c r="A310" s="67" t="str">
        <f t="shared" si="1"/>
        <v>44350</v>
      </c>
      <c r="B310" s="67" t="str">
        <f>'DL CT'!B310</f>
        <v>SON00153</v>
      </c>
      <c r="C310" s="67" t="str">
        <f>LEFT('DL CT'!C310,10)</f>
        <v>44350</v>
      </c>
      <c r="D310" s="68" t="str">
        <f>IF('DL CT'!D310="Showroom","H1",IF('DL CT'!D310="DSpace","D1",IF('DL CT'!D310="Kho TTF","T4","D4")))</f>
        <v>T4</v>
      </c>
      <c r="E310" s="67" t="str">
        <f>'DL CT'!Q310</f>
        <v>KH000102</v>
      </c>
      <c r="F310" s="69" t="str">
        <f>'DL CT'!R310</f>
        <v>KH000102</v>
      </c>
      <c r="G310" s="67" t="str">
        <f>'DL CT'!S310</f>
        <v/>
      </c>
      <c r="H310" s="70" t="str">
        <f>'DL CT'!W310</f>
        <v>Thùy Linh</v>
      </c>
      <c r="I310" s="70" t="str">
        <f>'DL CT'!Z310</f>
        <v>HP00000000143</v>
      </c>
      <c r="J310" s="69">
        <f t="shared" si="2"/>
        <v>0</v>
      </c>
      <c r="K310" s="67">
        <f t="shared" si="3"/>
        <v>0</v>
      </c>
      <c r="L310" s="71">
        <f>'DL CT'!AC310</f>
        <v>1</v>
      </c>
      <c r="M310" s="72" t="str">
        <f>'DL CT'!AE310</f>
        <v>Cái</v>
      </c>
      <c r="N310" s="72">
        <f>'DL CT'!AF310</f>
        <v>2805000</v>
      </c>
      <c r="O310" s="72">
        <f>'DL CT'!AG310</f>
        <v>0</v>
      </c>
      <c r="P310" s="72">
        <f>'DL CT'!AH310</f>
        <v>0</v>
      </c>
      <c r="Q310" s="73">
        <f>'DL CT'!AI310</f>
        <v>2805000</v>
      </c>
      <c r="R310" s="67">
        <f>'DL CT'!AJ310</f>
        <v>0</v>
      </c>
      <c r="S310" s="67">
        <f>'DL CT'!AK310</f>
        <v>0</v>
      </c>
      <c r="T310" s="67">
        <f>'DL CT'!AL310</f>
        <v>0</v>
      </c>
      <c r="U310" s="73">
        <f>'DL CT'!AM310</f>
        <v>0</v>
      </c>
      <c r="V310" s="73">
        <f>'DL CT'!AN310</f>
        <v>3597000</v>
      </c>
      <c r="W310" s="67"/>
      <c r="X310" s="67">
        <f>'DL CT'!AB310</f>
        <v>0</v>
      </c>
      <c r="Y310" s="67">
        <f>'DL CT'!AP310</f>
        <v>0</v>
      </c>
      <c r="Z310" s="67"/>
      <c r="AA310" s="67"/>
      <c r="AB310" s="70" t="s">
        <v>1807</v>
      </c>
      <c r="AC310" s="74"/>
      <c r="AD310" s="67" t="s">
        <v>1808</v>
      </c>
    </row>
    <row r="311" spans="1:30" ht="32.25" customHeight="1" x14ac:dyDescent="0.15">
      <c r="A311" s="67" t="str">
        <f t="shared" si="1"/>
        <v>44350</v>
      </c>
      <c r="B311" s="67" t="str">
        <f>'DL CT'!B311</f>
        <v>SON00153</v>
      </c>
      <c r="C311" s="67" t="str">
        <f>LEFT('DL CT'!C311,10)</f>
        <v>44350</v>
      </c>
      <c r="D311" s="68" t="str">
        <f>IF('DL CT'!D311="Showroom","H1",IF('DL CT'!D311="DSpace","D1",IF('DL CT'!D311="Kho TTF","T4","D4")))</f>
        <v>T4</v>
      </c>
      <c r="E311" s="67" t="str">
        <f>'DL CT'!Q311</f>
        <v>KH000102</v>
      </c>
      <c r="F311" s="69" t="str">
        <f>'DL CT'!R311</f>
        <v>KH000102</v>
      </c>
      <c r="G311" s="67" t="str">
        <f>'DL CT'!S311</f>
        <v/>
      </c>
      <c r="H311" s="70" t="str">
        <f>'DL CT'!W311</f>
        <v>Thùy Linh</v>
      </c>
      <c r="I311" s="70" t="str">
        <f>'DL CT'!Z311</f>
        <v>HP00000000263</v>
      </c>
      <c r="J311" s="69">
        <f t="shared" si="2"/>
        <v>0</v>
      </c>
      <c r="K311" s="67">
        <f t="shared" si="3"/>
        <v>0</v>
      </c>
      <c r="L311" s="71">
        <f>'DL CT'!AC311</f>
        <v>1</v>
      </c>
      <c r="M311" s="72" t="str">
        <f>'DL CT'!AE311</f>
        <v>Cái</v>
      </c>
      <c r="N311" s="72">
        <f>'DL CT'!AF311</f>
        <v>990000</v>
      </c>
      <c r="O311" s="72">
        <f>'DL CT'!AG311</f>
        <v>198000</v>
      </c>
      <c r="P311" s="72">
        <f>'DL CT'!AH311</f>
        <v>20</v>
      </c>
      <c r="Q311" s="73">
        <f>'DL CT'!AI311</f>
        <v>792000</v>
      </c>
      <c r="R311" s="67">
        <f>'DL CT'!AJ311</f>
        <v>0</v>
      </c>
      <c r="S311" s="67">
        <f>'DL CT'!AK311</f>
        <v>0</v>
      </c>
      <c r="T311" s="67">
        <f>'DL CT'!AL311</f>
        <v>0</v>
      </c>
      <c r="U311" s="73">
        <f>'DL CT'!AM311</f>
        <v>0</v>
      </c>
      <c r="V311" s="73">
        <f>'DL CT'!AN311</f>
        <v>0</v>
      </c>
      <c r="W311" s="67"/>
      <c r="X311" s="67" t="str">
        <f>'DL CT'!AB311</f>
        <v>trung bay loi C Nuong duyet giam</v>
      </c>
      <c r="Y311" s="67">
        <f>'DL CT'!AP311</f>
        <v>0</v>
      </c>
      <c r="Z311" s="67"/>
      <c r="AA311" s="67"/>
      <c r="AB311" s="70" t="s">
        <v>1807</v>
      </c>
      <c r="AC311" s="74"/>
      <c r="AD311" s="67" t="s">
        <v>1809</v>
      </c>
    </row>
    <row r="312" spans="1:30" ht="32.25" customHeight="1" x14ac:dyDescent="0.15">
      <c r="A312" s="67" t="str">
        <f t="shared" si="1"/>
        <v>44350</v>
      </c>
      <c r="B312" s="67" t="str">
        <f>'DL CT'!B312</f>
        <v>SON00154</v>
      </c>
      <c r="C312" s="67" t="str">
        <f>LEFT('DL CT'!C312,10)</f>
        <v>44350</v>
      </c>
      <c r="D312" s="68" t="str">
        <f>IF('DL CT'!D312="Showroom","H1",IF('DL CT'!D312="DSpace","D1",IF('DL CT'!D312="Kho TTF","T4","D4")))</f>
        <v>H1</v>
      </c>
      <c r="E312" s="67" t="str">
        <f>'DL CT'!Q312</f>
        <v>KH000102</v>
      </c>
      <c r="F312" s="69" t="str">
        <f>'DL CT'!R312</f>
        <v>KH000102</v>
      </c>
      <c r="G312" s="67" t="str">
        <f>'DL CT'!S312</f>
        <v/>
      </c>
      <c r="H312" s="70" t="str">
        <f>'DL CT'!W312</f>
        <v>Thùy Linh</v>
      </c>
      <c r="I312" s="70" t="str">
        <f>'DL CT'!Z312</f>
        <v>HP00000000264</v>
      </c>
      <c r="J312" s="69">
        <f t="shared" si="2"/>
        <v>0</v>
      </c>
      <c r="K312" s="67">
        <f t="shared" si="3"/>
        <v>0</v>
      </c>
      <c r="L312" s="71">
        <f>'DL CT'!AC312</f>
        <v>1</v>
      </c>
      <c r="M312" s="72" t="str">
        <f>'DL CT'!AE312</f>
        <v>Cái</v>
      </c>
      <c r="N312" s="72">
        <f>'DL CT'!AF312</f>
        <v>990000</v>
      </c>
      <c r="O312" s="72">
        <f>'DL CT'!AG312</f>
        <v>396000</v>
      </c>
      <c r="P312" s="72">
        <f>'DL CT'!AH312</f>
        <v>40</v>
      </c>
      <c r="Q312" s="73">
        <f>'DL CT'!AI312</f>
        <v>594000</v>
      </c>
      <c r="R312" s="67">
        <f>'DL CT'!AJ312</f>
        <v>0</v>
      </c>
      <c r="S312" s="67">
        <f>'DL CT'!AK312</f>
        <v>0</v>
      </c>
      <c r="T312" s="67">
        <f>'DL CT'!AL312</f>
        <v>0</v>
      </c>
      <c r="U312" s="73">
        <f>'DL CT'!AM312</f>
        <v>0</v>
      </c>
      <c r="V312" s="73">
        <f>'DL CT'!AN312</f>
        <v>6870000</v>
      </c>
      <c r="W312" s="67"/>
      <c r="X312" s="67" t="str">
        <f>'DL CT'!AB312</f>
        <v>outlet</v>
      </c>
      <c r="Y312" s="67">
        <f>'DL CT'!AP312</f>
        <v>0</v>
      </c>
      <c r="Z312" s="67"/>
      <c r="AA312" s="67"/>
      <c r="AB312" s="70" t="s">
        <v>1807</v>
      </c>
      <c r="AC312" s="74"/>
      <c r="AD312" s="67" t="s">
        <v>1809</v>
      </c>
    </row>
    <row r="313" spans="1:30" ht="32.25" customHeight="1" x14ac:dyDescent="0.15">
      <c r="A313" s="67" t="str">
        <f t="shared" si="1"/>
        <v>44350</v>
      </c>
      <c r="B313" s="67" t="str">
        <f>'DL CT'!B313</f>
        <v>SON00154</v>
      </c>
      <c r="C313" s="67" t="str">
        <f>LEFT('DL CT'!C313,10)</f>
        <v>44350</v>
      </c>
      <c r="D313" s="68" t="str">
        <f>IF('DL CT'!D313="Showroom","H1",IF('DL CT'!D313="DSpace","D1",IF('DL CT'!D313="Kho TTF","T4","D4")))</f>
        <v>H1</v>
      </c>
      <c r="E313" s="67" t="str">
        <f>'DL CT'!Q313</f>
        <v>KH000102</v>
      </c>
      <c r="F313" s="69" t="str">
        <f>'DL CT'!R313</f>
        <v>KH000102</v>
      </c>
      <c r="G313" s="67" t="str">
        <f>'DL CT'!S313</f>
        <v/>
      </c>
      <c r="H313" s="70" t="str">
        <f>'DL CT'!W313</f>
        <v>Thùy Linh</v>
      </c>
      <c r="I313" s="70" t="str">
        <f>'DL CT'!Z313</f>
        <v>HP00000000265</v>
      </c>
      <c r="J313" s="69">
        <f t="shared" si="2"/>
        <v>0</v>
      </c>
      <c r="K313" s="67">
        <f t="shared" si="3"/>
        <v>0</v>
      </c>
      <c r="L313" s="71">
        <f>'DL CT'!AC313</f>
        <v>1</v>
      </c>
      <c r="M313" s="72" t="str">
        <f>'DL CT'!AE313</f>
        <v>Cái</v>
      </c>
      <c r="N313" s="72">
        <f>'DL CT'!AF313</f>
        <v>1485000</v>
      </c>
      <c r="O313" s="72">
        <f>'DL CT'!AG313</f>
        <v>594000</v>
      </c>
      <c r="P313" s="72">
        <f>'DL CT'!AH313</f>
        <v>40</v>
      </c>
      <c r="Q313" s="73">
        <f>'DL CT'!AI313</f>
        <v>891000</v>
      </c>
      <c r="R313" s="67">
        <f>'DL CT'!AJ313</f>
        <v>0</v>
      </c>
      <c r="S313" s="67">
        <f>'DL CT'!AK313</f>
        <v>0</v>
      </c>
      <c r="T313" s="67">
        <f>'DL CT'!AL313</f>
        <v>0</v>
      </c>
      <c r="U313" s="73">
        <f>'DL CT'!AM313</f>
        <v>0</v>
      </c>
      <c r="V313" s="73">
        <f>'DL CT'!AN313</f>
        <v>0</v>
      </c>
      <c r="W313" s="67"/>
      <c r="X313" s="67" t="str">
        <f>'DL CT'!AB313</f>
        <v>outlet</v>
      </c>
      <c r="Y313" s="67">
        <f>'DL CT'!AP313</f>
        <v>0</v>
      </c>
      <c r="Z313" s="67"/>
      <c r="AA313" s="67"/>
      <c r="AB313" s="70" t="s">
        <v>1807</v>
      </c>
      <c r="AC313" s="74"/>
      <c r="AD313" s="67" t="s">
        <v>1809</v>
      </c>
    </row>
    <row r="314" spans="1:30" ht="32.25" customHeight="1" x14ac:dyDescent="0.15">
      <c r="A314" s="67" t="str">
        <f t="shared" si="1"/>
        <v>44350</v>
      </c>
      <c r="B314" s="67" t="str">
        <f>'DL CT'!B314</f>
        <v>SON00154</v>
      </c>
      <c r="C314" s="67" t="str">
        <f>LEFT('DL CT'!C314,10)</f>
        <v>44350</v>
      </c>
      <c r="D314" s="68" t="str">
        <f>IF('DL CT'!D314="Showroom","H1",IF('DL CT'!D314="DSpace","D1",IF('DL CT'!D314="Kho TTF","T4","D4")))</f>
        <v>H1</v>
      </c>
      <c r="E314" s="67" t="str">
        <f>'DL CT'!Q314</f>
        <v>KH000102</v>
      </c>
      <c r="F314" s="69" t="str">
        <f>'DL CT'!R314</f>
        <v>KH000102</v>
      </c>
      <c r="G314" s="67" t="str">
        <f>'DL CT'!S314</f>
        <v/>
      </c>
      <c r="H314" s="70" t="str">
        <f>'DL CT'!W314</f>
        <v>Thùy Linh</v>
      </c>
      <c r="I314" s="70" t="str">
        <f>'DL CT'!Z314</f>
        <v>HP00000000266</v>
      </c>
      <c r="J314" s="69">
        <f t="shared" si="2"/>
        <v>0</v>
      </c>
      <c r="K314" s="67">
        <f t="shared" si="3"/>
        <v>0</v>
      </c>
      <c r="L314" s="71">
        <f>'DL CT'!AC314</f>
        <v>1</v>
      </c>
      <c r="M314" s="72" t="str">
        <f>'DL CT'!AE314</f>
        <v>Cái</v>
      </c>
      <c r="N314" s="72">
        <f>'DL CT'!AF314</f>
        <v>1375000</v>
      </c>
      <c r="O314" s="72">
        <f>'DL CT'!AG314</f>
        <v>550000</v>
      </c>
      <c r="P314" s="72">
        <f>'DL CT'!AH314</f>
        <v>40</v>
      </c>
      <c r="Q314" s="73">
        <f>'DL CT'!AI314</f>
        <v>825000</v>
      </c>
      <c r="R314" s="67">
        <f>'DL CT'!AJ314</f>
        <v>0</v>
      </c>
      <c r="S314" s="67">
        <f>'DL CT'!AK314</f>
        <v>0</v>
      </c>
      <c r="T314" s="67">
        <f>'DL CT'!AL314</f>
        <v>0</v>
      </c>
      <c r="U314" s="73">
        <f>'DL CT'!AM314</f>
        <v>0</v>
      </c>
      <c r="V314" s="73">
        <f>'DL CT'!AN314</f>
        <v>0</v>
      </c>
      <c r="W314" s="67"/>
      <c r="X314" s="67" t="str">
        <f>'DL CT'!AB314</f>
        <v>outlet</v>
      </c>
      <c r="Y314" s="67">
        <f>'DL CT'!AP314</f>
        <v>0</v>
      </c>
      <c r="Z314" s="67"/>
      <c r="AA314" s="67"/>
      <c r="AB314" s="70" t="s">
        <v>1807</v>
      </c>
      <c r="AC314" s="74"/>
      <c r="AD314" s="67" t="s">
        <v>1809</v>
      </c>
    </row>
    <row r="315" spans="1:30" ht="32.25" customHeight="1" x14ac:dyDescent="0.15">
      <c r="A315" s="67" t="str">
        <f t="shared" si="1"/>
        <v>44350</v>
      </c>
      <c r="B315" s="67" t="str">
        <f>'DL CT'!B315</f>
        <v>SON00154</v>
      </c>
      <c r="C315" s="67" t="str">
        <f>LEFT('DL CT'!C315,10)</f>
        <v>44350</v>
      </c>
      <c r="D315" s="68" t="str">
        <f>IF('DL CT'!D315="Showroom","H1",IF('DL CT'!D315="DSpace","D1",IF('DL CT'!D315="Kho TTF","T4","D4")))</f>
        <v>H1</v>
      </c>
      <c r="E315" s="67" t="str">
        <f>'DL CT'!Q315</f>
        <v>KH000102</v>
      </c>
      <c r="F315" s="69" t="str">
        <f>'DL CT'!R315</f>
        <v>KH000102</v>
      </c>
      <c r="G315" s="67" t="str">
        <f>'DL CT'!S315</f>
        <v/>
      </c>
      <c r="H315" s="70" t="str">
        <f>'DL CT'!W315</f>
        <v>Thùy Linh</v>
      </c>
      <c r="I315" s="70" t="str">
        <f>'DL CT'!Z315</f>
        <v>HP00000000202</v>
      </c>
      <c r="J315" s="69">
        <f t="shared" si="2"/>
        <v>0</v>
      </c>
      <c r="K315" s="67">
        <f t="shared" si="3"/>
        <v>0</v>
      </c>
      <c r="L315" s="71">
        <f>'DL CT'!AC315</f>
        <v>1</v>
      </c>
      <c r="M315" s="72" t="str">
        <f>'DL CT'!AE315</f>
        <v>Cái</v>
      </c>
      <c r="N315" s="72">
        <f>'DL CT'!AF315</f>
        <v>4960000</v>
      </c>
      <c r="O315" s="72">
        <f>'DL CT'!AG315</f>
        <v>1984000</v>
      </c>
      <c r="P315" s="72">
        <f>'DL CT'!AH315</f>
        <v>40</v>
      </c>
      <c r="Q315" s="73">
        <f>'DL CT'!AI315</f>
        <v>2976000</v>
      </c>
      <c r="R315" s="67">
        <f>'DL CT'!AJ315</f>
        <v>0</v>
      </c>
      <c r="S315" s="67">
        <f>'DL CT'!AK315</f>
        <v>0</v>
      </c>
      <c r="T315" s="67">
        <f>'DL CT'!AL315</f>
        <v>0</v>
      </c>
      <c r="U315" s="73">
        <f>'DL CT'!AM315</f>
        <v>0</v>
      </c>
      <c r="V315" s="73">
        <f>'DL CT'!AN315</f>
        <v>0</v>
      </c>
      <c r="W315" s="67"/>
      <c r="X315" s="67" t="str">
        <f>'DL CT'!AB315</f>
        <v>outlet</v>
      </c>
      <c r="Y315" s="67">
        <f>'DL CT'!AP315</f>
        <v>0</v>
      </c>
      <c r="Z315" s="67"/>
      <c r="AA315" s="67"/>
      <c r="AB315" s="70" t="s">
        <v>1807</v>
      </c>
      <c r="AC315" s="74"/>
      <c r="AD315" s="67" t="s">
        <v>1809</v>
      </c>
    </row>
    <row r="316" spans="1:30" ht="32.25" customHeight="1" x14ac:dyDescent="0.15">
      <c r="A316" s="67" t="str">
        <f t="shared" si="1"/>
        <v>44350</v>
      </c>
      <c r="B316" s="67" t="str">
        <f>'DL CT'!B316</f>
        <v>SON00154</v>
      </c>
      <c r="C316" s="67" t="str">
        <f>LEFT('DL CT'!C316,10)</f>
        <v>44350</v>
      </c>
      <c r="D316" s="68" t="str">
        <f>IF('DL CT'!D316="Showroom","H1",IF('DL CT'!D316="DSpace","D1",IF('DL CT'!D316="Kho TTF","T4","D4")))</f>
        <v>H1</v>
      </c>
      <c r="E316" s="67" t="str">
        <f>'DL CT'!Q316</f>
        <v>KH000102</v>
      </c>
      <c r="F316" s="69" t="str">
        <f>'DL CT'!R316</f>
        <v>KH000102</v>
      </c>
      <c r="G316" s="67" t="str">
        <f>'DL CT'!S316</f>
        <v/>
      </c>
      <c r="H316" s="70" t="str">
        <f>'DL CT'!W316</f>
        <v>Thùy Linh</v>
      </c>
      <c r="I316" s="70" t="str">
        <f>'DL CT'!Z316</f>
        <v>HP00000000263</v>
      </c>
      <c r="J316" s="69">
        <f t="shared" si="2"/>
        <v>0</v>
      </c>
      <c r="K316" s="67">
        <f t="shared" si="3"/>
        <v>0</v>
      </c>
      <c r="L316" s="71">
        <f>'DL CT'!AC316</f>
        <v>2</v>
      </c>
      <c r="M316" s="72" t="str">
        <f>'DL CT'!AE316</f>
        <v>Cái</v>
      </c>
      <c r="N316" s="72">
        <f>'DL CT'!AF316</f>
        <v>990000</v>
      </c>
      <c r="O316" s="72">
        <f>'DL CT'!AG316</f>
        <v>396000</v>
      </c>
      <c r="P316" s="72">
        <f>'DL CT'!AH316</f>
        <v>20</v>
      </c>
      <c r="Q316" s="73">
        <f>'DL CT'!AI316</f>
        <v>1584000</v>
      </c>
      <c r="R316" s="67">
        <f>'DL CT'!AJ316</f>
        <v>0</v>
      </c>
      <c r="S316" s="67">
        <f>'DL CT'!AK316</f>
        <v>0</v>
      </c>
      <c r="T316" s="67">
        <f>'DL CT'!AL316</f>
        <v>0</v>
      </c>
      <c r="U316" s="73">
        <f>'DL CT'!AM316</f>
        <v>0</v>
      </c>
      <c r="V316" s="73">
        <f>'DL CT'!AN316</f>
        <v>0</v>
      </c>
      <c r="W316" s="67"/>
      <c r="X316" s="67" t="str">
        <f>'DL CT'!AB316</f>
        <v xml:space="preserve">hang trung bay loi c Nuong duyet giam
</v>
      </c>
      <c r="Y316" s="67">
        <f>'DL CT'!AP316</f>
        <v>0</v>
      </c>
      <c r="Z316" s="67"/>
      <c r="AA316" s="67"/>
      <c r="AB316" s="70" t="s">
        <v>1807</v>
      </c>
      <c r="AC316" s="74"/>
      <c r="AD316" s="67" t="s">
        <v>1809</v>
      </c>
    </row>
    <row r="317" spans="1:30" ht="32.25" customHeight="1" x14ac:dyDescent="0.15">
      <c r="A317" s="67" t="str">
        <f t="shared" si="1"/>
        <v>44411</v>
      </c>
      <c r="B317" s="67" t="str">
        <f>'DL CT'!B317</f>
        <v>SON00155</v>
      </c>
      <c r="C317" s="67" t="str">
        <f>LEFT('DL CT'!C317,10)</f>
        <v>44411</v>
      </c>
      <c r="D317" s="68" t="str">
        <f>IF('DL CT'!D317="Showroom","H1",IF('DL CT'!D317="DSpace","D1",IF('DL CT'!D317="Kho TTF","T4","D4")))</f>
        <v>H1</v>
      </c>
      <c r="E317" s="67" t="str">
        <f>'DL CT'!Q317</f>
        <v>KH000103</v>
      </c>
      <c r="F317" s="69" t="str">
        <f>'DL CT'!R317</f>
        <v>KH000103</v>
      </c>
      <c r="G317" s="67" t="str">
        <f>'DL CT'!S317</f>
        <v/>
      </c>
      <c r="H317" s="70" t="str">
        <f>'DL CT'!W317</f>
        <v>Ánh Nguyệt</v>
      </c>
      <c r="I317" s="70" t="str">
        <f>'DL CT'!Z317</f>
        <v>HP00000000267</v>
      </c>
      <c r="J317" s="69">
        <f t="shared" si="2"/>
        <v>0</v>
      </c>
      <c r="K317" s="67">
        <f t="shared" si="3"/>
        <v>0</v>
      </c>
      <c r="L317" s="71">
        <f>'DL CT'!AC317</f>
        <v>1</v>
      </c>
      <c r="M317" s="72" t="str">
        <f>'DL CT'!AE317</f>
        <v>Cái</v>
      </c>
      <c r="N317" s="72">
        <f>'DL CT'!AF317</f>
        <v>1485000</v>
      </c>
      <c r="O317" s="72">
        <f>'DL CT'!AG317</f>
        <v>594000</v>
      </c>
      <c r="P317" s="72">
        <f>'DL CT'!AH317</f>
        <v>40</v>
      </c>
      <c r="Q317" s="73">
        <f>'DL CT'!AI317</f>
        <v>891000</v>
      </c>
      <c r="R317" s="67">
        <f>'DL CT'!AJ317</f>
        <v>0</v>
      </c>
      <c r="S317" s="67">
        <f>'DL CT'!AK317</f>
        <v>0</v>
      </c>
      <c r="T317" s="67">
        <f>'DL CT'!AL317</f>
        <v>0</v>
      </c>
      <c r="U317" s="73">
        <f>'DL CT'!AM317</f>
        <v>0</v>
      </c>
      <c r="V317" s="73">
        <f>'DL CT'!AN317</f>
        <v>891000</v>
      </c>
      <c r="W317" s="67"/>
      <c r="X317" s="67" t="str">
        <f>'DL CT'!AB317</f>
        <v>CT Outlet</v>
      </c>
      <c r="Y317" s="67">
        <f>'DL CT'!AP317</f>
        <v>0</v>
      </c>
      <c r="Z317" s="67"/>
      <c r="AA317" s="67"/>
      <c r="AB317" s="70" t="s">
        <v>1807</v>
      </c>
      <c r="AC317" s="74"/>
      <c r="AD317" s="67" t="s">
        <v>1809</v>
      </c>
    </row>
    <row r="318" spans="1:30" ht="32.25" customHeight="1" x14ac:dyDescent="0.15">
      <c r="A318" s="67" t="str">
        <f t="shared" si="1"/>
        <v>44411</v>
      </c>
      <c r="B318" s="67" t="str">
        <f>'DL CT'!B318</f>
        <v>SON00156</v>
      </c>
      <c r="C318" s="67" t="str">
        <f>LEFT('DL CT'!C318,10)</f>
        <v>44411</v>
      </c>
      <c r="D318" s="68" t="str">
        <f>IF('DL CT'!D318="Showroom","H1",IF('DL CT'!D318="DSpace","D1",IF('DL CT'!D318="Kho TTF","T4","D4")))</f>
        <v>H1</v>
      </c>
      <c r="E318" s="67" t="str">
        <f>'DL CT'!Q318</f>
        <v>KH000104</v>
      </c>
      <c r="F318" s="69" t="str">
        <f>'DL CT'!R318</f>
        <v>KH000104</v>
      </c>
      <c r="G318" s="67" t="str">
        <f>'DL CT'!S318</f>
        <v/>
      </c>
      <c r="H318" s="70" t="str">
        <f>'DL CT'!W318</f>
        <v>Ánh Nguyệt</v>
      </c>
      <c r="I318" s="70" t="str">
        <f>'DL CT'!Z318</f>
        <v>HP00000000268</v>
      </c>
      <c r="J318" s="69">
        <f t="shared" si="2"/>
        <v>0</v>
      </c>
      <c r="K318" s="67">
        <f t="shared" si="3"/>
        <v>0</v>
      </c>
      <c r="L318" s="71">
        <f>'DL CT'!AC318</f>
        <v>1</v>
      </c>
      <c r="M318" s="72">
        <f>'DL CT'!AE318</f>
        <v>0</v>
      </c>
      <c r="N318" s="72">
        <f>'DL CT'!AF318</f>
        <v>1237500</v>
      </c>
      <c r="O318" s="72">
        <f>'DL CT'!AG318</f>
        <v>0</v>
      </c>
      <c r="P318" s="72">
        <f>'DL CT'!AH318</f>
        <v>0</v>
      </c>
      <c r="Q318" s="73">
        <f>'DL CT'!AI318</f>
        <v>1237500</v>
      </c>
      <c r="R318" s="67">
        <f>'DL CT'!AJ318</f>
        <v>0</v>
      </c>
      <c r="S318" s="67">
        <f>'DL CT'!AK318</f>
        <v>0</v>
      </c>
      <c r="T318" s="67">
        <f>'DL CT'!AL318</f>
        <v>0</v>
      </c>
      <c r="U318" s="73">
        <f>'DL CT'!AM318</f>
        <v>0</v>
      </c>
      <c r="V318" s="73">
        <f>'DL CT'!AN318</f>
        <v>1237500</v>
      </c>
      <c r="W318" s="67"/>
      <c r="X318" s="67" t="str">
        <f>'DL CT'!AB318</f>
        <v>Đôn ra ĐH sản xuất</v>
      </c>
      <c r="Y318" s="67" t="str">
        <f>'DL CT'!AP318</f>
        <v>Ra bill bổ sung ngày 07/03/21 .Chị CK CTY VPB ngày 06/03/21</v>
      </c>
      <c r="Z318" s="67"/>
      <c r="AA318" s="67"/>
      <c r="AB318" s="70" t="s">
        <v>1807</v>
      </c>
      <c r="AC318" s="74"/>
      <c r="AD318" s="67" t="s">
        <v>1808</v>
      </c>
    </row>
    <row r="319" spans="1:30" ht="32.25" customHeight="1" x14ac:dyDescent="0.15">
      <c r="A319" s="67" t="str">
        <f t="shared" si="1"/>
        <v>44411</v>
      </c>
      <c r="B319" s="67" t="str">
        <f>'DL CT'!B319</f>
        <v>SON00157</v>
      </c>
      <c r="C319" s="67" t="str">
        <f>LEFT('DL CT'!C319,10)</f>
        <v>44411</v>
      </c>
      <c r="D319" s="68" t="str">
        <f>IF('DL CT'!D319="Showroom","H1",IF('DL CT'!D319="DSpace","D1",IF('DL CT'!D319="Kho TTF","T4","D4")))</f>
        <v>H1</v>
      </c>
      <c r="E319" s="67" t="str">
        <f>'DL CT'!Q319</f>
        <v>KH000105</v>
      </c>
      <c r="F319" s="69" t="str">
        <f>'DL CT'!R319</f>
        <v>KH000105</v>
      </c>
      <c r="G319" s="67" t="str">
        <f>'DL CT'!S319</f>
        <v/>
      </c>
      <c r="H319" s="70" t="str">
        <f>'DL CT'!W319</f>
        <v>Ánh Nguyệt</v>
      </c>
      <c r="I319" s="70" t="str">
        <f>'DL CT'!Z319</f>
        <v>HP00000000269</v>
      </c>
      <c r="J319" s="69">
        <f t="shared" si="2"/>
        <v>0</v>
      </c>
      <c r="K319" s="67">
        <f t="shared" si="3"/>
        <v>0</v>
      </c>
      <c r="L319" s="71">
        <f>'DL CT'!AC319</f>
        <v>2</v>
      </c>
      <c r="M319" s="72" t="str">
        <f>'DL CT'!AE319</f>
        <v>Cái</v>
      </c>
      <c r="N319" s="72">
        <f>'DL CT'!AF319</f>
        <v>1350000</v>
      </c>
      <c r="O319" s="72">
        <f>'DL CT'!AG319</f>
        <v>940000</v>
      </c>
      <c r="P319" s="72">
        <f>'DL CT'!AH319</f>
        <v>34.81</v>
      </c>
      <c r="Q319" s="73">
        <f>'DL CT'!AI319</f>
        <v>1760000</v>
      </c>
      <c r="R319" s="67">
        <f>'DL CT'!AJ319</f>
        <v>0</v>
      </c>
      <c r="S319" s="67">
        <f>'DL CT'!AK319</f>
        <v>0</v>
      </c>
      <c r="T319" s="67">
        <f>'DL CT'!AL319</f>
        <v>0</v>
      </c>
      <c r="U319" s="73">
        <f>'DL CT'!AM319</f>
        <v>0</v>
      </c>
      <c r="V319" s="73">
        <f>'DL CT'!AN319</f>
        <v>1760000</v>
      </c>
      <c r="W319" s="67"/>
      <c r="X319" s="67" t="str">
        <f>'DL CT'!AB319</f>
        <v>CT Outlet Chị Nương duyệt</v>
      </c>
      <c r="Y319" s="67" t="str">
        <f>'DL CT'!AP319</f>
        <v>Bổ sung bill 07/03/21 .Anh thanh toán máy Pos 07/03/21</v>
      </c>
      <c r="Z319" s="67"/>
      <c r="AA319" s="67"/>
      <c r="AB319" s="70" t="s">
        <v>1807</v>
      </c>
      <c r="AC319" s="74"/>
      <c r="AD319" s="67" t="s">
        <v>1809</v>
      </c>
    </row>
    <row r="320" spans="1:30" ht="32.25" customHeight="1" x14ac:dyDescent="0.15">
      <c r="A320" s="67" t="str">
        <f t="shared" si="1"/>
        <v>44442</v>
      </c>
      <c r="B320" s="67" t="str">
        <f>'DL CT'!B320</f>
        <v>SON00158</v>
      </c>
      <c r="C320" s="67" t="str">
        <f>LEFT('DL CT'!C320,10)</f>
        <v>44442</v>
      </c>
      <c r="D320" s="68" t="str">
        <f>IF('DL CT'!D320="Showroom","H1",IF('DL CT'!D320="DSpace","D1",IF('DL CT'!D320="Kho TTF","T4","D4")))</f>
        <v>H1</v>
      </c>
      <c r="E320" s="67" t="str">
        <f>'DL CT'!Q320</f>
        <v>KH000106</v>
      </c>
      <c r="F320" s="69" t="str">
        <f>'DL CT'!R320</f>
        <v>KH000106</v>
      </c>
      <c r="G320" s="67" t="str">
        <f>'DL CT'!S320</f>
        <v/>
      </c>
      <c r="H320" s="70" t="str">
        <f>'DL CT'!W320</f>
        <v>Ánh Nguyệt</v>
      </c>
      <c r="I320" s="70" t="str">
        <f>'DL CT'!Z320</f>
        <v>HP00000000270</v>
      </c>
      <c r="J320" s="69">
        <f t="shared" si="2"/>
        <v>0</v>
      </c>
      <c r="K320" s="67">
        <f t="shared" si="3"/>
        <v>0</v>
      </c>
      <c r="L320" s="71">
        <f>'DL CT'!AC320</f>
        <v>1</v>
      </c>
      <c r="M320" s="72" t="str">
        <f>'DL CT'!AE320</f>
        <v>Cái</v>
      </c>
      <c r="N320" s="72">
        <f>'DL CT'!AF320</f>
        <v>4999000</v>
      </c>
      <c r="O320" s="72">
        <f>'DL CT'!AG320</f>
        <v>0</v>
      </c>
      <c r="P320" s="72">
        <f>'DL CT'!AH320</f>
        <v>0</v>
      </c>
      <c r="Q320" s="73">
        <f>'DL CT'!AI320</f>
        <v>4999000</v>
      </c>
      <c r="R320" s="67">
        <f>'DL CT'!AJ320</f>
        <v>0</v>
      </c>
      <c r="S320" s="67">
        <f>'DL CT'!AK320</f>
        <v>0</v>
      </c>
      <c r="T320" s="67">
        <f>'DL CT'!AL320</f>
        <v>0</v>
      </c>
      <c r="U320" s="73">
        <f>'DL CT'!AM320</f>
        <v>0</v>
      </c>
      <c r="V320" s="73">
        <f>'DL CT'!AN320</f>
        <v>4999000</v>
      </c>
      <c r="W320" s="67"/>
      <c r="X320" s="67">
        <f>'DL CT'!AB320</f>
        <v>0</v>
      </c>
      <c r="Y320" s="67" t="str">
        <f>'DL CT'!AP320</f>
        <v>CT outlet. Trước khi giao gọi trước báo cho khách</v>
      </c>
      <c r="Z320" s="67"/>
      <c r="AA320" s="67"/>
      <c r="AB320" s="70" t="s">
        <v>1807</v>
      </c>
      <c r="AC320" s="74"/>
      <c r="AD320" s="67" t="s">
        <v>1808</v>
      </c>
    </row>
    <row r="321" spans="1:30" ht="32.25" customHeight="1" x14ac:dyDescent="0.15">
      <c r="A321" s="67" t="str">
        <f t="shared" si="1"/>
        <v>44472</v>
      </c>
      <c r="B321" s="67" t="str">
        <f>'DL CT'!B321</f>
        <v>SON00159</v>
      </c>
      <c r="C321" s="67" t="str">
        <f>LEFT('DL CT'!C321,10)</f>
        <v>44472</v>
      </c>
      <c r="D321" s="68" t="str">
        <f>IF('DL CT'!D321="Showroom","H1",IF('DL CT'!D321="DSpace","D1",IF('DL CT'!D321="Kho TTF","T4","D4")))</f>
        <v>H1</v>
      </c>
      <c r="E321" s="67" t="str">
        <f>'DL CT'!Q321</f>
        <v>KH000107</v>
      </c>
      <c r="F321" s="69" t="str">
        <f>'DL CT'!R321</f>
        <v>KH000107</v>
      </c>
      <c r="G321" s="67" t="str">
        <f>'DL CT'!S321</f>
        <v/>
      </c>
      <c r="H321" s="70" t="str">
        <f>'DL CT'!W321</f>
        <v>Thùy Linh</v>
      </c>
      <c r="I321" s="70" t="str">
        <f>'DL CT'!Z321</f>
        <v>HP00000000271</v>
      </c>
      <c r="J321" s="69">
        <f t="shared" si="2"/>
        <v>0</v>
      </c>
      <c r="K321" s="67">
        <f t="shared" si="3"/>
        <v>0</v>
      </c>
      <c r="L321" s="71">
        <f>'DL CT'!AC321</f>
        <v>2</v>
      </c>
      <c r="M321" s="72" t="str">
        <f>'DL CT'!AE321</f>
        <v>Cái</v>
      </c>
      <c r="N321" s="72">
        <f>'DL CT'!AF321</f>
        <v>2265000</v>
      </c>
      <c r="O321" s="72">
        <f>'DL CT'!AG321</f>
        <v>0</v>
      </c>
      <c r="P321" s="72">
        <f>'DL CT'!AH321</f>
        <v>0</v>
      </c>
      <c r="Q321" s="73">
        <f>'DL CT'!AI321</f>
        <v>4530000</v>
      </c>
      <c r="R321" s="67">
        <f>'DL CT'!AJ321</f>
        <v>0</v>
      </c>
      <c r="S321" s="67">
        <f>'DL CT'!AK321</f>
        <v>0</v>
      </c>
      <c r="T321" s="67">
        <f>'DL CT'!AL321</f>
        <v>0</v>
      </c>
      <c r="U321" s="73">
        <f>'DL CT'!AM321</f>
        <v>0</v>
      </c>
      <c r="V321" s="73">
        <f>'DL CT'!AN321</f>
        <v>8910000</v>
      </c>
      <c r="W321" s="67"/>
      <c r="X321" s="67">
        <f>'DL CT'!AB321</f>
        <v>0</v>
      </c>
      <c r="Y321" s="67">
        <f>'DL CT'!AP321</f>
        <v>0</v>
      </c>
      <c r="Z321" s="67"/>
      <c r="AA321" s="67"/>
      <c r="AB321" s="70" t="s">
        <v>1807</v>
      </c>
      <c r="AC321" s="74"/>
      <c r="AD321" s="67" t="s">
        <v>1808</v>
      </c>
    </row>
    <row r="322" spans="1:30" ht="32.25" customHeight="1" x14ac:dyDescent="0.15">
      <c r="A322" s="67" t="str">
        <f t="shared" si="1"/>
        <v>44472</v>
      </c>
      <c r="B322" s="67" t="str">
        <f>'DL CT'!B322</f>
        <v>SON00159</v>
      </c>
      <c r="C322" s="67" t="str">
        <f>LEFT('DL CT'!C322,10)</f>
        <v>44472</v>
      </c>
      <c r="D322" s="68" t="str">
        <f>IF('DL CT'!D322="Showroom","H1",IF('DL CT'!D322="DSpace","D1",IF('DL CT'!D322="Kho TTF","T4","D4")))</f>
        <v>H1</v>
      </c>
      <c r="E322" s="67" t="str">
        <f>'DL CT'!Q322</f>
        <v>KH000107</v>
      </c>
      <c r="F322" s="69" t="str">
        <f>'DL CT'!R322</f>
        <v>KH000107</v>
      </c>
      <c r="G322" s="67" t="str">
        <f>'DL CT'!S322</f>
        <v/>
      </c>
      <c r="H322" s="70" t="str">
        <f>'DL CT'!W322</f>
        <v>Thùy Linh</v>
      </c>
      <c r="I322" s="70" t="str">
        <f>'DL CT'!Z322</f>
        <v>HP00000000211</v>
      </c>
      <c r="J322" s="69">
        <f t="shared" si="2"/>
        <v>0</v>
      </c>
      <c r="K322" s="67">
        <f t="shared" si="3"/>
        <v>0</v>
      </c>
      <c r="L322" s="71">
        <f>'DL CT'!AC322</f>
        <v>1</v>
      </c>
      <c r="M322" s="72">
        <f>'DL CT'!AE322</f>
        <v>0</v>
      </c>
      <c r="N322" s="72">
        <f>'DL CT'!AF322</f>
        <v>4380000</v>
      </c>
      <c r="O322" s="72">
        <f>'DL CT'!AG322</f>
        <v>0</v>
      </c>
      <c r="P322" s="72">
        <f>'DL CT'!AH322</f>
        <v>0</v>
      </c>
      <c r="Q322" s="73">
        <f>'DL CT'!AI322</f>
        <v>4380000</v>
      </c>
      <c r="R322" s="67">
        <f>'DL CT'!AJ322</f>
        <v>0</v>
      </c>
      <c r="S322" s="67">
        <f>'DL CT'!AK322</f>
        <v>0</v>
      </c>
      <c r="T322" s="67">
        <f>'DL CT'!AL322</f>
        <v>0</v>
      </c>
      <c r="U322" s="73">
        <f>'DL CT'!AM322</f>
        <v>0</v>
      </c>
      <c r="V322" s="73">
        <f>'DL CT'!AN322</f>
        <v>0</v>
      </c>
      <c r="W322" s="67"/>
      <c r="X322" s="67">
        <f>'DL CT'!AB322</f>
        <v>0</v>
      </c>
      <c r="Y322" s="67">
        <f>'DL CT'!AP322</f>
        <v>0</v>
      </c>
      <c r="Z322" s="67"/>
      <c r="AA322" s="67"/>
      <c r="AB322" s="70" t="s">
        <v>1807</v>
      </c>
      <c r="AC322" s="74"/>
      <c r="AD322" s="67" t="s">
        <v>1808</v>
      </c>
    </row>
    <row r="323" spans="1:30" ht="32.25" customHeight="1" x14ac:dyDescent="0.15">
      <c r="A323" s="67" t="str">
        <f t="shared" si="1"/>
        <v>44472</v>
      </c>
      <c r="B323" s="67" t="str">
        <f>'DL CT'!B323</f>
        <v>SON00160</v>
      </c>
      <c r="C323" s="67" t="str">
        <f>LEFT('DL CT'!C323,10)</f>
        <v>44472</v>
      </c>
      <c r="D323" s="68" t="str">
        <f>IF('DL CT'!D323="Showroom","H1",IF('DL CT'!D323="DSpace","D1",IF('DL CT'!D323="Kho TTF","T4","D4")))</f>
        <v>T4</v>
      </c>
      <c r="E323" s="67" t="str">
        <f>'DL CT'!Q323</f>
        <v>KH000107</v>
      </c>
      <c r="F323" s="69" t="str">
        <f>'DL CT'!R323</f>
        <v>KH000107</v>
      </c>
      <c r="G323" s="67" t="str">
        <f>'DL CT'!S323</f>
        <v/>
      </c>
      <c r="H323" s="70" t="str">
        <f>'DL CT'!W323</f>
        <v>Thùy Linh</v>
      </c>
      <c r="I323" s="70" t="str">
        <f>'DL CT'!Z323</f>
        <v>HP00000000271</v>
      </c>
      <c r="J323" s="69">
        <f t="shared" si="2"/>
        <v>0</v>
      </c>
      <c r="K323" s="67">
        <f t="shared" si="3"/>
        <v>0</v>
      </c>
      <c r="L323" s="71">
        <f>'DL CT'!AC323</f>
        <v>4</v>
      </c>
      <c r="M323" s="72" t="str">
        <f>'DL CT'!AE323</f>
        <v>Cái</v>
      </c>
      <c r="N323" s="72">
        <f>'DL CT'!AF323</f>
        <v>2265000</v>
      </c>
      <c r="O323" s="72">
        <f>'DL CT'!AG323</f>
        <v>0</v>
      </c>
      <c r="P323" s="72">
        <f>'DL CT'!AH323</f>
        <v>0</v>
      </c>
      <c r="Q323" s="73">
        <f>'DL CT'!AI323</f>
        <v>9060000</v>
      </c>
      <c r="R323" s="67">
        <f>'DL CT'!AJ323</f>
        <v>0</v>
      </c>
      <c r="S323" s="67">
        <f>'DL CT'!AK323</f>
        <v>0</v>
      </c>
      <c r="T323" s="67">
        <f>'DL CT'!AL323</f>
        <v>0</v>
      </c>
      <c r="U323" s="73">
        <f>'DL CT'!AM323</f>
        <v>0</v>
      </c>
      <c r="V323" s="73">
        <f>'DL CT'!AN323</f>
        <v>9060000</v>
      </c>
      <c r="W323" s="67"/>
      <c r="X323" s="67">
        <f>'DL CT'!AB323</f>
        <v>0</v>
      </c>
      <c r="Y323" s="67">
        <f>'DL CT'!AP323</f>
        <v>0</v>
      </c>
      <c r="Z323" s="67"/>
      <c r="AA323" s="67"/>
      <c r="AB323" s="70" t="s">
        <v>1807</v>
      </c>
      <c r="AC323" s="74"/>
      <c r="AD323" s="67" t="s">
        <v>1808</v>
      </c>
    </row>
    <row r="324" spans="1:30" ht="32.25" customHeight="1" x14ac:dyDescent="0.15">
      <c r="A324" s="67" t="str">
        <f t="shared" si="1"/>
        <v>44472</v>
      </c>
      <c r="B324" s="67" t="str">
        <f>'DL CT'!B324</f>
        <v>SON00161</v>
      </c>
      <c r="C324" s="67" t="str">
        <f>LEFT('DL CT'!C324,10)</f>
        <v>44472</v>
      </c>
      <c r="D324" s="68" t="str">
        <f>IF('DL CT'!D324="Showroom","H1",IF('DL CT'!D324="DSpace","D1",IF('DL CT'!D324="Kho TTF","T4","D4")))</f>
        <v>H1</v>
      </c>
      <c r="E324" s="67" t="str">
        <f>'DL CT'!Q324</f>
        <v>KH000108</v>
      </c>
      <c r="F324" s="69" t="str">
        <f>'DL CT'!R324</f>
        <v>KH000108</v>
      </c>
      <c r="G324" s="67" t="str">
        <f>'DL CT'!S324</f>
        <v/>
      </c>
      <c r="H324" s="70" t="str">
        <f>'DL CT'!W324</f>
        <v>Thùy Linh</v>
      </c>
      <c r="I324" s="70" t="str">
        <f>'DL CT'!Z324</f>
        <v>HP00000000272</v>
      </c>
      <c r="J324" s="69">
        <f t="shared" si="2"/>
        <v>0</v>
      </c>
      <c r="K324" s="67">
        <f t="shared" si="3"/>
        <v>0</v>
      </c>
      <c r="L324" s="71">
        <f>'DL CT'!AC324</f>
        <v>1</v>
      </c>
      <c r="M324" s="72" t="str">
        <f>'DL CT'!AE324</f>
        <v>Cái</v>
      </c>
      <c r="N324" s="72">
        <f>'DL CT'!AF324</f>
        <v>825000</v>
      </c>
      <c r="O324" s="72">
        <f>'DL CT'!AG324</f>
        <v>412500</v>
      </c>
      <c r="P324" s="72">
        <f>'DL CT'!AH324</f>
        <v>50</v>
      </c>
      <c r="Q324" s="73">
        <f>'DL CT'!AI324</f>
        <v>412500</v>
      </c>
      <c r="R324" s="67">
        <f>'DL CT'!AJ324</f>
        <v>0</v>
      </c>
      <c r="S324" s="67">
        <f>'DL CT'!AK324</f>
        <v>0</v>
      </c>
      <c r="T324" s="67">
        <f>'DL CT'!AL324</f>
        <v>0</v>
      </c>
      <c r="U324" s="73">
        <f>'DL CT'!AM324</f>
        <v>0</v>
      </c>
      <c r="V324" s="73">
        <f>'DL CT'!AN324</f>
        <v>4030000</v>
      </c>
      <c r="W324" s="67"/>
      <c r="X324" s="67">
        <f>'DL CT'!AB324</f>
        <v>0</v>
      </c>
      <c r="Y324" s="67" t="str">
        <f>'DL CT'!AP324</f>
        <v>chị Nương duyệt giảm 50%</v>
      </c>
      <c r="Z324" s="67"/>
      <c r="AA324" s="67"/>
      <c r="AB324" s="70" t="s">
        <v>1807</v>
      </c>
      <c r="AC324" s="74"/>
      <c r="AD324" s="67" t="s">
        <v>1809</v>
      </c>
    </row>
    <row r="325" spans="1:30" ht="32.25" customHeight="1" x14ac:dyDescent="0.15">
      <c r="A325" s="67" t="str">
        <f t="shared" si="1"/>
        <v>44472</v>
      </c>
      <c r="B325" s="67" t="str">
        <f>'DL CT'!B325</f>
        <v>SON00161</v>
      </c>
      <c r="C325" s="67" t="str">
        <f>LEFT('DL CT'!C325,10)</f>
        <v>44472</v>
      </c>
      <c r="D325" s="68" t="str">
        <f>IF('DL CT'!D325="Showroom","H1",IF('DL CT'!D325="DSpace","D1",IF('DL CT'!D325="Kho TTF","T4","D4")))</f>
        <v>H1</v>
      </c>
      <c r="E325" s="67" t="str">
        <f>'DL CT'!Q325</f>
        <v>KH000108</v>
      </c>
      <c r="F325" s="69" t="str">
        <f>'DL CT'!R325</f>
        <v>KH000108</v>
      </c>
      <c r="G325" s="67" t="str">
        <f>'DL CT'!S325</f>
        <v/>
      </c>
      <c r="H325" s="70" t="str">
        <f>'DL CT'!W325</f>
        <v>Thùy Linh</v>
      </c>
      <c r="I325" s="70" t="str">
        <f>'DL CT'!Z325</f>
        <v>HP00000000273</v>
      </c>
      <c r="J325" s="69">
        <f t="shared" si="2"/>
        <v>0</v>
      </c>
      <c r="K325" s="67">
        <f t="shared" si="3"/>
        <v>0</v>
      </c>
      <c r="L325" s="71">
        <f>'DL CT'!AC325</f>
        <v>1</v>
      </c>
      <c r="M325" s="72" t="str">
        <f>'DL CT'!AE325</f>
        <v>Cái</v>
      </c>
      <c r="N325" s="72">
        <f>'DL CT'!AF325</f>
        <v>825000</v>
      </c>
      <c r="O325" s="72">
        <f>'DL CT'!AG325</f>
        <v>412500</v>
      </c>
      <c r="P325" s="72">
        <f>'DL CT'!AH325</f>
        <v>50</v>
      </c>
      <c r="Q325" s="73">
        <f>'DL CT'!AI325</f>
        <v>412500</v>
      </c>
      <c r="R325" s="67">
        <f>'DL CT'!AJ325</f>
        <v>0</v>
      </c>
      <c r="S325" s="67">
        <f>'DL CT'!AK325</f>
        <v>0</v>
      </c>
      <c r="T325" s="67">
        <f>'DL CT'!AL325</f>
        <v>0</v>
      </c>
      <c r="U325" s="73">
        <f>'DL CT'!AM325</f>
        <v>0</v>
      </c>
      <c r="V325" s="73">
        <f>'DL CT'!AN325</f>
        <v>0</v>
      </c>
      <c r="W325" s="67"/>
      <c r="X325" s="67">
        <f>'DL CT'!AB325</f>
        <v>0</v>
      </c>
      <c r="Y325" s="67" t="str">
        <f>'DL CT'!AP325</f>
        <v>chị Nương duyệt giảm 50%</v>
      </c>
      <c r="Z325" s="67"/>
      <c r="AA325" s="67"/>
      <c r="AB325" s="70" t="s">
        <v>1807</v>
      </c>
      <c r="AC325" s="74"/>
      <c r="AD325" s="67" t="s">
        <v>1809</v>
      </c>
    </row>
    <row r="326" spans="1:30" ht="32.25" customHeight="1" x14ac:dyDescent="0.15">
      <c r="A326" s="67" t="str">
        <f t="shared" si="1"/>
        <v>44472</v>
      </c>
      <c r="B326" s="67" t="str">
        <f>'DL CT'!B326</f>
        <v>SON00161</v>
      </c>
      <c r="C326" s="67" t="str">
        <f>LEFT('DL CT'!C326,10)</f>
        <v>44472</v>
      </c>
      <c r="D326" s="68" t="str">
        <f>IF('DL CT'!D326="Showroom","H1",IF('DL CT'!D326="DSpace","D1",IF('DL CT'!D326="Kho TTF","T4","D4")))</f>
        <v>H1</v>
      </c>
      <c r="E326" s="67" t="str">
        <f>'DL CT'!Q326</f>
        <v>KH000108</v>
      </c>
      <c r="F326" s="69" t="str">
        <f>'DL CT'!R326</f>
        <v>KH000108</v>
      </c>
      <c r="G326" s="67" t="str">
        <f>'DL CT'!S326</f>
        <v/>
      </c>
      <c r="H326" s="70" t="str">
        <f>'DL CT'!W326</f>
        <v>Thùy Linh</v>
      </c>
      <c r="I326" s="70" t="str">
        <f>'DL CT'!Z326</f>
        <v>HP00000000274</v>
      </c>
      <c r="J326" s="69">
        <f t="shared" si="2"/>
        <v>0</v>
      </c>
      <c r="K326" s="67">
        <f t="shared" si="3"/>
        <v>0</v>
      </c>
      <c r="L326" s="71">
        <f>'DL CT'!AC326</f>
        <v>2</v>
      </c>
      <c r="M326" s="72" t="str">
        <f>'DL CT'!AE326</f>
        <v>Cái</v>
      </c>
      <c r="N326" s="72">
        <f>'DL CT'!AF326</f>
        <v>1980000</v>
      </c>
      <c r="O326" s="72">
        <f>'DL CT'!AG326</f>
        <v>1980000</v>
      </c>
      <c r="P326" s="72">
        <f>'DL CT'!AH326</f>
        <v>50</v>
      </c>
      <c r="Q326" s="73">
        <f>'DL CT'!AI326</f>
        <v>1980000</v>
      </c>
      <c r="R326" s="67">
        <f>'DL CT'!AJ326</f>
        <v>0</v>
      </c>
      <c r="S326" s="67">
        <f>'DL CT'!AK326</f>
        <v>0</v>
      </c>
      <c r="T326" s="67">
        <f>'DL CT'!AL326</f>
        <v>0</v>
      </c>
      <c r="U326" s="73">
        <f>'DL CT'!AM326</f>
        <v>0</v>
      </c>
      <c r="V326" s="73">
        <f>'DL CT'!AN326</f>
        <v>0</v>
      </c>
      <c r="W326" s="67"/>
      <c r="X326" s="67">
        <f>'DL CT'!AB326</f>
        <v>0</v>
      </c>
      <c r="Y326" s="67" t="str">
        <f>'DL CT'!AP326</f>
        <v>chị Nương duyệt giảm 50%</v>
      </c>
      <c r="Z326" s="67"/>
      <c r="AA326" s="67"/>
      <c r="AB326" s="70" t="s">
        <v>1807</v>
      </c>
      <c r="AC326" s="74"/>
      <c r="AD326" s="67" t="s">
        <v>1809</v>
      </c>
    </row>
    <row r="327" spans="1:30" ht="32.25" customHeight="1" x14ac:dyDescent="0.15">
      <c r="A327" s="67" t="str">
        <f t="shared" si="1"/>
        <v>44472</v>
      </c>
      <c r="B327" s="67" t="str">
        <f>'DL CT'!B327</f>
        <v>SON00161</v>
      </c>
      <c r="C327" s="67" t="str">
        <f>LEFT('DL CT'!C327,10)</f>
        <v>44472</v>
      </c>
      <c r="D327" s="68" t="str">
        <f>IF('DL CT'!D327="Showroom","H1",IF('DL CT'!D327="DSpace","D1",IF('DL CT'!D327="Kho TTF","T4","D4")))</f>
        <v>H1</v>
      </c>
      <c r="E327" s="67" t="str">
        <f>'DL CT'!Q327</f>
        <v>KH000108</v>
      </c>
      <c r="F327" s="69" t="str">
        <f>'DL CT'!R327</f>
        <v>KH000108</v>
      </c>
      <c r="G327" s="67" t="str">
        <f>'DL CT'!S327</f>
        <v/>
      </c>
      <c r="H327" s="70" t="str">
        <f>'DL CT'!W327</f>
        <v>Thùy Linh</v>
      </c>
      <c r="I327" s="70" t="str">
        <f>'DL CT'!Z327</f>
        <v>HP00000000161</v>
      </c>
      <c r="J327" s="69">
        <f t="shared" si="2"/>
        <v>0</v>
      </c>
      <c r="K327" s="67">
        <f t="shared" si="3"/>
        <v>0</v>
      </c>
      <c r="L327" s="71">
        <f>'DL CT'!AC327</f>
        <v>1</v>
      </c>
      <c r="M327" s="72" t="str">
        <f>'DL CT'!AE327</f>
        <v>Cái</v>
      </c>
      <c r="N327" s="72">
        <f>'DL CT'!AF327</f>
        <v>2450000</v>
      </c>
      <c r="O327" s="72">
        <f>'DL CT'!AG327</f>
        <v>1225000</v>
      </c>
      <c r="P327" s="72">
        <f>'DL CT'!AH327</f>
        <v>50</v>
      </c>
      <c r="Q327" s="73">
        <f>'DL CT'!AI327</f>
        <v>1225000</v>
      </c>
      <c r="R327" s="67">
        <f>'DL CT'!AJ327</f>
        <v>0</v>
      </c>
      <c r="S327" s="67">
        <f>'DL CT'!AK327</f>
        <v>0</v>
      </c>
      <c r="T327" s="67">
        <f>'DL CT'!AL327</f>
        <v>0</v>
      </c>
      <c r="U327" s="73">
        <f>'DL CT'!AM327</f>
        <v>0</v>
      </c>
      <c r="V327" s="73">
        <f>'DL CT'!AN327</f>
        <v>0</v>
      </c>
      <c r="W327" s="67"/>
      <c r="X327" s="67">
        <f>'DL CT'!AB327</f>
        <v>0</v>
      </c>
      <c r="Y327" s="67" t="str">
        <f>'DL CT'!AP327</f>
        <v>chị Nương duyệt giảm 50%</v>
      </c>
      <c r="Z327" s="67"/>
      <c r="AA327" s="67"/>
      <c r="AB327" s="70" t="s">
        <v>1807</v>
      </c>
      <c r="AC327" s="74"/>
      <c r="AD327" s="67" t="s">
        <v>1809</v>
      </c>
    </row>
    <row r="328" spans="1:30" ht="32.25" customHeight="1" x14ac:dyDescent="0.15">
      <c r="A328" s="67" t="str">
        <f t="shared" si="1"/>
        <v>44472</v>
      </c>
      <c r="B328" s="67" t="str">
        <f>'DL CT'!B328</f>
        <v>SON00162</v>
      </c>
      <c r="C328" s="67" t="str">
        <f>LEFT('DL CT'!C328,10)</f>
        <v>44472</v>
      </c>
      <c r="D328" s="68" t="str">
        <f>IF('DL CT'!D328="Showroom","H1",IF('DL CT'!D328="DSpace","D1",IF('DL CT'!D328="Kho TTF","T4","D4")))</f>
        <v>T4</v>
      </c>
      <c r="E328" s="67" t="str">
        <f>'DL CT'!Q328</f>
        <v>KH000108</v>
      </c>
      <c r="F328" s="69" t="str">
        <f>'DL CT'!R328</f>
        <v>KH000108</v>
      </c>
      <c r="G328" s="67" t="str">
        <f>'DL CT'!S328</f>
        <v/>
      </c>
      <c r="H328" s="70" t="str">
        <f>'DL CT'!W328</f>
        <v>Thùy Linh</v>
      </c>
      <c r="I328" s="70" t="str">
        <f>'DL CT'!Z328</f>
        <v>HP00000000274</v>
      </c>
      <c r="J328" s="69">
        <f t="shared" si="2"/>
        <v>0</v>
      </c>
      <c r="K328" s="67">
        <f t="shared" si="3"/>
        <v>0</v>
      </c>
      <c r="L328" s="71">
        <f>'DL CT'!AC328</f>
        <v>1</v>
      </c>
      <c r="M328" s="72" t="str">
        <f>'DL CT'!AE328</f>
        <v>Cái</v>
      </c>
      <c r="N328" s="72">
        <f>'DL CT'!AF328</f>
        <v>1980000</v>
      </c>
      <c r="O328" s="72">
        <f>'DL CT'!AG328</f>
        <v>990000</v>
      </c>
      <c r="P328" s="72">
        <f>'DL CT'!AH328</f>
        <v>50</v>
      </c>
      <c r="Q328" s="73">
        <f>'DL CT'!AI328</f>
        <v>990000</v>
      </c>
      <c r="R328" s="67">
        <f>'DL CT'!AJ328</f>
        <v>0</v>
      </c>
      <c r="S328" s="67">
        <f>'DL CT'!AK328</f>
        <v>0</v>
      </c>
      <c r="T328" s="67">
        <f>'DL CT'!AL328</f>
        <v>0</v>
      </c>
      <c r="U328" s="73">
        <f>'DL CT'!AM328</f>
        <v>0</v>
      </c>
      <c r="V328" s="73">
        <f>'DL CT'!AN328</f>
        <v>990000</v>
      </c>
      <c r="W328" s="67"/>
      <c r="X328" s="67">
        <f>'DL CT'!AB328</f>
        <v>0</v>
      </c>
      <c r="Y328" s="67">
        <f>'DL CT'!AP328</f>
        <v>0</v>
      </c>
      <c r="Z328" s="67"/>
      <c r="AA328" s="67"/>
      <c r="AB328" s="70" t="s">
        <v>1807</v>
      </c>
      <c r="AC328" s="74"/>
      <c r="AD328" s="67" t="s">
        <v>1809</v>
      </c>
    </row>
    <row r="329" spans="1:30" ht="32.25" customHeight="1" x14ac:dyDescent="0.15">
      <c r="A329" s="67" t="str">
        <f t="shared" si="1"/>
        <v>44472</v>
      </c>
      <c r="B329" s="67" t="str">
        <f>'DL CT'!B329</f>
        <v>SON00163</v>
      </c>
      <c r="C329" s="67" t="str">
        <f>LEFT('DL CT'!C329,10)</f>
        <v>44472</v>
      </c>
      <c r="D329" s="68" t="str">
        <f>IF('DL CT'!D329="Showroom","H1",IF('DL CT'!D329="DSpace","D1",IF('DL CT'!D329="Kho TTF","T4","D4")))</f>
        <v>H1</v>
      </c>
      <c r="E329" s="67" t="str">
        <f>'DL CT'!Q329</f>
        <v>KH000003</v>
      </c>
      <c r="F329" s="69" t="str">
        <f>'DL CT'!R329</f>
        <v>KH000003</v>
      </c>
      <c r="G329" s="67" t="str">
        <f>'DL CT'!S329</f>
        <v/>
      </c>
      <c r="H329" s="70" t="str">
        <f>'DL CT'!W329</f>
        <v>Thùy Linh</v>
      </c>
      <c r="I329" s="70" t="str">
        <f>'DL CT'!Z329</f>
        <v>HP00000000275</v>
      </c>
      <c r="J329" s="69">
        <f t="shared" si="2"/>
        <v>0</v>
      </c>
      <c r="K329" s="67">
        <f t="shared" si="3"/>
        <v>0</v>
      </c>
      <c r="L329" s="71">
        <f>'DL CT'!AC329</f>
        <v>2</v>
      </c>
      <c r="M329" s="72" t="str">
        <f>'DL CT'!AE329</f>
        <v>Cái</v>
      </c>
      <c r="N329" s="72">
        <f>'DL CT'!AF329</f>
        <v>250000</v>
      </c>
      <c r="O329" s="72">
        <f>'DL CT'!AG329</f>
        <v>0</v>
      </c>
      <c r="P329" s="72">
        <f>'DL CT'!AH329</f>
        <v>0</v>
      </c>
      <c r="Q329" s="73">
        <f>'DL CT'!AI329</f>
        <v>500000</v>
      </c>
      <c r="R329" s="67">
        <f>'DL CT'!AJ329</f>
        <v>0</v>
      </c>
      <c r="S329" s="67">
        <f>'DL CT'!AK329</f>
        <v>0</v>
      </c>
      <c r="T329" s="67">
        <f>'DL CT'!AL329</f>
        <v>0</v>
      </c>
      <c r="U329" s="73">
        <f>'DL CT'!AM329</f>
        <v>0</v>
      </c>
      <c r="V329" s="73">
        <f>'DL CT'!AN329</f>
        <v>2591000</v>
      </c>
      <c r="W329" s="67"/>
      <c r="X329" s="67">
        <f>'DL CT'!AB329</f>
        <v>0</v>
      </c>
      <c r="Y329" s="67">
        <f>'DL CT'!AP329</f>
        <v>0</v>
      </c>
      <c r="Z329" s="67"/>
      <c r="AA329" s="67"/>
      <c r="AB329" s="70" t="s">
        <v>1807</v>
      </c>
      <c r="AC329" s="74"/>
      <c r="AD329" s="67" t="s">
        <v>1808</v>
      </c>
    </row>
    <row r="330" spans="1:30" ht="32.25" customHeight="1" x14ac:dyDescent="0.15">
      <c r="A330" s="67" t="str">
        <f t="shared" si="1"/>
        <v>44472</v>
      </c>
      <c r="B330" s="67" t="str">
        <f>'DL CT'!B330</f>
        <v>SON00163</v>
      </c>
      <c r="C330" s="67" t="str">
        <f>LEFT('DL CT'!C330,10)</f>
        <v>44472</v>
      </c>
      <c r="D330" s="68" t="str">
        <f>IF('DL CT'!D330="Showroom","H1",IF('DL CT'!D330="DSpace","D1",IF('DL CT'!D330="Kho TTF","T4","D4")))</f>
        <v>H1</v>
      </c>
      <c r="E330" s="67" t="str">
        <f>'DL CT'!Q330</f>
        <v>KH000003</v>
      </c>
      <c r="F330" s="69" t="str">
        <f>'DL CT'!R330</f>
        <v>KH000003</v>
      </c>
      <c r="G330" s="67" t="str">
        <f>'DL CT'!S330</f>
        <v/>
      </c>
      <c r="H330" s="70" t="str">
        <f>'DL CT'!W330</f>
        <v>Thùy Linh</v>
      </c>
      <c r="I330" s="70" t="str">
        <f>'DL CT'!Z330</f>
        <v>HP00000000235</v>
      </c>
      <c r="J330" s="69">
        <f t="shared" si="2"/>
        <v>0</v>
      </c>
      <c r="K330" s="67">
        <f t="shared" si="3"/>
        <v>0</v>
      </c>
      <c r="L330" s="71">
        <f>'DL CT'!AC330</f>
        <v>1</v>
      </c>
      <c r="M330" s="72" t="str">
        <f>'DL CT'!AE330</f>
        <v>Cái</v>
      </c>
      <c r="N330" s="72">
        <f>'DL CT'!AF330</f>
        <v>149000</v>
      </c>
      <c r="O330" s="72">
        <f>'DL CT'!AG330</f>
        <v>0</v>
      </c>
      <c r="P330" s="72">
        <f>'DL CT'!AH330</f>
        <v>0</v>
      </c>
      <c r="Q330" s="73">
        <f>'DL CT'!AI330</f>
        <v>149000</v>
      </c>
      <c r="R330" s="67">
        <f>'DL CT'!AJ330</f>
        <v>0</v>
      </c>
      <c r="S330" s="67">
        <f>'DL CT'!AK330</f>
        <v>0</v>
      </c>
      <c r="T330" s="67">
        <f>'DL CT'!AL330</f>
        <v>0</v>
      </c>
      <c r="U330" s="73">
        <f>'DL CT'!AM330</f>
        <v>0</v>
      </c>
      <c r="V330" s="73">
        <f>'DL CT'!AN330</f>
        <v>0</v>
      </c>
      <c r="W330" s="67"/>
      <c r="X330" s="67">
        <f>'DL CT'!AB330</f>
        <v>0</v>
      </c>
      <c r="Y330" s="67">
        <f>'DL CT'!AP330</f>
        <v>0</v>
      </c>
      <c r="Z330" s="67"/>
      <c r="AA330" s="67"/>
      <c r="AB330" s="70" t="s">
        <v>1807</v>
      </c>
      <c r="AC330" s="74"/>
      <c r="AD330" s="67" t="s">
        <v>1808</v>
      </c>
    </row>
    <row r="331" spans="1:30" ht="32.25" customHeight="1" x14ac:dyDescent="0.15">
      <c r="A331" s="67" t="str">
        <f t="shared" si="1"/>
        <v>44472</v>
      </c>
      <c r="B331" s="67" t="str">
        <f>'DL CT'!B331</f>
        <v>SON00163</v>
      </c>
      <c r="C331" s="67" t="str">
        <f>LEFT('DL CT'!C331,10)</f>
        <v>44472</v>
      </c>
      <c r="D331" s="68" t="str">
        <f>IF('DL CT'!D331="Showroom","H1",IF('DL CT'!D331="DSpace","D1",IF('DL CT'!D331="Kho TTF","T4","D4")))</f>
        <v>H1</v>
      </c>
      <c r="E331" s="67" t="str">
        <f>'DL CT'!Q331</f>
        <v>KH000003</v>
      </c>
      <c r="F331" s="69" t="str">
        <f>'DL CT'!R331</f>
        <v>KH000003</v>
      </c>
      <c r="G331" s="67" t="str">
        <f>'DL CT'!S331</f>
        <v/>
      </c>
      <c r="H331" s="70" t="str">
        <f>'DL CT'!W331</f>
        <v>Thùy Linh</v>
      </c>
      <c r="I331" s="70" t="str">
        <f>'DL CT'!Z331</f>
        <v>HP00000000194</v>
      </c>
      <c r="J331" s="69">
        <f t="shared" si="2"/>
        <v>0</v>
      </c>
      <c r="K331" s="67">
        <f t="shared" si="3"/>
        <v>0</v>
      </c>
      <c r="L331" s="71">
        <f>'DL CT'!AC331</f>
        <v>7</v>
      </c>
      <c r="M331" s="72" t="str">
        <f>'DL CT'!AE331</f>
        <v>Cái</v>
      </c>
      <c r="N331" s="72">
        <f>'DL CT'!AF331</f>
        <v>249000</v>
      </c>
      <c r="O331" s="72">
        <f>'DL CT'!AG331</f>
        <v>0</v>
      </c>
      <c r="P331" s="72">
        <f>'DL CT'!AH331</f>
        <v>0</v>
      </c>
      <c r="Q331" s="73">
        <f>'DL CT'!AI331</f>
        <v>1743000</v>
      </c>
      <c r="R331" s="67">
        <f>'DL CT'!AJ331</f>
        <v>0</v>
      </c>
      <c r="S331" s="67">
        <f>'DL CT'!AK331</f>
        <v>0</v>
      </c>
      <c r="T331" s="67">
        <f>'DL CT'!AL331</f>
        <v>0</v>
      </c>
      <c r="U331" s="73">
        <f>'DL CT'!AM331</f>
        <v>0</v>
      </c>
      <c r="V331" s="73">
        <f>'DL CT'!AN331</f>
        <v>0</v>
      </c>
      <c r="W331" s="67"/>
      <c r="X331" s="67">
        <f>'DL CT'!AB331</f>
        <v>0</v>
      </c>
      <c r="Y331" s="67">
        <f>'DL CT'!AP331</f>
        <v>0</v>
      </c>
      <c r="Z331" s="67"/>
      <c r="AA331" s="67"/>
      <c r="AB331" s="70" t="s">
        <v>1807</v>
      </c>
      <c r="AC331" s="74"/>
      <c r="AD331" s="67" t="s">
        <v>1808</v>
      </c>
    </row>
    <row r="332" spans="1:30" ht="32.25" customHeight="1" x14ac:dyDescent="0.15">
      <c r="A332" s="67" t="str">
        <f t="shared" si="1"/>
        <v>44472</v>
      </c>
      <c r="B332" s="67" t="str">
        <f>'DL CT'!B332</f>
        <v>SON00163</v>
      </c>
      <c r="C332" s="67" t="str">
        <f>LEFT('DL CT'!C332,10)</f>
        <v>44472</v>
      </c>
      <c r="D332" s="68" t="str">
        <f>IF('DL CT'!D332="Showroom","H1",IF('DL CT'!D332="DSpace","D1",IF('DL CT'!D332="Kho TTF","T4","D4")))</f>
        <v>H1</v>
      </c>
      <c r="E332" s="67" t="str">
        <f>'DL CT'!Q332</f>
        <v>KH000003</v>
      </c>
      <c r="F332" s="69" t="str">
        <f>'DL CT'!R332</f>
        <v>KH000003</v>
      </c>
      <c r="G332" s="67" t="str">
        <f>'DL CT'!S332</f>
        <v/>
      </c>
      <c r="H332" s="70" t="str">
        <f>'DL CT'!W332</f>
        <v>Thùy Linh</v>
      </c>
      <c r="I332" s="70" t="str">
        <f>'DL CT'!Z332</f>
        <v>HP00000000276</v>
      </c>
      <c r="J332" s="69">
        <f t="shared" si="2"/>
        <v>0</v>
      </c>
      <c r="K332" s="67">
        <f t="shared" si="3"/>
        <v>0</v>
      </c>
      <c r="L332" s="71">
        <f>'DL CT'!AC332</f>
        <v>1</v>
      </c>
      <c r="M332" s="72" t="str">
        <f>'DL CT'!AE332</f>
        <v>Cái</v>
      </c>
      <c r="N332" s="72">
        <f>'DL CT'!AF332</f>
        <v>199000</v>
      </c>
      <c r="O332" s="72">
        <f>'DL CT'!AG332</f>
        <v>0</v>
      </c>
      <c r="P332" s="72">
        <f>'DL CT'!AH332</f>
        <v>0</v>
      </c>
      <c r="Q332" s="73">
        <f>'DL CT'!AI332</f>
        <v>199000</v>
      </c>
      <c r="R332" s="67">
        <f>'DL CT'!AJ332</f>
        <v>0</v>
      </c>
      <c r="S332" s="67">
        <f>'DL CT'!AK332</f>
        <v>0</v>
      </c>
      <c r="T332" s="67">
        <f>'DL CT'!AL332</f>
        <v>0</v>
      </c>
      <c r="U332" s="73">
        <f>'DL CT'!AM332</f>
        <v>0</v>
      </c>
      <c r="V332" s="73">
        <f>'DL CT'!AN332</f>
        <v>0</v>
      </c>
      <c r="W332" s="67"/>
      <c r="X332" s="67">
        <f>'DL CT'!AB332</f>
        <v>0</v>
      </c>
      <c r="Y332" s="67">
        <f>'DL CT'!AP332</f>
        <v>0</v>
      </c>
      <c r="Z332" s="67"/>
      <c r="AA332" s="67"/>
      <c r="AB332" s="70" t="s">
        <v>1807</v>
      </c>
      <c r="AC332" s="74"/>
      <c r="AD332" s="67" t="s">
        <v>1808</v>
      </c>
    </row>
    <row r="333" spans="1:30" ht="32.25" customHeight="1" x14ac:dyDescent="0.15">
      <c r="A333" s="67" t="str">
        <f t="shared" si="1"/>
        <v>44503</v>
      </c>
      <c r="B333" s="67" t="str">
        <f>'DL CT'!B333</f>
        <v>SON00164</v>
      </c>
      <c r="C333" s="67" t="str">
        <f>LEFT('DL CT'!C333,10)</f>
        <v>44503</v>
      </c>
      <c r="D333" s="68" t="str">
        <f>IF('DL CT'!D333="Showroom","H1",IF('DL CT'!D333="DSpace","D1",IF('DL CT'!D333="Kho TTF","T4","D4")))</f>
        <v>T4</v>
      </c>
      <c r="E333" s="67" t="str">
        <f>'DL CT'!Q333</f>
        <v>KH000109</v>
      </c>
      <c r="F333" s="69" t="str">
        <f>'DL CT'!R333</f>
        <v>KH000109</v>
      </c>
      <c r="G333" s="67" t="str">
        <f>'DL CT'!S333</f>
        <v/>
      </c>
      <c r="H333" s="70" t="str">
        <f>'DL CT'!W333</f>
        <v>Thùy Linh</v>
      </c>
      <c r="I333" s="70" t="str">
        <f>'DL CT'!Z333</f>
        <v>HP00000000247</v>
      </c>
      <c r="J333" s="69">
        <f t="shared" si="2"/>
        <v>0</v>
      </c>
      <c r="K333" s="67">
        <f t="shared" si="3"/>
        <v>0</v>
      </c>
      <c r="L333" s="71">
        <f>'DL CT'!AC333</f>
        <v>1</v>
      </c>
      <c r="M333" s="72" t="str">
        <f>'DL CT'!AE333</f>
        <v>Cái</v>
      </c>
      <c r="N333" s="72">
        <f>'DL CT'!AF333</f>
        <v>1485000</v>
      </c>
      <c r="O333" s="72">
        <f>'DL CT'!AG333</f>
        <v>1485000</v>
      </c>
      <c r="P333" s="72">
        <f>'DL CT'!AH333</f>
        <v>100</v>
      </c>
      <c r="Q333" s="73">
        <f>'DL CT'!AI333</f>
        <v>0</v>
      </c>
      <c r="R333" s="67">
        <f>'DL CT'!AJ333</f>
        <v>0</v>
      </c>
      <c r="S333" s="67">
        <f>'DL CT'!AK333</f>
        <v>0</v>
      </c>
      <c r="T333" s="67">
        <f>'DL CT'!AL333</f>
        <v>0</v>
      </c>
      <c r="U333" s="73">
        <f>'DL CT'!AM333</f>
        <v>0</v>
      </c>
      <c r="V333" s="73">
        <f>'DL CT'!AN333</f>
        <v>0</v>
      </c>
      <c r="W333" s="67"/>
      <c r="X333" s="67">
        <f>'DL CT'!AB333</f>
        <v>0</v>
      </c>
      <c r="Y333" s="67" t="str">
        <f>'DL CT'!AP333</f>
        <v>xuất cho Anh Quang</v>
      </c>
      <c r="Z333" s="67"/>
      <c r="AA333" s="67"/>
      <c r="AB333" s="70" t="s">
        <v>1807</v>
      </c>
      <c r="AC333" s="74" t="s">
        <v>1810</v>
      </c>
      <c r="AD333" s="67">
        <f>IFERROR(VLOOKUP(I333,[2]DATA!B:AI,33,0),0)</f>
        <v>0</v>
      </c>
    </row>
    <row r="334" spans="1:30" ht="32.25" customHeight="1" x14ac:dyDescent="0.15">
      <c r="A334" s="67" t="str">
        <f t="shared" si="1"/>
        <v>44533</v>
      </c>
      <c r="B334" s="67" t="str">
        <f>'DL CT'!B334</f>
        <v>SON00165</v>
      </c>
      <c r="C334" s="67" t="str">
        <f>LEFT('DL CT'!C334,10)</f>
        <v>44533</v>
      </c>
      <c r="D334" s="68" t="str">
        <f>IF('DL CT'!D334="Showroom","H1",IF('DL CT'!D334="DSpace","D1",IF('DL CT'!D334="Kho TTF","T4","D4")))</f>
        <v>H1</v>
      </c>
      <c r="E334" s="67" t="str">
        <f>'DL CT'!Q334</f>
        <v>KH000107</v>
      </c>
      <c r="F334" s="69" t="str">
        <f>'DL CT'!R334</f>
        <v>KH000107</v>
      </c>
      <c r="G334" s="67" t="str">
        <f>'DL CT'!S334</f>
        <v/>
      </c>
      <c r="H334" s="70" t="str">
        <f>'DL CT'!W334</f>
        <v>Thùy Linh</v>
      </c>
      <c r="I334" s="70" t="str">
        <f>'DL CT'!Z334</f>
        <v>HP00000000277</v>
      </c>
      <c r="J334" s="69">
        <f t="shared" si="2"/>
        <v>0</v>
      </c>
      <c r="K334" s="67">
        <f t="shared" si="3"/>
        <v>0</v>
      </c>
      <c r="L334" s="71">
        <f>'DL CT'!AC334</f>
        <v>4</v>
      </c>
      <c r="M334" s="72" t="str">
        <f>'DL CT'!AE334</f>
        <v>Cái</v>
      </c>
      <c r="N334" s="72">
        <f>'DL CT'!AF334</f>
        <v>2265000</v>
      </c>
      <c r="O334" s="72">
        <f>'DL CT'!AG334</f>
        <v>0</v>
      </c>
      <c r="P334" s="72">
        <f>'DL CT'!AH334</f>
        <v>0</v>
      </c>
      <c r="Q334" s="73">
        <f>'DL CT'!AI334</f>
        <v>9060000</v>
      </c>
      <c r="R334" s="67">
        <f>'DL CT'!AJ334</f>
        <v>0</v>
      </c>
      <c r="S334" s="67">
        <f>'DL CT'!AK334</f>
        <v>0</v>
      </c>
      <c r="T334" s="67">
        <f>'DL CT'!AL334</f>
        <v>0</v>
      </c>
      <c r="U334" s="73">
        <f>'DL CT'!AM334</f>
        <v>0</v>
      </c>
      <c r="V334" s="73">
        <f>'DL CT'!AN334</f>
        <v>9060000</v>
      </c>
      <c r="W334" s="67"/>
      <c r="X334" s="67">
        <f>'DL CT'!AB334</f>
        <v>0</v>
      </c>
      <c r="Y334" s="67">
        <f>'DL CT'!AP334</f>
        <v>0</v>
      </c>
      <c r="Z334" s="67"/>
      <c r="AA334" s="67"/>
      <c r="AB334" s="70" t="s">
        <v>1807</v>
      </c>
      <c r="AC334" s="74"/>
      <c r="AD334" s="67" t="s">
        <v>1808</v>
      </c>
    </row>
    <row r="335" spans="1:30" ht="32.25" customHeight="1" x14ac:dyDescent="0.15">
      <c r="A335" s="67" t="str">
        <f t="shared" si="1"/>
        <v>03/2021</v>
      </c>
      <c r="B335" s="67" t="str">
        <f>'DL CT'!B335</f>
        <v>SON00166</v>
      </c>
      <c r="C335" s="67" t="str">
        <f>LEFT('DL CT'!C335,10)</f>
        <v>13/03/2021</v>
      </c>
      <c r="D335" s="68" t="str">
        <f>IF('DL CT'!D335="Showroom","H1",IF('DL CT'!D335="DSpace","D1",IF('DL CT'!D335="Kho TTF","T4","D4")))</f>
        <v>H1</v>
      </c>
      <c r="E335" s="67" t="str">
        <f>'DL CT'!Q335</f>
        <v>KH000003</v>
      </c>
      <c r="F335" s="69" t="str">
        <f>'DL CT'!R335</f>
        <v>KH000003</v>
      </c>
      <c r="G335" s="67" t="str">
        <f>'DL CT'!S335</f>
        <v/>
      </c>
      <c r="H335" s="70" t="str">
        <f>'DL CT'!W335</f>
        <v>Phương Thảo</v>
      </c>
      <c r="I335" s="70" t="str">
        <f>'DL CT'!Z335</f>
        <v>HP00000000278</v>
      </c>
      <c r="J335" s="69">
        <f t="shared" si="2"/>
        <v>0</v>
      </c>
      <c r="K335" s="67">
        <f t="shared" si="3"/>
        <v>0</v>
      </c>
      <c r="L335" s="71">
        <f>'DL CT'!AC335</f>
        <v>1</v>
      </c>
      <c r="M335" s="72" t="str">
        <f>'DL CT'!AE335</f>
        <v>Cái</v>
      </c>
      <c r="N335" s="72">
        <f>'DL CT'!AF335</f>
        <v>100000</v>
      </c>
      <c r="O335" s="72">
        <f>'DL CT'!AG335</f>
        <v>0</v>
      </c>
      <c r="P335" s="72">
        <f>'DL CT'!AH335</f>
        <v>0</v>
      </c>
      <c r="Q335" s="73">
        <f>'DL CT'!AI335</f>
        <v>100000</v>
      </c>
      <c r="R335" s="67">
        <f>'DL CT'!AJ335</f>
        <v>0</v>
      </c>
      <c r="S335" s="67">
        <f>'DL CT'!AK335</f>
        <v>0</v>
      </c>
      <c r="T335" s="67">
        <f>'DL CT'!AL335</f>
        <v>0</v>
      </c>
      <c r="U335" s="73">
        <f>'DL CT'!AM335</f>
        <v>0</v>
      </c>
      <c r="V335" s="73">
        <f>'DL CT'!AN335</f>
        <v>100000</v>
      </c>
      <c r="W335" s="67"/>
      <c r="X335" s="67">
        <f>'DL CT'!AB335</f>
        <v>0</v>
      </c>
      <c r="Y335" s="67">
        <f>'DL CT'!AP335</f>
        <v>0</v>
      </c>
      <c r="Z335" s="67"/>
      <c r="AA335" s="67"/>
      <c r="AB335" s="70" t="s">
        <v>1811</v>
      </c>
      <c r="AC335" s="74"/>
      <c r="AD335" s="67" t="s">
        <v>1808</v>
      </c>
    </row>
    <row r="336" spans="1:30" ht="32.25" customHeight="1" x14ac:dyDescent="0.15">
      <c r="A336" s="67" t="str">
        <f t="shared" si="1"/>
        <v>03/2021</v>
      </c>
      <c r="B336" s="67" t="str">
        <f>'DL CT'!B336</f>
        <v>SON00167</v>
      </c>
      <c r="C336" s="67" t="str">
        <f>LEFT('DL CT'!C336,10)</f>
        <v>14/03/2021</v>
      </c>
      <c r="D336" s="68" t="str">
        <f>IF('DL CT'!D336="Showroom","H1",IF('DL CT'!D336="DSpace","D1",IF('DL CT'!D336="Kho TTF","T4","D4")))</f>
        <v>H1</v>
      </c>
      <c r="E336" s="67" t="str">
        <f>'DL CT'!Q336</f>
        <v>KH000110</v>
      </c>
      <c r="F336" s="69" t="str">
        <f>'DL CT'!R336</f>
        <v>KH000110</v>
      </c>
      <c r="G336" s="67" t="str">
        <f>'DL CT'!S336</f>
        <v/>
      </c>
      <c r="H336" s="70" t="str">
        <f>'DL CT'!W336</f>
        <v>Thùy Linh</v>
      </c>
      <c r="I336" s="70" t="str">
        <f>'DL CT'!Z336</f>
        <v>HP00000000279</v>
      </c>
      <c r="J336" s="69">
        <f t="shared" si="2"/>
        <v>0</v>
      </c>
      <c r="K336" s="67">
        <f t="shared" si="3"/>
        <v>0</v>
      </c>
      <c r="L336" s="71">
        <f>'DL CT'!AC336</f>
        <v>1</v>
      </c>
      <c r="M336" s="72" t="str">
        <f>'DL CT'!AE336</f>
        <v>Cái</v>
      </c>
      <c r="N336" s="72">
        <f>'DL CT'!AF336</f>
        <v>16170000</v>
      </c>
      <c r="O336" s="72">
        <f>'DL CT'!AG336</f>
        <v>0</v>
      </c>
      <c r="P336" s="72">
        <f>'DL CT'!AH336</f>
        <v>0</v>
      </c>
      <c r="Q336" s="73">
        <f>'DL CT'!AI336</f>
        <v>16170000</v>
      </c>
      <c r="R336" s="67">
        <f>'DL CT'!AJ336</f>
        <v>0</v>
      </c>
      <c r="S336" s="67">
        <f>'DL CT'!AK336</f>
        <v>0</v>
      </c>
      <c r="T336" s="67">
        <f>'DL CT'!AL336</f>
        <v>0</v>
      </c>
      <c r="U336" s="73">
        <f>'DL CT'!AM336</f>
        <v>0</v>
      </c>
      <c r="V336" s="73">
        <f>'DL CT'!AN336</f>
        <v>20185000</v>
      </c>
      <c r="W336" s="67"/>
      <c r="X336" s="67">
        <f>'DL CT'!AB336</f>
        <v>0</v>
      </c>
      <c r="Y336" s="67">
        <f>'DL CT'!AP336</f>
        <v>0</v>
      </c>
      <c r="Z336" s="67"/>
      <c r="AA336" s="67"/>
      <c r="AB336" s="70" t="s">
        <v>1807</v>
      </c>
      <c r="AC336" s="74"/>
      <c r="AD336" s="67" t="s">
        <v>1808</v>
      </c>
    </row>
    <row r="337" spans="1:30" ht="32.25" customHeight="1" x14ac:dyDescent="0.15">
      <c r="A337" s="67" t="str">
        <f t="shared" si="1"/>
        <v>03/2021</v>
      </c>
      <c r="B337" s="67" t="str">
        <f>'DL CT'!B337</f>
        <v>SON00167</v>
      </c>
      <c r="C337" s="67" t="str">
        <f>LEFT('DL CT'!C337,10)</f>
        <v>14/03/2021</v>
      </c>
      <c r="D337" s="68" t="str">
        <f>IF('DL CT'!D337="Showroom","H1",IF('DL CT'!D337="DSpace","D1",IF('DL CT'!D337="Kho TTF","T4","D4")))</f>
        <v>H1</v>
      </c>
      <c r="E337" s="67" t="str">
        <f>'DL CT'!Q337</f>
        <v>KH000110</v>
      </c>
      <c r="F337" s="69" t="str">
        <f>'DL CT'!R337</f>
        <v>KH000110</v>
      </c>
      <c r="G337" s="67" t="str">
        <f>'DL CT'!S337</f>
        <v/>
      </c>
      <c r="H337" s="70" t="str">
        <f>'DL CT'!W337</f>
        <v>Thùy Linh</v>
      </c>
      <c r="I337" s="70" t="str">
        <f>'DL CT'!Z337</f>
        <v>HP00000000076</v>
      </c>
      <c r="J337" s="69">
        <f t="shared" si="2"/>
        <v>0</v>
      </c>
      <c r="K337" s="67">
        <f t="shared" si="3"/>
        <v>0</v>
      </c>
      <c r="L337" s="71">
        <f>'DL CT'!AC337</f>
        <v>1</v>
      </c>
      <c r="M337" s="72" t="str">
        <f>'DL CT'!AE337</f>
        <v>Cái</v>
      </c>
      <c r="N337" s="72">
        <f>'DL CT'!AF337</f>
        <v>4015000</v>
      </c>
      <c r="O337" s="72">
        <f>'DL CT'!AG337</f>
        <v>0</v>
      </c>
      <c r="P337" s="72">
        <f>'DL CT'!AH337</f>
        <v>0</v>
      </c>
      <c r="Q337" s="73">
        <f>'DL CT'!AI337</f>
        <v>4015000</v>
      </c>
      <c r="R337" s="67">
        <f>'DL CT'!AJ337</f>
        <v>0</v>
      </c>
      <c r="S337" s="67">
        <f>'DL CT'!AK337</f>
        <v>0</v>
      </c>
      <c r="T337" s="67">
        <f>'DL CT'!AL337</f>
        <v>0</v>
      </c>
      <c r="U337" s="73">
        <f>'DL CT'!AM337</f>
        <v>0</v>
      </c>
      <c r="V337" s="73">
        <f>'DL CT'!AN337</f>
        <v>0</v>
      </c>
      <c r="W337" s="67"/>
      <c r="X337" s="67">
        <f>'DL CT'!AB337</f>
        <v>0</v>
      </c>
      <c r="Y337" s="67">
        <f>'DL CT'!AP337</f>
        <v>0</v>
      </c>
      <c r="Z337" s="67"/>
      <c r="AA337" s="67"/>
      <c r="AB337" s="70" t="s">
        <v>1807</v>
      </c>
      <c r="AC337" s="74"/>
      <c r="AD337" s="67" t="s">
        <v>1808</v>
      </c>
    </row>
    <row r="338" spans="1:30" ht="32.25" customHeight="1" x14ac:dyDescent="0.15">
      <c r="A338" s="67" t="str">
        <f t="shared" si="1"/>
        <v>03/2021</v>
      </c>
      <c r="B338" s="67" t="str">
        <f>'DL CT'!B338</f>
        <v>SON00168</v>
      </c>
      <c r="C338" s="67" t="str">
        <f>LEFT('DL CT'!C338,10)</f>
        <v>14/03/2021</v>
      </c>
      <c r="D338" s="68" t="str">
        <f>IF('DL CT'!D338="Showroom","H1",IF('DL CT'!D338="DSpace","D1",IF('DL CT'!D338="Kho TTF","T4","D4")))</f>
        <v>H1</v>
      </c>
      <c r="E338" s="67" t="str">
        <f>'DL CT'!Q338</f>
        <v>KH000110</v>
      </c>
      <c r="F338" s="69" t="str">
        <f>'DL CT'!R338</f>
        <v>KH000110</v>
      </c>
      <c r="G338" s="67" t="str">
        <f>'DL CT'!S338</f>
        <v/>
      </c>
      <c r="H338" s="70" t="str">
        <f>'DL CT'!W338</f>
        <v>Thùy Linh</v>
      </c>
      <c r="I338" s="70" t="str">
        <f>'DL CT'!Z338</f>
        <v>HP00000000280</v>
      </c>
      <c r="J338" s="69">
        <f t="shared" si="2"/>
        <v>0</v>
      </c>
      <c r="K338" s="67">
        <f t="shared" si="3"/>
        <v>0</v>
      </c>
      <c r="L338" s="71">
        <f>'DL CT'!AC338</f>
        <v>2</v>
      </c>
      <c r="M338" s="72" t="str">
        <f>'DL CT'!AE338</f>
        <v>Cái</v>
      </c>
      <c r="N338" s="72">
        <f>'DL CT'!AF338</f>
        <v>1155000</v>
      </c>
      <c r="O338" s="72">
        <f>'DL CT'!AG338</f>
        <v>924000</v>
      </c>
      <c r="P338" s="72">
        <f>'DL CT'!AH338</f>
        <v>40</v>
      </c>
      <c r="Q338" s="73">
        <f>'DL CT'!AI338</f>
        <v>1386000</v>
      </c>
      <c r="R338" s="67">
        <f>'DL CT'!AJ338</f>
        <v>0</v>
      </c>
      <c r="S338" s="67">
        <f>'DL CT'!AK338</f>
        <v>0</v>
      </c>
      <c r="T338" s="67">
        <f>'DL CT'!AL338</f>
        <v>0</v>
      </c>
      <c r="U338" s="73">
        <f>'DL CT'!AM338</f>
        <v>0</v>
      </c>
      <c r="V338" s="73">
        <f>'DL CT'!AN338</f>
        <v>4067250</v>
      </c>
      <c r="W338" s="67"/>
      <c r="X338" s="67" t="str">
        <f>'DL CT'!AB338</f>
        <v>Outlet</v>
      </c>
      <c r="Y338" s="67">
        <f>'DL CT'!AP338</f>
        <v>0</v>
      </c>
      <c r="Z338" s="67"/>
      <c r="AA338" s="67"/>
      <c r="AB338" s="70" t="s">
        <v>1807</v>
      </c>
      <c r="AC338" s="74"/>
      <c r="AD338" s="67" t="s">
        <v>1809</v>
      </c>
    </row>
    <row r="339" spans="1:30" ht="32.25" customHeight="1" x14ac:dyDescent="0.15">
      <c r="A339" s="67" t="str">
        <f t="shared" si="1"/>
        <v>03/2021</v>
      </c>
      <c r="B339" s="67" t="str">
        <f>'DL CT'!B339</f>
        <v>SON00168</v>
      </c>
      <c r="C339" s="67" t="str">
        <f>LEFT('DL CT'!C339,10)</f>
        <v>14/03/2021</v>
      </c>
      <c r="D339" s="68" t="str">
        <f>IF('DL CT'!D339="Showroom","H1",IF('DL CT'!D339="DSpace","D1",IF('DL CT'!D339="Kho TTF","T4","D4")))</f>
        <v>H1</v>
      </c>
      <c r="E339" s="67" t="str">
        <f>'DL CT'!Q339</f>
        <v>KH000110</v>
      </c>
      <c r="F339" s="69" t="str">
        <f>'DL CT'!R339</f>
        <v>KH000110</v>
      </c>
      <c r="G339" s="67" t="str">
        <f>'DL CT'!S339</f>
        <v/>
      </c>
      <c r="H339" s="70" t="str">
        <f>'DL CT'!W339</f>
        <v>Thùy Linh</v>
      </c>
      <c r="I339" s="70" t="str">
        <f>'DL CT'!Z339</f>
        <v>HP00000000281</v>
      </c>
      <c r="J339" s="69">
        <f t="shared" si="2"/>
        <v>0</v>
      </c>
      <c r="K339" s="67">
        <f t="shared" si="3"/>
        <v>0</v>
      </c>
      <c r="L339" s="71">
        <f>'DL CT'!AC339</f>
        <v>1</v>
      </c>
      <c r="M339" s="72" t="str">
        <f>'DL CT'!AE339</f>
        <v>Cái</v>
      </c>
      <c r="N339" s="72">
        <f>'DL CT'!AF339</f>
        <v>3575000</v>
      </c>
      <c r="O339" s="72">
        <f>'DL CT'!AG339</f>
        <v>893750</v>
      </c>
      <c r="P339" s="72">
        <f>'DL CT'!AH339</f>
        <v>25</v>
      </c>
      <c r="Q339" s="73">
        <f>'DL CT'!AI339</f>
        <v>2681250</v>
      </c>
      <c r="R339" s="67">
        <f>'DL CT'!AJ339</f>
        <v>0</v>
      </c>
      <c r="S339" s="67">
        <f>'DL CT'!AK339</f>
        <v>0</v>
      </c>
      <c r="T339" s="67">
        <f>'DL CT'!AL339</f>
        <v>0</v>
      </c>
      <c r="U339" s="73">
        <f>'DL CT'!AM339</f>
        <v>0</v>
      </c>
      <c r="V339" s="73">
        <f>'DL CT'!AN339</f>
        <v>0</v>
      </c>
      <c r="W339" s="67"/>
      <c r="X339" s="67" t="str">
        <f>'DL CT'!AB339</f>
        <v>outlet</v>
      </c>
      <c r="Y339" s="67">
        <f>'DL CT'!AP339</f>
        <v>0</v>
      </c>
      <c r="Z339" s="67"/>
      <c r="AA339" s="67"/>
      <c r="AB339" s="70" t="s">
        <v>1807</v>
      </c>
      <c r="AC339" s="74"/>
      <c r="AD339" s="67" t="s">
        <v>1809</v>
      </c>
    </row>
    <row r="340" spans="1:30" ht="32.25" customHeight="1" x14ac:dyDescent="0.15">
      <c r="A340" s="67" t="str">
        <f t="shared" si="1"/>
        <v>03/2021</v>
      </c>
      <c r="B340" s="67" t="str">
        <f>'DL CT'!B340</f>
        <v>SON00169</v>
      </c>
      <c r="C340" s="67" t="str">
        <f>LEFT('DL CT'!C340,10)</f>
        <v>17/03/2021</v>
      </c>
      <c r="D340" s="68" t="str">
        <f>IF('DL CT'!D340="Showroom","H1",IF('DL CT'!D340="DSpace","D1",IF('DL CT'!D340="Kho TTF","T4","D4")))</f>
        <v>H1</v>
      </c>
      <c r="E340" s="67" t="str">
        <f>'DL CT'!Q340</f>
        <v>KH000111</v>
      </c>
      <c r="F340" s="69" t="str">
        <f>'DL CT'!R340</f>
        <v>KH000111</v>
      </c>
      <c r="G340" s="67" t="str">
        <f>'DL CT'!S340</f>
        <v/>
      </c>
      <c r="H340" s="70" t="str">
        <f>'DL CT'!W340</f>
        <v>Thùy Linh</v>
      </c>
      <c r="I340" s="70" t="str">
        <f>'DL CT'!Z340</f>
        <v>HP00000000010</v>
      </c>
      <c r="J340" s="69">
        <f t="shared" si="2"/>
        <v>0</v>
      </c>
      <c r="K340" s="67">
        <f t="shared" si="3"/>
        <v>0</v>
      </c>
      <c r="L340" s="71">
        <f>'DL CT'!AC340</f>
        <v>1</v>
      </c>
      <c r="M340" s="72" t="str">
        <f>'DL CT'!AE340</f>
        <v>Cái</v>
      </c>
      <c r="N340" s="72">
        <f>'DL CT'!AF340</f>
        <v>155000</v>
      </c>
      <c r="O340" s="72">
        <f>'DL CT'!AG340</f>
        <v>155000</v>
      </c>
      <c r="P340" s="72">
        <f>'DL CT'!AH340</f>
        <v>100</v>
      </c>
      <c r="Q340" s="73">
        <f>'DL CT'!AI340</f>
        <v>0</v>
      </c>
      <c r="R340" s="67">
        <f>'DL CT'!AJ340</f>
        <v>0</v>
      </c>
      <c r="S340" s="67">
        <f>'DL CT'!AK340</f>
        <v>0</v>
      </c>
      <c r="T340" s="67">
        <f>'DL CT'!AL340</f>
        <v>0</v>
      </c>
      <c r="U340" s="73">
        <f>'DL CT'!AM340</f>
        <v>0</v>
      </c>
      <c r="V340" s="73">
        <f>'DL CT'!AN340</f>
        <v>2970000</v>
      </c>
      <c r="W340" s="67"/>
      <c r="X340" s="67" t="str">
        <f>'DL CT'!AB340</f>
        <v>KH mua hàng new thành toán 100% khi mua hàng đc tặng quà (c Nương duyệt)</v>
      </c>
      <c r="Y340" s="67">
        <f>'DL CT'!AP340</f>
        <v>0</v>
      </c>
      <c r="Z340" s="67"/>
      <c r="AA340" s="67"/>
      <c r="AB340" s="70" t="s">
        <v>1807</v>
      </c>
      <c r="AC340" s="74" t="s">
        <v>1810</v>
      </c>
      <c r="AD340" s="67">
        <f>IFERROR(VLOOKUP(I340,[2]DATA!B:AI,33,0),0)</f>
        <v>0</v>
      </c>
    </row>
    <row r="341" spans="1:30" ht="32.25" customHeight="1" x14ac:dyDescent="0.15">
      <c r="A341" s="67" t="str">
        <f t="shared" si="1"/>
        <v>03/2021</v>
      </c>
      <c r="B341" s="67" t="str">
        <f>'DL CT'!B341</f>
        <v>SON00169</v>
      </c>
      <c r="C341" s="67" t="str">
        <f>LEFT('DL CT'!C341,10)</f>
        <v>17/03/2021</v>
      </c>
      <c r="D341" s="68" t="str">
        <f>IF('DL CT'!D341="Showroom","H1",IF('DL CT'!D341="DSpace","D1",IF('DL CT'!D341="Kho TTF","T4","D4")))</f>
        <v>H1</v>
      </c>
      <c r="E341" s="67" t="str">
        <f>'DL CT'!Q341</f>
        <v>KH000111</v>
      </c>
      <c r="F341" s="69" t="str">
        <f>'DL CT'!R341</f>
        <v>KH000111</v>
      </c>
      <c r="G341" s="67" t="str">
        <f>'DL CT'!S341</f>
        <v/>
      </c>
      <c r="H341" s="70" t="str">
        <f>'DL CT'!W341</f>
        <v>Thùy Linh</v>
      </c>
      <c r="I341" s="70" t="str">
        <f>'DL CT'!Z341</f>
        <v>HP00000000282</v>
      </c>
      <c r="J341" s="69">
        <f t="shared" si="2"/>
        <v>0</v>
      </c>
      <c r="K341" s="67">
        <f t="shared" si="3"/>
        <v>0</v>
      </c>
      <c r="L341" s="71">
        <f>'DL CT'!AC341</f>
        <v>2</v>
      </c>
      <c r="M341" s="72" t="str">
        <f>'DL CT'!AE341</f>
        <v>Cái</v>
      </c>
      <c r="N341" s="72">
        <f>'DL CT'!AF341</f>
        <v>1485000</v>
      </c>
      <c r="O341" s="72">
        <f>'DL CT'!AG341</f>
        <v>0</v>
      </c>
      <c r="P341" s="72">
        <f>'DL CT'!AH341</f>
        <v>0</v>
      </c>
      <c r="Q341" s="73">
        <f>'DL CT'!AI341</f>
        <v>2970000</v>
      </c>
      <c r="R341" s="67">
        <f>'DL CT'!AJ341</f>
        <v>0</v>
      </c>
      <c r="S341" s="67">
        <f>'DL CT'!AK341</f>
        <v>0</v>
      </c>
      <c r="T341" s="67">
        <f>'DL CT'!AL341</f>
        <v>0</v>
      </c>
      <c r="U341" s="73">
        <f>'DL CT'!AM341</f>
        <v>0</v>
      </c>
      <c r="V341" s="73">
        <f>'DL CT'!AN341</f>
        <v>0</v>
      </c>
      <c r="W341" s="67"/>
      <c r="X341" s="67">
        <f>'DL CT'!AB341</f>
        <v>0</v>
      </c>
      <c r="Y341" s="67">
        <f>'DL CT'!AP341</f>
        <v>0</v>
      </c>
      <c r="Z341" s="67"/>
      <c r="AA341" s="67"/>
      <c r="AB341" s="70" t="s">
        <v>1807</v>
      </c>
      <c r="AC341" s="74"/>
      <c r="AD341" s="67" t="s">
        <v>1808</v>
      </c>
    </row>
    <row r="342" spans="1:30" ht="32.25" customHeight="1" x14ac:dyDescent="0.15">
      <c r="A342" s="67" t="str">
        <f t="shared" si="1"/>
        <v>03/2021</v>
      </c>
      <c r="B342" s="67" t="str">
        <f>'DL CT'!B342</f>
        <v>SON00170</v>
      </c>
      <c r="C342" s="67" t="str">
        <f>LEFT('DL CT'!C342,10)</f>
        <v>17/03/2021</v>
      </c>
      <c r="D342" s="68" t="str">
        <f>IF('DL CT'!D342="Showroom","H1",IF('DL CT'!D342="DSpace","D1",IF('DL CT'!D342="Kho TTF","T4","D4")))</f>
        <v>T4</v>
      </c>
      <c r="E342" s="67" t="str">
        <f>'DL CT'!Q342</f>
        <v>KH000111</v>
      </c>
      <c r="F342" s="69" t="str">
        <f>'DL CT'!R342</f>
        <v>KH000111</v>
      </c>
      <c r="G342" s="67" t="str">
        <f>'DL CT'!S342</f>
        <v/>
      </c>
      <c r="H342" s="70" t="str">
        <f>'DL CT'!W342</f>
        <v>Thùy Linh</v>
      </c>
      <c r="I342" s="70" t="str">
        <f>'DL CT'!Z342</f>
        <v>HP00000000283</v>
      </c>
      <c r="J342" s="69">
        <f t="shared" si="2"/>
        <v>0</v>
      </c>
      <c r="K342" s="67">
        <f t="shared" si="3"/>
        <v>0</v>
      </c>
      <c r="L342" s="71">
        <f>'DL CT'!AC342</f>
        <v>1</v>
      </c>
      <c r="M342" s="72" t="str">
        <f>'DL CT'!AE342</f>
        <v>Cái</v>
      </c>
      <c r="N342" s="72">
        <f>'DL CT'!AF342</f>
        <v>3520000</v>
      </c>
      <c r="O342" s="72">
        <f>'DL CT'!AG342</f>
        <v>0</v>
      </c>
      <c r="P342" s="72">
        <f>'DL CT'!AH342</f>
        <v>0</v>
      </c>
      <c r="Q342" s="73">
        <f>'DL CT'!AI342</f>
        <v>3520000</v>
      </c>
      <c r="R342" s="67">
        <f>'DL CT'!AJ342</f>
        <v>0</v>
      </c>
      <c r="S342" s="67">
        <f>'DL CT'!AK342</f>
        <v>0</v>
      </c>
      <c r="T342" s="67">
        <f>'DL CT'!AL342</f>
        <v>0</v>
      </c>
      <c r="U342" s="73">
        <f>'DL CT'!AM342</f>
        <v>0</v>
      </c>
      <c r="V342" s="73">
        <f>'DL CT'!AN342</f>
        <v>6490000</v>
      </c>
      <c r="W342" s="67"/>
      <c r="X342" s="67">
        <f>'DL CT'!AB342</f>
        <v>0</v>
      </c>
      <c r="Y342" s="67">
        <f>'DL CT'!AP342</f>
        <v>0</v>
      </c>
      <c r="Z342" s="67"/>
      <c r="AA342" s="67"/>
      <c r="AB342" s="70" t="s">
        <v>1807</v>
      </c>
      <c r="AC342" s="74"/>
      <c r="AD342" s="67" t="s">
        <v>1808</v>
      </c>
    </row>
    <row r="343" spans="1:30" ht="32.25" customHeight="1" x14ac:dyDescent="0.15">
      <c r="A343" s="67" t="str">
        <f t="shared" si="1"/>
        <v>03/2021</v>
      </c>
      <c r="B343" s="67" t="str">
        <f>'DL CT'!B343</f>
        <v>SON00170</v>
      </c>
      <c r="C343" s="67" t="str">
        <f>LEFT('DL CT'!C343,10)</f>
        <v>17/03/2021</v>
      </c>
      <c r="D343" s="68" t="str">
        <f>IF('DL CT'!D343="Showroom","H1",IF('DL CT'!D343="DSpace","D1",IF('DL CT'!D343="Kho TTF","T4","D4")))</f>
        <v>T4</v>
      </c>
      <c r="E343" s="67" t="str">
        <f>'DL CT'!Q343</f>
        <v>KH000111</v>
      </c>
      <c r="F343" s="69" t="str">
        <f>'DL CT'!R343</f>
        <v>KH000111</v>
      </c>
      <c r="G343" s="67" t="str">
        <f>'DL CT'!S343</f>
        <v/>
      </c>
      <c r="H343" s="70" t="str">
        <f>'DL CT'!W343</f>
        <v>Thùy Linh</v>
      </c>
      <c r="I343" s="70" t="str">
        <f>'DL CT'!Z343</f>
        <v>HP00000000282</v>
      </c>
      <c r="J343" s="69">
        <f t="shared" si="2"/>
        <v>0</v>
      </c>
      <c r="K343" s="67">
        <f t="shared" si="3"/>
        <v>0</v>
      </c>
      <c r="L343" s="71">
        <f>'DL CT'!AC343</f>
        <v>2</v>
      </c>
      <c r="M343" s="72" t="str">
        <f>'DL CT'!AE343</f>
        <v>Cái</v>
      </c>
      <c r="N343" s="72">
        <f>'DL CT'!AF343</f>
        <v>1485000</v>
      </c>
      <c r="O343" s="72">
        <f>'DL CT'!AG343</f>
        <v>0</v>
      </c>
      <c r="P343" s="72">
        <f>'DL CT'!AH343</f>
        <v>0</v>
      </c>
      <c r="Q343" s="73">
        <f>'DL CT'!AI343</f>
        <v>2970000</v>
      </c>
      <c r="R343" s="67">
        <f>'DL CT'!AJ343</f>
        <v>0</v>
      </c>
      <c r="S343" s="67">
        <f>'DL CT'!AK343</f>
        <v>0</v>
      </c>
      <c r="T343" s="67">
        <f>'DL CT'!AL343</f>
        <v>0</v>
      </c>
      <c r="U343" s="73">
        <f>'DL CT'!AM343</f>
        <v>0</v>
      </c>
      <c r="V343" s="73">
        <f>'DL CT'!AN343</f>
        <v>0</v>
      </c>
      <c r="W343" s="67"/>
      <c r="X343" s="67">
        <f>'DL CT'!AB343</f>
        <v>0</v>
      </c>
      <c r="Y343" s="67">
        <f>'DL CT'!AP343</f>
        <v>0</v>
      </c>
      <c r="Z343" s="67"/>
      <c r="AA343" s="67"/>
      <c r="AB343" s="70" t="s">
        <v>1807</v>
      </c>
      <c r="AC343" s="74"/>
      <c r="AD343" s="67" t="s">
        <v>1808</v>
      </c>
    </row>
    <row r="344" spans="1:30" ht="32.25" customHeight="1" x14ac:dyDescent="0.15">
      <c r="A344" s="67" t="str">
        <f t="shared" si="1"/>
        <v>03/2021</v>
      </c>
      <c r="B344" s="67" t="str">
        <f>'DL CT'!B344</f>
        <v>SON00171</v>
      </c>
      <c r="C344" s="67" t="str">
        <f>LEFT('DL CT'!C344,10)</f>
        <v>17/03/2021</v>
      </c>
      <c r="D344" s="68" t="str">
        <f>IF('DL CT'!D344="Showroom","H1",IF('DL CT'!D344="DSpace","D1",IF('DL CT'!D344="Kho TTF","T4","D4")))</f>
        <v>T4</v>
      </c>
      <c r="E344" s="67" t="str">
        <f>'DL CT'!Q344</f>
        <v>KH000108</v>
      </c>
      <c r="F344" s="69" t="str">
        <f>'DL CT'!R344</f>
        <v>KH000108</v>
      </c>
      <c r="G344" s="67" t="str">
        <f>'DL CT'!S344</f>
        <v/>
      </c>
      <c r="H344" s="70" t="str">
        <f>'DL CT'!W344</f>
        <v>Thùy Linh</v>
      </c>
      <c r="I344" s="70" t="str">
        <f>'DL CT'!Z344</f>
        <v>HP00000000284</v>
      </c>
      <c r="J344" s="69">
        <f t="shared" si="2"/>
        <v>0</v>
      </c>
      <c r="K344" s="67">
        <f t="shared" si="3"/>
        <v>0</v>
      </c>
      <c r="L344" s="71">
        <f>'DL CT'!AC344</f>
        <v>2</v>
      </c>
      <c r="M344" s="72" t="str">
        <f>'DL CT'!AE344</f>
        <v>Cái</v>
      </c>
      <c r="N344" s="72">
        <f>'DL CT'!AF344</f>
        <v>1875000</v>
      </c>
      <c r="O344" s="72">
        <f>'DL CT'!AG344</f>
        <v>3750000</v>
      </c>
      <c r="P344" s="72">
        <f>'DL CT'!AH344</f>
        <v>100</v>
      </c>
      <c r="Q344" s="73">
        <f>'DL CT'!AI344</f>
        <v>0</v>
      </c>
      <c r="R344" s="67">
        <f>'DL CT'!AJ344</f>
        <v>0</v>
      </c>
      <c r="S344" s="67">
        <f>'DL CT'!AK344</f>
        <v>0</v>
      </c>
      <c r="T344" s="67">
        <f>'DL CT'!AL344</f>
        <v>0</v>
      </c>
      <c r="U344" s="73">
        <f>'DL CT'!AM344</f>
        <v>0</v>
      </c>
      <c r="V344" s="73">
        <f>'DL CT'!AN344</f>
        <v>0</v>
      </c>
      <c r="W344" s="67"/>
      <c r="X344" s="67">
        <f>'DL CT'!AB344</f>
        <v>0</v>
      </c>
      <c r="Y344" s="67" t="str">
        <f>'DL CT'!AP344</f>
        <v>BGD gửi tặng theo email ngày 10/03/21</v>
      </c>
      <c r="Z344" s="67"/>
      <c r="AA344" s="67"/>
      <c r="AB344" s="70" t="s">
        <v>1807</v>
      </c>
      <c r="AC344" s="74" t="s">
        <v>1810</v>
      </c>
      <c r="AD344" s="67">
        <f>IFERROR(VLOOKUP(I344,[2]DATA!B:AI,33,0),0)</f>
        <v>0</v>
      </c>
    </row>
    <row r="345" spans="1:30" ht="32.25" customHeight="1" x14ac:dyDescent="0.15">
      <c r="A345" s="67" t="str">
        <f t="shared" si="1"/>
        <v>03/2021</v>
      </c>
      <c r="B345" s="67" t="str">
        <f>'DL CT'!B345</f>
        <v>SON00172</v>
      </c>
      <c r="C345" s="67" t="str">
        <f>LEFT('DL CT'!C345,10)</f>
        <v>19/03/2021</v>
      </c>
      <c r="D345" s="68" t="str">
        <f>IF('DL CT'!D345="Showroom","H1",IF('DL CT'!D345="DSpace","D1",IF('DL CT'!D345="Kho TTF","T4","D4")))</f>
        <v>H1</v>
      </c>
      <c r="E345" s="67" t="str">
        <f>'DL CT'!Q345</f>
        <v>KH000112</v>
      </c>
      <c r="F345" s="69" t="str">
        <f>'DL CT'!R345</f>
        <v>KH000112</v>
      </c>
      <c r="G345" s="67" t="str">
        <f>'DL CT'!S345</f>
        <v/>
      </c>
      <c r="H345" s="70" t="str">
        <f>'DL CT'!W345</f>
        <v>Thùy Linh</v>
      </c>
      <c r="I345" s="70" t="str">
        <f>'DL CT'!Z345</f>
        <v>HP00000000285</v>
      </c>
      <c r="J345" s="69">
        <f t="shared" si="2"/>
        <v>0</v>
      </c>
      <c r="K345" s="67">
        <f t="shared" si="3"/>
        <v>0</v>
      </c>
      <c r="L345" s="71">
        <f>'DL CT'!AC345</f>
        <v>3</v>
      </c>
      <c r="M345" s="72" t="str">
        <f>'DL CT'!AE345</f>
        <v>Cái</v>
      </c>
      <c r="N345" s="72">
        <f>'DL CT'!AF345</f>
        <v>1815000</v>
      </c>
      <c r="O345" s="72">
        <f>'DL CT'!AG345</f>
        <v>2722500</v>
      </c>
      <c r="P345" s="72">
        <f>'DL CT'!AH345</f>
        <v>50</v>
      </c>
      <c r="Q345" s="73">
        <f>'DL CT'!AI345</f>
        <v>2722500</v>
      </c>
      <c r="R345" s="67">
        <f>'DL CT'!AJ345</f>
        <v>0</v>
      </c>
      <c r="S345" s="67">
        <f>'DL CT'!AK345</f>
        <v>0</v>
      </c>
      <c r="T345" s="67">
        <f>'DL CT'!AL345</f>
        <v>0</v>
      </c>
      <c r="U345" s="73">
        <f>'DL CT'!AM345</f>
        <v>0</v>
      </c>
      <c r="V345" s="73">
        <f>'DL CT'!AN345</f>
        <v>3800500</v>
      </c>
      <c r="W345" s="67"/>
      <c r="X345" s="67" t="str">
        <f>'DL CT'!AB345</f>
        <v>outlet</v>
      </c>
      <c r="Y345" s="67">
        <f>'DL CT'!AP345</f>
        <v>0</v>
      </c>
      <c r="Z345" s="67"/>
      <c r="AA345" s="67"/>
      <c r="AB345" s="70" t="s">
        <v>1807</v>
      </c>
      <c r="AC345" s="74"/>
      <c r="AD345" s="67" t="s">
        <v>1809</v>
      </c>
    </row>
    <row r="346" spans="1:30" ht="32.25" customHeight="1" x14ac:dyDescent="0.15">
      <c r="A346" s="67" t="str">
        <f t="shared" si="1"/>
        <v>03/2021</v>
      </c>
      <c r="B346" s="67" t="str">
        <f>'DL CT'!B346</f>
        <v>SON00172</v>
      </c>
      <c r="C346" s="67" t="str">
        <f>LEFT('DL CT'!C346,10)</f>
        <v>19/03/2021</v>
      </c>
      <c r="D346" s="68" t="str">
        <f>IF('DL CT'!D346="Showroom","H1",IF('DL CT'!D346="DSpace","D1",IF('DL CT'!D346="Kho TTF","T4","D4")))</f>
        <v>H1</v>
      </c>
      <c r="E346" s="67" t="str">
        <f>'DL CT'!Q346</f>
        <v>KH000112</v>
      </c>
      <c r="F346" s="69" t="str">
        <f>'DL CT'!R346</f>
        <v>KH000112</v>
      </c>
      <c r="G346" s="67" t="str">
        <f>'DL CT'!S346</f>
        <v/>
      </c>
      <c r="H346" s="70" t="str">
        <f>'DL CT'!W346</f>
        <v>Thùy Linh</v>
      </c>
      <c r="I346" s="70" t="str">
        <f>'DL CT'!Z346</f>
        <v>HP00000000007</v>
      </c>
      <c r="J346" s="69">
        <f t="shared" si="2"/>
        <v>0</v>
      </c>
      <c r="K346" s="67">
        <f t="shared" si="3"/>
        <v>0</v>
      </c>
      <c r="L346" s="71">
        <f>'DL CT'!AC346</f>
        <v>1</v>
      </c>
      <c r="M346" s="72" t="str">
        <f>'DL CT'!AE346</f>
        <v>Cái</v>
      </c>
      <c r="N346" s="72">
        <f>'DL CT'!AF346</f>
        <v>1540000</v>
      </c>
      <c r="O346" s="72">
        <f>'DL CT'!AG346</f>
        <v>462000</v>
      </c>
      <c r="P346" s="72">
        <f>'DL CT'!AH346</f>
        <v>30</v>
      </c>
      <c r="Q346" s="73">
        <f>'DL CT'!AI346</f>
        <v>1078000</v>
      </c>
      <c r="R346" s="67">
        <f>'DL CT'!AJ346</f>
        <v>0</v>
      </c>
      <c r="S346" s="67">
        <f>'DL CT'!AK346</f>
        <v>0</v>
      </c>
      <c r="T346" s="67">
        <f>'DL CT'!AL346</f>
        <v>0</v>
      </c>
      <c r="U346" s="73">
        <f>'DL CT'!AM346</f>
        <v>0</v>
      </c>
      <c r="V346" s="73">
        <f>'DL CT'!AN346</f>
        <v>0</v>
      </c>
      <c r="W346" s="67"/>
      <c r="X346" s="67" t="str">
        <f>'DL CT'!AB346</f>
        <v>outlet</v>
      </c>
      <c r="Y346" s="67">
        <f>'DL CT'!AP346</f>
        <v>0</v>
      </c>
      <c r="Z346" s="67"/>
      <c r="AA346" s="67"/>
      <c r="AB346" s="70" t="s">
        <v>1807</v>
      </c>
      <c r="AC346" s="74"/>
      <c r="AD346" s="67" t="s">
        <v>1809</v>
      </c>
    </row>
    <row r="347" spans="1:30" ht="32.25" customHeight="1" x14ac:dyDescent="0.15">
      <c r="A347" s="67" t="str">
        <f t="shared" si="1"/>
        <v>03/2021</v>
      </c>
      <c r="B347" s="67" t="str">
        <f>'DL CT'!B347</f>
        <v>SON00173</v>
      </c>
      <c r="C347" s="67" t="str">
        <f>LEFT('DL CT'!C347,10)</f>
        <v>21/03/2021</v>
      </c>
      <c r="D347" s="68" t="str">
        <f>IF('DL CT'!D347="Showroom","H1",IF('DL CT'!D347="DSpace","D1",IF('DL CT'!D347="Kho TTF","T4","D4")))</f>
        <v>H1</v>
      </c>
      <c r="E347" s="67" t="str">
        <f>'DL CT'!Q347</f>
        <v>KH000105</v>
      </c>
      <c r="F347" s="69" t="str">
        <f>'DL CT'!R347</f>
        <v>KH000105</v>
      </c>
      <c r="G347" s="67" t="str">
        <f>'DL CT'!S347</f>
        <v/>
      </c>
      <c r="H347" s="70" t="str">
        <f>'DL CT'!W347</f>
        <v>Ánh Nguyệt</v>
      </c>
      <c r="I347" s="70" t="str">
        <f>'DL CT'!Z347</f>
        <v>HP00000000286</v>
      </c>
      <c r="J347" s="69">
        <f t="shared" si="2"/>
        <v>0</v>
      </c>
      <c r="K347" s="67">
        <f t="shared" si="3"/>
        <v>0</v>
      </c>
      <c r="L347" s="71">
        <f>'DL CT'!AC347</f>
        <v>1</v>
      </c>
      <c r="M347" s="72" t="str">
        <f>'DL CT'!AE347</f>
        <v>Cái</v>
      </c>
      <c r="N347" s="72">
        <f>'DL CT'!AF347</f>
        <v>1925000</v>
      </c>
      <c r="O347" s="72">
        <f>'DL CT'!AG347</f>
        <v>481250</v>
      </c>
      <c r="P347" s="72">
        <f>'DL CT'!AH347</f>
        <v>25</v>
      </c>
      <c r="Q347" s="73">
        <f>'DL CT'!AI347</f>
        <v>1443750</v>
      </c>
      <c r="R347" s="67">
        <f>'DL CT'!AJ347</f>
        <v>0</v>
      </c>
      <c r="S347" s="67">
        <f>'DL CT'!AK347</f>
        <v>0</v>
      </c>
      <c r="T347" s="67">
        <f>'DL CT'!AL347</f>
        <v>0</v>
      </c>
      <c r="U347" s="73">
        <f>'DL CT'!AM347</f>
        <v>0</v>
      </c>
      <c r="V347" s="73">
        <f>'DL CT'!AN347</f>
        <v>1443750</v>
      </c>
      <c r="W347" s="67"/>
      <c r="X347" s="67" t="str">
        <f>'DL CT'!AB347</f>
        <v>Outlet</v>
      </c>
      <c r="Y347" s="67">
        <f>'DL CT'!AP347</f>
        <v>0</v>
      </c>
      <c r="Z347" s="67"/>
      <c r="AA347" s="67"/>
      <c r="AB347" s="70" t="s">
        <v>1807</v>
      </c>
      <c r="AC347" s="74"/>
      <c r="AD347" s="67" t="s">
        <v>1809</v>
      </c>
    </row>
    <row r="348" spans="1:30" ht="32.25" customHeight="1" x14ac:dyDescent="0.15">
      <c r="A348" s="67" t="str">
        <f t="shared" si="1"/>
        <v>03/2021</v>
      </c>
      <c r="B348" s="67" t="str">
        <f>'DL CT'!B348</f>
        <v>SON00174</v>
      </c>
      <c r="C348" s="67" t="str">
        <f>LEFT('DL CT'!C348,10)</f>
        <v>22/03/2021</v>
      </c>
      <c r="D348" s="68" t="str">
        <f>IF('DL CT'!D348="Showroom","H1",IF('DL CT'!D348="DSpace","D1",IF('DL CT'!D348="Kho TTF","T4","D4")))</f>
        <v>H1</v>
      </c>
      <c r="E348" s="67" t="str">
        <f>'DL CT'!Q348</f>
        <v>KH000113</v>
      </c>
      <c r="F348" s="69" t="str">
        <f>'DL CT'!R348</f>
        <v>KH000113</v>
      </c>
      <c r="G348" s="67" t="str">
        <f>'DL CT'!S348</f>
        <v/>
      </c>
      <c r="H348" s="70" t="str">
        <f>'DL CT'!W348</f>
        <v>Thùy Linh</v>
      </c>
      <c r="I348" s="70" t="str">
        <f>'DL CT'!Z348</f>
        <v>HP00000000286</v>
      </c>
      <c r="J348" s="69">
        <f t="shared" si="2"/>
        <v>0</v>
      </c>
      <c r="K348" s="67">
        <f t="shared" si="3"/>
        <v>0</v>
      </c>
      <c r="L348" s="71">
        <f>'DL CT'!AC348</f>
        <v>1</v>
      </c>
      <c r="M348" s="72" t="str">
        <f>'DL CT'!AE348</f>
        <v>Cái</v>
      </c>
      <c r="N348" s="72">
        <f>'DL CT'!AF348</f>
        <v>1925000</v>
      </c>
      <c r="O348" s="72">
        <f>'DL CT'!AG348</f>
        <v>1925000</v>
      </c>
      <c r="P348" s="72">
        <f>'DL CT'!AH348</f>
        <v>100</v>
      </c>
      <c r="Q348" s="73">
        <f>'DL CT'!AI348</f>
        <v>0</v>
      </c>
      <c r="R348" s="67">
        <f>'DL CT'!AJ348</f>
        <v>0</v>
      </c>
      <c r="S348" s="67">
        <f>'DL CT'!AK348</f>
        <v>0</v>
      </c>
      <c r="T348" s="67">
        <f>'DL CT'!AL348</f>
        <v>0</v>
      </c>
      <c r="U348" s="73">
        <f>'DL CT'!AM348</f>
        <v>0</v>
      </c>
      <c r="V348" s="73">
        <f>'DL CT'!AN348</f>
        <v>0</v>
      </c>
      <c r="W348" s="67"/>
      <c r="X348" s="67" t="str">
        <f>'DL CT'!AB348</f>
        <v>sơn lại bàn toàn bộ màu đen</v>
      </c>
      <c r="Y348" s="67" t="str">
        <f>'DL CT'!AP348</f>
        <v>đơn hàng được BGĐ gửi tặng cho Ms Lam Thái</v>
      </c>
      <c r="Z348" s="67"/>
      <c r="AA348" s="67"/>
      <c r="AB348" s="70" t="s">
        <v>1807</v>
      </c>
      <c r="AC348" s="74" t="s">
        <v>1810</v>
      </c>
      <c r="AD348" s="67">
        <f t="shared" ref="AD348:AD350" si="7">IFERROR(VLOOKUP(I348,[2]DATA!B:AI,33,0),0)</f>
        <v>0</v>
      </c>
    </row>
    <row r="349" spans="1:30" ht="32.25" customHeight="1" x14ac:dyDescent="0.15">
      <c r="A349" s="67" t="str">
        <f t="shared" si="1"/>
        <v>03/2021</v>
      </c>
      <c r="B349" s="67" t="str">
        <f>'DL CT'!B349</f>
        <v>SON00174</v>
      </c>
      <c r="C349" s="67" t="str">
        <f>LEFT('DL CT'!C349,10)</f>
        <v>22/03/2021</v>
      </c>
      <c r="D349" s="68" t="str">
        <f>IF('DL CT'!D349="Showroom","H1",IF('DL CT'!D349="DSpace","D1",IF('DL CT'!D349="Kho TTF","T4","D4")))</f>
        <v>H1</v>
      </c>
      <c r="E349" s="67" t="str">
        <f>'DL CT'!Q349</f>
        <v>KH000113</v>
      </c>
      <c r="F349" s="69" t="str">
        <f>'DL CT'!R349</f>
        <v>KH000113</v>
      </c>
      <c r="G349" s="67" t="str">
        <f>'DL CT'!S349</f>
        <v/>
      </c>
      <c r="H349" s="70" t="str">
        <f>'DL CT'!W349</f>
        <v>Thùy Linh</v>
      </c>
      <c r="I349" s="70" t="str">
        <f>'DL CT'!Z349</f>
        <v>HP00000000160</v>
      </c>
      <c r="J349" s="69">
        <f t="shared" si="2"/>
        <v>0</v>
      </c>
      <c r="K349" s="67">
        <f t="shared" si="3"/>
        <v>0</v>
      </c>
      <c r="L349" s="71">
        <f>'DL CT'!AC349</f>
        <v>2</v>
      </c>
      <c r="M349" s="72" t="str">
        <f>'DL CT'!AE349</f>
        <v>Cái</v>
      </c>
      <c r="N349" s="72">
        <f>'DL CT'!AF349</f>
        <v>3550000</v>
      </c>
      <c r="O349" s="72">
        <f>'DL CT'!AG349</f>
        <v>7100000</v>
      </c>
      <c r="P349" s="72">
        <f>'DL CT'!AH349</f>
        <v>100</v>
      </c>
      <c r="Q349" s="73">
        <f>'DL CT'!AI349</f>
        <v>0</v>
      </c>
      <c r="R349" s="67">
        <f>'DL CT'!AJ349</f>
        <v>0</v>
      </c>
      <c r="S349" s="67">
        <f>'DL CT'!AK349</f>
        <v>0</v>
      </c>
      <c r="T349" s="67">
        <f>'DL CT'!AL349</f>
        <v>0</v>
      </c>
      <c r="U349" s="73">
        <f>'DL CT'!AM349</f>
        <v>0</v>
      </c>
      <c r="V349" s="73">
        <f>'DL CT'!AN349</f>
        <v>0</v>
      </c>
      <c r="W349" s="67"/>
      <c r="X349" s="67">
        <f>'DL CT'!AB349</f>
        <v>0</v>
      </c>
      <c r="Y349" s="67" t="str">
        <f>'DL CT'!AP349</f>
        <v>đơn hàng được BGĐ gửi tặng cho Ms Lam Thái</v>
      </c>
      <c r="Z349" s="67"/>
      <c r="AA349" s="67"/>
      <c r="AB349" s="70" t="s">
        <v>1807</v>
      </c>
      <c r="AC349" s="74" t="s">
        <v>1810</v>
      </c>
      <c r="AD349" s="67">
        <f t="shared" si="7"/>
        <v>0</v>
      </c>
    </row>
    <row r="350" spans="1:30" ht="32.25" customHeight="1" x14ac:dyDescent="0.15">
      <c r="A350" s="67" t="str">
        <f t="shared" si="1"/>
        <v>03/2021</v>
      </c>
      <c r="B350" s="67" t="str">
        <f>'DL CT'!B350</f>
        <v>SON00174</v>
      </c>
      <c r="C350" s="67" t="str">
        <f>LEFT('DL CT'!C350,10)</f>
        <v>22/03/2021</v>
      </c>
      <c r="D350" s="68" t="str">
        <f>IF('DL CT'!D350="Showroom","H1",IF('DL CT'!D350="DSpace","D1",IF('DL CT'!D350="Kho TTF","T4","D4")))</f>
        <v>H1</v>
      </c>
      <c r="E350" s="67" t="str">
        <f>'DL CT'!Q350</f>
        <v>KH000113</v>
      </c>
      <c r="F350" s="69" t="str">
        <f>'DL CT'!R350</f>
        <v>KH000113</v>
      </c>
      <c r="G350" s="67" t="str">
        <f>'DL CT'!S350</f>
        <v/>
      </c>
      <c r="H350" s="70" t="str">
        <f>'DL CT'!W350</f>
        <v>Thùy Linh</v>
      </c>
      <c r="I350" s="70" t="str">
        <f>'DL CT'!Z350</f>
        <v>HP00000000287</v>
      </c>
      <c r="J350" s="69">
        <f t="shared" si="2"/>
        <v>0</v>
      </c>
      <c r="K350" s="67">
        <f t="shared" si="3"/>
        <v>0</v>
      </c>
      <c r="L350" s="71">
        <f>'DL CT'!AC350</f>
        <v>1</v>
      </c>
      <c r="M350" s="72">
        <f>'DL CT'!AE350</f>
        <v>0</v>
      </c>
      <c r="N350" s="72">
        <f>'DL CT'!AF350</f>
        <v>3550000</v>
      </c>
      <c r="O350" s="72">
        <f>'DL CT'!AG350</f>
        <v>3550000</v>
      </c>
      <c r="P350" s="72">
        <f>'DL CT'!AH350</f>
        <v>100</v>
      </c>
      <c r="Q350" s="73">
        <f>'DL CT'!AI350</f>
        <v>0</v>
      </c>
      <c r="R350" s="67">
        <f>'DL CT'!AJ350</f>
        <v>0</v>
      </c>
      <c r="S350" s="67">
        <f>'DL CT'!AK350</f>
        <v>0</v>
      </c>
      <c r="T350" s="67">
        <f>'DL CT'!AL350</f>
        <v>0</v>
      </c>
      <c r="U350" s="73">
        <f>'DL CT'!AM350</f>
        <v>0</v>
      </c>
      <c r="V350" s="73">
        <f>'DL CT'!AN350</f>
        <v>0</v>
      </c>
      <c r="W350" s="67"/>
      <c r="X350" s="67" t="str">
        <f>'DL CT'!AB350</f>
        <v>chuyển về NM sơn lại thành mặt đen</v>
      </c>
      <c r="Y350" s="67" t="str">
        <f>'DL CT'!AP350</f>
        <v>đơn hàng được BGĐ gửi tặng cho Ms Lam Thái</v>
      </c>
      <c r="Z350" s="67"/>
      <c r="AA350" s="67"/>
      <c r="AB350" s="70" t="s">
        <v>1807</v>
      </c>
      <c r="AC350" s="74" t="s">
        <v>1810</v>
      </c>
      <c r="AD350" s="67">
        <f t="shared" si="7"/>
        <v>0</v>
      </c>
    </row>
    <row r="351" spans="1:30" ht="32.25" customHeight="1" x14ac:dyDescent="0.15">
      <c r="A351" s="67" t="str">
        <f t="shared" si="1"/>
        <v>03/2021</v>
      </c>
      <c r="B351" s="67" t="str">
        <f>'DL CT'!B351</f>
        <v>SON00175</v>
      </c>
      <c r="C351" s="67" t="str">
        <f>LEFT('DL CT'!C351,10)</f>
        <v>22/03/2021</v>
      </c>
      <c r="D351" s="68" t="str">
        <f>IF('DL CT'!D351="Showroom","H1",IF('DL CT'!D351="DSpace","D1",IF('DL CT'!D351="Kho TTF","T4","D4")))</f>
        <v>H1</v>
      </c>
      <c r="E351" s="67" t="str">
        <f>'DL CT'!Q351</f>
        <v>KH000114</v>
      </c>
      <c r="F351" s="69" t="str">
        <f>'DL CT'!R351</f>
        <v>KH000114</v>
      </c>
      <c r="G351" s="67" t="str">
        <f>'DL CT'!S351</f>
        <v/>
      </c>
      <c r="H351" s="70" t="str">
        <f>'DL CT'!W351</f>
        <v>Phương Thảo</v>
      </c>
      <c r="I351" s="70" t="str">
        <f>'DL CT'!Z351</f>
        <v>HP00000000013</v>
      </c>
      <c r="J351" s="69">
        <f t="shared" si="2"/>
        <v>0</v>
      </c>
      <c r="K351" s="67">
        <f t="shared" si="3"/>
        <v>0</v>
      </c>
      <c r="L351" s="71">
        <f>'DL CT'!AC351</f>
        <v>1</v>
      </c>
      <c r="M351" s="72" t="str">
        <f>'DL CT'!AE351</f>
        <v>Cái</v>
      </c>
      <c r="N351" s="72">
        <f>'DL CT'!AF351</f>
        <v>1150000</v>
      </c>
      <c r="O351" s="72">
        <f>'DL CT'!AG351</f>
        <v>690000</v>
      </c>
      <c r="P351" s="72">
        <f>'DL CT'!AH351</f>
        <v>60</v>
      </c>
      <c r="Q351" s="73">
        <f>'DL CT'!AI351</f>
        <v>460000</v>
      </c>
      <c r="R351" s="67">
        <f>'DL CT'!AJ351</f>
        <v>0</v>
      </c>
      <c r="S351" s="67">
        <f>'DL CT'!AK351</f>
        <v>0</v>
      </c>
      <c r="T351" s="67">
        <f>'DL CT'!AL351</f>
        <v>0</v>
      </c>
      <c r="U351" s="73">
        <f>'DL CT'!AM351</f>
        <v>0</v>
      </c>
      <c r="V351" s="73">
        <f>'DL CT'!AN351</f>
        <v>460000</v>
      </c>
      <c r="W351" s="67"/>
      <c r="X351" s="67" t="str">
        <f>'DL CT'!AB351</f>
        <v xml:space="preserve">Hàng Outlet FB
</v>
      </c>
      <c r="Y351" s="67">
        <f>'DL CT'!AP351</f>
        <v>0</v>
      </c>
      <c r="Z351" s="67"/>
      <c r="AA351" s="67"/>
      <c r="AB351" s="70" t="s">
        <v>1811</v>
      </c>
      <c r="AC351" s="74"/>
      <c r="AD351" s="67" t="s">
        <v>1809</v>
      </c>
    </row>
    <row r="352" spans="1:30" ht="32.25" customHeight="1" x14ac:dyDescent="0.15">
      <c r="A352" s="67" t="str">
        <f t="shared" si="1"/>
        <v>03/2021</v>
      </c>
      <c r="B352" s="67" t="str">
        <f>'DL CT'!B352</f>
        <v>SON00176</v>
      </c>
      <c r="C352" s="67" t="str">
        <f>LEFT('DL CT'!C352,10)</f>
        <v>23/03/2021</v>
      </c>
      <c r="D352" s="68" t="str">
        <f>IF('DL CT'!D352="Showroom","H1",IF('DL CT'!D352="DSpace","D1",IF('DL CT'!D352="Kho TTF","T4","D4")))</f>
        <v>D1</v>
      </c>
      <c r="E352" s="67" t="str">
        <f>'DL CT'!Q352</f>
        <v>KH000115</v>
      </c>
      <c r="F352" s="69" t="str">
        <f>'DL CT'!R352</f>
        <v>KH000115</v>
      </c>
      <c r="G352" s="67" t="str">
        <f>'DL CT'!S352</f>
        <v/>
      </c>
      <c r="H352" s="70" t="str">
        <f>'DL CT'!W352</f>
        <v>Ánh Nguyệt</v>
      </c>
      <c r="I352" s="70" t="str">
        <f>'DL CT'!Z352</f>
        <v>HP00000000288</v>
      </c>
      <c r="J352" s="69">
        <f t="shared" si="2"/>
        <v>0</v>
      </c>
      <c r="K352" s="67">
        <f t="shared" si="3"/>
        <v>0</v>
      </c>
      <c r="L352" s="71">
        <f>'DL CT'!AC352</f>
        <v>1</v>
      </c>
      <c r="M352" s="72" t="str">
        <f>'DL CT'!AE352</f>
        <v>Cái</v>
      </c>
      <c r="N352" s="72">
        <f>'DL CT'!AF352</f>
        <v>23000000</v>
      </c>
      <c r="O352" s="72">
        <f>'DL CT'!AG352</f>
        <v>0</v>
      </c>
      <c r="P352" s="72">
        <f>'DL CT'!AH352</f>
        <v>0</v>
      </c>
      <c r="Q352" s="73">
        <f>'DL CT'!AI352</f>
        <v>23000000</v>
      </c>
      <c r="R352" s="67">
        <f>'DL CT'!AJ352</f>
        <v>0</v>
      </c>
      <c r="S352" s="67">
        <f>'DL CT'!AK352</f>
        <v>0</v>
      </c>
      <c r="T352" s="67">
        <f>'DL CT'!AL352</f>
        <v>0</v>
      </c>
      <c r="U352" s="73">
        <f>'DL CT'!AM352</f>
        <v>0</v>
      </c>
      <c r="V352" s="73">
        <f>'DL CT'!AN352</f>
        <v>23000000</v>
      </c>
      <c r="W352" s="67"/>
      <c r="X352" s="67">
        <f>'DL CT'!AB352</f>
        <v>0</v>
      </c>
      <c r="Y352" s="67" t="str">
        <f>'DL CT'!AP352</f>
        <v>Khách quen anh Cọ Cùn</v>
      </c>
      <c r="Z352" s="67"/>
      <c r="AA352" s="67"/>
      <c r="AB352" s="70" t="s">
        <v>1807</v>
      </c>
      <c r="AC352" s="74"/>
      <c r="AD352" s="67" t="s">
        <v>1808</v>
      </c>
    </row>
    <row r="353" spans="1:30" ht="32.25" customHeight="1" x14ac:dyDescent="0.15">
      <c r="A353" s="67" t="str">
        <f t="shared" si="1"/>
        <v>03/2021</v>
      </c>
      <c r="B353" s="67" t="str">
        <f>'DL CT'!B353</f>
        <v>SON00177</v>
      </c>
      <c r="C353" s="67" t="str">
        <f>LEFT('DL CT'!C353,10)</f>
        <v>24/03/2021</v>
      </c>
      <c r="D353" s="68" t="str">
        <f>IF('DL CT'!D353="Showroom","H1",IF('DL CT'!D353="DSpace","D1",IF('DL CT'!D353="Kho TTF","T4","D4")))</f>
        <v>H1</v>
      </c>
      <c r="E353" s="67" t="str">
        <f>'DL CT'!Q353</f>
        <v>KH000003</v>
      </c>
      <c r="F353" s="69" t="str">
        <f>'DL CT'!R353</f>
        <v>KH000003</v>
      </c>
      <c r="G353" s="67" t="str">
        <f>'DL CT'!S353</f>
        <v/>
      </c>
      <c r="H353" s="70" t="str">
        <f>'DL CT'!W353</f>
        <v>Thùy Linh</v>
      </c>
      <c r="I353" s="70" t="str">
        <f>'DL CT'!Z353</f>
        <v>HP00000000289</v>
      </c>
      <c r="J353" s="69">
        <f t="shared" si="2"/>
        <v>0</v>
      </c>
      <c r="K353" s="67">
        <f t="shared" si="3"/>
        <v>0</v>
      </c>
      <c r="L353" s="71">
        <f>'DL CT'!AC353</f>
        <v>2</v>
      </c>
      <c r="M353" s="72" t="str">
        <f>'DL CT'!AE353</f>
        <v>Cái</v>
      </c>
      <c r="N353" s="72">
        <f>'DL CT'!AF353</f>
        <v>950000</v>
      </c>
      <c r="O353" s="72">
        <f>'DL CT'!AG353</f>
        <v>0</v>
      </c>
      <c r="P353" s="72">
        <f>'DL CT'!AH353</f>
        <v>0</v>
      </c>
      <c r="Q353" s="73">
        <f>'DL CT'!AI353</f>
        <v>1900000</v>
      </c>
      <c r="R353" s="67">
        <f>'DL CT'!AJ353</f>
        <v>0</v>
      </c>
      <c r="S353" s="67">
        <f>'DL CT'!AK353</f>
        <v>0</v>
      </c>
      <c r="T353" s="67">
        <f>'DL CT'!AL353</f>
        <v>0</v>
      </c>
      <c r="U353" s="73">
        <f>'DL CT'!AM353</f>
        <v>0</v>
      </c>
      <c r="V353" s="73">
        <f>'DL CT'!AN353</f>
        <v>1900000</v>
      </c>
      <c r="W353" s="67"/>
      <c r="X353" s="67">
        <f>'DL CT'!AB353</f>
        <v>0</v>
      </c>
      <c r="Y353" s="67" t="str">
        <f>'DL CT'!AP353</f>
        <v>Hàng lấy từ kho Ru9</v>
      </c>
      <c r="Z353" s="67"/>
      <c r="AA353" s="67"/>
      <c r="AB353" s="70" t="s">
        <v>1807</v>
      </c>
      <c r="AC353" s="74"/>
      <c r="AD353" s="67" t="s">
        <v>1808</v>
      </c>
    </row>
    <row r="354" spans="1:30" ht="32.25" customHeight="1" x14ac:dyDescent="0.15">
      <c r="A354" s="67" t="str">
        <f t="shared" si="1"/>
        <v>03/2021</v>
      </c>
      <c r="B354" s="67" t="str">
        <f>'DL CT'!B354</f>
        <v>SON00178</v>
      </c>
      <c r="C354" s="67" t="str">
        <f>LEFT('DL CT'!C354,10)</f>
        <v>24/03/2021</v>
      </c>
      <c r="D354" s="68" t="str">
        <f>IF('DL CT'!D354="Showroom","H1",IF('DL CT'!D354="DSpace","D1",IF('DL CT'!D354="Kho TTF","T4","D4")))</f>
        <v>T4</v>
      </c>
      <c r="E354" s="67" t="str">
        <f>'DL CT'!Q354</f>
        <v>KH000116</v>
      </c>
      <c r="F354" s="69" t="str">
        <f>'DL CT'!R354</f>
        <v>KH000116</v>
      </c>
      <c r="G354" s="67" t="str">
        <f>'DL CT'!S354</f>
        <v/>
      </c>
      <c r="H354" s="70" t="str">
        <f>'DL CT'!W354</f>
        <v>Ánh Nguyệt</v>
      </c>
      <c r="I354" s="70" t="str">
        <f>'DL CT'!Z354</f>
        <v>HP00000000011</v>
      </c>
      <c r="J354" s="69">
        <f t="shared" si="2"/>
        <v>0</v>
      </c>
      <c r="K354" s="67">
        <f t="shared" si="3"/>
        <v>0</v>
      </c>
      <c r="L354" s="71">
        <f>'DL CT'!AC354</f>
        <v>2</v>
      </c>
      <c r="M354" s="72" t="str">
        <f>'DL CT'!AE354</f>
        <v>Cái</v>
      </c>
      <c r="N354" s="72">
        <f>'DL CT'!AF354</f>
        <v>11000000</v>
      </c>
      <c r="O354" s="72">
        <f>'DL CT'!AG354</f>
        <v>8800000</v>
      </c>
      <c r="P354" s="72">
        <f>'DL CT'!AH354</f>
        <v>40</v>
      </c>
      <c r="Q354" s="73">
        <f>'DL CT'!AI354</f>
        <v>13200000</v>
      </c>
      <c r="R354" s="67">
        <f>'DL CT'!AJ354</f>
        <v>0</v>
      </c>
      <c r="S354" s="67">
        <f>'DL CT'!AK354</f>
        <v>0</v>
      </c>
      <c r="T354" s="67">
        <f>'DL CT'!AL354</f>
        <v>0</v>
      </c>
      <c r="U354" s="73">
        <f>'DL CT'!AM354</f>
        <v>0</v>
      </c>
      <c r="V354" s="73">
        <f>'DL CT'!AN354</f>
        <v>13200000</v>
      </c>
      <c r="W354" s="67"/>
      <c r="X354" s="67">
        <f>'DL CT'!AB354</f>
        <v>0</v>
      </c>
      <c r="Y354" s="67" t="str">
        <f>'DL CT'!AP354</f>
        <v>CT Outlet</v>
      </c>
      <c r="Z354" s="67"/>
      <c r="AA354" s="67"/>
      <c r="AB354" s="70" t="s">
        <v>1807</v>
      </c>
      <c r="AC354" s="74"/>
      <c r="AD354" s="67" t="s">
        <v>1809</v>
      </c>
    </row>
    <row r="355" spans="1:30" ht="32.25" customHeight="1" x14ac:dyDescent="0.15">
      <c r="A355" s="67" t="str">
        <f t="shared" si="1"/>
        <v>03/2021</v>
      </c>
      <c r="B355" s="67" t="str">
        <f>'DL CT'!B355</f>
        <v>SON00179</v>
      </c>
      <c r="C355" s="67" t="str">
        <f>LEFT('DL CT'!C355,10)</f>
        <v>24/03/2021</v>
      </c>
      <c r="D355" s="68" t="str">
        <f>IF('DL CT'!D355="Showroom","H1",IF('DL CT'!D355="DSpace","D1",IF('DL CT'!D355="Kho TTF","T4","D4")))</f>
        <v>H1</v>
      </c>
      <c r="E355" s="67" t="str">
        <f>'DL CT'!Q355</f>
        <v>KH000117</v>
      </c>
      <c r="F355" s="69" t="str">
        <f>'DL CT'!R355</f>
        <v>KH000117</v>
      </c>
      <c r="G355" s="67" t="str">
        <f>'DL CT'!S355</f>
        <v/>
      </c>
      <c r="H355" s="70" t="str">
        <f>'DL CT'!W355</f>
        <v>Ánh Nguyệt</v>
      </c>
      <c r="I355" s="70" t="str">
        <f>'DL CT'!Z355</f>
        <v>HP00000000290</v>
      </c>
      <c r="J355" s="69">
        <f t="shared" si="2"/>
        <v>0</v>
      </c>
      <c r="K355" s="67">
        <f t="shared" si="3"/>
        <v>0</v>
      </c>
      <c r="L355" s="71">
        <f>'DL CT'!AC355</f>
        <v>1</v>
      </c>
      <c r="M355" s="72" t="str">
        <f>'DL CT'!AE355</f>
        <v>Cái</v>
      </c>
      <c r="N355" s="72">
        <f>'DL CT'!AF355</f>
        <v>1485000</v>
      </c>
      <c r="O355" s="72">
        <f>'DL CT'!AG355</f>
        <v>594000</v>
      </c>
      <c r="P355" s="72">
        <f>'DL CT'!AH355</f>
        <v>40</v>
      </c>
      <c r="Q355" s="73">
        <f>'DL CT'!AI355</f>
        <v>891000</v>
      </c>
      <c r="R355" s="67">
        <f>'DL CT'!AJ355</f>
        <v>0</v>
      </c>
      <c r="S355" s="67">
        <f>'DL CT'!AK355</f>
        <v>0</v>
      </c>
      <c r="T355" s="67">
        <f>'DL CT'!AL355</f>
        <v>0</v>
      </c>
      <c r="U355" s="73">
        <f>'DL CT'!AM355</f>
        <v>0</v>
      </c>
      <c r="V355" s="73">
        <f>'DL CT'!AN355</f>
        <v>891000</v>
      </c>
      <c r="W355" s="67"/>
      <c r="X355" s="67" t="str">
        <f>'DL CT'!AB355</f>
        <v>CT outlet</v>
      </c>
      <c r="Y355" s="67">
        <f>'DL CT'!AP355</f>
        <v>0</v>
      </c>
      <c r="Z355" s="67"/>
      <c r="AA355" s="67"/>
      <c r="AB355" s="70" t="s">
        <v>1807</v>
      </c>
      <c r="AC355" s="74"/>
      <c r="AD355" s="67" t="s">
        <v>1809</v>
      </c>
    </row>
    <row r="356" spans="1:30" ht="32.25" customHeight="1" x14ac:dyDescent="0.15">
      <c r="A356" s="67" t="str">
        <f t="shared" si="1"/>
        <v>03/2021</v>
      </c>
      <c r="B356" s="67" t="str">
        <f>'DL CT'!B356</f>
        <v>SON00180</v>
      </c>
      <c r="C356" s="67" t="str">
        <f>LEFT('DL CT'!C356,10)</f>
        <v>24/03/2021</v>
      </c>
      <c r="D356" s="68" t="str">
        <f>IF('DL CT'!D356="Showroom","H1",IF('DL CT'!D356="DSpace","D1",IF('DL CT'!D356="Kho TTF","T4","D4")))</f>
        <v>H1</v>
      </c>
      <c r="E356" s="67" t="str">
        <f>'DL CT'!Q356</f>
        <v>KH000118</v>
      </c>
      <c r="F356" s="69" t="str">
        <f>'DL CT'!R356</f>
        <v>KH000118</v>
      </c>
      <c r="G356" s="67" t="str">
        <f>'DL CT'!S356</f>
        <v/>
      </c>
      <c r="H356" s="70" t="str">
        <f>'DL CT'!W356</f>
        <v>Ánh Nguyệt</v>
      </c>
      <c r="I356" s="70" t="str">
        <f>'DL CT'!Z356</f>
        <v>HP00000000013</v>
      </c>
      <c r="J356" s="69">
        <f t="shared" si="2"/>
        <v>0</v>
      </c>
      <c r="K356" s="67">
        <f t="shared" si="3"/>
        <v>0</v>
      </c>
      <c r="L356" s="71">
        <f>'DL CT'!AC356</f>
        <v>1</v>
      </c>
      <c r="M356" s="72" t="str">
        <f>'DL CT'!AE356</f>
        <v>Cái</v>
      </c>
      <c r="N356" s="72">
        <f>'DL CT'!AF356</f>
        <v>1150000</v>
      </c>
      <c r="O356" s="72">
        <f>'DL CT'!AG356</f>
        <v>690000</v>
      </c>
      <c r="P356" s="72">
        <f>'DL CT'!AH356</f>
        <v>60</v>
      </c>
      <c r="Q356" s="73">
        <f>'DL CT'!AI356</f>
        <v>460000</v>
      </c>
      <c r="R356" s="67">
        <f>'DL CT'!AJ356</f>
        <v>0</v>
      </c>
      <c r="S356" s="67">
        <f>'DL CT'!AK356</f>
        <v>0</v>
      </c>
      <c r="T356" s="67">
        <f>'DL CT'!AL356</f>
        <v>0</v>
      </c>
      <c r="U356" s="73">
        <f>'DL CT'!AM356</f>
        <v>0</v>
      </c>
      <c r="V356" s="73">
        <f>'DL CT'!AN356</f>
        <v>460000</v>
      </c>
      <c r="W356" s="67"/>
      <c r="X356" s="67" t="str">
        <f>'DL CT'!AB356</f>
        <v>CT outlet</v>
      </c>
      <c r="Y356" s="67">
        <f>'DL CT'!AP356</f>
        <v>0</v>
      </c>
      <c r="Z356" s="67"/>
      <c r="AA356" s="67"/>
      <c r="AB356" s="70" t="s">
        <v>1807</v>
      </c>
      <c r="AC356" s="74"/>
      <c r="AD356" s="67" t="s">
        <v>1809</v>
      </c>
    </row>
    <row r="357" spans="1:30" ht="32.25" customHeight="1" x14ac:dyDescent="0.15">
      <c r="A357" s="67" t="str">
        <f t="shared" si="1"/>
        <v>03/2021</v>
      </c>
      <c r="B357" s="67" t="str">
        <f>'DL CT'!B357</f>
        <v>SON00181</v>
      </c>
      <c r="C357" s="67" t="str">
        <f>LEFT('DL CT'!C357,10)</f>
        <v>25/03/2021</v>
      </c>
      <c r="D357" s="68" t="str">
        <f>IF('DL CT'!D357="Showroom","H1",IF('DL CT'!D357="DSpace","D1",IF('DL CT'!D357="Kho TTF","T4","D4")))</f>
        <v>T4</v>
      </c>
      <c r="E357" s="67" t="str">
        <f>'DL CT'!Q357</f>
        <v>KH000119</v>
      </c>
      <c r="F357" s="69" t="str">
        <f>'DL CT'!R357</f>
        <v>KH000119</v>
      </c>
      <c r="G357" s="67" t="str">
        <f>'DL CT'!S357</f>
        <v/>
      </c>
      <c r="H357" s="70" t="str">
        <f>'DL CT'!W357</f>
        <v>Trang Dung</v>
      </c>
      <c r="I357" s="70" t="str">
        <f>'DL CT'!Z357</f>
        <v>HP00000000291</v>
      </c>
      <c r="J357" s="69">
        <f t="shared" si="2"/>
        <v>0</v>
      </c>
      <c r="K357" s="67">
        <f t="shared" si="3"/>
        <v>0</v>
      </c>
      <c r="L357" s="71">
        <f>'DL CT'!AC357</f>
        <v>3</v>
      </c>
      <c r="M357" s="72" t="str">
        <f>'DL CT'!AE357</f>
        <v>Cái</v>
      </c>
      <c r="N357" s="72">
        <f>'DL CT'!AF357</f>
        <v>2950000</v>
      </c>
      <c r="O357" s="72">
        <f>'DL CT'!AG357</f>
        <v>3540000</v>
      </c>
      <c r="P357" s="72">
        <f>'DL CT'!AH357</f>
        <v>40</v>
      </c>
      <c r="Q357" s="73">
        <f>'DL CT'!AI357</f>
        <v>5310000</v>
      </c>
      <c r="R357" s="67">
        <f>'DL CT'!AJ357</f>
        <v>0</v>
      </c>
      <c r="S357" s="67">
        <f>'DL CT'!AK357</f>
        <v>0</v>
      </c>
      <c r="T357" s="67">
        <f>'DL CT'!AL357</f>
        <v>0</v>
      </c>
      <c r="U357" s="73">
        <f>'DL CT'!AM357</f>
        <v>0</v>
      </c>
      <c r="V357" s="73">
        <f>'DL CT'!AN357</f>
        <v>34884000</v>
      </c>
      <c r="W357" s="67"/>
      <c r="X357" s="67">
        <f>'DL CT'!AB357</f>
        <v>0</v>
      </c>
      <c r="Y357" s="67">
        <f>'DL CT'!AP357</f>
        <v>0</v>
      </c>
      <c r="Z357" s="67"/>
      <c r="AA357" s="67"/>
      <c r="AB357" s="70" t="s">
        <v>1811</v>
      </c>
      <c r="AC357" s="74"/>
      <c r="AD357" s="67" t="s">
        <v>1809</v>
      </c>
    </row>
    <row r="358" spans="1:30" ht="32.25" customHeight="1" x14ac:dyDescent="0.15">
      <c r="A358" s="67" t="str">
        <f t="shared" si="1"/>
        <v>03/2021</v>
      </c>
      <c r="B358" s="67" t="str">
        <f>'DL CT'!B358</f>
        <v>SON00181</v>
      </c>
      <c r="C358" s="67" t="str">
        <f>LEFT('DL CT'!C358,10)</f>
        <v>25/03/2021</v>
      </c>
      <c r="D358" s="68" t="str">
        <f>IF('DL CT'!D358="Showroom","H1",IF('DL CT'!D358="DSpace","D1",IF('DL CT'!D358="Kho TTF","T4","D4")))</f>
        <v>T4</v>
      </c>
      <c r="E358" s="67" t="str">
        <f>'DL CT'!Q358</f>
        <v>KH000119</v>
      </c>
      <c r="F358" s="69" t="str">
        <f>'DL CT'!R358</f>
        <v>KH000119</v>
      </c>
      <c r="G358" s="67" t="str">
        <f>'DL CT'!S358</f>
        <v/>
      </c>
      <c r="H358" s="70" t="str">
        <f>'DL CT'!W358</f>
        <v>Trang Dung</v>
      </c>
      <c r="I358" s="70" t="str">
        <f>'DL CT'!Z358</f>
        <v>HP00000000292</v>
      </c>
      <c r="J358" s="69">
        <f t="shared" si="2"/>
        <v>0</v>
      </c>
      <c r="K358" s="67">
        <f t="shared" si="3"/>
        <v>0</v>
      </c>
      <c r="L358" s="71">
        <f>'DL CT'!AC358</f>
        <v>2</v>
      </c>
      <c r="M358" s="72" t="str">
        <f>'DL CT'!AE358</f>
        <v>Cái</v>
      </c>
      <c r="N358" s="72">
        <f>'DL CT'!AF358</f>
        <v>4345000</v>
      </c>
      <c r="O358" s="72">
        <f>'DL CT'!AG358</f>
        <v>3476000</v>
      </c>
      <c r="P358" s="72">
        <f>'DL CT'!AH358</f>
        <v>40</v>
      </c>
      <c r="Q358" s="73">
        <f>'DL CT'!AI358</f>
        <v>5214000</v>
      </c>
      <c r="R358" s="67">
        <f>'DL CT'!AJ358</f>
        <v>0</v>
      </c>
      <c r="S358" s="67">
        <f>'DL CT'!AK358</f>
        <v>0</v>
      </c>
      <c r="T358" s="67">
        <f>'DL CT'!AL358</f>
        <v>0</v>
      </c>
      <c r="U358" s="73">
        <f>'DL CT'!AM358</f>
        <v>0</v>
      </c>
      <c r="V358" s="73">
        <f>'DL CT'!AN358</f>
        <v>0</v>
      </c>
      <c r="W358" s="67"/>
      <c r="X358" s="67">
        <f>'DL CT'!AB358</f>
        <v>0</v>
      </c>
      <c r="Y358" s="67">
        <f>'DL CT'!AP358</f>
        <v>0</v>
      </c>
      <c r="Z358" s="67"/>
      <c r="AA358" s="67"/>
      <c r="AB358" s="70" t="s">
        <v>1811</v>
      </c>
      <c r="AC358" s="74"/>
      <c r="AD358" s="67" t="s">
        <v>1809</v>
      </c>
    </row>
    <row r="359" spans="1:30" ht="32.25" customHeight="1" x14ac:dyDescent="0.15">
      <c r="A359" s="67" t="str">
        <f t="shared" si="1"/>
        <v>03/2021</v>
      </c>
      <c r="B359" s="67" t="str">
        <f>'DL CT'!B359</f>
        <v>SON00181</v>
      </c>
      <c r="C359" s="67" t="str">
        <f>LEFT('DL CT'!C359,10)</f>
        <v>25/03/2021</v>
      </c>
      <c r="D359" s="68" t="str">
        <f>IF('DL CT'!D359="Showroom","H1",IF('DL CT'!D359="DSpace","D1",IF('DL CT'!D359="Kho TTF","T4","D4")))</f>
        <v>T4</v>
      </c>
      <c r="E359" s="67" t="str">
        <f>'DL CT'!Q359</f>
        <v>KH000119</v>
      </c>
      <c r="F359" s="69" t="str">
        <f>'DL CT'!R359</f>
        <v>KH000119</v>
      </c>
      <c r="G359" s="67" t="str">
        <f>'DL CT'!S359</f>
        <v/>
      </c>
      <c r="H359" s="70" t="str">
        <f>'DL CT'!W359</f>
        <v>Trang Dung</v>
      </c>
      <c r="I359" s="70" t="str">
        <f>'DL CT'!Z359</f>
        <v>HP00000000293</v>
      </c>
      <c r="J359" s="69">
        <f t="shared" si="2"/>
        <v>0</v>
      </c>
      <c r="K359" s="67">
        <f t="shared" si="3"/>
        <v>0</v>
      </c>
      <c r="L359" s="71">
        <f>'DL CT'!AC359</f>
        <v>4</v>
      </c>
      <c r="M359" s="72" t="str">
        <f>'DL CT'!AE359</f>
        <v>Cái</v>
      </c>
      <c r="N359" s="72">
        <f>'DL CT'!AF359</f>
        <v>925000</v>
      </c>
      <c r="O359" s="72">
        <f>'DL CT'!AG359</f>
        <v>1480000</v>
      </c>
      <c r="P359" s="72">
        <f>'DL CT'!AH359</f>
        <v>40</v>
      </c>
      <c r="Q359" s="73">
        <f>'DL CT'!AI359</f>
        <v>2220000</v>
      </c>
      <c r="R359" s="67">
        <f>'DL CT'!AJ359</f>
        <v>0</v>
      </c>
      <c r="S359" s="67">
        <f>'DL CT'!AK359</f>
        <v>0</v>
      </c>
      <c r="T359" s="67">
        <f>'DL CT'!AL359</f>
        <v>0</v>
      </c>
      <c r="U359" s="73">
        <f>'DL CT'!AM359</f>
        <v>0</v>
      </c>
      <c r="V359" s="73">
        <f>'DL CT'!AN359</f>
        <v>0</v>
      </c>
      <c r="W359" s="67"/>
      <c r="X359" s="67">
        <f>'DL CT'!AB359</f>
        <v>0</v>
      </c>
      <c r="Y359" s="67">
        <f>'DL CT'!AP359</f>
        <v>0</v>
      </c>
      <c r="Z359" s="67"/>
      <c r="AA359" s="67"/>
      <c r="AB359" s="70" t="s">
        <v>1811</v>
      </c>
      <c r="AC359" s="74"/>
      <c r="AD359" s="67" t="s">
        <v>1809</v>
      </c>
    </row>
    <row r="360" spans="1:30" ht="32.25" customHeight="1" x14ac:dyDescent="0.15">
      <c r="A360" s="67" t="str">
        <f t="shared" si="1"/>
        <v>03/2021</v>
      </c>
      <c r="B360" s="67" t="str">
        <f>'DL CT'!B360</f>
        <v>SON00181</v>
      </c>
      <c r="C360" s="67" t="str">
        <f>LEFT('DL CT'!C360,10)</f>
        <v>25/03/2021</v>
      </c>
      <c r="D360" s="68" t="str">
        <f>IF('DL CT'!D360="Showroom","H1",IF('DL CT'!D360="DSpace","D1",IF('DL CT'!D360="Kho TTF","T4","D4")))</f>
        <v>T4</v>
      </c>
      <c r="E360" s="67" t="str">
        <f>'DL CT'!Q360</f>
        <v>KH000119</v>
      </c>
      <c r="F360" s="69" t="str">
        <f>'DL CT'!R360</f>
        <v>KH000119</v>
      </c>
      <c r="G360" s="67" t="str">
        <f>'DL CT'!S360</f>
        <v/>
      </c>
      <c r="H360" s="70" t="str">
        <f>'DL CT'!W360</f>
        <v>Trang Dung</v>
      </c>
      <c r="I360" s="70" t="str">
        <f>'DL CT'!Z360</f>
        <v>HP00000000294</v>
      </c>
      <c r="J360" s="69">
        <f t="shared" si="2"/>
        <v>0</v>
      </c>
      <c r="K360" s="67">
        <f t="shared" si="3"/>
        <v>0</v>
      </c>
      <c r="L360" s="71">
        <f>'DL CT'!AC360</f>
        <v>8</v>
      </c>
      <c r="M360" s="72" t="str">
        <f>'DL CT'!AE360</f>
        <v>Cái</v>
      </c>
      <c r="N360" s="72">
        <f>'DL CT'!AF360</f>
        <v>1950000</v>
      </c>
      <c r="O360" s="72">
        <f>'DL CT'!AG360</f>
        <v>6240000</v>
      </c>
      <c r="P360" s="72">
        <f>'DL CT'!AH360</f>
        <v>40</v>
      </c>
      <c r="Q360" s="73">
        <f>'DL CT'!AI360</f>
        <v>9360000</v>
      </c>
      <c r="R360" s="67">
        <f>'DL CT'!AJ360</f>
        <v>0</v>
      </c>
      <c r="S360" s="67">
        <f>'DL CT'!AK360</f>
        <v>0</v>
      </c>
      <c r="T360" s="67">
        <f>'DL CT'!AL360</f>
        <v>0</v>
      </c>
      <c r="U360" s="73">
        <f>'DL CT'!AM360</f>
        <v>0</v>
      </c>
      <c r="V360" s="73">
        <f>'DL CT'!AN360</f>
        <v>0</v>
      </c>
      <c r="W360" s="67"/>
      <c r="X360" s="67">
        <f>'DL CT'!AB360</f>
        <v>0</v>
      </c>
      <c r="Y360" s="67">
        <f>'DL CT'!AP360</f>
        <v>0</v>
      </c>
      <c r="Z360" s="67"/>
      <c r="AA360" s="67"/>
      <c r="AB360" s="70" t="s">
        <v>1811</v>
      </c>
      <c r="AC360" s="74"/>
      <c r="AD360" s="67" t="s">
        <v>1809</v>
      </c>
    </row>
    <row r="361" spans="1:30" ht="32.25" customHeight="1" x14ac:dyDescent="0.15">
      <c r="A361" s="67" t="str">
        <f t="shared" si="1"/>
        <v>03/2021</v>
      </c>
      <c r="B361" s="67" t="str">
        <f>'DL CT'!B361</f>
        <v>SON00181</v>
      </c>
      <c r="C361" s="67" t="str">
        <f>LEFT('DL CT'!C361,10)</f>
        <v>25/03/2021</v>
      </c>
      <c r="D361" s="68" t="str">
        <f>IF('DL CT'!D361="Showroom","H1",IF('DL CT'!D361="DSpace","D1",IF('DL CT'!D361="Kho TTF","T4","D4")))</f>
        <v>T4</v>
      </c>
      <c r="E361" s="67" t="str">
        <f>'DL CT'!Q361</f>
        <v>KH000119</v>
      </c>
      <c r="F361" s="69" t="str">
        <f>'DL CT'!R361</f>
        <v>KH000119</v>
      </c>
      <c r="G361" s="67" t="str">
        <f>'DL CT'!S361</f>
        <v/>
      </c>
      <c r="H361" s="70" t="str">
        <f>'DL CT'!W361</f>
        <v>Trang Dung</v>
      </c>
      <c r="I361" s="70" t="str">
        <f>'DL CT'!Z361</f>
        <v>HP00000000295</v>
      </c>
      <c r="J361" s="69">
        <f t="shared" si="2"/>
        <v>0</v>
      </c>
      <c r="K361" s="67">
        <f t="shared" si="3"/>
        <v>0</v>
      </c>
      <c r="L361" s="71">
        <f>'DL CT'!AC361</f>
        <v>30</v>
      </c>
      <c r="M361" s="72" t="str">
        <f>'DL CT'!AE361</f>
        <v>Cái</v>
      </c>
      <c r="N361" s="72">
        <f>'DL CT'!AF361</f>
        <v>385000</v>
      </c>
      <c r="O361" s="72">
        <f>'DL CT'!AG361</f>
        <v>4620000</v>
      </c>
      <c r="P361" s="72">
        <f>'DL CT'!AH361</f>
        <v>40</v>
      </c>
      <c r="Q361" s="73">
        <f>'DL CT'!AI361</f>
        <v>6930000</v>
      </c>
      <c r="R361" s="67">
        <f>'DL CT'!AJ361</f>
        <v>0</v>
      </c>
      <c r="S361" s="67">
        <f>'DL CT'!AK361</f>
        <v>0</v>
      </c>
      <c r="T361" s="67">
        <f>'DL CT'!AL361</f>
        <v>0</v>
      </c>
      <c r="U361" s="73">
        <f>'DL CT'!AM361</f>
        <v>0</v>
      </c>
      <c r="V361" s="73">
        <f>'DL CT'!AN361</f>
        <v>0</v>
      </c>
      <c r="W361" s="67"/>
      <c r="X361" s="67">
        <f>'DL CT'!AB361</f>
        <v>0</v>
      </c>
      <c r="Y361" s="67">
        <f>'DL CT'!AP361</f>
        <v>0</v>
      </c>
      <c r="Z361" s="67"/>
      <c r="AA361" s="67"/>
      <c r="AB361" s="70" t="s">
        <v>1811</v>
      </c>
      <c r="AC361" s="74"/>
      <c r="AD361" s="67" t="s">
        <v>1809</v>
      </c>
    </row>
    <row r="362" spans="1:30" ht="32.25" customHeight="1" x14ac:dyDescent="0.15">
      <c r="A362" s="67" t="str">
        <f t="shared" si="1"/>
        <v>03/2021</v>
      </c>
      <c r="B362" s="67" t="str">
        <f>'DL CT'!B362</f>
        <v>SON00181</v>
      </c>
      <c r="C362" s="67" t="str">
        <f>LEFT('DL CT'!C362,10)</f>
        <v>25/03/2021</v>
      </c>
      <c r="D362" s="68" t="str">
        <f>IF('DL CT'!D362="Showroom","H1",IF('DL CT'!D362="DSpace","D1",IF('DL CT'!D362="Kho TTF","T4","D4")))</f>
        <v>T4</v>
      </c>
      <c r="E362" s="67" t="str">
        <f>'DL CT'!Q362</f>
        <v>KH000119</v>
      </c>
      <c r="F362" s="69" t="str">
        <f>'DL CT'!R362</f>
        <v>KH000119</v>
      </c>
      <c r="G362" s="67" t="str">
        <f>'DL CT'!S362</f>
        <v/>
      </c>
      <c r="H362" s="70" t="str">
        <f>'DL CT'!W362</f>
        <v>Trang Dung</v>
      </c>
      <c r="I362" s="70" t="str">
        <f>'DL CT'!Z362</f>
        <v>HP00000000296</v>
      </c>
      <c r="J362" s="69">
        <f t="shared" si="2"/>
        <v>0</v>
      </c>
      <c r="K362" s="67">
        <f t="shared" si="3"/>
        <v>0</v>
      </c>
      <c r="L362" s="71">
        <f>'DL CT'!AC362</f>
        <v>5</v>
      </c>
      <c r="M362" s="72" t="str">
        <f>'DL CT'!AE362</f>
        <v>Cái</v>
      </c>
      <c r="N362" s="72">
        <f>'DL CT'!AF362</f>
        <v>1950000</v>
      </c>
      <c r="O362" s="72">
        <f>'DL CT'!AG362</f>
        <v>3900000</v>
      </c>
      <c r="P362" s="72">
        <f>'DL CT'!AH362</f>
        <v>40</v>
      </c>
      <c r="Q362" s="73">
        <f>'DL CT'!AI362</f>
        <v>5850000</v>
      </c>
      <c r="R362" s="67">
        <f>'DL CT'!AJ362</f>
        <v>0</v>
      </c>
      <c r="S362" s="67">
        <f>'DL CT'!AK362</f>
        <v>0</v>
      </c>
      <c r="T362" s="67">
        <f>'DL CT'!AL362</f>
        <v>0</v>
      </c>
      <c r="U362" s="73">
        <f>'DL CT'!AM362</f>
        <v>0</v>
      </c>
      <c r="V362" s="73">
        <f>'DL CT'!AN362</f>
        <v>0</v>
      </c>
      <c r="W362" s="67"/>
      <c r="X362" s="67">
        <f>'DL CT'!AB362</f>
        <v>0</v>
      </c>
      <c r="Y362" s="67">
        <f>'DL CT'!AP362</f>
        <v>0</v>
      </c>
      <c r="Z362" s="67"/>
      <c r="AA362" s="67"/>
      <c r="AB362" s="70" t="s">
        <v>1811</v>
      </c>
      <c r="AC362" s="74"/>
      <c r="AD362" s="67" t="s">
        <v>1809</v>
      </c>
    </row>
    <row r="363" spans="1:30" ht="32.25" customHeight="1" x14ac:dyDescent="0.15">
      <c r="A363" s="67" t="str">
        <f t="shared" si="1"/>
        <v>03/2021</v>
      </c>
      <c r="B363" s="67" t="str">
        <f>'DL CT'!B363</f>
        <v>SON00182</v>
      </c>
      <c r="C363" s="67" t="str">
        <f>LEFT('DL CT'!C363,10)</f>
        <v>25/03/2021</v>
      </c>
      <c r="D363" s="68" t="str">
        <f>IF('DL CT'!D363="Showroom","H1",IF('DL CT'!D363="DSpace","D1",IF('DL CT'!D363="Kho TTF","T4","D4")))</f>
        <v>H1</v>
      </c>
      <c r="E363" s="67" t="str">
        <f>'DL CT'!Q363</f>
        <v>KH000120</v>
      </c>
      <c r="F363" s="69" t="str">
        <f>'DL CT'!R363</f>
        <v>KH000120</v>
      </c>
      <c r="G363" s="67" t="str">
        <f>'DL CT'!S363</f>
        <v/>
      </c>
      <c r="H363" s="70" t="str">
        <f>'DL CT'!W363</f>
        <v>Thùy Linh</v>
      </c>
      <c r="I363" s="70" t="str">
        <f>'DL CT'!Z363</f>
        <v>HP00000000007</v>
      </c>
      <c r="J363" s="69">
        <f t="shared" si="2"/>
        <v>0</v>
      </c>
      <c r="K363" s="67">
        <f t="shared" si="3"/>
        <v>0</v>
      </c>
      <c r="L363" s="71">
        <f>'DL CT'!AC363</f>
        <v>1</v>
      </c>
      <c r="M363" s="72" t="str">
        <f>'DL CT'!AE363</f>
        <v>Cái</v>
      </c>
      <c r="N363" s="72">
        <f>'DL CT'!AF363</f>
        <v>1540000</v>
      </c>
      <c r="O363" s="72">
        <f>'DL CT'!AG363</f>
        <v>462000</v>
      </c>
      <c r="P363" s="72">
        <f>'DL CT'!AH363</f>
        <v>30</v>
      </c>
      <c r="Q363" s="73">
        <f>'DL CT'!AI363</f>
        <v>1078000</v>
      </c>
      <c r="R363" s="67">
        <f>'DL CT'!AJ363</f>
        <v>0</v>
      </c>
      <c r="S363" s="67">
        <f>'DL CT'!AK363</f>
        <v>0</v>
      </c>
      <c r="T363" s="67">
        <f>'DL CT'!AL363</f>
        <v>0</v>
      </c>
      <c r="U363" s="73">
        <f>'DL CT'!AM363</f>
        <v>0</v>
      </c>
      <c r="V363" s="73">
        <f>'DL CT'!AN363</f>
        <v>1078000</v>
      </c>
      <c r="W363" s="67"/>
      <c r="X363" s="67" t="str">
        <f>'DL CT'!AB363</f>
        <v>outlet</v>
      </c>
      <c r="Y363" s="67">
        <f>'DL CT'!AP363</f>
        <v>0</v>
      </c>
      <c r="Z363" s="67"/>
      <c r="AA363" s="67"/>
      <c r="AB363" s="70" t="s">
        <v>1807</v>
      </c>
      <c r="AC363" s="74"/>
      <c r="AD363" s="67" t="s">
        <v>1809</v>
      </c>
    </row>
    <row r="364" spans="1:30" ht="32.25" customHeight="1" x14ac:dyDescent="0.15">
      <c r="A364" s="67" t="str">
        <f t="shared" si="1"/>
        <v>03/2021</v>
      </c>
      <c r="B364" s="67" t="str">
        <f>'DL CT'!B364</f>
        <v>SON00183</v>
      </c>
      <c r="C364" s="67" t="str">
        <f>LEFT('DL CT'!C364,10)</f>
        <v>26/03/2021</v>
      </c>
      <c r="D364" s="68" t="str">
        <f>IF('DL CT'!D364="Showroom","H1",IF('DL CT'!D364="DSpace","D1",IF('DL CT'!D364="Kho TTF","T4","D4")))</f>
        <v>H1</v>
      </c>
      <c r="E364" s="67" t="str">
        <f>'DL CT'!Q364</f>
        <v>KH000003</v>
      </c>
      <c r="F364" s="69" t="str">
        <f>'DL CT'!R364</f>
        <v>KH000003</v>
      </c>
      <c r="G364" s="67" t="str">
        <f>'DL CT'!S364</f>
        <v/>
      </c>
      <c r="H364" s="70" t="str">
        <f>'DL CT'!W364</f>
        <v>Thùy Linh</v>
      </c>
      <c r="I364" s="70" t="str">
        <f>'DL CT'!Z364</f>
        <v>HP00000000297</v>
      </c>
      <c r="J364" s="69">
        <f t="shared" si="2"/>
        <v>0</v>
      </c>
      <c r="K364" s="67">
        <f t="shared" si="3"/>
        <v>0</v>
      </c>
      <c r="L364" s="71">
        <f>'DL CT'!AC364</f>
        <v>2</v>
      </c>
      <c r="M364" s="72" t="str">
        <f>'DL CT'!AE364</f>
        <v>Cái</v>
      </c>
      <c r="N364" s="72">
        <f>'DL CT'!AF364</f>
        <v>275000</v>
      </c>
      <c r="O364" s="72">
        <f>'DL CT'!AG364</f>
        <v>110000</v>
      </c>
      <c r="P364" s="72">
        <f>'DL CT'!AH364</f>
        <v>20</v>
      </c>
      <c r="Q364" s="73">
        <f>'DL CT'!AI364</f>
        <v>440000</v>
      </c>
      <c r="R364" s="67">
        <f>'DL CT'!AJ364</f>
        <v>0</v>
      </c>
      <c r="S364" s="67">
        <f>'DL CT'!AK364</f>
        <v>0</v>
      </c>
      <c r="T364" s="67">
        <f>'DL CT'!AL364</f>
        <v>0</v>
      </c>
      <c r="U364" s="73">
        <f>'DL CT'!AM364</f>
        <v>0</v>
      </c>
      <c r="V364" s="73">
        <f>'DL CT'!AN364</f>
        <v>440000</v>
      </c>
      <c r="W364" s="67"/>
      <c r="X364" s="67" t="str">
        <f>'DL CT'!AB364</f>
        <v>outlet</v>
      </c>
      <c r="Y364" s="67" t="str">
        <f>'DL CT'!AP364</f>
        <v>Khách hàng ck thêm 40.000 phí giao hàng</v>
      </c>
      <c r="Z364" s="67"/>
      <c r="AA364" s="67"/>
      <c r="AB364" s="70" t="s">
        <v>1807</v>
      </c>
      <c r="AC364" s="74"/>
      <c r="AD364" s="67" t="s">
        <v>1809</v>
      </c>
    </row>
    <row r="365" spans="1:30" ht="32.25" customHeight="1" x14ac:dyDescent="0.15">
      <c r="A365" s="67" t="str">
        <f t="shared" si="1"/>
        <v>03/2021</v>
      </c>
      <c r="B365" s="67" t="str">
        <f>'DL CT'!B365</f>
        <v>SON00184</v>
      </c>
      <c r="C365" s="67" t="str">
        <f>LEFT('DL CT'!C365,10)</f>
        <v>26/03/2021</v>
      </c>
      <c r="D365" s="68" t="str">
        <f>IF('DL CT'!D365="Showroom","H1",IF('DL CT'!D365="DSpace","D1",IF('DL CT'!D365="Kho TTF","T4","D4")))</f>
        <v>H1</v>
      </c>
      <c r="E365" s="67" t="str">
        <f>'DL CT'!Q365</f>
        <v>KH000121</v>
      </c>
      <c r="F365" s="69" t="str">
        <f>'DL CT'!R365</f>
        <v>KH000121</v>
      </c>
      <c r="G365" s="67" t="str">
        <f>'DL CT'!S365</f>
        <v/>
      </c>
      <c r="H365" s="70" t="str">
        <f>'DL CT'!W365</f>
        <v>Ánh Nguyệt</v>
      </c>
      <c r="I365" s="70" t="str">
        <f>'DL CT'!Z365</f>
        <v>HP00000000298</v>
      </c>
      <c r="J365" s="69">
        <f t="shared" si="2"/>
        <v>0</v>
      </c>
      <c r="K365" s="67">
        <f t="shared" si="3"/>
        <v>0</v>
      </c>
      <c r="L365" s="71">
        <f>'DL CT'!AC365</f>
        <v>1</v>
      </c>
      <c r="M365" s="72" t="str">
        <f>'DL CT'!AE365</f>
        <v>Cái</v>
      </c>
      <c r="N365" s="72">
        <f>'DL CT'!AF365</f>
        <v>125000</v>
      </c>
      <c r="O365" s="72">
        <f>'DL CT'!AG365</f>
        <v>0</v>
      </c>
      <c r="P365" s="72">
        <f>'DL CT'!AH365</f>
        <v>0</v>
      </c>
      <c r="Q365" s="73">
        <f>'DL CT'!AI365</f>
        <v>125000</v>
      </c>
      <c r="R365" s="67">
        <f>'DL CT'!AJ365</f>
        <v>0</v>
      </c>
      <c r="S365" s="67">
        <f>'DL CT'!AK365</f>
        <v>0</v>
      </c>
      <c r="T365" s="67">
        <f>'DL CT'!AL365</f>
        <v>0</v>
      </c>
      <c r="U365" s="73">
        <f>'DL CT'!AM365</f>
        <v>0</v>
      </c>
      <c r="V365" s="73">
        <f>'DL CT'!AN365</f>
        <v>719000</v>
      </c>
      <c r="W365" s="67"/>
      <c r="X365" s="67">
        <f>'DL CT'!AB365</f>
        <v>0</v>
      </c>
      <c r="Y365" s="67">
        <f>'DL CT'!AP365</f>
        <v>0</v>
      </c>
      <c r="Z365" s="67"/>
      <c r="AA365" s="67"/>
      <c r="AB365" s="70" t="s">
        <v>1807</v>
      </c>
      <c r="AC365" s="74"/>
      <c r="AD365" s="67" t="s">
        <v>1808</v>
      </c>
    </row>
    <row r="366" spans="1:30" ht="32.25" customHeight="1" x14ac:dyDescent="0.15">
      <c r="A366" s="67" t="str">
        <f t="shared" si="1"/>
        <v>03/2021</v>
      </c>
      <c r="B366" s="67" t="str">
        <f>'DL CT'!B366</f>
        <v>SON00184</v>
      </c>
      <c r="C366" s="67" t="str">
        <f>LEFT('DL CT'!C366,10)</f>
        <v>26/03/2021</v>
      </c>
      <c r="D366" s="68" t="str">
        <f>IF('DL CT'!D366="Showroom","H1",IF('DL CT'!D366="DSpace","D1",IF('DL CT'!D366="Kho TTF","T4","D4")))</f>
        <v>H1</v>
      </c>
      <c r="E366" s="67" t="str">
        <f>'DL CT'!Q366</f>
        <v>KH000121</v>
      </c>
      <c r="F366" s="69" t="str">
        <f>'DL CT'!R366</f>
        <v>KH000121</v>
      </c>
      <c r="G366" s="67" t="str">
        <f>'DL CT'!S366</f>
        <v/>
      </c>
      <c r="H366" s="70" t="str">
        <f>'DL CT'!W366</f>
        <v>Ánh Nguyệt</v>
      </c>
      <c r="I366" s="70" t="str">
        <f>'DL CT'!Z366</f>
        <v>HP00000000299</v>
      </c>
      <c r="J366" s="69">
        <f t="shared" si="2"/>
        <v>0</v>
      </c>
      <c r="K366" s="67">
        <f t="shared" si="3"/>
        <v>0</v>
      </c>
      <c r="L366" s="71">
        <f>'DL CT'!AC366</f>
        <v>1</v>
      </c>
      <c r="M366" s="72" t="str">
        <f>'DL CT'!AE366</f>
        <v>Cái</v>
      </c>
      <c r="N366" s="72">
        <f>'DL CT'!AF366</f>
        <v>990000</v>
      </c>
      <c r="O366" s="72">
        <f>'DL CT'!AG366</f>
        <v>396000</v>
      </c>
      <c r="P366" s="72">
        <f>'DL CT'!AH366</f>
        <v>40</v>
      </c>
      <c r="Q366" s="73">
        <f>'DL CT'!AI366</f>
        <v>594000</v>
      </c>
      <c r="R366" s="67">
        <f>'DL CT'!AJ366</f>
        <v>0</v>
      </c>
      <c r="S366" s="67">
        <f>'DL CT'!AK366</f>
        <v>0</v>
      </c>
      <c r="T366" s="67">
        <f>'DL CT'!AL366</f>
        <v>0</v>
      </c>
      <c r="U366" s="73">
        <f>'DL CT'!AM366</f>
        <v>0</v>
      </c>
      <c r="V366" s="73">
        <f>'DL CT'!AN366</f>
        <v>0</v>
      </c>
      <c r="W366" s="67"/>
      <c r="X366" s="67" t="str">
        <f>'DL CT'!AB366</f>
        <v>CT Outlet</v>
      </c>
      <c r="Y366" s="67">
        <f>'DL CT'!AP366</f>
        <v>0</v>
      </c>
      <c r="Z366" s="67"/>
      <c r="AA366" s="67"/>
      <c r="AB366" s="70" t="s">
        <v>1807</v>
      </c>
      <c r="AC366" s="74"/>
      <c r="AD366" s="67" t="s">
        <v>1809</v>
      </c>
    </row>
    <row r="367" spans="1:30" ht="32.25" customHeight="1" x14ac:dyDescent="0.15">
      <c r="A367" s="67" t="str">
        <f t="shared" si="1"/>
        <v>03/2021</v>
      </c>
      <c r="B367" s="67" t="str">
        <f>'DL CT'!B367</f>
        <v>SON00185</v>
      </c>
      <c r="C367" s="67" t="str">
        <f>LEFT('DL CT'!C367,10)</f>
        <v>26/03/2021</v>
      </c>
      <c r="D367" s="68" t="str">
        <f>IF('DL CT'!D367="Showroom","H1",IF('DL CT'!D367="DSpace","D1",IF('DL CT'!D367="Kho TTF","T4","D4")))</f>
        <v>H1</v>
      </c>
      <c r="E367" s="67" t="str">
        <f>'DL CT'!Q367</f>
        <v>KH000122</v>
      </c>
      <c r="F367" s="69" t="str">
        <f>'DL CT'!R367</f>
        <v>KH000122</v>
      </c>
      <c r="G367" s="67" t="str">
        <f>'DL CT'!S367</f>
        <v/>
      </c>
      <c r="H367" s="70" t="str">
        <f>'DL CT'!W367</f>
        <v>Phương Thảo</v>
      </c>
      <c r="I367" s="70" t="str">
        <f>'DL CT'!Z367</f>
        <v>HP00000000300</v>
      </c>
      <c r="J367" s="69">
        <f t="shared" si="2"/>
        <v>0</v>
      </c>
      <c r="K367" s="67">
        <f t="shared" si="3"/>
        <v>0</v>
      </c>
      <c r="L367" s="71">
        <f>'DL CT'!AC367</f>
        <v>1</v>
      </c>
      <c r="M367" s="72" t="str">
        <f>'DL CT'!AE367</f>
        <v>Cái</v>
      </c>
      <c r="N367" s="72">
        <f>'DL CT'!AF367</f>
        <v>1485000</v>
      </c>
      <c r="O367" s="72">
        <f>'DL CT'!AG367</f>
        <v>594000</v>
      </c>
      <c r="P367" s="72">
        <f>'DL CT'!AH367</f>
        <v>40</v>
      </c>
      <c r="Q367" s="73">
        <f>'DL CT'!AI367</f>
        <v>891000</v>
      </c>
      <c r="R367" s="67">
        <f>'DL CT'!AJ367</f>
        <v>0</v>
      </c>
      <c r="S367" s="67">
        <f>'DL CT'!AK367</f>
        <v>0</v>
      </c>
      <c r="T367" s="67">
        <f>'DL CT'!AL367</f>
        <v>0</v>
      </c>
      <c r="U367" s="73">
        <f>'DL CT'!AM367</f>
        <v>0</v>
      </c>
      <c r="V367" s="73">
        <f>'DL CT'!AN367</f>
        <v>1782000</v>
      </c>
      <c r="W367" s="67"/>
      <c r="X367" s="67" t="str">
        <f>'DL CT'!AB367</f>
        <v>Hàng Outlet</v>
      </c>
      <c r="Y367" s="67">
        <f>'DL CT'!AP367</f>
        <v>0</v>
      </c>
      <c r="Z367" s="67"/>
      <c r="AA367" s="67"/>
      <c r="AB367" s="70" t="s">
        <v>1811</v>
      </c>
      <c r="AC367" s="74"/>
      <c r="AD367" s="67" t="s">
        <v>1809</v>
      </c>
    </row>
    <row r="368" spans="1:30" ht="32.25" customHeight="1" x14ac:dyDescent="0.15">
      <c r="A368" s="67" t="str">
        <f t="shared" si="1"/>
        <v>03/2021</v>
      </c>
      <c r="B368" s="67" t="str">
        <f>'DL CT'!B368</f>
        <v>SON00185</v>
      </c>
      <c r="C368" s="67" t="str">
        <f>LEFT('DL CT'!C368,10)</f>
        <v>26/03/2021</v>
      </c>
      <c r="D368" s="68" t="str">
        <f>IF('DL CT'!D368="Showroom","H1",IF('DL CT'!D368="DSpace","D1",IF('DL CT'!D368="Kho TTF","T4","D4")))</f>
        <v>H1</v>
      </c>
      <c r="E368" s="67" t="str">
        <f>'DL CT'!Q368</f>
        <v>KH000122</v>
      </c>
      <c r="F368" s="69" t="str">
        <f>'DL CT'!R368</f>
        <v>KH000122</v>
      </c>
      <c r="G368" s="67" t="str">
        <f>'DL CT'!S368</f>
        <v/>
      </c>
      <c r="H368" s="70" t="str">
        <f>'DL CT'!W368</f>
        <v>Phương Thảo</v>
      </c>
      <c r="I368" s="70" t="str">
        <f>'DL CT'!Z368</f>
        <v>HP00000000301</v>
      </c>
      <c r="J368" s="69">
        <f t="shared" si="2"/>
        <v>0</v>
      </c>
      <c r="K368" s="67">
        <f t="shared" si="3"/>
        <v>0</v>
      </c>
      <c r="L368" s="71">
        <f>'DL CT'!AC368</f>
        <v>1</v>
      </c>
      <c r="M368" s="72" t="str">
        <f>'DL CT'!AE368</f>
        <v>Cái</v>
      </c>
      <c r="N368" s="72">
        <f>'DL CT'!AF368</f>
        <v>1485000</v>
      </c>
      <c r="O368" s="72">
        <f>'DL CT'!AG368</f>
        <v>594000</v>
      </c>
      <c r="P368" s="72">
        <f>'DL CT'!AH368</f>
        <v>40</v>
      </c>
      <c r="Q368" s="73">
        <f>'DL CT'!AI368</f>
        <v>891000</v>
      </c>
      <c r="R368" s="67">
        <f>'DL CT'!AJ368</f>
        <v>0</v>
      </c>
      <c r="S368" s="67">
        <f>'DL CT'!AK368</f>
        <v>0</v>
      </c>
      <c r="T368" s="67">
        <f>'DL CT'!AL368</f>
        <v>0</v>
      </c>
      <c r="U368" s="73">
        <f>'DL CT'!AM368</f>
        <v>0</v>
      </c>
      <c r="V368" s="73">
        <f>'DL CT'!AN368</f>
        <v>0</v>
      </c>
      <c r="W368" s="67"/>
      <c r="X368" s="67" t="str">
        <f>'DL CT'!AB368</f>
        <v>Hàng Outlet</v>
      </c>
      <c r="Y368" s="67">
        <f>'DL CT'!AP368</f>
        <v>0</v>
      </c>
      <c r="Z368" s="67"/>
      <c r="AA368" s="67"/>
      <c r="AB368" s="70" t="s">
        <v>1811</v>
      </c>
      <c r="AC368" s="74"/>
      <c r="AD368" s="67" t="s">
        <v>1809</v>
      </c>
    </row>
    <row r="369" spans="1:30" ht="32.25" customHeight="1" x14ac:dyDescent="0.15">
      <c r="A369" s="67" t="str">
        <f t="shared" si="1"/>
        <v>03/2021</v>
      </c>
      <c r="B369" s="67" t="str">
        <f>'DL CT'!B369</f>
        <v>SON00186</v>
      </c>
      <c r="C369" s="67" t="str">
        <f>LEFT('DL CT'!C369,10)</f>
        <v>26/03/2021</v>
      </c>
      <c r="D369" s="68" t="str">
        <f>IF('DL CT'!D369="Showroom","H1",IF('DL CT'!D369="DSpace","D1",IF('DL CT'!D369="Kho TTF","T4","D4")))</f>
        <v>H1</v>
      </c>
      <c r="E369" s="67" t="str">
        <f>'DL CT'!Q369</f>
        <v>KH000123</v>
      </c>
      <c r="F369" s="69" t="str">
        <f>'DL CT'!R369</f>
        <v>KH000123</v>
      </c>
      <c r="G369" s="67" t="str">
        <f>'DL CT'!S369</f>
        <v/>
      </c>
      <c r="H369" s="70" t="str">
        <f>'DL CT'!W369</f>
        <v>Ánh Nguyệt</v>
      </c>
      <c r="I369" s="70" t="str">
        <f>'DL CT'!Z369</f>
        <v>HP00000000302</v>
      </c>
      <c r="J369" s="69">
        <f t="shared" si="2"/>
        <v>0</v>
      </c>
      <c r="K369" s="67">
        <f t="shared" si="3"/>
        <v>0</v>
      </c>
      <c r="L369" s="71">
        <f>'DL CT'!AC369</f>
        <v>1</v>
      </c>
      <c r="M369" s="72" t="str">
        <f>'DL CT'!AE369</f>
        <v>Cái</v>
      </c>
      <c r="N369" s="72">
        <f>'DL CT'!AF369</f>
        <v>2450000</v>
      </c>
      <c r="O369" s="72">
        <f>'DL CT'!AG369</f>
        <v>1851000</v>
      </c>
      <c r="P369" s="72">
        <f>'DL CT'!AH369</f>
        <v>75.55</v>
      </c>
      <c r="Q369" s="73">
        <f>'DL CT'!AI369</f>
        <v>599000</v>
      </c>
      <c r="R369" s="67">
        <f>'DL CT'!AJ369</f>
        <v>0</v>
      </c>
      <c r="S369" s="67">
        <f>'DL CT'!AK369</f>
        <v>0</v>
      </c>
      <c r="T369" s="67">
        <f>'DL CT'!AL369</f>
        <v>0</v>
      </c>
      <c r="U369" s="73">
        <f>'DL CT'!AM369</f>
        <v>0</v>
      </c>
      <c r="V369" s="73">
        <f>'DL CT'!AN369</f>
        <v>4994000</v>
      </c>
      <c r="W369" s="67"/>
      <c r="X369" s="67">
        <f>'DL CT'!AB369</f>
        <v>0</v>
      </c>
      <c r="Y369" s="67">
        <f>'DL CT'!AP369</f>
        <v>0</v>
      </c>
      <c r="Z369" s="67"/>
      <c r="AA369" s="67"/>
      <c r="AB369" s="70" t="s">
        <v>1807</v>
      </c>
      <c r="AC369" s="74"/>
      <c r="AD369" s="67" t="s">
        <v>1809</v>
      </c>
    </row>
    <row r="370" spans="1:30" ht="32.25" customHeight="1" x14ac:dyDescent="0.15">
      <c r="A370" s="67" t="str">
        <f t="shared" si="1"/>
        <v>03/2021</v>
      </c>
      <c r="B370" s="67" t="str">
        <f>'DL CT'!B370</f>
        <v>SON00186</v>
      </c>
      <c r="C370" s="67" t="str">
        <f>LEFT('DL CT'!C370,10)</f>
        <v>26/03/2021</v>
      </c>
      <c r="D370" s="68" t="str">
        <f>IF('DL CT'!D370="Showroom","H1",IF('DL CT'!D370="DSpace","D1",IF('DL CT'!D370="Kho TTF","T4","D4")))</f>
        <v>H1</v>
      </c>
      <c r="E370" s="67" t="str">
        <f>'DL CT'!Q370</f>
        <v>KH000123</v>
      </c>
      <c r="F370" s="69" t="str">
        <f>'DL CT'!R370</f>
        <v>KH000123</v>
      </c>
      <c r="G370" s="67" t="str">
        <f>'DL CT'!S370</f>
        <v/>
      </c>
      <c r="H370" s="70" t="str">
        <f>'DL CT'!W370</f>
        <v>Ánh Nguyệt</v>
      </c>
      <c r="I370" s="70" t="str">
        <f>'DL CT'!Z370</f>
        <v>HP00000000303</v>
      </c>
      <c r="J370" s="69">
        <f t="shared" si="2"/>
        <v>0</v>
      </c>
      <c r="K370" s="67">
        <f t="shared" si="3"/>
        <v>0</v>
      </c>
      <c r="L370" s="71">
        <f>'DL CT'!AC370</f>
        <v>1</v>
      </c>
      <c r="M370" s="72" t="str">
        <f>'DL CT'!AE370</f>
        <v>Cái</v>
      </c>
      <c r="N370" s="72">
        <f>'DL CT'!AF370</f>
        <v>925000</v>
      </c>
      <c r="O370" s="72">
        <f>'DL CT'!AG370</f>
        <v>0</v>
      </c>
      <c r="P370" s="72">
        <f>'DL CT'!AH370</f>
        <v>0</v>
      </c>
      <c r="Q370" s="73">
        <f>'DL CT'!AI370</f>
        <v>925000</v>
      </c>
      <c r="R370" s="67">
        <f>'DL CT'!AJ370</f>
        <v>0</v>
      </c>
      <c r="S370" s="67">
        <f>'DL CT'!AK370</f>
        <v>0</v>
      </c>
      <c r="T370" s="67">
        <f>'DL CT'!AL370</f>
        <v>0</v>
      </c>
      <c r="U370" s="73">
        <f>'DL CT'!AM370</f>
        <v>0</v>
      </c>
      <c r="V370" s="73">
        <f>'DL CT'!AN370</f>
        <v>0</v>
      </c>
      <c r="W370" s="67"/>
      <c r="X370" s="67">
        <f>'DL CT'!AB370</f>
        <v>0</v>
      </c>
      <c r="Y370" s="67">
        <f>'DL CT'!AP370</f>
        <v>0</v>
      </c>
      <c r="Z370" s="67"/>
      <c r="AA370" s="67"/>
      <c r="AB370" s="70" t="s">
        <v>1807</v>
      </c>
      <c r="AC370" s="74"/>
      <c r="AD370" s="67" t="s">
        <v>1808</v>
      </c>
    </row>
    <row r="371" spans="1:30" ht="32.25" customHeight="1" x14ac:dyDescent="0.15">
      <c r="A371" s="67" t="str">
        <f t="shared" si="1"/>
        <v>03/2021</v>
      </c>
      <c r="B371" s="67" t="str">
        <f>'DL CT'!B371</f>
        <v>SON00186</v>
      </c>
      <c r="C371" s="67" t="str">
        <f>LEFT('DL CT'!C371,10)</f>
        <v>26/03/2021</v>
      </c>
      <c r="D371" s="68" t="str">
        <f>IF('DL CT'!D371="Showroom","H1",IF('DL CT'!D371="DSpace","D1",IF('DL CT'!D371="Kho TTF","T4","D4")))</f>
        <v>H1</v>
      </c>
      <c r="E371" s="67" t="str">
        <f>'DL CT'!Q371</f>
        <v>KH000123</v>
      </c>
      <c r="F371" s="69" t="str">
        <f>'DL CT'!R371</f>
        <v>KH000123</v>
      </c>
      <c r="G371" s="67" t="str">
        <f>'DL CT'!S371</f>
        <v/>
      </c>
      <c r="H371" s="70" t="str">
        <f>'DL CT'!W371</f>
        <v>Ánh Nguyệt</v>
      </c>
      <c r="I371" s="70" t="str">
        <f>'DL CT'!Z371</f>
        <v>HP00000000304</v>
      </c>
      <c r="J371" s="69">
        <f t="shared" si="2"/>
        <v>0</v>
      </c>
      <c r="K371" s="67">
        <f t="shared" si="3"/>
        <v>0</v>
      </c>
      <c r="L371" s="71">
        <f>'DL CT'!AC371</f>
        <v>1</v>
      </c>
      <c r="M371" s="72" t="str">
        <f>'DL CT'!AE371</f>
        <v>Cái</v>
      </c>
      <c r="N371" s="72">
        <f>'DL CT'!AF371</f>
        <v>3470000</v>
      </c>
      <c r="O371" s="72">
        <f>'DL CT'!AG371</f>
        <v>0</v>
      </c>
      <c r="P371" s="72">
        <f>'DL CT'!AH371</f>
        <v>0</v>
      </c>
      <c r="Q371" s="73">
        <f>'DL CT'!AI371</f>
        <v>3470000</v>
      </c>
      <c r="R371" s="67">
        <f>'DL CT'!AJ371</f>
        <v>0</v>
      </c>
      <c r="S371" s="67">
        <f>'DL CT'!AK371</f>
        <v>0</v>
      </c>
      <c r="T371" s="67">
        <f>'DL CT'!AL371</f>
        <v>0</v>
      </c>
      <c r="U371" s="73">
        <f>'DL CT'!AM371</f>
        <v>0</v>
      </c>
      <c r="V371" s="73">
        <f>'DL CT'!AN371</f>
        <v>0</v>
      </c>
      <c r="W371" s="67"/>
      <c r="X371" s="67">
        <f>'DL CT'!AB371</f>
        <v>0</v>
      </c>
      <c r="Y371" s="67">
        <f>'DL CT'!AP371</f>
        <v>0</v>
      </c>
      <c r="Z371" s="67"/>
      <c r="AA371" s="67"/>
      <c r="AB371" s="70" t="s">
        <v>1807</v>
      </c>
      <c r="AC371" s="74"/>
      <c r="AD371" s="67" t="s">
        <v>1808</v>
      </c>
    </row>
    <row r="372" spans="1:30" ht="32.25" customHeight="1" x14ac:dyDescent="0.15">
      <c r="A372" s="67" t="str">
        <f t="shared" si="1"/>
        <v>03/2021</v>
      </c>
      <c r="B372" s="67" t="str">
        <f>'DL CT'!B372</f>
        <v>SON00187</v>
      </c>
      <c r="C372" s="67" t="str">
        <f>LEFT('DL CT'!C372,10)</f>
        <v>27/03/2021</v>
      </c>
      <c r="D372" s="68" t="str">
        <f>IF('DL CT'!D372="Showroom","H1",IF('DL CT'!D372="DSpace","D1",IF('DL CT'!D372="Kho TTF","T4","D4")))</f>
        <v>H1</v>
      </c>
      <c r="E372" s="67" t="str">
        <f>'DL CT'!Q372</f>
        <v>KH000124</v>
      </c>
      <c r="F372" s="69" t="str">
        <f>'DL CT'!R372</f>
        <v>KH000124</v>
      </c>
      <c r="G372" s="67" t="str">
        <f>'DL CT'!S372</f>
        <v/>
      </c>
      <c r="H372" s="70" t="str">
        <f>'DL CT'!W372</f>
        <v>Phương Thảo</v>
      </c>
      <c r="I372" s="70" t="str">
        <f>'DL CT'!Z372</f>
        <v>HP00000000305</v>
      </c>
      <c r="J372" s="69">
        <f t="shared" si="2"/>
        <v>0</v>
      </c>
      <c r="K372" s="67">
        <f t="shared" si="3"/>
        <v>0</v>
      </c>
      <c r="L372" s="71">
        <f>'DL CT'!AC372</f>
        <v>1</v>
      </c>
      <c r="M372" s="72" t="str">
        <f>'DL CT'!AE372</f>
        <v>Cái</v>
      </c>
      <c r="N372" s="72">
        <f>'DL CT'!AF372</f>
        <v>1485000</v>
      </c>
      <c r="O372" s="72">
        <f>'DL CT'!AG372</f>
        <v>0</v>
      </c>
      <c r="P372" s="72">
        <f>'DL CT'!AH372</f>
        <v>0</v>
      </c>
      <c r="Q372" s="73">
        <f>'DL CT'!AI372</f>
        <v>1485000</v>
      </c>
      <c r="R372" s="67">
        <f>'DL CT'!AJ372</f>
        <v>0</v>
      </c>
      <c r="S372" s="67">
        <f>'DL CT'!AK372</f>
        <v>0</v>
      </c>
      <c r="T372" s="67">
        <f>'DL CT'!AL372</f>
        <v>0</v>
      </c>
      <c r="U372" s="73">
        <f>'DL CT'!AM372</f>
        <v>0</v>
      </c>
      <c r="V372" s="73">
        <f>'DL CT'!AN372</f>
        <v>5908500</v>
      </c>
      <c r="W372" s="67"/>
      <c r="X372" s="67" t="str">
        <f>'DL CT'!AB372</f>
        <v>New</v>
      </c>
      <c r="Y372" s="67">
        <f>'DL CT'!AP372</f>
        <v>0</v>
      </c>
      <c r="Z372" s="67"/>
      <c r="AA372" s="67"/>
      <c r="AB372" s="70" t="s">
        <v>1811</v>
      </c>
      <c r="AC372" s="74"/>
      <c r="AD372" s="67" t="s">
        <v>1808</v>
      </c>
    </row>
    <row r="373" spans="1:30" ht="32.25" customHeight="1" x14ac:dyDescent="0.15">
      <c r="A373" s="67" t="str">
        <f t="shared" si="1"/>
        <v>03/2021</v>
      </c>
      <c r="B373" s="67" t="str">
        <f>'DL CT'!B373</f>
        <v>SON00187</v>
      </c>
      <c r="C373" s="67" t="str">
        <f>LEFT('DL CT'!C373,10)</f>
        <v>27/03/2021</v>
      </c>
      <c r="D373" s="68" t="str">
        <f>IF('DL CT'!D373="Showroom","H1",IF('DL CT'!D373="DSpace","D1",IF('DL CT'!D373="Kho TTF","T4","D4")))</f>
        <v>H1</v>
      </c>
      <c r="E373" s="67" t="str">
        <f>'DL CT'!Q373</f>
        <v>KH000124</v>
      </c>
      <c r="F373" s="69" t="str">
        <f>'DL CT'!R373</f>
        <v>KH000124</v>
      </c>
      <c r="G373" s="67" t="str">
        <f>'DL CT'!S373</f>
        <v/>
      </c>
      <c r="H373" s="70" t="str">
        <f>'DL CT'!W373</f>
        <v>Phương Thảo</v>
      </c>
      <c r="I373" s="70" t="str">
        <f>'DL CT'!Z373</f>
        <v>HP00000000306</v>
      </c>
      <c r="J373" s="69">
        <f t="shared" si="2"/>
        <v>0</v>
      </c>
      <c r="K373" s="67">
        <f t="shared" si="3"/>
        <v>0</v>
      </c>
      <c r="L373" s="71">
        <f>'DL CT'!AC373</f>
        <v>1</v>
      </c>
      <c r="M373" s="72" t="str">
        <f>'DL CT'!AE373</f>
        <v>Cái</v>
      </c>
      <c r="N373" s="72">
        <f>'DL CT'!AF373</f>
        <v>1045000</v>
      </c>
      <c r="O373" s="72">
        <f>'DL CT'!AG373</f>
        <v>418000</v>
      </c>
      <c r="P373" s="72">
        <f>'DL CT'!AH373</f>
        <v>40</v>
      </c>
      <c r="Q373" s="73">
        <f>'DL CT'!AI373</f>
        <v>627000</v>
      </c>
      <c r="R373" s="67">
        <f>'DL CT'!AJ373</f>
        <v>0</v>
      </c>
      <c r="S373" s="67">
        <f>'DL CT'!AK373</f>
        <v>0</v>
      </c>
      <c r="T373" s="67">
        <f>'DL CT'!AL373</f>
        <v>0</v>
      </c>
      <c r="U373" s="73">
        <f>'DL CT'!AM373</f>
        <v>0</v>
      </c>
      <c r="V373" s="73">
        <f>'DL CT'!AN373</f>
        <v>0</v>
      </c>
      <c r="W373" s="67"/>
      <c r="X373" s="67" t="str">
        <f>'DL CT'!AB373</f>
        <v>outlet</v>
      </c>
      <c r="Y373" s="67">
        <f>'DL CT'!AP373</f>
        <v>0</v>
      </c>
      <c r="Z373" s="67"/>
      <c r="AA373" s="67"/>
      <c r="AB373" s="70" t="s">
        <v>1811</v>
      </c>
      <c r="AC373" s="74"/>
      <c r="AD373" s="67" t="s">
        <v>1809</v>
      </c>
    </row>
    <row r="374" spans="1:30" ht="32.25" customHeight="1" x14ac:dyDescent="0.15">
      <c r="A374" s="67" t="str">
        <f t="shared" si="1"/>
        <v>03/2021</v>
      </c>
      <c r="B374" s="67" t="str">
        <f>'DL CT'!B374</f>
        <v>SON00187</v>
      </c>
      <c r="C374" s="67" t="str">
        <f>LEFT('DL CT'!C374,10)</f>
        <v>27/03/2021</v>
      </c>
      <c r="D374" s="68" t="str">
        <f>IF('DL CT'!D374="Showroom","H1",IF('DL CT'!D374="DSpace","D1",IF('DL CT'!D374="Kho TTF","T4","D4")))</f>
        <v>H1</v>
      </c>
      <c r="E374" s="67" t="str">
        <f>'DL CT'!Q374</f>
        <v>KH000124</v>
      </c>
      <c r="F374" s="69" t="str">
        <f>'DL CT'!R374</f>
        <v>KH000124</v>
      </c>
      <c r="G374" s="67" t="str">
        <f>'DL CT'!S374</f>
        <v/>
      </c>
      <c r="H374" s="70" t="str">
        <f>'DL CT'!W374</f>
        <v>Phương Thảo</v>
      </c>
      <c r="I374" s="70" t="str">
        <f>'DL CT'!Z374</f>
        <v>HP00000000307</v>
      </c>
      <c r="J374" s="69">
        <f t="shared" si="2"/>
        <v>0</v>
      </c>
      <c r="K374" s="67">
        <f t="shared" si="3"/>
        <v>0</v>
      </c>
      <c r="L374" s="71">
        <f>'DL CT'!AC374</f>
        <v>1</v>
      </c>
      <c r="M374" s="72" t="str">
        <f>'DL CT'!AE374</f>
        <v>Cái</v>
      </c>
      <c r="N374" s="72">
        <f>'DL CT'!AF374</f>
        <v>1350000</v>
      </c>
      <c r="O374" s="72">
        <f>'DL CT'!AG374</f>
        <v>540000</v>
      </c>
      <c r="P374" s="72">
        <f>'DL CT'!AH374</f>
        <v>40</v>
      </c>
      <c r="Q374" s="73">
        <f>'DL CT'!AI374</f>
        <v>810000</v>
      </c>
      <c r="R374" s="67">
        <f>'DL CT'!AJ374</f>
        <v>0</v>
      </c>
      <c r="S374" s="67">
        <f>'DL CT'!AK374</f>
        <v>0</v>
      </c>
      <c r="T374" s="67">
        <f>'DL CT'!AL374</f>
        <v>0</v>
      </c>
      <c r="U374" s="73">
        <f>'DL CT'!AM374</f>
        <v>0</v>
      </c>
      <c r="V374" s="73">
        <f>'DL CT'!AN374</f>
        <v>0</v>
      </c>
      <c r="W374" s="67"/>
      <c r="X374" s="67" t="str">
        <f>'DL CT'!AB374</f>
        <v>outlet</v>
      </c>
      <c r="Y374" s="67">
        <f>'DL CT'!AP374</f>
        <v>0</v>
      </c>
      <c r="Z374" s="67"/>
      <c r="AA374" s="67"/>
      <c r="AB374" s="70" t="s">
        <v>1811</v>
      </c>
      <c r="AC374" s="74"/>
      <c r="AD374" s="67" t="s">
        <v>1809</v>
      </c>
    </row>
    <row r="375" spans="1:30" ht="32.25" customHeight="1" x14ac:dyDescent="0.15">
      <c r="A375" s="67" t="str">
        <f t="shared" si="1"/>
        <v>03/2021</v>
      </c>
      <c r="B375" s="67" t="str">
        <f>'DL CT'!B375</f>
        <v>SON00187</v>
      </c>
      <c r="C375" s="67" t="str">
        <f>LEFT('DL CT'!C375,10)</f>
        <v>27/03/2021</v>
      </c>
      <c r="D375" s="68" t="str">
        <f>IF('DL CT'!D375="Showroom","H1",IF('DL CT'!D375="DSpace","D1",IF('DL CT'!D375="Kho TTF","T4","D4")))</f>
        <v>H1</v>
      </c>
      <c r="E375" s="67" t="str">
        <f>'DL CT'!Q375</f>
        <v>KH000124</v>
      </c>
      <c r="F375" s="69" t="str">
        <f>'DL CT'!R375</f>
        <v>KH000124</v>
      </c>
      <c r="G375" s="67" t="str">
        <f>'DL CT'!S375</f>
        <v/>
      </c>
      <c r="H375" s="70" t="str">
        <f>'DL CT'!W375</f>
        <v>Phương Thảo</v>
      </c>
      <c r="I375" s="70" t="str">
        <f>'DL CT'!Z375</f>
        <v>HP00000000012</v>
      </c>
      <c r="J375" s="69">
        <f t="shared" si="2"/>
        <v>0</v>
      </c>
      <c r="K375" s="67">
        <f t="shared" si="3"/>
        <v>0</v>
      </c>
      <c r="L375" s="71">
        <f>'DL CT'!AC375</f>
        <v>1</v>
      </c>
      <c r="M375" s="72" t="str">
        <f>'DL CT'!AE375</f>
        <v>Cái</v>
      </c>
      <c r="N375" s="72">
        <f>'DL CT'!AF375</f>
        <v>1815000</v>
      </c>
      <c r="O375" s="72">
        <f>'DL CT'!AG375</f>
        <v>907500</v>
      </c>
      <c r="P375" s="72">
        <f>'DL CT'!AH375</f>
        <v>50</v>
      </c>
      <c r="Q375" s="73">
        <f>'DL CT'!AI375</f>
        <v>907500</v>
      </c>
      <c r="R375" s="67">
        <f>'DL CT'!AJ375</f>
        <v>0</v>
      </c>
      <c r="S375" s="67">
        <f>'DL CT'!AK375</f>
        <v>0</v>
      </c>
      <c r="T375" s="67">
        <f>'DL CT'!AL375</f>
        <v>0</v>
      </c>
      <c r="U375" s="73">
        <f>'DL CT'!AM375</f>
        <v>0</v>
      </c>
      <c r="V375" s="73">
        <f>'DL CT'!AN375</f>
        <v>0</v>
      </c>
      <c r="W375" s="67"/>
      <c r="X375" s="67" t="str">
        <f>'DL CT'!AB375</f>
        <v>outlet</v>
      </c>
      <c r="Y375" s="67">
        <f>'DL CT'!AP375</f>
        <v>0</v>
      </c>
      <c r="Z375" s="67"/>
      <c r="AA375" s="67"/>
      <c r="AB375" s="70" t="s">
        <v>1811</v>
      </c>
      <c r="AC375" s="74"/>
      <c r="AD375" s="67" t="s">
        <v>1809</v>
      </c>
    </row>
    <row r="376" spans="1:30" ht="32.25" customHeight="1" x14ac:dyDescent="0.15">
      <c r="A376" s="67" t="str">
        <f t="shared" si="1"/>
        <v>03/2021</v>
      </c>
      <c r="B376" s="67" t="str">
        <f>'DL CT'!B376</f>
        <v>SON00187</v>
      </c>
      <c r="C376" s="67" t="str">
        <f>LEFT('DL CT'!C376,10)</f>
        <v>27/03/2021</v>
      </c>
      <c r="D376" s="68" t="str">
        <f>IF('DL CT'!D376="Showroom","H1",IF('DL CT'!D376="DSpace","D1",IF('DL CT'!D376="Kho TTF","T4","D4")))</f>
        <v>H1</v>
      </c>
      <c r="E376" s="67" t="str">
        <f>'DL CT'!Q376</f>
        <v>KH000124</v>
      </c>
      <c r="F376" s="69" t="str">
        <f>'DL CT'!R376</f>
        <v>KH000124</v>
      </c>
      <c r="G376" s="67" t="str">
        <f>'DL CT'!S376</f>
        <v/>
      </c>
      <c r="H376" s="70" t="str">
        <f>'DL CT'!W376</f>
        <v>Phương Thảo</v>
      </c>
      <c r="I376" s="70" t="str">
        <f>'DL CT'!Z376</f>
        <v>HP00000000308</v>
      </c>
      <c r="J376" s="69">
        <f t="shared" si="2"/>
        <v>0</v>
      </c>
      <c r="K376" s="67">
        <f t="shared" si="3"/>
        <v>0</v>
      </c>
      <c r="L376" s="71">
        <f>'DL CT'!AC376</f>
        <v>1</v>
      </c>
      <c r="M376" s="72" t="str">
        <f>'DL CT'!AE376</f>
        <v>Cái</v>
      </c>
      <c r="N376" s="72">
        <f>'DL CT'!AF376</f>
        <v>1375000</v>
      </c>
      <c r="O376" s="72">
        <f>'DL CT'!AG376</f>
        <v>550000</v>
      </c>
      <c r="P376" s="72">
        <f>'DL CT'!AH376</f>
        <v>40</v>
      </c>
      <c r="Q376" s="73">
        <f>'DL CT'!AI376</f>
        <v>825000</v>
      </c>
      <c r="R376" s="67">
        <f>'DL CT'!AJ376</f>
        <v>0</v>
      </c>
      <c r="S376" s="67">
        <f>'DL CT'!AK376</f>
        <v>0</v>
      </c>
      <c r="T376" s="67">
        <f>'DL CT'!AL376</f>
        <v>0</v>
      </c>
      <c r="U376" s="73">
        <f>'DL CT'!AM376</f>
        <v>0</v>
      </c>
      <c r="V376" s="73">
        <f>'DL CT'!AN376</f>
        <v>0</v>
      </c>
      <c r="W376" s="67"/>
      <c r="X376" s="67" t="str">
        <f>'DL CT'!AB376</f>
        <v>outlet</v>
      </c>
      <c r="Y376" s="67">
        <f>'DL CT'!AP376</f>
        <v>0</v>
      </c>
      <c r="Z376" s="67"/>
      <c r="AA376" s="67"/>
      <c r="AB376" s="70" t="s">
        <v>1811</v>
      </c>
      <c r="AC376" s="74"/>
      <c r="AD376" s="67" t="s">
        <v>1809</v>
      </c>
    </row>
    <row r="377" spans="1:30" ht="32.25" customHeight="1" x14ac:dyDescent="0.15">
      <c r="A377" s="67" t="str">
        <f t="shared" si="1"/>
        <v>03/2021</v>
      </c>
      <c r="B377" s="67" t="str">
        <f>'DL CT'!B377</f>
        <v>SON00187</v>
      </c>
      <c r="C377" s="67" t="str">
        <f>LEFT('DL CT'!C377,10)</f>
        <v>27/03/2021</v>
      </c>
      <c r="D377" s="68" t="str">
        <f>IF('DL CT'!D377="Showroom","H1",IF('DL CT'!D377="DSpace","D1",IF('DL CT'!D377="Kho TTF","T4","D4")))</f>
        <v>H1</v>
      </c>
      <c r="E377" s="67" t="str">
        <f>'DL CT'!Q377</f>
        <v>KH000124</v>
      </c>
      <c r="F377" s="69" t="str">
        <f>'DL CT'!R377</f>
        <v>KH000124</v>
      </c>
      <c r="G377" s="67" t="str">
        <f>'DL CT'!S377</f>
        <v/>
      </c>
      <c r="H377" s="70" t="str">
        <f>'DL CT'!W377</f>
        <v>Phương Thảo</v>
      </c>
      <c r="I377" s="70" t="str">
        <f>'DL CT'!Z377</f>
        <v>HP00000000309</v>
      </c>
      <c r="J377" s="69">
        <f t="shared" si="2"/>
        <v>0</v>
      </c>
      <c r="K377" s="67">
        <f t="shared" si="3"/>
        <v>0</v>
      </c>
      <c r="L377" s="71">
        <f>'DL CT'!AC377</f>
        <v>1</v>
      </c>
      <c r="M377" s="72" t="str">
        <f>'DL CT'!AE377</f>
        <v>Cái</v>
      </c>
      <c r="N377" s="72">
        <f>'DL CT'!AF377</f>
        <v>1100000</v>
      </c>
      <c r="O377" s="72">
        <f>'DL CT'!AG377</f>
        <v>440000</v>
      </c>
      <c r="P377" s="72">
        <f>'DL CT'!AH377</f>
        <v>40</v>
      </c>
      <c r="Q377" s="73">
        <f>'DL CT'!AI377</f>
        <v>660000</v>
      </c>
      <c r="R377" s="67">
        <f>'DL CT'!AJ377</f>
        <v>0</v>
      </c>
      <c r="S377" s="67">
        <f>'DL CT'!AK377</f>
        <v>0</v>
      </c>
      <c r="T377" s="67">
        <f>'DL CT'!AL377</f>
        <v>0</v>
      </c>
      <c r="U377" s="73">
        <f>'DL CT'!AM377</f>
        <v>0</v>
      </c>
      <c r="V377" s="73">
        <f>'DL CT'!AN377</f>
        <v>0</v>
      </c>
      <c r="W377" s="67"/>
      <c r="X377" s="67" t="str">
        <f>'DL CT'!AB377</f>
        <v>outlet</v>
      </c>
      <c r="Y377" s="67">
        <f>'DL CT'!AP377</f>
        <v>0</v>
      </c>
      <c r="Z377" s="67"/>
      <c r="AA377" s="67"/>
      <c r="AB377" s="70" t="s">
        <v>1811</v>
      </c>
      <c r="AC377" s="74"/>
      <c r="AD377" s="67" t="s">
        <v>1809</v>
      </c>
    </row>
    <row r="378" spans="1:30" ht="32.25" customHeight="1" x14ac:dyDescent="0.15">
      <c r="A378" s="67" t="str">
        <f t="shared" si="1"/>
        <v>03/2021</v>
      </c>
      <c r="B378" s="67" t="str">
        <f>'DL CT'!B378</f>
        <v>SON00187</v>
      </c>
      <c r="C378" s="67" t="str">
        <f>LEFT('DL CT'!C378,10)</f>
        <v>27/03/2021</v>
      </c>
      <c r="D378" s="68" t="str">
        <f>IF('DL CT'!D378="Showroom","H1",IF('DL CT'!D378="DSpace","D1",IF('DL CT'!D378="Kho TTF","T4","D4")))</f>
        <v>H1</v>
      </c>
      <c r="E378" s="67" t="str">
        <f>'DL CT'!Q378</f>
        <v>KH000124</v>
      </c>
      <c r="F378" s="69" t="str">
        <f>'DL CT'!R378</f>
        <v>KH000124</v>
      </c>
      <c r="G378" s="67" t="str">
        <f>'DL CT'!S378</f>
        <v/>
      </c>
      <c r="H378" s="70" t="str">
        <f>'DL CT'!W378</f>
        <v>Phương Thảo</v>
      </c>
      <c r="I378" s="70" t="str">
        <f>'DL CT'!Z378</f>
        <v>HP00000000310</v>
      </c>
      <c r="J378" s="69">
        <f t="shared" si="2"/>
        <v>0</v>
      </c>
      <c r="K378" s="67">
        <f t="shared" si="3"/>
        <v>0</v>
      </c>
      <c r="L378" s="71">
        <f>'DL CT'!AC378</f>
        <v>1</v>
      </c>
      <c r="M378" s="72" t="str">
        <f>'DL CT'!AE378</f>
        <v>Cái</v>
      </c>
      <c r="N378" s="72">
        <f>'DL CT'!AF378</f>
        <v>990000</v>
      </c>
      <c r="O378" s="72">
        <f>'DL CT'!AG378</f>
        <v>396000</v>
      </c>
      <c r="P378" s="72">
        <f>'DL CT'!AH378</f>
        <v>40</v>
      </c>
      <c r="Q378" s="73">
        <f>'DL CT'!AI378</f>
        <v>594000</v>
      </c>
      <c r="R378" s="67">
        <f>'DL CT'!AJ378</f>
        <v>0</v>
      </c>
      <c r="S378" s="67">
        <f>'DL CT'!AK378</f>
        <v>0</v>
      </c>
      <c r="T378" s="67">
        <f>'DL CT'!AL378</f>
        <v>0</v>
      </c>
      <c r="U378" s="73">
        <f>'DL CT'!AM378</f>
        <v>0</v>
      </c>
      <c r="V378" s="73">
        <f>'DL CT'!AN378</f>
        <v>0</v>
      </c>
      <c r="W378" s="67"/>
      <c r="X378" s="67" t="str">
        <f>'DL CT'!AB378</f>
        <v>outlet</v>
      </c>
      <c r="Y378" s="67">
        <f>'DL CT'!AP378</f>
        <v>0</v>
      </c>
      <c r="Z378" s="67"/>
      <c r="AA378" s="67"/>
      <c r="AB378" s="70" t="s">
        <v>1811</v>
      </c>
      <c r="AC378" s="74"/>
      <c r="AD378" s="67" t="s">
        <v>1809</v>
      </c>
    </row>
    <row r="379" spans="1:30" ht="32.25" customHeight="1" x14ac:dyDescent="0.15">
      <c r="A379" s="67" t="str">
        <f t="shared" si="1"/>
        <v>03/2021</v>
      </c>
      <c r="B379" s="67" t="str">
        <f>'DL CT'!B379</f>
        <v>SON00188</v>
      </c>
      <c r="C379" s="67" t="str">
        <f>LEFT('DL CT'!C379,10)</f>
        <v>28/03/2021</v>
      </c>
      <c r="D379" s="68" t="str">
        <f>IF('DL CT'!D379="Showroom","H1",IF('DL CT'!D379="DSpace","D1",IF('DL CT'!D379="Kho TTF","T4","D4")))</f>
        <v>H1</v>
      </c>
      <c r="E379" s="67" t="str">
        <f>'DL CT'!Q379</f>
        <v>KH000125</v>
      </c>
      <c r="F379" s="69" t="str">
        <f>'DL CT'!R379</f>
        <v>KH000125</v>
      </c>
      <c r="G379" s="67" t="str">
        <f>'DL CT'!S379</f>
        <v/>
      </c>
      <c r="H379" s="70" t="str">
        <f>'DL CT'!W379</f>
        <v>Ánh Nguyệt</v>
      </c>
      <c r="I379" s="70" t="str">
        <f>'DL CT'!Z379</f>
        <v>HP00000000311</v>
      </c>
      <c r="J379" s="69">
        <f t="shared" si="2"/>
        <v>0</v>
      </c>
      <c r="K379" s="67">
        <f t="shared" si="3"/>
        <v>0</v>
      </c>
      <c r="L379" s="71">
        <f>'DL CT'!AC379</f>
        <v>1</v>
      </c>
      <c r="M379" s="72" t="str">
        <f>'DL CT'!AE379</f>
        <v>Cái</v>
      </c>
      <c r="N379" s="72">
        <f>'DL CT'!AF379</f>
        <v>3575000</v>
      </c>
      <c r="O379" s="72">
        <f>'DL CT'!AG379</f>
        <v>893750</v>
      </c>
      <c r="P379" s="72">
        <f>'DL CT'!AH379</f>
        <v>25</v>
      </c>
      <c r="Q379" s="73">
        <f>'DL CT'!AI379</f>
        <v>2681250</v>
      </c>
      <c r="R379" s="67">
        <f>'DL CT'!AJ379</f>
        <v>0</v>
      </c>
      <c r="S379" s="67">
        <f>'DL CT'!AK379</f>
        <v>0</v>
      </c>
      <c r="T379" s="67">
        <f>'DL CT'!AL379</f>
        <v>0</v>
      </c>
      <c r="U379" s="73">
        <f>'DL CT'!AM379</f>
        <v>0</v>
      </c>
      <c r="V379" s="73">
        <f>'DL CT'!AN379</f>
        <v>2681250</v>
      </c>
      <c r="W379" s="67"/>
      <c r="X379" s="67" t="str">
        <f>'DL CT'!AB379</f>
        <v>CT Outlet</v>
      </c>
      <c r="Y379" s="67">
        <f>'DL CT'!AP379</f>
        <v>0</v>
      </c>
      <c r="Z379" s="67"/>
      <c r="AA379" s="67"/>
      <c r="AB379" s="70" t="s">
        <v>1807</v>
      </c>
      <c r="AC379" s="74"/>
      <c r="AD379" s="67" t="s">
        <v>1809</v>
      </c>
    </row>
    <row r="380" spans="1:30" ht="32.25" customHeight="1" x14ac:dyDescent="0.15">
      <c r="A380" s="67" t="str">
        <f t="shared" si="1"/>
        <v>03/2021</v>
      </c>
      <c r="B380" s="67" t="str">
        <f>'DL CT'!B380</f>
        <v>SON00189</v>
      </c>
      <c r="C380" s="67" t="str">
        <f>LEFT('DL CT'!C380,10)</f>
        <v>29/03/2021</v>
      </c>
      <c r="D380" s="68" t="str">
        <f>IF('DL CT'!D380="Showroom","H1",IF('DL CT'!D380="DSpace","D1",IF('DL CT'!D380="Kho TTF","T4","D4")))</f>
        <v>T4</v>
      </c>
      <c r="E380" s="67" t="str">
        <f>'DL CT'!Q380</f>
        <v>KH000108</v>
      </c>
      <c r="F380" s="69" t="str">
        <f>'DL CT'!R380</f>
        <v>KH000108</v>
      </c>
      <c r="G380" s="67" t="str">
        <f>'DL CT'!S380</f>
        <v/>
      </c>
      <c r="H380" s="70" t="str">
        <f>'DL CT'!W380</f>
        <v>Thùy Linh</v>
      </c>
      <c r="I380" s="70" t="str">
        <f>'DL CT'!Z380</f>
        <v>HP00000000312</v>
      </c>
      <c r="J380" s="69">
        <f t="shared" si="2"/>
        <v>0</v>
      </c>
      <c r="K380" s="67">
        <f t="shared" si="3"/>
        <v>0</v>
      </c>
      <c r="L380" s="71">
        <f>'DL CT'!AC380</f>
        <v>1</v>
      </c>
      <c r="M380" s="72" t="str">
        <f>'DL CT'!AE380</f>
        <v>Cái</v>
      </c>
      <c r="N380" s="72">
        <f>'DL CT'!AF380</f>
        <v>4345000</v>
      </c>
      <c r="O380" s="72">
        <f>'DL CT'!AG380</f>
        <v>1478000</v>
      </c>
      <c r="P380" s="72">
        <f>'DL CT'!AH380</f>
        <v>34.020000000000003</v>
      </c>
      <c r="Q380" s="73">
        <f>'DL CT'!AI380</f>
        <v>2867000</v>
      </c>
      <c r="R380" s="67">
        <f>'DL CT'!AJ380</f>
        <v>0</v>
      </c>
      <c r="S380" s="67">
        <f>'DL CT'!AK380</f>
        <v>0</v>
      </c>
      <c r="T380" s="67">
        <f>'DL CT'!AL380</f>
        <v>0</v>
      </c>
      <c r="U380" s="73">
        <f>'DL CT'!AM380</f>
        <v>0</v>
      </c>
      <c r="V380" s="73">
        <f>'DL CT'!AN380</f>
        <v>10767000</v>
      </c>
      <c r="W380" s="67"/>
      <c r="X380" s="67" t="str">
        <f>'DL CT'!AB380</f>
        <v>Outlet</v>
      </c>
      <c r="Y380" s="67" t="str">
        <f>'DL CT'!AP380</f>
        <v>ĐH lưu kho tối đa 3 tháng kể từ ngày 10/03/2021</v>
      </c>
      <c r="Z380" s="67"/>
      <c r="AA380" s="67"/>
      <c r="AB380" s="70" t="s">
        <v>1807</v>
      </c>
      <c r="AC380" s="74"/>
      <c r="AD380" s="67" t="s">
        <v>1809</v>
      </c>
    </row>
    <row r="381" spans="1:30" ht="32.25" customHeight="1" x14ac:dyDescent="0.15">
      <c r="A381" s="67" t="str">
        <f t="shared" si="1"/>
        <v>03/2021</v>
      </c>
      <c r="B381" s="67" t="str">
        <f>'DL CT'!B381</f>
        <v>SON00189</v>
      </c>
      <c r="C381" s="67" t="str">
        <f>LEFT('DL CT'!C381,10)</f>
        <v>29/03/2021</v>
      </c>
      <c r="D381" s="68" t="str">
        <f>IF('DL CT'!D381="Showroom","H1",IF('DL CT'!D381="DSpace","D1",IF('DL CT'!D381="Kho TTF","T4","D4")))</f>
        <v>T4</v>
      </c>
      <c r="E381" s="67" t="str">
        <f>'DL CT'!Q381</f>
        <v>KH000108</v>
      </c>
      <c r="F381" s="69" t="str">
        <f>'DL CT'!R381</f>
        <v>KH000108</v>
      </c>
      <c r="G381" s="67" t="str">
        <f>'DL CT'!S381</f>
        <v/>
      </c>
      <c r="H381" s="70" t="str">
        <f>'DL CT'!W381</f>
        <v>Thùy Linh</v>
      </c>
      <c r="I381" s="70" t="str">
        <f>'DL CT'!Z381</f>
        <v>HP00000000313</v>
      </c>
      <c r="J381" s="69">
        <f t="shared" si="2"/>
        <v>0</v>
      </c>
      <c r="K381" s="67">
        <f t="shared" si="3"/>
        <v>0</v>
      </c>
      <c r="L381" s="71">
        <f>'DL CT'!AC381</f>
        <v>4</v>
      </c>
      <c r="M381" s="72">
        <f>'DL CT'!AE381</f>
        <v>0</v>
      </c>
      <c r="N381" s="72">
        <f>'DL CT'!AF381</f>
        <v>1975000</v>
      </c>
      <c r="O381" s="72">
        <f>'DL CT'!AG381</f>
        <v>0</v>
      </c>
      <c r="P381" s="72">
        <f>'DL CT'!AH381</f>
        <v>0</v>
      </c>
      <c r="Q381" s="73">
        <f>'DL CT'!AI381</f>
        <v>7900000</v>
      </c>
      <c r="R381" s="67">
        <f>'DL CT'!AJ381</f>
        <v>0</v>
      </c>
      <c r="S381" s="67">
        <f>'DL CT'!AK381</f>
        <v>0</v>
      </c>
      <c r="T381" s="67">
        <f>'DL CT'!AL381</f>
        <v>0</v>
      </c>
      <c r="U381" s="73">
        <f>'DL CT'!AM381</f>
        <v>0</v>
      </c>
      <c r="V381" s="73">
        <f>'DL CT'!AN381</f>
        <v>0</v>
      </c>
      <c r="W381" s="67"/>
      <c r="X381" s="67">
        <f>'DL CT'!AB381</f>
        <v>0</v>
      </c>
      <c r="Y381" s="67" t="str">
        <f>'DL CT'!AP381</f>
        <v>ĐH lưu kho tối đa 3 tháng kể từ ngày 10/03/2021</v>
      </c>
      <c r="Z381" s="67"/>
      <c r="AA381" s="67"/>
      <c r="AB381" s="70" t="s">
        <v>1807</v>
      </c>
      <c r="AC381" s="74"/>
      <c r="AD381" s="67" t="s">
        <v>1808</v>
      </c>
    </row>
    <row r="382" spans="1:30" ht="32.25" customHeight="1" x14ac:dyDescent="0.15">
      <c r="A382" s="67" t="str">
        <f t="shared" si="1"/>
        <v>03/2021</v>
      </c>
      <c r="B382" s="67" t="str">
        <f>'DL CT'!B382</f>
        <v>SON00190</v>
      </c>
      <c r="C382" s="67" t="str">
        <f>LEFT('DL CT'!C382,10)</f>
        <v>30/03/2021</v>
      </c>
      <c r="D382" s="68" t="str">
        <f>IF('DL CT'!D382="Showroom","H1",IF('DL CT'!D382="DSpace","D1",IF('DL CT'!D382="Kho TTF","T4","D4")))</f>
        <v>H1</v>
      </c>
      <c r="E382" s="67" t="str">
        <f>'DL CT'!Q382</f>
        <v>KH000126</v>
      </c>
      <c r="F382" s="69" t="str">
        <f>'DL CT'!R382</f>
        <v>KH000126</v>
      </c>
      <c r="G382" s="67" t="str">
        <f>'DL CT'!S382</f>
        <v/>
      </c>
      <c r="H382" s="70" t="str">
        <f>'DL CT'!W382</f>
        <v>Thùy Linh</v>
      </c>
      <c r="I382" s="70" t="str">
        <f>'DL CT'!Z382</f>
        <v>HP00000000314</v>
      </c>
      <c r="J382" s="69">
        <f t="shared" si="2"/>
        <v>0</v>
      </c>
      <c r="K382" s="67">
        <f t="shared" si="3"/>
        <v>0</v>
      </c>
      <c r="L382" s="71">
        <f>'DL CT'!AC382</f>
        <v>1</v>
      </c>
      <c r="M382" s="72">
        <f>'DL CT'!AE382</f>
        <v>0</v>
      </c>
      <c r="N382" s="72">
        <f>'DL CT'!AF382</f>
        <v>1815000</v>
      </c>
      <c r="O382" s="72">
        <f>'DL CT'!AG382</f>
        <v>544500</v>
      </c>
      <c r="P382" s="72">
        <f>'DL CT'!AH382</f>
        <v>30</v>
      </c>
      <c r="Q382" s="73">
        <f>'DL CT'!AI382</f>
        <v>1270500</v>
      </c>
      <c r="R382" s="67">
        <f>'DL CT'!AJ382</f>
        <v>0</v>
      </c>
      <c r="S382" s="67">
        <f>'DL CT'!AK382</f>
        <v>0</v>
      </c>
      <c r="T382" s="67">
        <f>'DL CT'!AL382</f>
        <v>0</v>
      </c>
      <c r="U382" s="73">
        <f>'DL CT'!AM382</f>
        <v>0</v>
      </c>
      <c r="V382" s="73">
        <f>'DL CT'!AN382</f>
        <v>1270500</v>
      </c>
      <c r="W382" s="67"/>
      <c r="X382" s="67" t="str">
        <f>'DL CT'!AB382</f>
        <v>Outlet</v>
      </c>
      <c r="Y382" s="67" t="str">
        <f>'DL CT'!AP382</f>
        <v>Xuất HDD</v>
      </c>
      <c r="Z382" s="67"/>
      <c r="AA382" s="67"/>
      <c r="AB382" s="70" t="s">
        <v>1807</v>
      </c>
      <c r="AC382" s="74"/>
      <c r="AD382" s="67" t="s">
        <v>1809</v>
      </c>
    </row>
    <row r="383" spans="1:30" ht="32.25" customHeight="1" x14ac:dyDescent="0.15">
      <c r="A383" s="67" t="str">
        <f t="shared" si="1"/>
        <v>03/2021</v>
      </c>
      <c r="B383" s="67" t="str">
        <f>'DL CT'!B383</f>
        <v>SON00191</v>
      </c>
      <c r="C383" s="67" t="str">
        <f>LEFT('DL CT'!C383,10)</f>
        <v>30/03/2021</v>
      </c>
      <c r="D383" s="68" t="str">
        <f>IF('DL CT'!D383="Showroom","H1",IF('DL CT'!D383="DSpace","D1",IF('DL CT'!D383="Kho TTF","T4","D4")))</f>
        <v>T4</v>
      </c>
      <c r="E383" s="67" t="str">
        <f>'DL CT'!Q383</f>
        <v>KH000126</v>
      </c>
      <c r="F383" s="69" t="str">
        <f>'DL CT'!R383</f>
        <v>KH000126</v>
      </c>
      <c r="G383" s="67" t="str">
        <f>'DL CT'!S383</f>
        <v/>
      </c>
      <c r="H383" s="70" t="str">
        <f>'DL CT'!W383</f>
        <v>Thùy Linh</v>
      </c>
      <c r="I383" s="70" t="str">
        <f>'DL CT'!Z383</f>
        <v>HP00000000314</v>
      </c>
      <c r="J383" s="69">
        <f t="shared" si="2"/>
        <v>0</v>
      </c>
      <c r="K383" s="67">
        <f t="shared" si="3"/>
        <v>0</v>
      </c>
      <c r="L383" s="71">
        <f>'DL CT'!AC383</f>
        <v>4</v>
      </c>
      <c r="M383" s="72">
        <f>'DL CT'!AE383</f>
        <v>0</v>
      </c>
      <c r="N383" s="72">
        <f>'DL CT'!AF383</f>
        <v>1815000</v>
      </c>
      <c r="O383" s="72">
        <f>'DL CT'!AG383</f>
        <v>2178000</v>
      </c>
      <c r="P383" s="72">
        <f>'DL CT'!AH383</f>
        <v>30</v>
      </c>
      <c r="Q383" s="73">
        <f>'DL CT'!AI383</f>
        <v>5082000</v>
      </c>
      <c r="R383" s="67">
        <f>'DL CT'!AJ383</f>
        <v>0</v>
      </c>
      <c r="S383" s="67">
        <f>'DL CT'!AK383</f>
        <v>0</v>
      </c>
      <c r="T383" s="67">
        <f>'DL CT'!AL383</f>
        <v>0</v>
      </c>
      <c r="U383" s="73">
        <f>'DL CT'!AM383</f>
        <v>280000</v>
      </c>
      <c r="V383" s="73">
        <f>'DL CT'!AN383</f>
        <v>5362000</v>
      </c>
      <c r="W383" s="67"/>
      <c r="X383" s="67" t="str">
        <f>'DL CT'!AB383</f>
        <v>Outlet</v>
      </c>
      <c r="Y383" s="67" t="str">
        <f>'DL CT'!AP383</f>
        <v>Xuất HDD</v>
      </c>
      <c r="Z383" s="67"/>
      <c r="AA383" s="67"/>
      <c r="AB383" s="70" t="s">
        <v>1807</v>
      </c>
      <c r="AC383" s="74"/>
      <c r="AD383" s="67" t="s">
        <v>1809</v>
      </c>
    </row>
    <row r="384" spans="1:30" ht="32.25" customHeight="1" x14ac:dyDescent="0.15">
      <c r="A384" s="67" t="str">
        <f t="shared" si="1"/>
        <v>03/2021</v>
      </c>
      <c r="B384" s="67" t="str">
        <f>'DL CT'!B384</f>
        <v>SON00192</v>
      </c>
      <c r="C384" s="67" t="str">
        <f>LEFT('DL CT'!C384,10)</f>
        <v>31/03/2021</v>
      </c>
      <c r="D384" s="68" t="str">
        <f>IF('DL CT'!D384="Showroom","H1",IF('DL CT'!D384="DSpace","D1",IF('DL CT'!D384="Kho TTF","T4","D4")))</f>
        <v>H1</v>
      </c>
      <c r="E384" s="67" t="str">
        <f>'DL CT'!Q384</f>
        <v>KH000003</v>
      </c>
      <c r="F384" s="69" t="str">
        <f>'DL CT'!R384</f>
        <v>KH000003</v>
      </c>
      <c r="G384" s="67" t="str">
        <f>'DL CT'!S384</f>
        <v/>
      </c>
      <c r="H384" s="70" t="str">
        <f>'DL CT'!W384</f>
        <v>Phương Thảo</v>
      </c>
      <c r="I384" s="70" t="str">
        <f>'DL CT'!Z384</f>
        <v>HP00000000258</v>
      </c>
      <c r="J384" s="69">
        <f t="shared" si="2"/>
        <v>0</v>
      </c>
      <c r="K384" s="67">
        <f t="shared" si="3"/>
        <v>0</v>
      </c>
      <c r="L384" s="71">
        <f>'DL CT'!AC384</f>
        <v>1</v>
      </c>
      <c r="M384" s="72">
        <f>'DL CT'!AE384</f>
        <v>0</v>
      </c>
      <c r="N384" s="72">
        <f>'DL CT'!AF384</f>
        <v>1705000</v>
      </c>
      <c r="O384" s="72">
        <f>'DL CT'!AG384</f>
        <v>511500</v>
      </c>
      <c r="P384" s="72">
        <f>'DL CT'!AH384</f>
        <v>30</v>
      </c>
      <c r="Q384" s="73">
        <f>'DL CT'!AI384</f>
        <v>1193500</v>
      </c>
      <c r="R384" s="67">
        <f>'DL CT'!AJ384</f>
        <v>0</v>
      </c>
      <c r="S384" s="67">
        <f>'DL CT'!AK384</f>
        <v>0</v>
      </c>
      <c r="T384" s="67">
        <f>'DL CT'!AL384</f>
        <v>0</v>
      </c>
      <c r="U384" s="73">
        <f>'DL CT'!AM384</f>
        <v>0</v>
      </c>
      <c r="V384" s="73">
        <f>'DL CT'!AN384</f>
        <v>2387000</v>
      </c>
      <c r="W384" s="67"/>
      <c r="X384" s="67" t="str">
        <f>'DL CT'!AB384</f>
        <v>outlet</v>
      </c>
      <c r="Y384" s="67" t="str">
        <f>'DL CT'!AP384</f>
        <v>Chị Thuý Hân - 0969417475</v>
      </c>
      <c r="Z384" s="67"/>
      <c r="AA384" s="67"/>
      <c r="AB384" s="70" t="s">
        <v>1811</v>
      </c>
      <c r="AC384" s="74"/>
      <c r="AD384" s="67" t="s">
        <v>1809</v>
      </c>
    </row>
    <row r="385" spans="1:30" ht="32.25" customHeight="1" x14ac:dyDescent="0.15">
      <c r="A385" s="67" t="str">
        <f t="shared" si="1"/>
        <v>03/2021</v>
      </c>
      <c r="B385" s="67" t="str">
        <f>'DL CT'!B385</f>
        <v>SON00192</v>
      </c>
      <c r="C385" s="67" t="str">
        <f>LEFT('DL CT'!C385,10)</f>
        <v>31/03/2021</v>
      </c>
      <c r="D385" s="68" t="str">
        <f>IF('DL CT'!D385="Showroom","H1",IF('DL CT'!D385="DSpace","D1",IF('DL CT'!D385="Kho TTF","T4","D4")))</f>
        <v>H1</v>
      </c>
      <c r="E385" s="67" t="str">
        <f>'DL CT'!Q385</f>
        <v>KH000003</v>
      </c>
      <c r="F385" s="69" t="str">
        <f>'DL CT'!R385</f>
        <v>KH000003</v>
      </c>
      <c r="G385" s="67" t="str">
        <f>'DL CT'!S385</f>
        <v/>
      </c>
      <c r="H385" s="70" t="str">
        <f>'DL CT'!W385</f>
        <v>Phương Thảo</v>
      </c>
      <c r="I385" s="70" t="str">
        <f>'DL CT'!Z385</f>
        <v>HP00000000315</v>
      </c>
      <c r="J385" s="69">
        <f t="shared" si="2"/>
        <v>0</v>
      </c>
      <c r="K385" s="67">
        <f t="shared" si="3"/>
        <v>0</v>
      </c>
      <c r="L385" s="71">
        <f>'DL CT'!AC385</f>
        <v>1</v>
      </c>
      <c r="M385" s="72">
        <f>'DL CT'!AE385</f>
        <v>0</v>
      </c>
      <c r="N385" s="72">
        <f>'DL CT'!AF385</f>
        <v>1705000</v>
      </c>
      <c r="O385" s="72">
        <f>'DL CT'!AG385</f>
        <v>511500</v>
      </c>
      <c r="P385" s="72">
        <f>'DL CT'!AH385</f>
        <v>30</v>
      </c>
      <c r="Q385" s="73">
        <f>'DL CT'!AI385</f>
        <v>1193500</v>
      </c>
      <c r="R385" s="67">
        <f>'DL CT'!AJ385</f>
        <v>0</v>
      </c>
      <c r="S385" s="67">
        <f>'DL CT'!AK385</f>
        <v>0</v>
      </c>
      <c r="T385" s="67">
        <f>'DL CT'!AL385</f>
        <v>0</v>
      </c>
      <c r="U385" s="73">
        <f>'DL CT'!AM385</f>
        <v>0</v>
      </c>
      <c r="V385" s="73">
        <f>'DL CT'!AN385</f>
        <v>0</v>
      </c>
      <c r="W385" s="67"/>
      <c r="X385" s="67" t="str">
        <f>'DL CT'!AB385</f>
        <v>Outlet</v>
      </c>
      <c r="Y385" s="67" t="str">
        <f>'DL CT'!AP385</f>
        <v>Chị Thuý Hân - 0969417475</v>
      </c>
      <c r="Z385" s="67"/>
      <c r="AA385" s="67"/>
      <c r="AB385" s="70" t="s">
        <v>1811</v>
      </c>
      <c r="AC385" s="74"/>
      <c r="AD385" s="67" t="s">
        <v>1809</v>
      </c>
    </row>
    <row r="386" spans="1:30" ht="32.25" customHeight="1" x14ac:dyDescent="0.15">
      <c r="A386" s="67" t="str">
        <f t="shared" si="1"/>
        <v>03/2021</v>
      </c>
      <c r="B386" s="67" t="str">
        <f>'DL CT'!B386</f>
        <v>SON00193</v>
      </c>
      <c r="C386" s="67" t="str">
        <f>LEFT('DL CT'!C386,10)</f>
        <v>31/03/2021</v>
      </c>
      <c r="D386" s="68" t="str">
        <f>IF('DL CT'!D386="Showroom","H1",IF('DL CT'!D386="DSpace","D1",IF('DL CT'!D386="Kho TTF","T4","D4")))</f>
        <v>T4</v>
      </c>
      <c r="E386" s="67" t="str">
        <f>'DL CT'!Q386</f>
        <v>KH000127</v>
      </c>
      <c r="F386" s="69" t="str">
        <f>'DL CT'!R386</f>
        <v>KH000127</v>
      </c>
      <c r="G386" s="67" t="str">
        <f>'DL CT'!S386</f>
        <v/>
      </c>
      <c r="H386" s="70" t="str">
        <f>'DL CT'!W386</f>
        <v>Phương Thảo</v>
      </c>
      <c r="I386" s="70" t="str">
        <f>'DL CT'!Z386</f>
        <v>HP00000000315</v>
      </c>
      <c r="J386" s="69">
        <f t="shared" si="2"/>
        <v>0</v>
      </c>
      <c r="K386" s="67">
        <f t="shared" si="3"/>
        <v>0</v>
      </c>
      <c r="L386" s="71">
        <f>'DL CT'!AC386</f>
        <v>1</v>
      </c>
      <c r="M386" s="72">
        <f>'DL CT'!AE386</f>
        <v>0</v>
      </c>
      <c r="N386" s="72">
        <f>'DL CT'!AF386</f>
        <v>1705000</v>
      </c>
      <c r="O386" s="72">
        <f>'DL CT'!AG386</f>
        <v>511500</v>
      </c>
      <c r="P386" s="72">
        <f>'DL CT'!AH386</f>
        <v>30</v>
      </c>
      <c r="Q386" s="73">
        <f>'DL CT'!AI386</f>
        <v>1193500</v>
      </c>
      <c r="R386" s="67">
        <f>'DL CT'!AJ386</f>
        <v>0</v>
      </c>
      <c r="S386" s="67">
        <f>'DL CT'!AK386</f>
        <v>0</v>
      </c>
      <c r="T386" s="67">
        <f>'DL CT'!AL386</f>
        <v>0</v>
      </c>
      <c r="U386" s="73">
        <f>'DL CT'!AM386</f>
        <v>0</v>
      </c>
      <c r="V386" s="73">
        <f>'DL CT'!AN386</f>
        <v>2387000</v>
      </c>
      <c r="W386" s="67"/>
      <c r="X386" s="67" t="str">
        <f>'DL CT'!AB386</f>
        <v>Outlet</v>
      </c>
      <c r="Y386" s="67" t="str">
        <f>'DL CT'!AP386</f>
        <v>Outlet</v>
      </c>
      <c r="Z386" s="67"/>
      <c r="AA386" s="67"/>
      <c r="AB386" s="70" t="s">
        <v>1811</v>
      </c>
      <c r="AC386" s="74"/>
      <c r="AD386" s="67" t="s">
        <v>1809</v>
      </c>
    </row>
    <row r="387" spans="1:30" ht="32.25" customHeight="1" x14ac:dyDescent="0.15">
      <c r="A387" s="67" t="str">
        <f t="shared" si="1"/>
        <v>03/2021</v>
      </c>
      <c r="B387" s="67" t="str">
        <f>'DL CT'!B387</f>
        <v>SON00193</v>
      </c>
      <c r="C387" s="67" t="str">
        <f>LEFT('DL CT'!C387,10)</f>
        <v>31/03/2021</v>
      </c>
      <c r="D387" s="68" t="str">
        <f>IF('DL CT'!D387="Showroom","H1",IF('DL CT'!D387="DSpace","D1",IF('DL CT'!D387="Kho TTF","T4","D4")))</f>
        <v>T4</v>
      </c>
      <c r="E387" s="67" t="str">
        <f>'DL CT'!Q387</f>
        <v>KH000127</v>
      </c>
      <c r="F387" s="69" t="str">
        <f>'DL CT'!R387</f>
        <v>KH000127</v>
      </c>
      <c r="G387" s="67" t="str">
        <f>'DL CT'!S387</f>
        <v/>
      </c>
      <c r="H387" s="70" t="str">
        <f>'DL CT'!W387</f>
        <v>Phương Thảo</v>
      </c>
      <c r="I387" s="70" t="str">
        <f>'DL CT'!Z387</f>
        <v>HP00000000258</v>
      </c>
      <c r="J387" s="69">
        <f t="shared" si="2"/>
        <v>0</v>
      </c>
      <c r="K387" s="67">
        <f t="shared" si="3"/>
        <v>0</v>
      </c>
      <c r="L387" s="71">
        <f>'DL CT'!AC387</f>
        <v>1</v>
      </c>
      <c r="M387" s="72">
        <f>'DL CT'!AE387</f>
        <v>0</v>
      </c>
      <c r="N387" s="72">
        <f>'DL CT'!AF387</f>
        <v>1705000</v>
      </c>
      <c r="O387" s="72">
        <f>'DL CT'!AG387</f>
        <v>511500</v>
      </c>
      <c r="P387" s="72">
        <f>'DL CT'!AH387</f>
        <v>30</v>
      </c>
      <c r="Q387" s="73">
        <f>'DL CT'!AI387</f>
        <v>1193500</v>
      </c>
      <c r="R387" s="67">
        <f>'DL CT'!AJ387</f>
        <v>0</v>
      </c>
      <c r="S387" s="67">
        <f>'DL CT'!AK387</f>
        <v>0</v>
      </c>
      <c r="T387" s="67">
        <f>'DL CT'!AL387</f>
        <v>0</v>
      </c>
      <c r="U387" s="73">
        <f>'DL CT'!AM387</f>
        <v>0</v>
      </c>
      <c r="V387" s="73">
        <f>'DL CT'!AN387</f>
        <v>0</v>
      </c>
      <c r="W387" s="67"/>
      <c r="X387" s="67" t="str">
        <f>'DL CT'!AB387</f>
        <v>Outlet</v>
      </c>
      <c r="Y387" s="67" t="str">
        <f>'DL CT'!AP387</f>
        <v>Outlet</v>
      </c>
      <c r="Z387" s="67"/>
      <c r="AA387" s="67"/>
      <c r="AB387" s="70" t="s">
        <v>1811</v>
      </c>
      <c r="AC387" s="74"/>
      <c r="AD387" s="67" t="s">
        <v>1809</v>
      </c>
    </row>
    <row r="388" spans="1:30" ht="15.75" customHeight="1" x14ac:dyDescent="0.15"/>
    <row r="389" spans="1:30" ht="15.75" customHeight="1" x14ac:dyDescent="0.15"/>
    <row r="390" spans="1:30" ht="15.75" customHeight="1" x14ac:dyDescent="0.15"/>
    <row r="391" spans="1:30" ht="15.75" customHeight="1" x14ac:dyDescent="0.15"/>
    <row r="392" spans="1:30" ht="15.75" customHeight="1" x14ac:dyDescent="0.15"/>
    <row r="393" spans="1:30" ht="15.75" customHeight="1" x14ac:dyDescent="0.15"/>
    <row r="394" spans="1:30" ht="15.75" customHeight="1" x14ac:dyDescent="0.15"/>
    <row r="395" spans="1:30" ht="15.75" customHeight="1" x14ac:dyDescent="0.15"/>
    <row r="396" spans="1:30" ht="15.75" customHeight="1" x14ac:dyDescent="0.15"/>
    <row r="397" spans="1:30" ht="15.75" customHeight="1" x14ac:dyDescent="0.15"/>
    <row r="398" spans="1:30" ht="15.75" customHeight="1" x14ac:dyDescent="0.15"/>
    <row r="399" spans="1:30" ht="15.75" customHeight="1" x14ac:dyDescent="0.15"/>
    <row r="400" spans="1:3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3:AD387" xr:uid="{00000000-0009-0000-0000-000004000000}"/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DATA!$AO:$AO</xm:f>
          </x14:formula1>
          <xm:sqref>AC4:AC15 AC63:AC118 AC120:AC190 AC194:AC260 AC264:AC332 AC334:AC339 AC341:AC343 AC345:AC347 AC351:AC387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>
      <pane xSplit="5" ySplit="3" topLeftCell="F4" activePane="bottomRight" state="frozen"/>
      <selection pane="bottomLeft" activeCell="A4" sqref="A4"/>
      <selection pane="topRight" activeCell="F1" sqref="F1"/>
      <selection pane="bottomRight" activeCell="F4" sqref="F4"/>
    </sheetView>
  </sheetViews>
  <sheetFormatPr defaultColWidth="14.42578125" defaultRowHeight="15" customHeight="1" x14ac:dyDescent="0.15"/>
  <cols>
    <col min="1" max="1" width="8.4921875" customWidth="1"/>
    <col min="2" max="2" width="6.47265625" customWidth="1"/>
    <col min="3" max="3" width="11.73046875" customWidth="1"/>
    <col min="4" max="4" width="11.32421875" customWidth="1"/>
    <col min="5" max="5" width="13.88671875" customWidth="1"/>
    <col min="6" max="6" width="14.42578125" customWidth="1"/>
    <col min="7" max="7" width="13.484375" customWidth="1"/>
    <col min="8" max="8" width="14.29296875" customWidth="1"/>
    <col min="9" max="9" width="13.75390625" customWidth="1"/>
    <col min="10" max="10" width="14.15625" customWidth="1"/>
    <col min="11" max="11" width="13.88671875" customWidth="1"/>
    <col min="12" max="12" width="13.078125" customWidth="1"/>
    <col min="13" max="13" width="21.3046875" customWidth="1"/>
    <col min="14" max="14" width="15.91015625" customWidth="1"/>
    <col min="15" max="16" width="12.13671875" customWidth="1"/>
  </cols>
  <sheetData>
    <row r="1" spans="1:16" ht="15.75" customHeight="1" x14ac:dyDescent="0.15">
      <c r="A1" s="75"/>
      <c r="B1" s="75"/>
      <c r="C1" s="75"/>
      <c r="D1" s="75"/>
      <c r="E1" s="76"/>
      <c r="F1" s="76"/>
      <c r="G1" s="76"/>
      <c r="H1" s="76"/>
      <c r="I1" s="76"/>
      <c r="J1" s="77"/>
      <c r="K1" s="78"/>
      <c r="L1" s="79"/>
      <c r="M1" s="80"/>
      <c r="N1" s="81"/>
      <c r="O1" s="82"/>
      <c r="P1" s="82"/>
    </row>
    <row r="2" spans="1:16" ht="15.75" customHeight="1" x14ac:dyDescent="0.15">
      <c r="A2" s="83" t="s">
        <v>1492</v>
      </c>
      <c r="B2" s="83" t="s">
        <v>1812</v>
      </c>
      <c r="C2" s="83" t="s">
        <v>1787</v>
      </c>
      <c r="D2" s="83" t="s">
        <v>1788</v>
      </c>
      <c r="E2" s="84" t="s">
        <v>106</v>
      </c>
      <c r="F2" s="84" t="s">
        <v>1813</v>
      </c>
      <c r="G2" s="84" t="s">
        <v>1814</v>
      </c>
      <c r="H2" s="84" t="s">
        <v>1815</v>
      </c>
      <c r="I2" s="84" t="s">
        <v>1800</v>
      </c>
      <c r="J2" s="85" t="s">
        <v>1801</v>
      </c>
      <c r="K2" s="86" t="s">
        <v>1816</v>
      </c>
      <c r="L2" s="87" t="s">
        <v>1817</v>
      </c>
      <c r="M2" s="88" t="s">
        <v>1711</v>
      </c>
      <c r="N2" s="89" t="s">
        <v>1818</v>
      </c>
      <c r="O2" s="90" t="s">
        <v>1819</v>
      </c>
      <c r="P2" s="90" t="s">
        <v>1820</v>
      </c>
    </row>
    <row r="3" spans="1:16" ht="24.75" customHeight="1" x14ac:dyDescent="0.15">
      <c r="A3" s="91"/>
      <c r="B3" s="92"/>
      <c r="C3" s="91"/>
      <c r="D3" s="91"/>
      <c r="E3" s="93" t="s">
        <v>1821</v>
      </c>
      <c r="F3" s="93">
        <f t="shared" ref="F3:L3" si="0">SUM(F4:F196)</f>
        <v>1293543500</v>
      </c>
      <c r="G3" s="93">
        <f t="shared" si="0"/>
        <v>329505250</v>
      </c>
      <c r="H3" s="93">
        <f t="shared" si="0"/>
        <v>964038250</v>
      </c>
      <c r="I3" s="93">
        <f t="shared" si="0"/>
        <v>280000</v>
      </c>
      <c r="J3" s="93">
        <f t="shared" si="0"/>
        <v>964318250</v>
      </c>
      <c r="K3" s="93">
        <f t="shared" si="0"/>
        <v>554904750</v>
      </c>
      <c r="L3" s="93">
        <f t="shared" si="0"/>
        <v>409413500</v>
      </c>
      <c r="M3" s="94"/>
      <c r="N3" s="93">
        <f>SUM(N4:N196)</f>
        <v>392759451</v>
      </c>
      <c r="O3" s="95"/>
      <c r="P3" s="95"/>
    </row>
    <row r="4" spans="1:16" ht="28.5" customHeight="1" x14ac:dyDescent="0.15">
      <c r="A4" s="96" t="str">
        <f t="shared" ref="A4:A196" si="1">RIGHT(D4,7)</f>
        <v>44228</v>
      </c>
      <c r="B4" s="97" t="str">
        <f t="shared" ref="B4:B196" si="2">IF(RIGHT(C4,3)&lt;"339","DS","HP")</f>
        <v>DS</v>
      </c>
      <c r="C4" s="96" t="s">
        <v>88</v>
      </c>
      <c r="D4" s="96" t="str">
        <f>IFERROR(VLOOKUP(C4,BAN!B:C,2,0),0)</f>
        <v>44228</v>
      </c>
      <c r="E4" s="98" t="str">
        <f>IFERROR(VLOOKUP(C4,BAN!B:H,7,0),0)</f>
        <v>Ánh Nguyệt</v>
      </c>
      <c r="F4" s="98">
        <f>SUMIFS(BAN!Q:Q,BAN!B:B,C4,BAN!A:A,A4)+SUMIFS(BAN!O:O,BAN!B:B,C4,BAN!A:A,A4)</f>
        <v>140000</v>
      </c>
      <c r="G4" s="98">
        <f>SUMIFS(BAN!O:O,BAN!B:B,C4,BAN!A:A,A4)+SUMIFS(BAN!S:S,BAN!B:B,C4,BAN!A:A,A4)</f>
        <v>0</v>
      </c>
      <c r="H4" s="98">
        <f t="shared" ref="H4:H196" si="3">F4-G4</f>
        <v>140000</v>
      </c>
      <c r="I4" s="98">
        <f>SUMIFS(BAN!U:U,BAN!B:B,C4,BAN!A:A,A4)</f>
        <v>0</v>
      </c>
      <c r="J4" s="99">
        <f t="shared" ref="J4:J196" si="4">H4+I4</f>
        <v>140000</v>
      </c>
      <c r="K4" s="99">
        <f>SUMIFS('CT THU KH'!L:L,'CT THU KH'!Q:Q,A4,'CT THU KH'!H:H,C4)</f>
        <v>140000</v>
      </c>
      <c r="L4" s="99">
        <f t="shared" ref="L4:L196" si="5">J4-K4</f>
        <v>0</v>
      </c>
      <c r="M4" s="100"/>
      <c r="N4" s="99">
        <f t="shared" ref="N4:N196" si="6">SUM(O4:P4)</f>
        <v>5343750</v>
      </c>
      <c r="O4" s="98">
        <f>SUMIF('CT TIEN VE'!$L$5:$L$44,$C4,'CT TIEN VE'!$D$5:$D$44)</f>
        <v>5343750</v>
      </c>
      <c r="P4" s="98">
        <f>SUMIF('CT TIEN VE'!$W$5:$W$44,$C4,'CT TIEN VE'!$S$5:$S$44)</f>
        <v>0</v>
      </c>
    </row>
    <row r="5" spans="1:16" ht="28.5" customHeight="1" x14ac:dyDescent="0.15">
      <c r="A5" s="96" t="str">
        <f t="shared" si="1"/>
        <v>44256</v>
      </c>
      <c r="B5" s="97" t="str">
        <f t="shared" si="2"/>
        <v>DS</v>
      </c>
      <c r="C5" s="96" t="s">
        <v>108</v>
      </c>
      <c r="D5" s="96" t="str">
        <f>IFERROR(VLOOKUP(C5,BAN!B:C,2,0),0)</f>
        <v>44256</v>
      </c>
      <c r="E5" s="98" t="str">
        <f>IFERROR(VLOOKUP(C5,BAN!B:H,7,0),0)</f>
        <v>Ái Vy</v>
      </c>
      <c r="F5" s="98">
        <f>SUMIFS(BAN!Q:Q,BAN!B:B,C5,BAN!A:A,A5)+SUMIFS(BAN!O:O,BAN!B:B,C5,BAN!A:A,A5)</f>
        <v>7480000</v>
      </c>
      <c r="G5" s="98">
        <f>SUMIFS(BAN!O:O,BAN!B:B,C5,BAN!A:A,A5)+SUMIFS(BAN!S:S,BAN!B:B,C5,BAN!A:A,A5)</f>
        <v>748000</v>
      </c>
      <c r="H5" s="98">
        <f t="shared" si="3"/>
        <v>6732000</v>
      </c>
      <c r="I5" s="98">
        <f>SUMIFS(BAN!U:U,BAN!B:B,C5,BAN!A:A,A5)</f>
        <v>0</v>
      </c>
      <c r="J5" s="99">
        <f t="shared" si="4"/>
        <v>6732000</v>
      </c>
      <c r="K5" s="99">
        <f>SUMIFS('CT THU KH'!L:L,'CT THU KH'!Q:Q,A5,'CT THU KH'!H:H,C5)</f>
        <v>6732000</v>
      </c>
      <c r="L5" s="99">
        <f t="shared" si="5"/>
        <v>0</v>
      </c>
      <c r="M5" s="100"/>
      <c r="N5" s="99">
        <f t="shared" si="6"/>
        <v>1732500</v>
      </c>
      <c r="O5" s="98">
        <f>SUMIF('CT TIEN VE'!$L$5:$L$44,$C5,'CT TIEN VE'!$D$5:$D$44)</f>
        <v>1732500</v>
      </c>
      <c r="P5" s="98">
        <f>SUMIF('CT TIEN VE'!$W$5:$W$44,$C5,'CT TIEN VE'!$S$5:$S$44)</f>
        <v>0</v>
      </c>
    </row>
    <row r="6" spans="1:16" ht="28.5" customHeight="1" x14ac:dyDescent="0.15">
      <c r="A6" s="96" t="str">
        <f t="shared" si="1"/>
        <v>44287</v>
      </c>
      <c r="B6" s="97" t="str">
        <f t="shared" si="2"/>
        <v>DS</v>
      </c>
      <c r="C6" s="96" t="s">
        <v>119</v>
      </c>
      <c r="D6" s="96" t="str">
        <f>IFERROR(VLOOKUP(C6,BAN!B:C,2,0),0)</f>
        <v>44287</v>
      </c>
      <c r="E6" s="98" t="str">
        <f>IFERROR(VLOOKUP(C6,BAN!B:H,7,0),0)</f>
        <v>Ánh Nguyệt</v>
      </c>
      <c r="F6" s="98">
        <f>SUMIFS(BAN!Q:Q,BAN!B:B,C6,BAN!A:A,A6)+SUMIFS(BAN!O:O,BAN!B:B,C6,BAN!A:A,A6)</f>
        <v>1065000</v>
      </c>
      <c r="G6" s="98">
        <f>SUMIFS(BAN!O:O,BAN!B:B,C6,BAN!A:A,A6)+SUMIFS(BAN!S:S,BAN!B:B,C6,BAN!A:A,A6)</f>
        <v>0</v>
      </c>
      <c r="H6" s="98">
        <f t="shared" si="3"/>
        <v>1065000</v>
      </c>
      <c r="I6" s="98">
        <f>SUMIFS(BAN!U:U,BAN!B:B,C6,BAN!A:A,A6)</f>
        <v>0</v>
      </c>
      <c r="J6" s="99">
        <f t="shared" si="4"/>
        <v>1065000</v>
      </c>
      <c r="K6" s="99">
        <f>SUMIFS('CT THU KH'!L:L,'CT THU KH'!Q:Q,A6,'CT THU KH'!H:H,C6)</f>
        <v>1065000</v>
      </c>
      <c r="L6" s="99">
        <f t="shared" si="5"/>
        <v>0</v>
      </c>
      <c r="M6" s="100"/>
      <c r="N6" s="99">
        <f t="shared" si="6"/>
        <v>7044000</v>
      </c>
      <c r="O6" s="98">
        <f>SUMIF('CT TIEN VE'!$L$5:$L$44,$C6,'CT TIEN VE'!$D$5:$D$44)</f>
        <v>7044000</v>
      </c>
      <c r="P6" s="98">
        <f>SUMIF('CT TIEN VE'!$W$5:$W$44,$C6,'CT TIEN VE'!$S$5:$S$44)</f>
        <v>0</v>
      </c>
    </row>
    <row r="7" spans="1:16" ht="28.5" customHeight="1" x14ac:dyDescent="0.15">
      <c r="A7" s="96" t="str">
        <f t="shared" si="1"/>
        <v>44317</v>
      </c>
      <c r="B7" s="97" t="str">
        <f t="shared" si="2"/>
        <v>DS</v>
      </c>
      <c r="C7" s="96" t="s">
        <v>128</v>
      </c>
      <c r="D7" s="96" t="str">
        <f>IFERROR(VLOOKUP(C7,BAN!B:C,2,0),0)</f>
        <v>44317</v>
      </c>
      <c r="E7" s="98" t="str">
        <f>IFERROR(VLOOKUP(C7,BAN!B:H,7,0),0)</f>
        <v>Thanh Sơn</v>
      </c>
      <c r="F7" s="98">
        <f>SUMIFS(BAN!Q:Q,BAN!B:B,C7,BAN!A:A,A7)+SUMIFS(BAN!O:O,BAN!B:B,C7,BAN!A:A,A7)</f>
        <v>4895000</v>
      </c>
      <c r="G7" s="98">
        <f>SUMIFS(BAN!O:O,BAN!B:B,C7,BAN!A:A,A7)+SUMIFS(BAN!S:S,BAN!B:B,C7,BAN!A:A,A7)</f>
        <v>979000</v>
      </c>
      <c r="H7" s="98">
        <f t="shared" si="3"/>
        <v>3916000</v>
      </c>
      <c r="I7" s="98">
        <f>SUMIFS(BAN!U:U,BAN!B:B,C7,BAN!A:A,A7)</f>
        <v>0</v>
      </c>
      <c r="J7" s="99">
        <f t="shared" si="4"/>
        <v>3916000</v>
      </c>
      <c r="K7" s="99">
        <f>SUMIFS('CT THU KH'!L:L,'CT THU KH'!Q:Q,A7,'CT THU KH'!H:H,C7)</f>
        <v>3916000</v>
      </c>
      <c r="L7" s="99">
        <f t="shared" si="5"/>
        <v>0</v>
      </c>
      <c r="M7" s="100"/>
      <c r="N7" s="99">
        <f t="shared" si="6"/>
        <v>140000</v>
      </c>
      <c r="O7" s="98">
        <f>SUMIF('CT TIEN VE'!$L$5:$L$44,$C7,'CT TIEN VE'!$D$5:$D$44)</f>
        <v>140000</v>
      </c>
      <c r="P7" s="98">
        <f>SUMIF('CT TIEN VE'!$W$5:$W$44,$C7,'CT TIEN VE'!$S$5:$S$44)</f>
        <v>0</v>
      </c>
    </row>
    <row r="8" spans="1:16" ht="28.5" customHeight="1" x14ac:dyDescent="0.15">
      <c r="A8" s="96" t="str">
        <f t="shared" si="1"/>
        <v>44317</v>
      </c>
      <c r="B8" s="97" t="str">
        <f t="shared" si="2"/>
        <v>DS</v>
      </c>
      <c r="C8" s="96" t="s">
        <v>139</v>
      </c>
      <c r="D8" s="96" t="str">
        <f>IFERROR(VLOOKUP(C8,BAN!B:C,2,0),0)</f>
        <v>44317</v>
      </c>
      <c r="E8" s="98" t="str">
        <f>IFERROR(VLOOKUP(C8,BAN!B:H,7,0),0)</f>
        <v>Thanh Sơn</v>
      </c>
      <c r="F8" s="98">
        <f>SUMIFS(BAN!Q:Q,BAN!B:B,C8,BAN!A:A,A8)+SUMIFS(BAN!O:O,BAN!B:B,C8,BAN!A:A,A8)</f>
        <v>3410000</v>
      </c>
      <c r="G8" s="98">
        <f>SUMIFS(BAN!O:O,BAN!B:B,C8,BAN!A:A,A8)+SUMIFS(BAN!S:S,BAN!B:B,C8,BAN!A:A,A8)</f>
        <v>682000</v>
      </c>
      <c r="H8" s="98">
        <f t="shared" si="3"/>
        <v>2728000</v>
      </c>
      <c r="I8" s="98">
        <f>SUMIFS(BAN!U:U,BAN!B:B,C8,BAN!A:A,A8)</f>
        <v>0</v>
      </c>
      <c r="J8" s="99">
        <f t="shared" si="4"/>
        <v>2728000</v>
      </c>
      <c r="K8" s="99">
        <f>SUMIFS('CT THU KH'!L:L,'CT THU KH'!Q:Q,A8,'CT THU KH'!H:H,C8)</f>
        <v>2728000</v>
      </c>
      <c r="L8" s="99">
        <f t="shared" si="5"/>
        <v>0</v>
      </c>
      <c r="M8" s="100"/>
      <c r="N8" s="99">
        <f t="shared" si="6"/>
        <v>1065000</v>
      </c>
      <c r="O8" s="98">
        <f>SUMIF('CT TIEN VE'!$L$5:$L$44,$C8,'CT TIEN VE'!$D$5:$D$44)</f>
        <v>1065000</v>
      </c>
      <c r="P8" s="98">
        <f>SUMIF('CT TIEN VE'!$W$5:$W$44,$C8,'CT TIEN VE'!$S$5:$S$44)</f>
        <v>0</v>
      </c>
    </row>
    <row r="9" spans="1:16" ht="28.5" customHeight="1" x14ac:dyDescent="0.15">
      <c r="A9" s="96" t="str">
        <f t="shared" si="1"/>
        <v>44348</v>
      </c>
      <c r="B9" s="97" t="str">
        <f t="shared" si="2"/>
        <v>DS</v>
      </c>
      <c r="C9" s="96" t="s">
        <v>143</v>
      </c>
      <c r="D9" s="96" t="str">
        <f>IFERROR(VLOOKUP(C9,BAN!B:C,2,0),0)</f>
        <v>44348</v>
      </c>
      <c r="E9" s="98" t="str">
        <f>IFERROR(VLOOKUP(C9,BAN!B:H,7,0),0)</f>
        <v>Ms Hạnh</v>
      </c>
      <c r="F9" s="98">
        <f>SUMIFS(BAN!Q:Q,BAN!B:B,C9,BAN!A:A,A9)+SUMIFS(BAN!O:O,BAN!B:B,C9,BAN!A:A,A9)</f>
        <v>1240000</v>
      </c>
      <c r="G9" s="98">
        <f>SUMIFS(BAN!O:O,BAN!B:B,C9,BAN!A:A,A9)+SUMIFS(BAN!S:S,BAN!B:B,C9,BAN!A:A,A9)</f>
        <v>0</v>
      </c>
      <c r="H9" s="98">
        <f t="shared" si="3"/>
        <v>1240000</v>
      </c>
      <c r="I9" s="98">
        <f>SUMIFS(BAN!U:U,BAN!B:B,C9,BAN!A:A,A9)</f>
        <v>0</v>
      </c>
      <c r="J9" s="99">
        <f t="shared" si="4"/>
        <v>1240000</v>
      </c>
      <c r="K9" s="99">
        <f>SUMIFS('CT THU KH'!L:L,'CT THU KH'!Q:Q,A9,'CT THU KH'!H:H,C9)</f>
        <v>0</v>
      </c>
      <c r="L9" s="99">
        <f t="shared" si="5"/>
        <v>1240000</v>
      </c>
      <c r="M9" s="100"/>
      <c r="N9" s="99">
        <f t="shared" si="6"/>
        <v>1240000</v>
      </c>
      <c r="O9" s="98">
        <f>SUMIF('CT TIEN VE'!$L$5:$L$44,$C9,'CT TIEN VE'!$D$5:$D$44)</f>
        <v>1240000</v>
      </c>
      <c r="P9" s="98">
        <f>SUMIF('CT TIEN VE'!$W$5:$W$44,$C9,'CT TIEN VE'!$S$5:$S$44)</f>
        <v>0</v>
      </c>
    </row>
    <row r="10" spans="1:16" ht="28.5" customHeight="1" x14ac:dyDescent="0.15">
      <c r="A10" s="96" t="str">
        <f t="shared" si="1"/>
        <v>44348</v>
      </c>
      <c r="B10" s="97" t="str">
        <f t="shared" si="2"/>
        <v>DS</v>
      </c>
      <c r="C10" s="96" t="s">
        <v>149</v>
      </c>
      <c r="D10" s="96" t="str">
        <f>IFERROR(VLOOKUP(C10,BAN!B:C,2,0),0)</f>
        <v>44348</v>
      </c>
      <c r="E10" s="98" t="str">
        <f>IFERROR(VLOOKUP(C10,BAN!B:H,7,0),0)</f>
        <v>Ánh Nguyệt</v>
      </c>
      <c r="F10" s="98">
        <f>SUMIFS(BAN!Q:Q,BAN!B:B,C10,BAN!A:A,A10)+SUMIFS(BAN!O:O,BAN!B:B,C10,BAN!A:A,A10)</f>
        <v>11000000</v>
      </c>
      <c r="G10" s="98">
        <f>SUMIFS(BAN!O:O,BAN!B:B,C10,BAN!A:A,A10)+SUMIFS(BAN!S:S,BAN!B:B,C10,BAN!A:A,A10)</f>
        <v>2200000</v>
      </c>
      <c r="H10" s="98">
        <f t="shared" si="3"/>
        <v>8800000</v>
      </c>
      <c r="I10" s="98">
        <f>SUMIFS(BAN!U:U,BAN!B:B,C10,BAN!A:A,A10)</f>
        <v>0</v>
      </c>
      <c r="J10" s="99">
        <f t="shared" si="4"/>
        <v>8800000</v>
      </c>
      <c r="K10" s="99">
        <f>SUMIFS('CT THU KH'!L:L,'CT THU KH'!Q:Q,A10,'CT THU KH'!H:H,C10)</f>
        <v>8800000</v>
      </c>
      <c r="L10" s="99">
        <f t="shared" si="5"/>
        <v>0</v>
      </c>
      <c r="M10" s="100"/>
      <c r="N10" s="99">
        <f t="shared" si="6"/>
        <v>1320000</v>
      </c>
      <c r="O10" s="98">
        <f>SUMIF('CT TIEN VE'!$L$5:$L$44,$C10,'CT TIEN VE'!$D$5:$D$44)</f>
        <v>1320000</v>
      </c>
      <c r="P10" s="98">
        <f>SUMIF('CT TIEN VE'!$W$5:$W$44,$C10,'CT TIEN VE'!$S$5:$S$44)</f>
        <v>0</v>
      </c>
    </row>
    <row r="11" spans="1:16" ht="28.5" customHeight="1" x14ac:dyDescent="0.15">
      <c r="A11" s="96" t="str">
        <f t="shared" si="1"/>
        <v>44440</v>
      </c>
      <c r="B11" s="97" t="str">
        <f t="shared" si="2"/>
        <v>DS</v>
      </c>
      <c r="C11" s="96" t="s">
        <v>156</v>
      </c>
      <c r="D11" s="96" t="str">
        <f>IFERROR(VLOOKUP(C11,BAN!B:C,2,0),0)</f>
        <v>44440</v>
      </c>
      <c r="E11" s="98" t="str">
        <f>IFERROR(VLOOKUP(C11,BAN!B:H,7,0),0)</f>
        <v>Ánh Nguyệt</v>
      </c>
      <c r="F11" s="98">
        <f>SUMIFS(BAN!Q:Q,BAN!B:B,C11,BAN!A:A,A11)+SUMIFS(BAN!O:O,BAN!B:B,C11,BAN!A:A,A11)</f>
        <v>58075000</v>
      </c>
      <c r="G11" s="98">
        <f>SUMIFS(BAN!O:O,BAN!B:B,C11,BAN!A:A,A11)+SUMIFS(BAN!S:S,BAN!B:B,C11,BAN!A:A,A11)</f>
        <v>58075000</v>
      </c>
      <c r="H11" s="98">
        <f t="shared" si="3"/>
        <v>0</v>
      </c>
      <c r="I11" s="98">
        <f>SUMIFS(BAN!U:U,BAN!B:B,C11,BAN!A:A,A11)</f>
        <v>0</v>
      </c>
      <c r="J11" s="99">
        <f t="shared" si="4"/>
        <v>0</v>
      </c>
      <c r="K11" s="99">
        <f>SUMIFS('CT THU KH'!L:L,'CT THU KH'!Q:Q,A11,'CT THU KH'!H:H,C11)</f>
        <v>0</v>
      </c>
      <c r="L11" s="99">
        <f t="shared" si="5"/>
        <v>0</v>
      </c>
      <c r="M11" s="100"/>
      <c r="N11" s="99">
        <f t="shared" si="6"/>
        <v>1304000</v>
      </c>
      <c r="O11" s="98">
        <f>SUMIF('CT TIEN VE'!$L$5:$L$44,$C11,'CT TIEN VE'!$D$5:$D$44)</f>
        <v>1304000</v>
      </c>
      <c r="P11" s="98">
        <f>SUMIF('CT TIEN VE'!$W$5:$W$44,$C11,'CT TIEN VE'!$S$5:$S$44)</f>
        <v>0</v>
      </c>
    </row>
    <row r="12" spans="1:16" ht="28.5" customHeight="1" x14ac:dyDescent="0.15">
      <c r="A12" s="96" t="str">
        <f t="shared" si="1"/>
        <v>44501</v>
      </c>
      <c r="B12" s="97" t="str">
        <f t="shared" si="2"/>
        <v>DS</v>
      </c>
      <c r="C12" s="96" t="s">
        <v>212</v>
      </c>
      <c r="D12" s="96" t="str">
        <f>IFERROR(VLOOKUP(C12,BAN!B:C,2,0),0)</f>
        <v>44501</v>
      </c>
      <c r="E12" s="98" t="str">
        <f>IFERROR(VLOOKUP(C12,BAN!B:H,7,0),0)</f>
        <v>Ánh Nguyệt</v>
      </c>
      <c r="F12" s="98">
        <f>SUMIFS(BAN!Q:Q,BAN!B:B,C12,BAN!A:A,A12)+SUMIFS(BAN!O:O,BAN!B:B,C12,BAN!A:A,A12)</f>
        <v>5720000</v>
      </c>
      <c r="G12" s="98">
        <f>SUMIFS(BAN!O:O,BAN!B:B,C12,BAN!A:A,A12)+SUMIFS(BAN!S:S,BAN!B:B,C12,BAN!A:A,A12)</f>
        <v>5720000</v>
      </c>
      <c r="H12" s="98">
        <f t="shared" si="3"/>
        <v>0</v>
      </c>
      <c r="I12" s="98">
        <f>SUMIFS(BAN!U:U,BAN!B:B,C12,BAN!A:A,A12)</f>
        <v>0</v>
      </c>
      <c r="J12" s="99">
        <f t="shared" si="4"/>
        <v>0</v>
      </c>
      <c r="K12" s="99">
        <f>SUMIFS('CT THU KH'!L:L,'CT THU KH'!Q:Q,A12,'CT THU KH'!H:H,C12)</f>
        <v>0</v>
      </c>
      <c r="L12" s="99">
        <f t="shared" si="5"/>
        <v>0</v>
      </c>
      <c r="M12" s="100"/>
      <c r="N12" s="99">
        <f t="shared" si="6"/>
        <v>13464000</v>
      </c>
      <c r="O12" s="98">
        <f>SUMIF('CT TIEN VE'!$L$5:$L$44,$C12,'CT TIEN VE'!$D$5:$D$44)</f>
        <v>13464000</v>
      </c>
      <c r="P12" s="98">
        <f>SUMIF('CT TIEN VE'!$W$5:$W$44,$C12,'CT TIEN VE'!$S$5:$S$44)</f>
        <v>0</v>
      </c>
    </row>
    <row r="13" spans="1:16" ht="28.5" customHeight="1" x14ac:dyDescent="0.15">
      <c r="A13" s="96" t="str">
        <f t="shared" si="1"/>
        <v>44531</v>
      </c>
      <c r="B13" s="97" t="str">
        <f t="shared" si="2"/>
        <v>DS</v>
      </c>
      <c r="C13" s="96" t="s">
        <v>217</v>
      </c>
      <c r="D13" s="96" t="str">
        <f>IFERROR(VLOOKUP(C13,BAN!B:C,2,0),0)</f>
        <v>44531</v>
      </c>
      <c r="E13" s="98" t="str">
        <f>IFERROR(VLOOKUP(C13,BAN!B:H,7,0),0)</f>
        <v>NVBH</v>
      </c>
      <c r="F13" s="98">
        <f>SUMIFS(BAN!Q:Q,BAN!B:B,C13,BAN!A:A,A13)+SUMIFS(BAN!O:O,BAN!B:B,C13,BAN!A:A,A13)</f>
        <v>2720000</v>
      </c>
      <c r="G13" s="98">
        <f>SUMIFS(BAN!O:O,BAN!B:B,C13,BAN!A:A,A13)+SUMIFS(BAN!S:S,BAN!B:B,C13,BAN!A:A,A13)</f>
        <v>544000</v>
      </c>
      <c r="H13" s="98">
        <f t="shared" si="3"/>
        <v>2176000</v>
      </c>
      <c r="I13" s="98">
        <f>SUMIFS(BAN!U:U,BAN!B:B,C13,BAN!A:A,A13)</f>
        <v>0</v>
      </c>
      <c r="J13" s="99">
        <f t="shared" si="4"/>
        <v>2176000</v>
      </c>
      <c r="K13" s="99">
        <f>SUMIFS('CT THU KH'!L:L,'CT THU KH'!Q:Q,A13,'CT THU KH'!H:H,C13)</f>
        <v>2176000</v>
      </c>
      <c r="L13" s="99">
        <f t="shared" si="5"/>
        <v>0</v>
      </c>
      <c r="M13" s="100"/>
      <c r="N13" s="99">
        <f t="shared" si="6"/>
        <v>3450000</v>
      </c>
      <c r="O13" s="98">
        <f>SUMIF('CT TIEN VE'!$L$5:$L$44,$C13,'CT TIEN VE'!$D$5:$D$44)</f>
        <v>3450000</v>
      </c>
      <c r="P13" s="98">
        <f>SUMIF('CT TIEN VE'!$W$5:$W$44,$C13,'CT TIEN VE'!$S$5:$S$44)</f>
        <v>0</v>
      </c>
    </row>
    <row r="14" spans="1:16" ht="28.5" customHeight="1" x14ac:dyDescent="0.15">
      <c r="A14" s="96" t="str">
        <f t="shared" si="1"/>
        <v>01/2021</v>
      </c>
      <c r="B14" s="97" t="str">
        <f t="shared" si="2"/>
        <v>DS</v>
      </c>
      <c r="C14" s="96" t="s">
        <v>223</v>
      </c>
      <c r="D14" s="96" t="str">
        <f>IFERROR(VLOOKUP(C14,BAN!B:C,2,0),0)</f>
        <v>13/01/2021</v>
      </c>
      <c r="E14" s="98" t="str">
        <f>IFERROR(VLOOKUP(C14,BAN!B:H,7,0),0)</f>
        <v>Ánh Nguyệt</v>
      </c>
      <c r="F14" s="98">
        <f>SUMIFS(BAN!Q:Q,BAN!B:B,C14,BAN!A:A,A14)+SUMIFS(BAN!O:O,BAN!B:B,C14,BAN!A:A,A14)</f>
        <v>2970000</v>
      </c>
      <c r="G14" s="98">
        <f>SUMIFS(BAN!O:O,BAN!B:B,C14,BAN!A:A,A14)+SUMIFS(BAN!S:S,BAN!B:B,C14,BAN!A:A,A14)</f>
        <v>594000</v>
      </c>
      <c r="H14" s="98">
        <f t="shared" si="3"/>
        <v>2376000</v>
      </c>
      <c r="I14" s="98">
        <f>SUMIFS(BAN!U:U,BAN!B:B,C14,BAN!A:A,A14)</f>
        <v>0</v>
      </c>
      <c r="J14" s="99">
        <f t="shared" si="4"/>
        <v>2376000</v>
      </c>
      <c r="K14" s="99">
        <f>SUMIFS('CT THU KH'!L:L,'CT THU KH'!Q:Q,A14,'CT THU KH'!H:H,C14)</f>
        <v>2376000</v>
      </c>
      <c r="L14" s="99">
        <f t="shared" si="5"/>
        <v>0</v>
      </c>
      <c r="M14" s="100"/>
      <c r="N14" s="99">
        <f t="shared" si="6"/>
        <v>13068000</v>
      </c>
      <c r="O14" s="98">
        <f>SUMIF('CT TIEN VE'!$L$5:$L$44,$C14,'CT TIEN VE'!$D$5:$D$44)</f>
        <v>13068000</v>
      </c>
      <c r="P14" s="98">
        <f>SUMIF('CT TIEN VE'!$W$5:$W$44,$C14,'CT TIEN VE'!$S$5:$S$44)</f>
        <v>0</v>
      </c>
    </row>
    <row r="15" spans="1:16" ht="28.5" customHeight="1" x14ac:dyDescent="0.15">
      <c r="A15" s="96" t="str">
        <f t="shared" si="1"/>
        <v>01/2021</v>
      </c>
      <c r="B15" s="97" t="str">
        <f t="shared" si="2"/>
        <v>DS</v>
      </c>
      <c r="C15" s="96" t="s">
        <v>231</v>
      </c>
      <c r="D15" s="96" t="str">
        <f>IFERROR(VLOOKUP(C15,BAN!B:C,2,0),0)</f>
        <v>13/01/2021</v>
      </c>
      <c r="E15" s="98" t="str">
        <f>IFERROR(VLOOKUP(C15,BAN!B:H,7,0),0)</f>
        <v>Ánh Nguyệt</v>
      </c>
      <c r="F15" s="98">
        <f>SUMIFS(BAN!Q:Q,BAN!B:B,C15,BAN!A:A,A15)+SUMIFS(BAN!O:O,BAN!B:B,C15,BAN!A:A,A15)</f>
        <v>14025000</v>
      </c>
      <c r="G15" s="98">
        <f>SUMIFS(BAN!O:O,BAN!B:B,C15,BAN!A:A,A15)+SUMIFS(BAN!S:S,BAN!B:B,C15,BAN!A:A,A15)</f>
        <v>2805000</v>
      </c>
      <c r="H15" s="98">
        <f t="shared" si="3"/>
        <v>11220000</v>
      </c>
      <c r="I15" s="98">
        <f>SUMIFS(BAN!U:U,BAN!B:B,C15,BAN!A:A,A15)</f>
        <v>0</v>
      </c>
      <c r="J15" s="99">
        <f t="shared" si="4"/>
        <v>11220000</v>
      </c>
      <c r="K15" s="99">
        <f>SUMIFS('CT THU KH'!L:L,'CT THU KH'!Q:Q,A15,'CT THU KH'!H:H,C15)</f>
        <v>11220000</v>
      </c>
      <c r="L15" s="99">
        <f t="shared" si="5"/>
        <v>0</v>
      </c>
      <c r="M15" s="100"/>
      <c r="N15" s="99">
        <f t="shared" si="6"/>
        <v>7764000</v>
      </c>
      <c r="O15" s="98">
        <f>SUMIF('CT TIEN VE'!$L$5:$L$44,$C15,'CT TIEN VE'!$D$5:$D$44)</f>
        <v>7764000</v>
      </c>
      <c r="P15" s="98">
        <f>SUMIF('CT TIEN VE'!$W$5:$W$44,$C15,'CT TIEN VE'!$S$5:$S$44)</f>
        <v>0</v>
      </c>
    </row>
    <row r="16" spans="1:16" ht="28.5" customHeight="1" x14ac:dyDescent="0.15">
      <c r="A16" s="96" t="str">
        <f t="shared" si="1"/>
        <v>01/2021</v>
      </c>
      <c r="B16" s="97" t="str">
        <f t="shared" si="2"/>
        <v>DS</v>
      </c>
      <c r="C16" s="96" t="s">
        <v>237</v>
      </c>
      <c r="D16" s="96" t="str">
        <f>IFERROR(VLOOKUP(C16,BAN!B:C,2,0),0)</f>
        <v>13/01/2021</v>
      </c>
      <c r="E16" s="98" t="str">
        <f>IFERROR(VLOOKUP(C16,BAN!B:H,7,0),0)</f>
        <v>Ánh Nguyệt</v>
      </c>
      <c r="F16" s="98">
        <f>SUMIFS(BAN!Q:Q,BAN!B:B,C16,BAN!A:A,A16)+SUMIFS(BAN!O:O,BAN!B:B,C16,BAN!A:A,A16)</f>
        <v>245000</v>
      </c>
      <c r="G16" s="98">
        <f>SUMIFS(BAN!O:O,BAN!B:B,C16,BAN!A:A,A16)+SUMIFS(BAN!S:S,BAN!B:B,C16,BAN!A:A,A16)</f>
        <v>49000</v>
      </c>
      <c r="H16" s="98">
        <f t="shared" si="3"/>
        <v>196000</v>
      </c>
      <c r="I16" s="98">
        <f>SUMIFS(BAN!U:U,BAN!B:B,C16,BAN!A:A,A16)</f>
        <v>0</v>
      </c>
      <c r="J16" s="99">
        <f t="shared" si="4"/>
        <v>196000</v>
      </c>
      <c r="K16" s="99">
        <f>SUMIFS('CT THU KH'!L:L,'CT THU KH'!Q:Q,A16,'CT THU KH'!H:H,C16)</f>
        <v>196000</v>
      </c>
      <c r="L16" s="99">
        <f t="shared" si="5"/>
        <v>0</v>
      </c>
      <c r="M16" s="100"/>
      <c r="N16" s="99">
        <f t="shared" si="6"/>
        <v>423000</v>
      </c>
      <c r="O16" s="98">
        <f>SUMIF('CT TIEN VE'!$L$5:$L$44,$C16,'CT TIEN VE'!$D$5:$D$44)</f>
        <v>423000</v>
      </c>
      <c r="P16" s="98">
        <f>SUMIF('CT TIEN VE'!$W$5:$W$44,$C16,'CT TIEN VE'!$S$5:$S$44)</f>
        <v>0</v>
      </c>
    </row>
    <row r="17" spans="1:16" ht="28.5" customHeight="1" x14ac:dyDescent="0.15">
      <c r="A17" s="96" t="str">
        <f t="shared" si="1"/>
        <v>01/2021</v>
      </c>
      <c r="B17" s="97" t="str">
        <f t="shared" si="2"/>
        <v>DS</v>
      </c>
      <c r="C17" s="96" t="s">
        <v>250</v>
      </c>
      <c r="D17" s="96" t="str">
        <f>IFERROR(VLOOKUP(C17,BAN!B:C,2,0),0)</f>
        <v>13/01/2021</v>
      </c>
      <c r="E17" s="98" t="str">
        <f>IFERROR(VLOOKUP(C17,BAN!B:H,7,0),0)</f>
        <v>NVBH</v>
      </c>
      <c r="F17" s="98">
        <f>SUMIFS(BAN!Q:Q,BAN!B:B,C17,BAN!A:A,A17)+SUMIFS(BAN!O:O,BAN!B:B,C17,BAN!A:A,A17)</f>
        <v>990000</v>
      </c>
      <c r="G17" s="98">
        <f>SUMIFS(BAN!O:O,BAN!B:B,C17,BAN!A:A,A17)+SUMIFS(BAN!S:S,BAN!B:B,C17,BAN!A:A,A17)</f>
        <v>198000</v>
      </c>
      <c r="H17" s="98">
        <f t="shared" si="3"/>
        <v>792000</v>
      </c>
      <c r="I17" s="98">
        <f>SUMIFS(BAN!U:U,BAN!B:B,C17,BAN!A:A,A17)</f>
        <v>0</v>
      </c>
      <c r="J17" s="99">
        <f t="shared" si="4"/>
        <v>792000</v>
      </c>
      <c r="K17" s="99">
        <f>SUMIFS('CT THU KH'!L:L,'CT THU KH'!Q:Q,A17,'CT THU KH'!H:H,C17)</f>
        <v>792000</v>
      </c>
      <c r="L17" s="99">
        <f t="shared" si="5"/>
        <v>0</v>
      </c>
      <c r="M17" s="100"/>
      <c r="N17" s="99">
        <f t="shared" si="6"/>
        <v>330000</v>
      </c>
      <c r="O17" s="98">
        <f>SUMIF('CT TIEN VE'!$L$5:$L$44,$C17,'CT TIEN VE'!$D$5:$D$44)</f>
        <v>330000</v>
      </c>
      <c r="P17" s="98">
        <f>SUMIF('CT TIEN VE'!$W$5:$W$44,$C17,'CT TIEN VE'!$S$5:$S$44)</f>
        <v>0</v>
      </c>
    </row>
    <row r="18" spans="1:16" ht="28.5" customHeight="1" x14ac:dyDescent="0.15">
      <c r="A18" s="96" t="str">
        <f t="shared" si="1"/>
        <v>01/2021</v>
      </c>
      <c r="B18" s="97" t="str">
        <f t="shared" si="2"/>
        <v>DS</v>
      </c>
      <c r="C18" s="96" t="s">
        <v>259</v>
      </c>
      <c r="D18" s="96" t="str">
        <f>IFERROR(VLOOKUP(C18,BAN!B:C,2,0),0)</f>
        <v>14/01/2021</v>
      </c>
      <c r="E18" s="98" t="str">
        <f>IFERROR(VLOOKUP(C18,BAN!B:H,7,0),0)</f>
        <v>Ánh Nguyệt</v>
      </c>
      <c r="F18" s="98">
        <f>SUMIFS(BAN!Q:Q,BAN!B:B,C18,BAN!A:A,A18)+SUMIFS(BAN!O:O,BAN!B:B,C18,BAN!A:A,A18)</f>
        <v>495000</v>
      </c>
      <c r="G18" s="98">
        <f>SUMIFS(BAN!O:O,BAN!B:B,C18,BAN!A:A,A18)+SUMIFS(BAN!S:S,BAN!B:B,C18,BAN!A:A,A18)</f>
        <v>99000</v>
      </c>
      <c r="H18" s="98">
        <f t="shared" si="3"/>
        <v>396000</v>
      </c>
      <c r="I18" s="98">
        <f>SUMIFS(BAN!U:U,BAN!B:B,C18,BAN!A:A,A18)</f>
        <v>0</v>
      </c>
      <c r="J18" s="99">
        <f t="shared" si="4"/>
        <v>396000</v>
      </c>
      <c r="K18" s="99">
        <f>SUMIFS('CT THU KH'!L:L,'CT THU KH'!Q:Q,A18,'CT THU KH'!H:H,C18)</f>
        <v>396000</v>
      </c>
      <c r="L18" s="99">
        <f t="shared" si="5"/>
        <v>0</v>
      </c>
      <c r="M18" s="100"/>
      <c r="N18" s="99">
        <f t="shared" si="6"/>
        <v>17990960</v>
      </c>
      <c r="O18" s="98">
        <f>SUMIF('CT TIEN VE'!$L$5:$L$44,$C18,'CT TIEN VE'!$D$5:$D$44)</f>
        <v>17990960</v>
      </c>
      <c r="P18" s="98">
        <f>SUMIF('CT TIEN VE'!$W$5:$W$44,$C18,'CT TIEN VE'!$S$5:$S$44)</f>
        <v>0</v>
      </c>
    </row>
    <row r="19" spans="1:16" ht="28.5" customHeight="1" x14ac:dyDescent="0.15">
      <c r="A19" s="96" t="str">
        <f t="shared" si="1"/>
        <v>01/2021</v>
      </c>
      <c r="B19" s="97" t="str">
        <f t="shared" si="2"/>
        <v>DS</v>
      </c>
      <c r="C19" s="96" t="s">
        <v>267</v>
      </c>
      <c r="D19" s="96" t="str">
        <f>IFERROR(VLOOKUP(C19,BAN!B:C,2,0),0)</f>
        <v>15/01/2021</v>
      </c>
      <c r="E19" s="98" t="str">
        <f>IFERROR(VLOOKUP(C19,BAN!B:H,7,0),0)</f>
        <v>Ánh Nguyệt</v>
      </c>
      <c r="F19" s="98">
        <f>SUMIFS(BAN!Q:Q,BAN!B:B,C19,BAN!A:A,A19)+SUMIFS(BAN!O:O,BAN!B:B,C19,BAN!A:A,A19)</f>
        <v>1100000</v>
      </c>
      <c r="G19" s="98">
        <f>SUMIFS(BAN!O:O,BAN!B:B,C19,BAN!A:A,A19)+SUMIFS(BAN!S:S,BAN!B:B,C19,BAN!A:A,A19)</f>
        <v>440000</v>
      </c>
      <c r="H19" s="98">
        <f t="shared" si="3"/>
        <v>660000</v>
      </c>
      <c r="I19" s="98">
        <f>SUMIFS(BAN!U:U,BAN!B:B,C19,BAN!A:A,A19)</f>
        <v>0</v>
      </c>
      <c r="J19" s="99">
        <f t="shared" si="4"/>
        <v>660000</v>
      </c>
      <c r="K19" s="99">
        <f>SUMIFS('CT THU KH'!L:L,'CT THU KH'!Q:Q,A19,'CT THU KH'!H:H,C19)</f>
        <v>660000</v>
      </c>
      <c r="L19" s="99">
        <f t="shared" si="5"/>
        <v>0</v>
      </c>
      <c r="M19" s="100"/>
      <c r="N19" s="99">
        <f t="shared" si="6"/>
        <v>646000</v>
      </c>
      <c r="O19" s="98">
        <f>SUMIF('CT TIEN VE'!$L$5:$L$44,$C19,'CT TIEN VE'!$D$5:$D$44)</f>
        <v>646000</v>
      </c>
      <c r="P19" s="98">
        <f>SUMIF('CT TIEN VE'!$W$5:$W$44,$C19,'CT TIEN VE'!$S$5:$S$44)</f>
        <v>0</v>
      </c>
    </row>
    <row r="20" spans="1:16" ht="28.5" customHeight="1" x14ac:dyDescent="0.15">
      <c r="A20" s="96" t="str">
        <f t="shared" si="1"/>
        <v>01/2021</v>
      </c>
      <c r="B20" s="97" t="str">
        <f t="shared" si="2"/>
        <v>DS</v>
      </c>
      <c r="C20" s="96" t="s">
        <v>275</v>
      </c>
      <c r="D20" s="96" t="str">
        <f>IFERROR(VLOOKUP(C20,BAN!B:C,2,0),0)</f>
        <v>15/01/2021</v>
      </c>
      <c r="E20" s="98" t="str">
        <f>IFERROR(VLOOKUP(C20,BAN!B:H,7,0),0)</f>
        <v>Phương Thảo</v>
      </c>
      <c r="F20" s="98">
        <f>SUMIFS(BAN!Q:Q,BAN!B:B,C20,BAN!A:A,A20)+SUMIFS(BAN!O:O,BAN!B:B,C20,BAN!A:A,A20)</f>
        <v>1650000</v>
      </c>
      <c r="G20" s="98">
        <f>SUMIFS(BAN!O:O,BAN!B:B,C20,BAN!A:A,A20)+SUMIFS(BAN!S:S,BAN!B:B,C20,BAN!A:A,A20)</f>
        <v>660000</v>
      </c>
      <c r="H20" s="98">
        <f t="shared" si="3"/>
        <v>990000</v>
      </c>
      <c r="I20" s="98">
        <f>SUMIFS(BAN!U:U,BAN!B:B,C20,BAN!A:A,A20)</f>
        <v>0</v>
      </c>
      <c r="J20" s="99">
        <f t="shared" si="4"/>
        <v>990000</v>
      </c>
      <c r="K20" s="99">
        <f>SUMIFS('CT THU KH'!L:L,'CT THU KH'!Q:Q,A20,'CT THU KH'!H:H,C20)</f>
        <v>990000</v>
      </c>
      <c r="L20" s="99">
        <f t="shared" si="5"/>
        <v>0</v>
      </c>
      <c r="M20" s="100"/>
      <c r="N20" s="99">
        <f t="shared" si="6"/>
        <v>6840000</v>
      </c>
      <c r="O20" s="98">
        <f>SUMIF('CT TIEN VE'!$L$5:$L$44,$C20,'CT TIEN VE'!$D$5:$D$44)</f>
        <v>6840000</v>
      </c>
      <c r="P20" s="98">
        <f>SUMIF('CT TIEN VE'!$W$5:$W$44,$C20,'CT TIEN VE'!$S$5:$S$44)</f>
        <v>0</v>
      </c>
    </row>
    <row r="21" spans="1:16" ht="28.5" customHeight="1" x14ac:dyDescent="0.15">
      <c r="A21" s="96" t="str">
        <f t="shared" si="1"/>
        <v>01/2021</v>
      </c>
      <c r="B21" s="97" t="str">
        <f t="shared" si="2"/>
        <v>DS</v>
      </c>
      <c r="C21" s="96" t="s">
        <v>282</v>
      </c>
      <c r="D21" s="96" t="str">
        <f>IFERROR(VLOOKUP(C21,BAN!B:C,2,0),0)</f>
        <v>16/01/2021</v>
      </c>
      <c r="E21" s="98" t="str">
        <f>IFERROR(VLOOKUP(C21,BAN!B:H,7,0),0)</f>
        <v>Ánh Nguyệt</v>
      </c>
      <c r="F21" s="98">
        <f>SUMIFS(BAN!Q:Q,BAN!B:B,C21,BAN!A:A,A21)+SUMIFS(BAN!O:O,BAN!B:B,C21,BAN!A:A,A21)</f>
        <v>370000</v>
      </c>
      <c r="G21" s="98">
        <f>SUMIFS(BAN!O:O,BAN!B:B,C21,BAN!A:A,A21)+SUMIFS(BAN!S:S,BAN!B:B,C21,BAN!A:A,A21)</f>
        <v>74000</v>
      </c>
      <c r="H21" s="98">
        <f t="shared" si="3"/>
        <v>296000</v>
      </c>
      <c r="I21" s="98">
        <f>SUMIFS(BAN!U:U,BAN!B:B,C21,BAN!A:A,A21)</f>
        <v>0</v>
      </c>
      <c r="J21" s="99">
        <f t="shared" si="4"/>
        <v>296000</v>
      </c>
      <c r="K21" s="99">
        <f>SUMIFS('CT THU KH'!L:L,'CT THU KH'!Q:Q,A21,'CT THU KH'!H:H,C21)</f>
        <v>296000</v>
      </c>
      <c r="L21" s="99">
        <f t="shared" si="5"/>
        <v>0</v>
      </c>
      <c r="M21" s="100"/>
      <c r="N21" s="99">
        <f t="shared" si="6"/>
        <v>7688000</v>
      </c>
      <c r="O21" s="98">
        <f>SUMIF('CT TIEN VE'!$L$5:$L$44,$C21,'CT TIEN VE'!$D$5:$D$44)</f>
        <v>7688000</v>
      </c>
      <c r="P21" s="98">
        <f>SUMIF('CT TIEN VE'!$W$5:$W$44,$C21,'CT TIEN VE'!$S$5:$S$44)</f>
        <v>0</v>
      </c>
    </row>
    <row r="22" spans="1:16" ht="28.5" customHeight="1" x14ac:dyDescent="0.15">
      <c r="A22" s="96" t="str">
        <f t="shared" si="1"/>
        <v>01/2021</v>
      </c>
      <c r="B22" s="97" t="str">
        <f t="shared" si="2"/>
        <v>DS</v>
      </c>
      <c r="C22" s="96" t="s">
        <v>290</v>
      </c>
      <c r="D22" s="96" t="str">
        <f>IFERROR(VLOOKUP(C22,BAN!B:C,2,0),0)</f>
        <v>16/01/2021</v>
      </c>
      <c r="E22" s="98" t="str">
        <f>IFERROR(VLOOKUP(C22,BAN!B:H,7,0),0)</f>
        <v>Ánh Nguyệt</v>
      </c>
      <c r="F22" s="98">
        <f>SUMIFS(BAN!Q:Q,BAN!B:B,C22,BAN!A:A,A22)+SUMIFS(BAN!O:O,BAN!B:B,C22,BAN!A:A,A22)</f>
        <v>1650000</v>
      </c>
      <c r="G22" s="98">
        <f>SUMIFS(BAN!O:O,BAN!B:B,C22,BAN!A:A,A22)+SUMIFS(BAN!S:S,BAN!B:B,C22,BAN!A:A,A22)</f>
        <v>330000</v>
      </c>
      <c r="H22" s="98">
        <f t="shared" si="3"/>
        <v>1320000</v>
      </c>
      <c r="I22" s="98">
        <f>SUMIFS(BAN!U:U,BAN!B:B,C22,BAN!A:A,A22)</f>
        <v>0</v>
      </c>
      <c r="J22" s="99">
        <f t="shared" si="4"/>
        <v>1320000</v>
      </c>
      <c r="K22" s="99">
        <f>SUMIFS('CT THU KH'!L:L,'CT THU KH'!Q:Q,A22,'CT THU KH'!H:H,C22)</f>
        <v>1320000</v>
      </c>
      <c r="L22" s="99">
        <f t="shared" si="5"/>
        <v>0</v>
      </c>
      <c r="M22" s="100"/>
      <c r="N22" s="99">
        <f t="shared" si="6"/>
        <v>385000</v>
      </c>
      <c r="O22" s="98">
        <f>SUMIF('CT TIEN VE'!$L$5:$L$44,$C22,'CT TIEN VE'!$D$5:$D$44)</f>
        <v>385000</v>
      </c>
      <c r="P22" s="98">
        <f>SUMIF('CT TIEN VE'!$W$5:$W$44,$C22,'CT TIEN VE'!$S$5:$S$44)</f>
        <v>0</v>
      </c>
    </row>
    <row r="23" spans="1:16" ht="28.5" customHeight="1" x14ac:dyDescent="0.15">
      <c r="A23" s="96" t="str">
        <f t="shared" si="1"/>
        <v>01/2021</v>
      </c>
      <c r="B23" s="97" t="str">
        <f t="shared" si="2"/>
        <v>DS</v>
      </c>
      <c r="C23" s="96" t="s">
        <v>296</v>
      </c>
      <c r="D23" s="96" t="str">
        <f>IFERROR(VLOOKUP(C23,BAN!B:C,2,0),0)</f>
        <v>16/01/2021</v>
      </c>
      <c r="E23" s="98" t="str">
        <f>IFERROR(VLOOKUP(C23,BAN!B:H,7,0),0)</f>
        <v>Ánh Nguyệt</v>
      </c>
      <c r="F23" s="98">
        <f>SUMIFS(BAN!Q:Q,BAN!B:B,C23,BAN!A:A,A23)+SUMIFS(BAN!O:O,BAN!B:B,C23,BAN!A:A,A23)</f>
        <v>1630000</v>
      </c>
      <c r="G23" s="98">
        <f>SUMIFS(BAN!O:O,BAN!B:B,C23,BAN!A:A,A23)+SUMIFS(BAN!S:S,BAN!B:B,C23,BAN!A:A,A23)</f>
        <v>326000</v>
      </c>
      <c r="H23" s="98">
        <f t="shared" si="3"/>
        <v>1304000</v>
      </c>
      <c r="I23" s="98">
        <f>SUMIFS(BAN!U:U,BAN!B:B,C23,BAN!A:A,A23)</f>
        <v>0</v>
      </c>
      <c r="J23" s="99">
        <f t="shared" si="4"/>
        <v>1304000</v>
      </c>
      <c r="K23" s="99">
        <f>SUMIFS('CT THU KH'!L:L,'CT THU KH'!Q:Q,A23,'CT THU KH'!H:H,C23)</f>
        <v>1304000</v>
      </c>
      <c r="L23" s="99">
        <f t="shared" si="5"/>
        <v>0</v>
      </c>
      <c r="M23" s="100"/>
      <c r="N23" s="99">
        <f t="shared" si="6"/>
        <v>825000</v>
      </c>
      <c r="O23" s="98">
        <f>SUMIF('CT TIEN VE'!$L$5:$L$44,$C23,'CT TIEN VE'!$D$5:$D$44)</f>
        <v>825000</v>
      </c>
      <c r="P23" s="98">
        <f>SUMIF('CT TIEN VE'!$W$5:$W$44,$C23,'CT TIEN VE'!$S$5:$S$44)</f>
        <v>0</v>
      </c>
    </row>
    <row r="24" spans="1:16" ht="28.5" customHeight="1" x14ac:dyDescent="0.15">
      <c r="A24" s="96" t="str">
        <f t="shared" si="1"/>
        <v>01/2021</v>
      </c>
      <c r="B24" s="97" t="str">
        <f t="shared" si="2"/>
        <v>DS</v>
      </c>
      <c r="C24" s="96" t="s">
        <v>306</v>
      </c>
      <c r="D24" s="96" t="str">
        <f>IFERROR(VLOOKUP(C24,BAN!B:C,2,0),0)</f>
        <v>17/01/2021</v>
      </c>
      <c r="E24" s="98" t="str">
        <f>IFERROR(VLOOKUP(C24,BAN!B:H,7,0),0)</f>
        <v>Phương Thảo</v>
      </c>
      <c r="F24" s="98">
        <f>SUMIFS(BAN!Q:Q,BAN!B:B,C24,BAN!A:A,A24)+SUMIFS(BAN!O:O,BAN!B:B,C24,BAN!A:A,A24)</f>
        <v>4015000</v>
      </c>
      <c r="G24" s="98">
        <f>SUMIFS(BAN!O:O,BAN!B:B,C24,BAN!A:A,A24)+SUMIFS(BAN!S:S,BAN!B:B,C24,BAN!A:A,A24)</f>
        <v>803000</v>
      </c>
      <c r="H24" s="98">
        <f t="shared" si="3"/>
        <v>3212000</v>
      </c>
      <c r="I24" s="98">
        <f>SUMIFS(BAN!U:U,BAN!B:B,C24,BAN!A:A,A24)</f>
        <v>0</v>
      </c>
      <c r="J24" s="99">
        <f t="shared" si="4"/>
        <v>3212000</v>
      </c>
      <c r="K24" s="99">
        <f>SUMIFS('CT THU KH'!L:L,'CT THU KH'!Q:Q,A24,'CT THU KH'!H:H,C24)</f>
        <v>3212000</v>
      </c>
      <c r="L24" s="99">
        <f t="shared" si="5"/>
        <v>0</v>
      </c>
      <c r="M24" s="100"/>
      <c r="N24" s="99">
        <f t="shared" si="6"/>
        <v>430000</v>
      </c>
      <c r="O24" s="98">
        <f>SUMIF('CT TIEN VE'!$L$5:$L$44,$C24,'CT TIEN VE'!$D$5:$D$44)</f>
        <v>430000</v>
      </c>
      <c r="P24" s="98">
        <f>SUMIF('CT TIEN VE'!$W$5:$W$44,$C24,'CT TIEN VE'!$S$5:$S$44)</f>
        <v>0</v>
      </c>
    </row>
    <row r="25" spans="1:16" ht="28.5" customHeight="1" x14ac:dyDescent="0.15">
      <c r="A25" s="96" t="str">
        <f t="shared" si="1"/>
        <v>01/2021</v>
      </c>
      <c r="B25" s="97" t="str">
        <f t="shared" si="2"/>
        <v>DS</v>
      </c>
      <c r="C25" s="96" t="s">
        <v>315</v>
      </c>
      <c r="D25" s="96" t="str">
        <f>IFERROR(VLOOKUP(C25,BAN!B:C,2,0),0)</f>
        <v>19/01/2021</v>
      </c>
      <c r="E25" s="98" t="str">
        <f>IFERROR(VLOOKUP(C25,BAN!B:H,7,0),0)</f>
        <v>Ánh Nguyệt</v>
      </c>
      <c r="F25" s="98">
        <f>SUMIFS(BAN!Q:Q,BAN!B:B,C25,BAN!A:A,A25)+SUMIFS(BAN!O:O,BAN!B:B,C25,BAN!A:A,A25)</f>
        <v>65000</v>
      </c>
      <c r="G25" s="98">
        <f>SUMIFS(BAN!O:O,BAN!B:B,C25,BAN!A:A,A25)+SUMIFS(BAN!S:S,BAN!B:B,C25,BAN!A:A,A25)</f>
        <v>0</v>
      </c>
      <c r="H25" s="98">
        <f t="shared" si="3"/>
        <v>65000</v>
      </c>
      <c r="I25" s="98">
        <f>SUMIFS(BAN!U:U,BAN!B:B,C25,BAN!A:A,A25)</f>
        <v>0</v>
      </c>
      <c r="J25" s="99">
        <f t="shared" si="4"/>
        <v>65000</v>
      </c>
      <c r="K25" s="99">
        <f>SUMIFS('CT THU KH'!L:L,'CT THU KH'!Q:Q,A25,'CT THU KH'!H:H,C25)</f>
        <v>65000</v>
      </c>
      <c r="L25" s="99">
        <f t="shared" si="5"/>
        <v>0</v>
      </c>
      <c r="M25" s="100"/>
      <c r="N25" s="99">
        <f t="shared" si="6"/>
        <v>10168000</v>
      </c>
      <c r="O25" s="98">
        <f>SUMIF('CT TIEN VE'!$L$5:$L$44,$C25,'CT TIEN VE'!$D$5:$D$44)</f>
        <v>10168000</v>
      </c>
      <c r="P25" s="98">
        <f>SUMIF('CT TIEN VE'!$W$5:$W$44,$C25,'CT TIEN VE'!$S$5:$S$44)</f>
        <v>0</v>
      </c>
    </row>
    <row r="26" spans="1:16" ht="28.5" customHeight="1" x14ac:dyDescent="0.15">
      <c r="A26" s="96" t="str">
        <f t="shared" si="1"/>
        <v>01/2021</v>
      </c>
      <c r="B26" s="97" t="str">
        <f t="shared" si="2"/>
        <v>DS</v>
      </c>
      <c r="C26" s="96" t="s">
        <v>326</v>
      </c>
      <c r="D26" s="96" t="str">
        <f>IFERROR(VLOOKUP(C26,BAN!B:C,2,0),0)</f>
        <v>19/01/2021</v>
      </c>
      <c r="E26" s="98" t="str">
        <f>IFERROR(VLOOKUP(C26,BAN!B:H,7,0),0)</f>
        <v>Ánh Nguyệt</v>
      </c>
      <c r="F26" s="98">
        <f>SUMIFS(BAN!Q:Q,BAN!B:B,C26,BAN!A:A,A26)+SUMIFS(BAN!O:O,BAN!B:B,C26,BAN!A:A,A26)</f>
        <v>65000</v>
      </c>
      <c r="G26" s="98">
        <f>SUMIFS(BAN!O:O,BAN!B:B,C26,BAN!A:A,A26)+SUMIFS(BAN!S:S,BAN!B:B,C26,BAN!A:A,A26)</f>
        <v>0</v>
      </c>
      <c r="H26" s="98">
        <f t="shared" si="3"/>
        <v>65000</v>
      </c>
      <c r="I26" s="98">
        <f>SUMIFS(BAN!U:U,BAN!B:B,C26,BAN!A:A,A26)</f>
        <v>0</v>
      </c>
      <c r="J26" s="99">
        <f t="shared" si="4"/>
        <v>65000</v>
      </c>
      <c r="K26" s="99">
        <f>SUMIFS('CT THU KH'!L:L,'CT THU KH'!Q:Q,A26,'CT THU KH'!H:H,C26)</f>
        <v>65000</v>
      </c>
      <c r="L26" s="99">
        <f t="shared" si="5"/>
        <v>0</v>
      </c>
      <c r="M26" s="100"/>
      <c r="N26" s="99">
        <f t="shared" si="6"/>
        <v>11451000</v>
      </c>
      <c r="O26" s="98">
        <f>SUMIF('CT TIEN VE'!$L$5:$L$44,$C26,'CT TIEN VE'!$D$5:$D$44)</f>
        <v>11451000</v>
      </c>
      <c r="P26" s="98">
        <f>SUMIF('CT TIEN VE'!$W$5:$W$44,$C26,'CT TIEN VE'!$S$5:$S$44)</f>
        <v>0</v>
      </c>
    </row>
    <row r="27" spans="1:16" ht="28.5" customHeight="1" x14ac:dyDescent="0.15">
      <c r="A27" s="96" t="str">
        <f t="shared" si="1"/>
        <v>01/2021</v>
      </c>
      <c r="B27" s="97" t="str">
        <f t="shared" si="2"/>
        <v>DS</v>
      </c>
      <c r="C27" s="96" t="s">
        <v>332</v>
      </c>
      <c r="D27" s="96" t="str">
        <f>IFERROR(VLOOKUP(C27,BAN!B:C,2,0),0)</f>
        <v>20/01/2021</v>
      </c>
      <c r="E27" s="98" t="str">
        <f>IFERROR(VLOOKUP(C27,BAN!B:H,7,0),0)</f>
        <v>Ánh Nguyệt</v>
      </c>
      <c r="F27" s="98">
        <f>SUMIFS(BAN!Q:Q,BAN!B:B,C27,BAN!A:A,A27)+SUMIFS(BAN!O:O,BAN!B:B,C27,BAN!A:A,A27)</f>
        <v>29610000</v>
      </c>
      <c r="G27" s="98">
        <f>SUMIFS(BAN!O:O,BAN!B:B,C27,BAN!A:A,A27)+SUMIFS(BAN!S:S,BAN!B:B,C27,BAN!A:A,A27)</f>
        <v>5832500</v>
      </c>
      <c r="H27" s="98">
        <f t="shared" si="3"/>
        <v>23777500</v>
      </c>
      <c r="I27" s="98">
        <f>SUMIFS(BAN!U:U,BAN!B:B,C27,BAN!A:A,A27)</f>
        <v>0</v>
      </c>
      <c r="J27" s="99">
        <f t="shared" si="4"/>
        <v>23777500</v>
      </c>
      <c r="K27" s="99">
        <f>SUMIFS('CT THU KH'!L:L,'CT THU KH'!Q:Q,A27,'CT THU KH'!H:H,C27)</f>
        <v>23777500</v>
      </c>
      <c r="L27" s="99">
        <f t="shared" si="5"/>
        <v>0</v>
      </c>
      <c r="M27" s="100"/>
      <c r="N27" s="99">
        <f t="shared" si="6"/>
        <v>400000</v>
      </c>
      <c r="O27" s="98">
        <f>SUMIF('CT TIEN VE'!$L$5:$L$44,$C27,'CT TIEN VE'!$D$5:$D$44)</f>
        <v>400000</v>
      </c>
      <c r="P27" s="98">
        <f>SUMIF('CT TIEN VE'!$W$5:$W$44,$C27,'CT TIEN VE'!$S$5:$S$44)</f>
        <v>0</v>
      </c>
    </row>
    <row r="28" spans="1:16" ht="28.5" customHeight="1" x14ac:dyDescent="0.15">
      <c r="A28" s="96" t="str">
        <f t="shared" si="1"/>
        <v>01/2021</v>
      </c>
      <c r="B28" s="97" t="str">
        <f t="shared" si="2"/>
        <v>DS</v>
      </c>
      <c r="C28" s="96" t="s">
        <v>353</v>
      </c>
      <c r="D28" s="96" t="str">
        <f>IFERROR(VLOOKUP(C28,BAN!B:C,2,0),0)</f>
        <v>22/01/2021</v>
      </c>
      <c r="E28" s="98" t="str">
        <f>IFERROR(VLOOKUP(C28,BAN!B:H,7,0),0)</f>
        <v>Ánh Nguyệt</v>
      </c>
      <c r="F28" s="98">
        <f>SUMIFS(BAN!Q:Q,BAN!B:B,C28,BAN!A:A,A28)+SUMIFS(BAN!O:O,BAN!B:B,C28,BAN!A:A,A28)</f>
        <v>990000</v>
      </c>
      <c r="G28" s="98">
        <f>SUMIFS(BAN!O:O,BAN!B:B,C28,BAN!A:A,A28)+SUMIFS(BAN!S:S,BAN!B:B,C28,BAN!A:A,A28)</f>
        <v>198000</v>
      </c>
      <c r="H28" s="98">
        <f t="shared" si="3"/>
        <v>792000</v>
      </c>
      <c r="I28" s="98">
        <f>SUMIFS(BAN!U:U,BAN!B:B,C28,BAN!A:A,A28)</f>
        <v>0</v>
      </c>
      <c r="J28" s="99">
        <f t="shared" si="4"/>
        <v>792000</v>
      </c>
      <c r="K28" s="99">
        <f>SUMIFS('CT THU KH'!L:L,'CT THU KH'!Q:Q,A28,'CT THU KH'!H:H,C28)</f>
        <v>792000</v>
      </c>
      <c r="L28" s="99">
        <f t="shared" si="5"/>
        <v>0</v>
      </c>
      <c r="M28" s="100"/>
      <c r="N28" s="99">
        <f t="shared" si="6"/>
        <v>400000</v>
      </c>
      <c r="O28" s="98">
        <f>SUMIF('CT TIEN VE'!$L$5:$L$44,$C28,'CT TIEN VE'!$D$5:$D$44)</f>
        <v>400000</v>
      </c>
      <c r="P28" s="98">
        <f>SUMIF('CT TIEN VE'!$W$5:$W$44,$C28,'CT TIEN VE'!$S$5:$S$44)</f>
        <v>0</v>
      </c>
    </row>
    <row r="29" spans="1:16" ht="28.5" customHeight="1" x14ac:dyDescent="0.15">
      <c r="A29" s="96" t="str">
        <f t="shared" si="1"/>
        <v>01/2021</v>
      </c>
      <c r="B29" s="97" t="str">
        <f t="shared" si="2"/>
        <v>DS</v>
      </c>
      <c r="C29" s="96" t="s">
        <v>359</v>
      </c>
      <c r="D29" s="96" t="str">
        <f>IFERROR(VLOOKUP(C29,BAN!B:C,2,0),0)</f>
        <v>22/01/2021</v>
      </c>
      <c r="E29" s="98" t="str">
        <f>IFERROR(VLOOKUP(C29,BAN!B:H,7,0),0)</f>
        <v>Ánh Nguyệt</v>
      </c>
      <c r="F29" s="98">
        <f>SUMIFS(BAN!Q:Q,BAN!B:B,C29,BAN!A:A,A29)+SUMIFS(BAN!O:O,BAN!B:B,C29,BAN!A:A,A29)</f>
        <v>500000</v>
      </c>
      <c r="G29" s="98">
        <f>SUMIFS(BAN!O:O,BAN!B:B,C29,BAN!A:A,A29)+SUMIFS(BAN!S:S,BAN!B:B,C29,BAN!A:A,A29)</f>
        <v>100000</v>
      </c>
      <c r="H29" s="98">
        <f t="shared" si="3"/>
        <v>400000</v>
      </c>
      <c r="I29" s="98">
        <f>SUMIFS(BAN!U:U,BAN!B:B,C29,BAN!A:A,A29)</f>
        <v>0</v>
      </c>
      <c r="J29" s="99">
        <f t="shared" si="4"/>
        <v>400000</v>
      </c>
      <c r="K29" s="99">
        <f>SUMIFS('CT THU KH'!L:L,'CT THU KH'!Q:Q,A29,'CT THU KH'!H:H,C29)</f>
        <v>400000</v>
      </c>
      <c r="L29" s="99">
        <f t="shared" si="5"/>
        <v>0</v>
      </c>
      <c r="M29" s="100"/>
      <c r="N29" s="99">
        <f t="shared" si="6"/>
        <v>2244000</v>
      </c>
      <c r="O29" s="98">
        <f>SUMIF('CT TIEN VE'!$L$5:$L$44,$C29,'CT TIEN VE'!$D$5:$D$44)</f>
        <v>2244000</v>
      </c>
      <c r="P29" s="98">
        <f>SUMIF('CT TIEN VE'!$W$5:$W$44,$C29,'CT TIEN VE'!$S$5:$S$44)</f>
        <v>0</v>
      </c>
    </row>
    <row r="30" spans="1:16" ht="28.5" customHeight="1" x14ac:dyDescent="0.15">
      <c r="A30" s="96" t="str">
        <f t="shared" si="1"/>
        <v>01/2021</v>
      </c>
      <c r="B30" s="97" t="str">
        <f t="shared" si="2"/>
        <v>DS</v>
      </c>
      <c r="C30" s="96" t="s">
        <v>368</v>
      </c>
      <c r="D30" s="96" t="str">
        <f>IFERROR(VLOOKUP(C30,BAN!B:C,2,0),0)</f>
        <v>22/01/2021</v>
      </c>
      <c r="E30" s="98" t="str">
        <f>IFERROR(VLOOKUP(C30,BAN!B:H,7,0),0)</f>
        <v>Ánh Nguyệt</v>
      </c>
      <c r="F30" s="98">
        <f>SUMIFS(BAN!Q:Q,BAN!B:B,C30,BAN!A:A,A30)+SUMIFS(BAN!O:O,BAN!B:B,C30,BAN!A:A,A30)</f>
        <v>215000</v>
      </c>
      <c r="G30" s="98">
        <f>SUMIFS(BAN!O:O,BAN!B:B,C30,BAN!A:A,A30)+SUMIFS(BAN!S:S,BAN!B:B,C30,BAN!A:A,A30)</f>
        <v>43000</v>
      </c>
      <c r="H30" s="98">
        <f t="shared" si="3"/>
        <v>172000</v>
      </c>
      <c r="I30" s="98">
        <f>SUMIFS(BAN!U:U,BAN!B:B,C30,BAN!A:A,A30)</f>
        <v>0</v>
      </c>
      <c r="J30" s="99">
        <f t="shared" si="4"/>
        <v>172000</v>
      </c>
      <c r="K30" s="99">
        <f>SUMIFS('CT THU KH'!L:L,'CT THU KH'!Q:Q,A30,'CT THU KH'!H:H,C30)</f>
        <v>172000</v>
      </c>
      <c r="L30" s="99">
        <f t="shared" si="5"/>
        <v>0</v>
      </c>
      <c r="M30" s="100"/>
      <c r="N30" s="99">
        <f t="shared" si="6"/>
        <v>6600000</v>
      </c>
      <c r="O30" s="98">
        <f>SUMIF('CT TIEN VE'!$L$5:$L$44,$C30,'CT TIEN VE'!$D$5:$D$44)</f>
        <v>6600000</v>
      </c>
      <c r="P30" s="98">
        <f>SUMIF('CT TIEN VE'!$W$5:$W$44,$C30,'CT TIEN VE'!$S$5:$S$44)</f>
        <v>0</v>
      </c>
    </row>
    <row r="31" spans="1:16" ht="28.5" customHeight="1" x14ac:dyDescent="0.15">
      <c r="A31" s="96" t="str">
        <f t="shared" si="1"/>
        <v>01/2021</v>
      </c>
      <c r="B31" s="97" t="str">
        <f t="shared" si="2"/>
        <v>DS</v>
      </c>
      <c r="C31" s="96" t="s">
        <v>373</v>
      </c>
      <c r="D31" s="96" t="str">
        <f>IFERROR(VLOOKUP(C31,BAN!B:C,2,0),0)</f>
        <v>22/01/2021</v>
      </c>
      <c r="E31" s="98" t="str">
        <f>IFERROR(VLOOKUP(C31,BAN!B:H,7,0),0)</f>
        <v>Ánh Nguyệt</v>
      </c>
      <c r="F31" s="98">
        <f>SUMIFS(BAN!Q:Q,BAN!B:B,C31,BAN!A:A,A31)+SUMIFS(BAN!O:O,BAN!B:B,C31,BAN!A:A,A31)</f>
        <v>495000</v>
      </c>
      <c r="G31" s="98">
        <f>SUMIFS(BAN!O:O,BAN!B:B,C31,BAN!A:A,A31)+SUMIFS(BAN!S:S,BAN!B:B,C31,BAN!A:A,A31)</f>
        <v>99000</v>
      </c>
      <c r="H31" s="98">
        <f t="shared" si="3"/>
        <v>396000</v>
      </c>
      <c r="I31" s="98">
        <f>SUMIFS(BAN!U:U,BAN!B:B,C31,BAN!A:A,A31)</f>
        <v>0</v>
      </c>
      <c r="J31" s="99">
        <f t="shared" si="4"/>
        <v>396000</v>
      </c>
      <c r="K31" s="99">
        <f>SUMIFS('CT THU KH'!L:L,'CT THU KH'!Q:Q,A31,'CT THU KH'!H:H,C31)</f>
        <v>396000</v>
      </c>
      <c r="L31" s="99">
        <f t="shared" si="5"/>
        <v>0</v>
      </c>
      <c r="M31" s="100"/>
      <c r="N31" s="99">
        <f t="shared" si="6"/>
        <v>2860000</v>
      </c>
      <c r="O31" s="98">
        <f>SUMIF('CT TIEN VE'!$L$5:$L$44,$C31,'CT TIEN VE'!$D$5:$D$44)</f>
        <v>2860000</v>
      </c>
      <c r="P31" s="98">
        <f>SUMIF('CT TIEN VE'!$W$5:$W$44,$C31,'CT TIEN VE'!$S$5:$S$44)</f>
        <v>0</v>
      </c>
    </row>
    <row r="32" spans="1:16" ht="28.5" customHeight="1" x14ac:dyDescent="0.15">
      <c r="A32" s="96" t="str">
        <f t="shared" si="1"/>
        <v>01/2021</v>
      </c>
      <c r="B32" s="97" t="str">
        <f t="shared" si="2"/>
        <v>DS</v>
      </c>
      <c r="C32" s="96" t="s">
        <v>380</v>
      </c>
      <c r="D32" s="96" t="str">
        <f>IFERROR(VLOOKUP(C32,BAN!B:C,2,0),0)</f>
        <v>22/01/2021</v>
      </c>
      <c r="E32" s="98" t="str">
        <f>IFERROR(VLOOKUP(C32,BAN!B:H,7,0),0)</f>
        <v>Ánh Nguyệt</v>
      </c>
      <c r="F32" s="98">
        <f>SUMIFS(BAN!Q:Q,BAN!B:B,C32,BAN!A:A,A32)+SUMIFS(BAN!O:O,BAN!B:B,C32,BAN!A:A,A32)</f>
        <v>2090000</v>
      </c>
      <c r="G32" s="98">
        <f>SUMIFS(BAN!O:O,BAN!B:B,C32,BAN!A:A,A32)+SUMIFS(BAN!S:S,BAN!B:B,C32,BAN!A:A,A32)</f>
        <v>418000</v>
      </c>
      <c r="H32" s="98">
        <f t="shared" si="3"/>
        <v>1672000</v>
      </c>
      <c r="I32" s="98">
        <f>SUMIFS(BAN!U:U,BAN!B:B,C32,BAN!A:A,A32)</f>
        <v>0</v>
      </c>
      <c r="J32" s="99">
        <f t="shared" si="4"/>
        <v>1672000</v>
      </c>
      <c r="K32" s="99">
        <f>SUMIFS('CT THU KH'!L:L,'CT THU KH'!Q:Q,A32,'CT THU KH'!H:H,C32)</f>
        <v>1672000</v>
      </c>
      <c r="L32" s="99">
        <f t="shared" si="5"/>
        <v>0</v>
      </c>
      <c r="M32" s="100"/>
      <c r="N32" s="99">
        <f t="shared" si="6"/>
        <v>2970000</v>
      </c>
      <c r="O32" s="98">
        <f>SUMIF('CT TIEN VE'!$L$5:$L$44,$C32,'CT TIEN VE'!$D$5:$D$44)</f>
        <v>2970000</v>
      </c>
      <c r="P32" s="98">
        <f>SUMIF('CT TIEN VE'!$W$5:$W$44,$C32,'CT TIEN VE'!$S$5:$S$44)</f>
        <v>0</v>
      </c>
    </row>
    <row r="33" spans="1:16" ht="28.5" customHeight="1" x14ac:dyDescent="0.15">
      <c r="A33" s="96" t="str">
        <f t="shared" si="1"/>
        <v>01/2021</v>
      </c>
      <c r="B33" s="97" t="str">
        <f t="shared" si="2"/>
        <v>DS</v>
      </c>
      <c r="C33" s="96" t="s">
        <v>387</v>
      </c>
      <c r="D33" s="96" t="str">
        <f>IFERROR(VLOOKUP(C33,BAN!B:C,2,0),0)</f>
        <v>22/01/2021</v>
      </c>
      <c r="E33" s="98" t="str">
        <f>IFERROR(VLOOKUP(C33,BAN!B:H,7,0),0)</f>
        <v>Ánh Nguyệt</v>
      </c>
      <c r="F33" s="98">
        <f>SUMIFS(BAN!Q:Q,BAN!B:B,C33,BAN!A:A,A33)+SUMIFS(BAN!O:O,BAN!B:B,C33,BAN!A:A,A33)</f>
        <v>1100000</v>
      </c>
      <c r="G33" s="98">
        <f>SUMIFS(BAN!O:O,BAN!B:B,C33,BAN!A:A,A33)+SUMIFS(BAN!S:S,BAN!B:B,C33,BAN!A:A,A33)</f>
        <v>440000</v>
      </c>
      <c r="H33" s="98">
        <f t="shared" si="3"/>
        <v>660000</v>
      </c>
      <c r="I33" s="98">
        <f>SUMIFS(BAN!U:U,BAN!B:B,C33,BAN!A:A,A33)</f>
        <v>0</v>
      </c>
      <c r="J33" s="99">
        <f t="shared" si="4"/>
        <v>660000</v>
      </c>
      <c r="K33" s="99">
        <f>SUMIFS('CT THU KH'!L:L,'CT THU KH'!Q:Q,A33,'CT THU KH'!H:H,C33)</f>
        <v>660000</v>
      </c>
      <c r="L33" s="99">
        <f t="shared" si="5"/>
        <v>0</v>
      </c>
      <c r="M33" s="100"/>
      <c r="N33" s="99">
        <f t="shared" si="6"/>
        <v>10000000</v>
      </c>
      <c r="O33" s="98">
        <f>SUMIF('CT TIEN VE'!$L$5:$L$44,$C33,'CT TIEN VE'!$D$5:$D$44)</f>
        <v>10000000</v>
      </c>
      <c r="P33" s="98">
        <f>SUMIF('CT TIEN VE'!$W$5:$W$44,$C33,'CT TIEN VE'!$S$5:$S$44)</f>
        <v>0</v>
      </c>
    </row>
    <row r="34" spans="1:16" ht="28.5" customHeight="1" x14ac:dyDescent="0.15">
      <c r="A34" s="96" t="str">
        <f t="shared" si="1"/>
        <v>01/2021</v>
      </c>
      <c r="B34" s="97" t="str">
        <f t="shared" si="2"/>
        <v>DS</v>
      </c>
      <c r="C34" s="96" t="s">
        <v>394</v>
      </c>
      <c r="D34" s="96" t="str">
        <f>IFERROR(VLOOKUP(C34,BAN!B:C,2,0),0)</f>
        <v>23/01/2021</v>
      </c>
      <c r="E34" s="98" t="str">
        <f>IFERROR(VLOOKUP(C34,BAN!B:H,7,0),0)</f>
        <v>Phương Thảo</v>
      </c>
      <c r="F34" s="98">
        <f>SUMIFS(BAN!Q:Q,BAN!B:B,C34,BAN!A:A,A34)+SUMIFS(BAN!O:O,BAN!B:B,C34,BAN!A:A,A34)</f>
        <v>190000</v>
      </c>
      <c r="G34" s="98">
        <f>SUMIFS(BAN!O:O,BAN!B:B,C34,BAN!A:A,A34)+SUMIFS(BAN!S:S,BAN!B:B,C34,BAN!A:A,A34)</f>
        <v>0</v>
      </c>
      <c r="H34" s="98">
        <f t="shared" si="3"/>
        <v>190000</v>
      </c>
      <c r="I34" s="98">
        <f>SUMIFS(BAN!U:U,BAN!B:B,C34,BAN!A:A,A34)</f>
        <v>0</v>
      </c>
      <c r="J34" s="99">
        <f t="shared" si="4"/>
        <v>190000</v>
      </c>
      <c r="K34" s="99">
        <f>SUMIFS('CT THU KH'!L:L,'CT THU KH'!Q:Q,A34,'CT THU KH'!H:H,C34)</f>
        <v>190000</v>
      </c>
      <c r="L34" s="99">
        <f t="shared" si="5"/>
        <v>0</v>
      </c>
      <c r="M34" s="100"/>
      <c r="N34" s="99">
        <f t="shared" si="6"/>
        <v>2640000</v>
      </c>
      <c r="O34" s="98">
        <f>SUMIF('CT TIEN VE'!$L$5:$L$44,$C34,'CT TIEN VE'!$D$5:$D$44)</f>
        <v>2640000</v>
      </c>
      <c r="P34" s="98">
        <f>SUMIF('CT TIEN VE'!$W$5:$W$44,$C34,'CT TIEN VE'!$S$5:$S$44)</f>
        <v>0</v>
      </c>
    </row>
    <row r="35" spans="1:16" ht="28.5" customHeight="1" x14ac:dyDescent="0.15">
      <c r="A35" s="96" t="str">
        <f t="shared" si="1"/>
        <v>01/2021</v>
      </c>
      <c r="B35" s="97" t="str">
        <f t="shared" si="2"/>
        <v>DS</v>
      </c>
      <c r="C35" s="96" t="s">
        <v>401</v>
      </c>
      <c r="D35" s="96" t="str">
        <f>IFERROR(VLOOKUP(C35,BAN!B:C,2,0),0)</f>
        <v>23/01/2021</v>
      </c>
      <c r="E35" s="98" t="str">
        <f>IFERROR(VLOOKUP(C35,BAN!B:H,7,0),0)</f>
        <v>NVBH</v>
      </c>
      <c r="F35" s="98">
        <f>SUMIFS(BAN!Q:Q,BAN!B:B,C35,BAN!A:A,A35)+SUMIFS(BAN!O:O,BAN!B:B,C35,BAN!A:A,A35)</f>
        <v>12280000</v>
      </c>
      <c r="G35" s="98">
        <f>SUMIFS(BAN!O:O,BAN!B:B,C35,BAN!A:A,A35)+SUMIFS(BAN!S:S,BAN!B:B,C35,BAN!A:A,A35)</f>
        <v>0</v>
      </c>
      <c r="H35" s="98">
        <f t="shared" si="3"/>
        <v>12280000</v>
      </c>
      <c r="I35" s="98">
        <f>SUMIFS(BAN!U:U,BAN!B:B,C35,BAN!A:A,A35)</f>
        <v>0</v>
      </c>
      <c r="J35" s="99">
        <f t="shared" si="4"/>
        <v>12280000</v>
      </c>
      <c r="K35" s="99">
        <f>SUMIFS('CT THU KH'!L:L,'CT THU KH'!Q:Q,A35,'CT THU KH'!H:H,C35)</f>
        <v>12280000</v>
      </c>
      <c r="L35" s="99">
        <f t="shared" si="5"/>
        <v>0</v>
      </c>
      <c r="M35" s="100"/>
      <c r="N35" s="99">
        <f t="shared" si="6"/>
        <v>1307500</v>
      </c>
      <c r="O35" s="98">
        <f>SUMIF('CT TIEN VE'!$L$5:$L$44,$C35,'CT TIEN VE'!$D$5:$D$44)</f>
        <v>1307500</v>
      </c>
      <c r="P35" s="98">
        <f>SUMIF('CT TIEN VE'!$W$5:$W$44,$C35,'CT TIEN VE'!$S$5:$S$44)</f>
        <v>0</v>
      </c>
    </row>
    <row r="36" spans="1:16" ht="28.5" customHeight="1" x14ac:dyDescent="0.15">
      <c r="A36" s="96" t="str">
        <f t="shared" si="1"/>
        <v>01/2021</v>
      </c>
      <c r="B36" s="97" t="str">
        <f t="shared" si="2"/>
        <v>DS</v>
      </c>
      <c r="C36" s="96" t="s">
        <v>408</v>
      </c>
      <c r="D36" s="96" t="str">
        <f>IFERROR(VLOOKUP(C36,BAN!B:C,2,0),0)</f>
        <v>23/01/2021</v>
      </c>
      <c r="E36" s="98" t="str">
        <f>IFERROR(VLOOKUP(C36,BAN!B:H,7,0),0)</f>
        <v>Phương Thảo</v>
      </c>
      <c r="F36" s="98">
        <f>SUMIFS(BAN!Q:Q,BAN!B:B,C36,BAN!A:A,A36)+SUMIFS(BAN!O:O,BAN!B:B,C36,BAN!A:A,A36)</f>
        <v>990000</v>
      </c>
      <c r="G36" s="98">
        <f>SUMIFS(BAN!O:O,BAN!B:B,C36,BAN!A:A,A36)+SUMIFS(BAN!S:S,BAN!B:B,C36,BAN!A:A,A36)</f>
        <v>198000</v>
      </c>
      <c r="H36" s="98">
        <f t="shared" si="3"/>
        <v>792000</v>
      </c>
      <c r="I36" s="98">
        <f>SUMIFS(BAN!U:U,BAN!B:B,C36,BAN!A:A,A36)</f>
        <v>0</v>
      </c>
      <c r="J36" s="99">
        <f t="shared" si="4"/>
        <v>792000</v>
      </c>
      <c r="K36" s="99">
        <f>SUMIFS('CT THU KH'!L:L,'CT THU KH'!Q:Q,A36,'CT THU KH'!H:H,C36)</f>
        <v>792000</v>
      </c>
      <c r="L36" s="99">
        <f t="shared" si="5"/>
        <v>0</v>
      </c>
      <c r="M36" s="100"/>
      <c r="N36" s="99">
        <f t="shared" si="6"/>
        <v>599000</v>
      </c>
      <c r="O36" s="98">
        <f>SUMIF('CT TIEN VE'!$L$5:$L$44,$C36,'CT TIEN VE'!$D$5:$D$44)</f>
        <v>599000</v>
      </c>
      <c r="P36" s="98">
        <f>SUMIF('CT TIEN VE'!$W$5:$W$44,$C36,'CT TIEN VE'!$S$5:$S$44)</f>
        <v>0</v>
      </c>
    </row>
    <row r="37" spans="1:16" ht="28.5" customHeight="1" x14ac:dyDescent="0.15">
      <c r="A37" s="96" t="str">
        <f t="shared" si="1"/>
        <v>01/2021</v>
      </c>
      <c r="B37" s="97" t="str">
        <f t="shared" si="2"/>
        <v>DS</v>
      </c>
      <c r="C37" s="96" t="s">
        <v>415</v>
      </c>
      <c r="D37" s="96" t="str">
        <f>IFERROR(VLOOKUP(C37,BAN!B:C,2,0),0)</f>
        <v>23/01/2021</v>
      </c>
      <c r="E37" s="98" t="str">
        <f>IFERROR(VLOOKUP(C37,BAN!B:H,7,0),0)</f>
        <v>Phương Thảo</v>
      </c>
      <c r="F37" s="98">
        <f>SUMIFS(BAN!Q:Q,BAN!B:B,C37,BAN!A:A,A37)+SUMIFS(BAN!O:O,BAN!B:B,C37,BAN!A:A,A37)</f>
        <v>990000</v>
      </c>
      <c r="G37" s="98">
        <f>SUMIFS(BAN!O:O,BAN!B:B,C37,BAN!A:A,A37)+SUMIFS(BAN!S:S,BAN!B:B,C37,BAN!A:A,A37)</f>
        <v>198000</v>
      </c>
      <c r="H37" s="98">
        <f t="shared" si="3"/>
        <v>792000</v>
      </c>
      <c r="I37" s="98">
        <f>SUMIFS(BAN!U:U,BAN!B:B,C37,BAN!A:A,A37)</f>
        <v>0</v>
      </c>
      <c r="J37" s="99">
        <f t="shared" si="4"/>
        <v>792000</v>
      </c>
      <c r="K37" s="99">
        <f>SUMIFS('CT THU KH'!L:L,'CT THU KH'!Q:Q,A37,'CT THU KH'!H:H,C37)</f>
        <v>792000</v>
      </c>
      <c r="L37" s="99">
        <f t="shared" si="5"/>
        <v>0</v>
      </c>
      <c r="M37" s="100"/>
      <c r="N37" s="99">
        <f t="shared" si="6"/>
        <v>990000</v>
      </c>
      <c r="O37" s="98">
        <f>SUMIF('CT TIEN VE'!$L$5:$L$44,$C37,'CT TIEN VE'!$D$5:$D$44)</f>
        <v>990000</v>
      </c>
      <c r="P37" s="98">
        <f>SUMIF('CT TIEN VE'!$W$5:$W$44,$C37,'CT TIEN VE'!$S$5:$S$44)</f>
        <v>0</v>
      </c>
    </row>
    <row r="38" spans="1:16" ht="28.5" customHeight="1" x14ac:dyDescent="0.15">
      <c r="A38" s="96" t="str">
        <f t="shared" si="1"/>
        <v>01/2021</v>
      </c>
      <c r="B38" s="97" t="str">
        <f t="shared" si="2"/>
        <v>DS</v>
      </c>
      <c r="C38" s="96" t="s">
        <v>420</v>
      </c>
      <c r="D38" s="96" t="str">
        <f>IFERROR(VLOOKUP(C38,BAN!B:C,2,0),0)</f>
        <v>23/01/2021</v>
      </c>
      <c r="E38" s="98" t="str">
        <f>IFERROR(VLOOKUP(C38,BAN!B:H,7,0),0)</f>
        <v>Phương Thảo</v>
      </c>
      <c r="F38" s="98">
        <f>SUMIFS(BAN!Q:Q,BAN!B:B,C38,BAN!A:A,A38)+SUMIFS(BAN!O:O,BAN!B:B,C38,BAN!A:A,A38)</f>
        <v>385000</v>
      </c>
      <c r="G38" s="98">
        <f>SUMIFS(BAN!O:O,BAN!B:B,C38,BAN!A:A,A38)+SUMIFS(BAN!S:S,BAN!B:B,C38,BAN!A:A,A38)</f>
        <v>77000</v>
      </c>
      <c r="H38" s="98">
        <f t="shared" si="3"/>
        <v>308000</v>
      </c>
      <c r="I38" s="98">
        <f>SUMIFS(BAN!U:U,BAN!B:B,C38,BAN!A:A,A38)</f>
        <v>0</v>
      </c>
      <c r="J38" s="99">
        <f t="shared" si="4"/>
        <v>308000</v>
      </c>
      <c r="K38" s="99">
        <f>SUMIFS('CT THU KH'!L:L,'CT THU KH'!Q:Q,A38,'CT THU KH'!H:H,C38)</f>
        <v>308000</v>
      </c>
      <c r="L38" s="99">
        <f t="shared" si="5"/>
        <v>0</v>
      </c>
      <c r="M38" s="100"/>
      <c r="N38" s="99">
        <f t="shared" si="6"/>
        <v>4030000</v>
      </c>
      <c r="O38" s="98">
        <f>SUMIF('CT TIEN VE'!$L$5:$L$44,$C38,'CT TIEN VE'!$D$5:$D$44)</f>
        <v>4030000</v>
      </c>
      <c r="P38" s="98">
        <f>SUMIF('CT TIEN VE'!$W$5:$W$44,$C38,'CT TIEN VE'!$S$5:$S$44)</f>
        <v>0</v>
      </c>
    </row>
    <row r="39" spans="1:16" ht="28.5" customHeight="1" x14ac:dyDescent="0.15">
      <c r="A39" s="96" t="str">
        <f t="shared" si="1"/>
        <v>01/2021</v>
      </c>
      <c r="B39" s="97" t="str">
        <f t="shared" si="2"/>
        <v>DS</v>
      </c>
      <c r="C39" s="96" t="s">
        <v>426</v>
      </c>
      <c r="D39" s="96" t="str">
        <f>IFERROR(VLOOKUP(C39,BAN!B:C,2,0),0)</f>
        <v>23/01/2021</v>
      </c>
      <c r="E39" s="98" t="str">
        <f>IFERROR(VLOOKUP(C39,BAN!B:H,7,0),0)</f>
        <v>Phương Thảo</v>
      </c>
      <c r="F39" s="98">
        <f>SUMIFS(BAN!Q:Q,BAN!B:B,C39,BAN!A:A,A39)+SUMIFS(BAN!O:O,BAN!B:B,C39,BAN!A:A,A39)</f>
        <v>385000</v>
      </c>
      <c r="G39" s="98">
        <f>SUMIFS(BAN!O:O,BAN!B:B,C39,BAN!A:A,A39)+SUMIFS(BAN!S:S,BAN!B:B,C39,BAN!A:A,A39)</f>
        <v>77000</v>
      </c>
      <c r="H39" s="98">
        <f t="shared" si="3"/>
        <v>308000</v>
      </c>
      <c r="I39" s="98">
        <f>SUMIFS(BAN!U:U,BAN!B:B,C39,BAN!A:A,A39)</f>
        <v>0</v>
      </c>
      <c r="J39" s="99">
        <f t="shared" si="4"/>
        <v>308000</v>
      </c>
      <c r="K39" s="99">
        <f>SUMIFS('CT THU KH'!L:L,'CT THU KH'!Q:Q,A39,'CT THU KH'!H:H,C39)</f>
        <v>308000</v>
      </c>
      <c r="L39" s="99">
        <f t="shared" si="5"/>
        <v>0</v>
      </c>
      <c r="M39" s="100"/>
      <c r="N39" s="99">
        <f t="shared" si="6"/>
        <v>1900000</v>
      </c>
      <c r="O39" s="98">
        <f>SUMIF('CT TIEN VE'!$L$5:$L$44,$C39,'CT TIEN VE'!$D$5:$D$44)</f>
        <v>1900000</v>
      </c>
      <c r="P39" s="98">
        <f>SUMIF('CT TIEN VE'!$W$5:$W$44,$C39,'CT TIEN VE'!$S$5:$S$44)</f>
        <v>0</v>
      </c>
    </row>
    <row r="40" spans="1:16" ht="28.5" customHeight="1" x14ac:dyDescent="0.15">
      <c r="A40" s="96" t="str">
        <f t="shared" si="1"/>
        <v>01/2021</v>
      </c>
      <c r="B40" s="97" t="str">
        <f t="shared" si="2"/>
        <v>DS</v>
      </c>
      <c r="C40" s="96" t="s">
        <v>434</v>
      </c>
      <c r="D40" s="96" t="str">
        <f>IFERROR(VLOOKUP(C40,BAN!B:C,2,0),0)</f>
        <v>23/01/2021</v>
      </c>
      <c r="E40" s="98" t="str">
        <f>IFERROR(VLOOKUP(C40,BAN!B:H,7,0),0)</f>
        <v>Phương Thảo</v>
      </c>
      <c r="F40" s="98">
        <f>SUMIFS(BAN!Q:Q,BAN!B:B,C40,BAN!A:A,A40)+SUMIFS(BAN!O:O,BAN!B:B,C40,BAN!A:A,A40)</f>
        <v>1540000</v>
      </c>
      <c r="G40" s="98">
        <f>SUMIFS(BAN!O:O,BAN!B:B,C40,BAN!A:A,A40)+SUMIFS(BAN!S:S,BAN!B:B,C40,BAN!A:A,A40)</f>
        <v>308000</v>
      </c>
      <c r="H40" s="98">
        <f t="shared" si="3"/>
        <v>1232000</v>
      </c>
      <c r="I40" s="98">
        <f>SUMIFS(BAN!U:U,BAN!B:B,C40,BAN!A:A,A40)</f>
        <v>0</v>
      </c>
      <c r="J40" s="99">
        <f t="shared" si="4"/>
        <v>1232000</v>
      </c>
      <c r="K40" s="99">
        <f>SUMIFS('CT THU KH'!L:L,'CT THU KH'!Q:Q,A40,'CT THU KH'!H:H,C40)</f>
        <v>1232000</v>
      </c>
      <c r="L40" s="99">
        <f t="shared" si="5"/>
        <v>0</v>
      </c>
      <c r="M40" s="100"/>
      <c r="N40" s="99">
        <f t="shared" si="6"/>
        <v>650000</v>
      </c>
      <c r="O40" s="98">
        <f>SUMIF('CT TIEN VE'!$L$5:$L$44,$C40,'CT TIEN VE'!$D$5:$D$44)</f>
        <v>650000</v>
      </c>
      <c r="P40" s="98">
        <f>SUMIF('CT TIEN VE'!$W$5:$W$44,$C40,'CT TIEN VE'!$S$5:$S$44)</f>
        <v>0</v>
      </c>
    </row>
    <row r="41" spans="1:16" ht="28.5" customHeight="1" x14ac:dyDescent="0.15">
      <c r="A41" s="96" t="str">
        <f t="shared" si="1"/>
        <v>01/2021</v>
      </c>
      <c r="B41" s="97" t="str">
        <f t="shared" si="2"/>
        <v>DS</v>
      </c>
      <c r="C41" s="96" t="s">
        <v>443</v>
      </c>
      <c r="D41" s="96" t="str">
        <f>IFERROR(VLOOKUP(C41,BAN!B:C,2,0),0)</f>
        <v>24/01/2021</v>
      </c>
      <c r="E41" s="98" t="str">
        <f>IFERROR(VLOOKUP(C41,BAN!B:H,7,0),0)</f>
        <v>Ánh Nguyệt</v>
      </c>
      <c r="F41" s="98">
        <f>SUMIFS(BAN!Q:Q,BAN!B:B,C41,BAN!A:A,A41)+SUMIFS(BAN!O:O,BAN!B:B,C41,BAN!A:A,A41)</f>
        <v>1980000</v>
      </c>
      <c r="G41" s="98">
        <f>SUMIFS(BAN!O:O,BAN!B:B,C41,BAN!A:A,A41)+SUMIFS(BAN!S:S,BAN!B:B,C41,BAN!A:A,A41)</f>
        <v>396000</v>
      </c>
      <c r="H41" s="98">
        <f t="shared" si="3"/>
        <v>1584000</v>
      </c>
      <c r="I41" s="98">
        <f>SUMIFS(BAN!U:U,BAN!B:B,C41,BAN!A:A,A41)</f>
        <v>0</v>
      </c>
      <c r="J41" s="99">
        <f t="shared" si="4"/>
        <v>1584000</v>
      </c>
      <c r="K41" s="99">
        <f>SUMIFS('CT THU KH'!L:L,'CT THU KH'!Q:Q,A41,'CT THU KH'!H:H,C41)</f>
        <v>1584000</v>
      </c>
      <c r="L41" s="99">
        <f t="shared" si="5"/>
        <v>0</v>
      </c>
      <c r="M41" s="100"/>
      <c r="N41" s="99">
        <f t="shared" si="6"/>
        <v>3802000</v>
      </c>
      <c r="O41" s="98">
        <f>SUMIF('CT TIEN VE'!$L$5:$L$44,$C41,'CT TIEN VE'!$D$5:$D$44)</f>
        <v>3802000</v>
      </c>
      <c r="P41" s="98">
        <f>SUMIF('CT TIEN VE'!$W$5:$W$44,$C41,'CT TIEN VE'!$S$5:$S$44)</f>
        <v>0</v>
      </c>
    </row>
    <row r="42" spans="1:16" ht="28.5" customHeight="1" x14ac:dyDescent="0.15">
      <c r="A42" s="96" t="str">
        <f t="shared" si="1"/>
        <v>01/2021</v>
      </c>
      <c r="B42" s="97" t="str">
        <f t="shared" si="2"/>
        <v>DS</v>
      </c>
      <c r="C42" s="96" t="s">
        <v>449</v>
      </c>
      <c r="D42" s="96" t="str">
        <f>IFERROR(VLOOKUP(C42,BAN!B:C,2,0),0)</f>
        <v>25/01/2021</v>
      </c>
      <c r="E42" s="98" t="str">
        <f>IFERROR(VLOOKUP(C42,BAN!B:H,7,0),0)</f>
        <v>Ánh Nguyệt</v>
      </c>
      <c r="F42" s="98">
        <f>SUMIFS(BAN!Q:Q,BAN!B:B,C42,BAN!A:A,A42)+SUMIFS(BAN!O:O,BAN!B:B,C42,BAN!A:A,A42)</f>
        <v>3630000</v>
      </c>
      <c r="G42" s="98">
        <f>SUMIFS(BAN!O:O,BAN!B:B,C42,BAN!A:A,A42)+SUMIFS(BAN!S:S,BAN!B:B,C42,BAN!A:A,A42)</f>
        <v>363000</v>
      </c>
      <c r="H42" s="98">
        <f t="shared" si="3"/>
        <v>3267000</v>
      </c>
      <c r="I42" s="98">
        <f>SUMIFS(BAN!U:U,BAN!B:B,C42,BAN!A:A,A42)</f>
        <v>0</v>
      </c>
      <c r="J42" s="99">
        <f t="shared" si="4"/>
        <v>3267000</v>
      </c>
      <c r="K42" s="99">
        <f>SUMIFS('CT THU KH'!L:L,'CT THU KH'!Q:Q,A42,'CT THU KH'!H:H,C42)</f>
        <v>3629980</v>
      </c>
      <c r="L42" s="99">
        <f t="shared" si="5"/>
        <v>-362980</v>
      </c>
      <c r="M42" s="100"/>
      <c r="N42" s="99">
        <f t="shared" si="6"/>
        <v>460000</v>
      </c>
      <c r="O42" s="98">
        <f>SUMIF('CT TIEN VE'!$L$5:$L$44,$C42,'CT TIEN VE'!$D$5:$D$44)</f>
        <v>460000</v>
      </c>
      <c r="P42" s="98">
        <f>SUMIF('CT TIEN VE'!$W$5:$W$44,$C42,'CT TIEN VE'!$S$5:$S$44)</f>
        <v>0</v>
      </c>
    </row>
    <row r="43" spans="1:16" ht="28.5" customHeight="1" x14ac:dyDescent="0.15">
      <c r="A43" s="96" t="str">
        <f t="shared" si="1"/>
        <v>01/2021</v>
      </c>
      <c r="B43" s="97" t="str">
        <f t="shared" si="2"/>
        <v>DS</v>
      </c>
      <c r="C43" s="96" t="s">
        <v>457</v>
      </c>
      <c r="D43" s="96" t="str">
        <f>IFERROR(VLOOKUP(C43,BAN!B:C,2,0),0)</f>
        <v>25/01/2021</v>
      </c>
      <c r="E43" s="98" t="str">
        <f>IFERROR(VLOOKUP(C43,BAN!B:H,7,0),0)</f>
        <v>Ánh Nguyệt</v>
      </c>
      <c r="F43" s="98">
        <f>SUMIFS(BAN!Q:Q,BAN!B:B,C43,BAN!A:A,A43)+SUMIFS(BAN!O:O,BAN!B:B,C43,BAN!A:A,A43)</f>
        <v>38250000</v>
      </c>
      <c r="G43" s="98">
        <f>SUMIFS(BAN!O:O,BAN!B:B,C43,BAN!A:A,A43)+SUMIFS(BAN!S:S,BAN!B:B,C43,BAN!A:A,A43)</f>
        <v>16447000</v>
      </c>
      <c r="H43" s="98">
        <f t="shared" si="3"/>
        <v>21803000</v>
      </c>
      <c r="I43" s="98">
        <f>SUMIFS(BAN!U:U,BAN!B:B,C43,BAN!A:A,A43)</f>
        <v>0</v>
      </c>
      <c r="J43" s="99">
        <f t="shared" si="4"/>
        <v>21803000</v>
      </c>
      <c r="K43" s="99">
        <f>SUMIFS('CT THU KH'!L:L,'CT THU KH'!Q:Q,A43,'CT THU KH'!H:H,C43)</f>
        <v>21803000</v>
      </c>
      <c r="L43" s="99">
        <f t="shared" si="5"/>
        <v>0</v>
      </c>
      <c r="M43" s="100"/>
      <c r="N43" s="99">
        <f t="shared" si="6"/>
        <v>23000000</v>
      </c>
      <c r="O43" s="98">
        <f>SUMIF('CT TIEN VE'!$L$5:$L$44,$C43,'CT TIEN VE'!$D$5:$D$44)</f>
        <v>23000000</v>
      </c>
      <c r="P43" s="98">
        <f>SUMIF('CT TIEN VE'!$W$5:$W$44,$C43,'CT TIEN VE'!$S$5:$S$44)</f>
        <v>0</v>
      </c>
    </row>
    <row r="44" spans="1:16" ht="28.5" customHeight="1" x14ac:dyDescent="0.15">
      <c r="A44" s="96" t="str">
        <f t="shared" si="1"/>
        <v>01/2021</v>
      </c>
      <c r="B44" s="97" t="str">
        <f t="shared" si="2"/>
        <v>DS</v>
      </c>
      <c r="C44" s="96" t="s">
        <v>469</v>
      </c>
      <c r="D44" s="96" t="str">
        <f>IFERROR(VLOOKUP(C44,BAN!B:C,2,0),0)</f>
        <v>25/01/2021</v>
      </c>
      <c r="E44" s="98" t="str">
        <f>IFERROR(VLOOKUP(C44,BAN!B:H,7,0),0)</f>
        <v>Ánh Nguyệt</v>
      </c>
      <c r="F44" s="98">
        <f>SUMIFS(BAN!Q:Q,BAN!B:B,C44,BAN!A:A,A44)+SUMIFS(BAN!O:O,BAN!B:B,C44,BAN!A:A,A44)</f>
        <v>21780000</v>
      </c>
      <c r="G44" s="98">
        <f>SUMIFS(BAN!O:O,BAN!B:B,C44,BAN!A:A,A44)+SUMIFS(BAN!S:S,BAN!B:B,C44,BAN!A:A,A44)</f>
        <v>4356000</v>
      </c>
      <c r="H44" s="98">
        <f t="shared" si="3"/>
        <v>17424000</v>
      </c>
      <c r="I44" s="98">
        <f>SUMIFS(BAN!U:U,BAN!B:B,C44,BAN!A:A,A44)</f>
        <v>0</v>
      </c>
      <c r="J44" s="99">
        <f t="shared" si="4"/>
        <v>17424000</v>
      </c>
      <c r="K44" s="99">
        <f>SUMIFS('CT THU KH'!L:L,'CT THU KH'!Q:Q,A44,'CT THU KH'!H:H,C44)</f>
        <v>17424000</v>
      </c>
      <c r="L44" s="99">
        <f t="shared" si="5"/>
        <v>0</v>
      </c>
      <c r="M44" s="100"/>
      <c r="N44" s="99">
        <f t="shared" si="6"/>
        <v>0</v>
      </c>
      <c r="O44" s="98">
        <f>SUMIF('CT TIEN VE'!$L$5:$L$44,$C44,'CT TIEN VE'!$D$5:$D$44)</f>
        <v>0</v>
      </c>
      <c r="P44" s="98">
        <f>SUMIF('CT TIEN VE'!$W$5:$W$44,$C44,'CT TIEN VE'!$S$5:$S$44)</f>
        <v>0</v>
      </c>
    </row>
    <row r="45" spans="1:16" ht="28.5" customHeight="1" x14ac:dyDescent="0.15">
      <c r="A45" s="96" t="str">
        <f t="shared" si="1"/>
        <v>01/2021</v>
      </c>
      <c r="B45" s="97" t="str">
        <f t="shared" si="2"/>
        <v>DS</v>
      </c>
      <c r="C45" s="96" t="s">
        <v>474</v>
      </c>
      <c r="D45" s="96" t="str">
        <f>IFERROR(VLOOKUP(C45,BAN!B:C,2,0),0)</f>
        <v>25/01/2021</v>
      </c>
      <c r="E45" s="98" t="str">
        <f>IFERROR(VLOOKUP(C45,BAN!B:H,7,0),0)</f>
        <v>Phương Thảo</v>
      </c>
      <c r="F45" s="98">
        <f>SUMIFS(BAN!Q:Q,BAN!B:B,C45,BAN!A:A,A45)+SUMIFS(BAN!O:O,BAN!B:B,C45,BAN!A:A,A45)</f>
        <v>230000</v>
      </c>
      <c r="G45" s="98">
        <f>SUMIFS(BAN!O:O,BAN!B:B,C45,BAN!A:A,A45)+SUMIFS(BAN!S:S,BAN!B:B,C45,BAN!A:A,A45)</f>
        <v>0</v>
      </c>
      <c r="H45" s="98">
        <f t="shared" si="3"/>
        <v>230000</v>
      </c>
      <c r="I45" s="98">
        <f>SUMIFS(BAN!U:U,BAN!B:B,C45,BAN!A:A,A45)</f>
        <v>0</v>
      </c>
      <c r="J45" s="99">
        <f t="shared" si="4"/>
        <v>230000</v>
      </c>
      <c r="K45" s="99">
        <f>SUMIFS('CT THU KH'!L:L,'CT THU KH'!Q:Q,A45,'CT THU KH'!H:H,C45)</f>
        <v>230000</v>
      </c>
      <c r="L45" s="99">
        <f t="shared" si="5"/>
        <v>0</v>
      </c>
      <c r="M45" s="100"/>
      <c r="N45" s="99">
        <f t="shared" si="6"/>
        <v>14956000</v>
      </c>
      <c r="O45" s="98">
        <f>SUMIF('CT TIEN VE'!$L$5:$L$44,$C45,'CT TIEN VE'!$D$5:$D$44)</f>
        <v>0</v>
      </c>
      <c r="P45" s="98">
        <f>SUMIF('CT TIEN VE'!$W$5:$W$44,$C45,'CT TIEN VE'!$S$5:$S$44)</f>
        <v>14956000</v>
      </c>
    </row>
    <row r="46" spans="1:16" ht="28.5" customHeight="1" x14ac:dyDescent="0.15">
      <c r="A46" s="96" t="str">
        <f t="shared" si="1"/>
        <v>01/2021</v>
      </c>
      <c r="B46" s="97" t="str">
        <f t="shared" si="2"/>
        <v>DS</v>
      </c>
      <c r="C46" s="96" t="s">
        <v>480</v>
      </c>
      <c r="D46" s="96" t="str">
        <f>IFERROR(VLOOKUP(C46,BAN!B:C,2,0),0)</f>
        <v>25/01/2021</v>
      </c>
      <c r="E46" s="98" t="str">
        <f>IFERROR(VLOOKUP(C46,BAN!B:H,7,0),0)</f>
        <v>Ánh Nguyệt</v>
      </c>
      <c r="F46" s="98">
        <f>SUMIFS(BAN!Q:Q,BAN!B:B,C46,BAN!A:A,A46)+SUMIFS(BAN!O:O,BAN!B:B,C46,BAN!A:A,A46)</f>
        <v>16830000</v>
      </c>
      <c r="G46" s="98">
        <f>SUMIFS(BAN!O:O,BAN!B:B,C46,BAN!A:A,A46)+SUMIFS(BAN!S:S,BAN!B:B,C46,BAN!A:A,A46)</f>
        <v>3366000</v>
      </c>
      <c r="H46" s="98">
        <f t="shared" si="3"/>
        <v>13464000</v>
      </c>
      <c r="I46" s="98">
        <f>SUMIFS(BAN!U:U,BAN!B:B,C46,BAN!A:A,A46)</f>
        <v>0</v>
      </c>
      <c r="J46" s="99">
        <f t="shared" si="4"/>
        <v>13464000</v>
      </c>
      <c r="K46" s="99">
        <f>SUMIFS('CT THU KH'!L:L,'CT THU KH'!Q:Q,A46,'CT THU KH'!H:H,C46)</f>
        <v>13464000</v>
      </c>
      <c r="L46" s="99">
        <f t="shared" si="5"/>
        <v>0</v>
      </c>
      <c r="M46" s="100"/>
      <c r="N46" s="99">
        <f t="shared" si="6"/>
        <v>24997000</v>
      </c>
      <c r="O46" s="98">
        <f>SUMIF('CT TIEN VE'!$L$5:$L$44,$C46,'CT TIEN VE'!$D$5:$D$44)</f>
        <v>0</v>
      </c>
      <c r="P46" s="98">
        <f>SUMIF('CT TIEN VE'!$W$5:$W$44,$C46,'CT TIEN VE'!$S$5:$S$44)</f>
        <v>24997000</v>
      </c>
    </row>
    <row r="47" spans="1:16" ht="28.5" customHeight="1" x14ac:dyDescent="0.15">
      <c r="A47" s="96" t="str">
        <f t="shared" si="1"/>
        <v>01/2021</v>
      </c>
      <c r="B47" s="97" t="str">
        <f t="shared" si="2"/>
        <v>DS</v>
      </c>
      <c r="C47" s="96" t="s">
        <v>489</v>
      </c>
      <c r="D47" s="96" t="str">
        <f>IFERROR(VLOOKUP(C47,BAN!B:C,2,0),0)</f>
        <v>25/01/2021</v>
      </c>
      <c r="E47" s="98" t="str">
        <f>IFERROR(VLOOKUP(C47,BAN!B:H,7,0),0)</f>
        <v>Ánh Nguyệt</v>
      </c>
      <c r="F47" s="98">
        <f>SUMIFS(BAN!Q:Q,BAN!B:B,C47,BAN!A:A,A47)+SUMIFS(BAN!O:O,BAN!B:B,C47,BAN!A:A,A47)</f>
        <v>10890000</v>
      </c>
      <c r="G47" s="98">
        <f>SUMIFS(BAN!O:O,BAN!B:B,C47,BAN!A:A,A47)+SUMIFS(BAN!S:S,BAN!B:B,C47,BAN!A:A,A47)</f>
        <v>1089000</v>
      </c>
      <c r="H47" s="98">
        <f t="shared" si="3"/>
        <v>9801000</v>
      </c>
      <c r="I47" s="98">
        <f>SUMIFS(BAN!U:U,BAN!B:B,C47,BAN!A:A,A47)</f>
        <v>0</v>
      </c>
      <c r="J47" s="99">
        <f t="shared" si="4"/>
        <v>9801000</v>
      </c>
      <c r="K47" s="99">
        <f>SUMIFS('CT THU KH'!L:L,'CT THU KH'!Q:Q,A47,'CT THU KH'!H:H,C47)</f>
        <v>9438020</v>
      </c>
      <c r="L47" s="99">
        <f t="shared" si="5"/>
        <v>362980</v>
      </c>
      <c r="M47" s="100"/>
      <c r="N47" s="99">
        <f t="shared" si="6"/>
        <v>6654000</v>
      </c>
      <c r="O47" s="98">
        <f>SUMIF('CT TIEN VE'!$L$5:$L$44,$C47,'CT TIEN VE'!$D$5:$D$44)</f>
        <v>0</v>
      </c>
      <c r="P47" s="98">
        <f>SUMIF('CT TIEN VE'!$W$5:$W$44,$C47,'CT TIEN VE'!$S$5:$S$44)</f>
        <v>6654000</v>
      </c>
    </row>
    <row r="48" spans="1:16" ht="28.5" customHeight="1" x14ac:dyDescent="0.15">
      <c r="A48" s="96" t="str">
        <f t="shared" si="1"/>
        <v>01/2021</v>
      </c>
      <c r="B48" s="97" t="str">
        <f t="shared" si="2"/>
        <v>DS</v>
      </c>
      <c r="C48" s="96" t="s">
        <v>494</v>
      </c>
      <c r="D48" s="96" t="str">
        <f>IFERROR(VLOOKUP(C48,BAN!B:C,2,0),0)</f>
        <v>25/01/2021</v>
      </c>
      <c r="E48" s="98" t="str">
        <f>IFERROR(VLOOKUP(C48,BAN!B:H,7,0),0)</f>
        <v>Ánh Nguyệt</v>
      </c>
      <c r="F48" s="98">
        <f>SUMIFS(BAN!Q:Q,BAN!B:B,C48,BAN!A:A,A48)+SUMIFS(BAN!O:O,BAN!B:B,C48,BAN!A:A,A48)</f>
        <v>265000</v>
      </c>
      <c r="G48" s="98">
        <f>SUMIFS(BAN!O:O,BAN!B:B,C48,BAN!A:A,A48)+SUMIFS(BAN!S:S,BAN!B:B,C48,BAN!A:A,A48)</f>
        <v>53000</v>
      </c>
      <c r="H48" s="98">
        <f t="shared" si="3"/>
        <v>212000</v>
      </c>
      <c r="I48" s="98">
        <f>SUMIFS(BAN!U:U,BAN!B:B,C48,BAN!A:A,A48)</f>
        <v>0</v>
      </c>
      <c r="J48" s="99">
        <f t="shared" si="4"/>
        <v>212000</v>
      </c>
      <c r="K48" s="99">
        <f>SUMIFS('CT THU KH'!L:L,'CT THU KH'!Q:Q,A48,'CT THU KH'!H:H,C48)</f>
        <v>212000</v>
      </c>
      <c r="L48" s="99">
        <f t="shared" si="5"/>
        <v>0</v>
      </c>
      <c r="M48" s="100"/>
      <c r="N48" s="99">
        <f t="shared" si="6"/>
        <v>6999000</v>
      </c>
      <c r="O48" s="98">
        <f>SUMIF('CT TIEN VE'!$L$5:$L$44,$C48,'CT TIEN VE'!$D$5:$D$44)</f>
        <v>0</v>
      </c>
      <c r="P48" s="98">
        <f>SUMIF('CT TIEN VE'!$W$5:$W$44,$C48,'CT TIEN VE'!$S$5:$S$44)</f>
        <v>6999000</v>
      </c>
    </row>
    <row r="49" spans="1:16" ht="28.5" customHeight="1" x14ac:dyDescent="0.15">
      <c r="A49" s="96" t="str">
        <f t="shared" si="1"/>
        <v>01/2021</v>
      </c>
      <c r="B49" s="97" t="str">
        <f t="shared" si="2"/>
        <v>DS</v>
      </c>
      <c r="C49" s="96" t="s">
        <v>501</v>
      </c>
      <c r="D49" s="96" t="str">
        <f>IFERROR(VLOOKUP(C49,BAN!B:C,2,0),0)</f>
        <v>26/01/2021</v>
      </c>
      <c r="E49" s="98" t="str">
        <f>IFERROR(VLOOKUP(C49,BAN!B:H,7,0),0)</f>
        <v>Phương Thảo</v>
      </c>
      <c r="F49" s="98">
        <f>SUMIFS(BAN!Q:Q,BAN!B:B,C49,BAN!A:A,A49)+SUMIFS(BAN!O:O,BAN!B:B,C49,BAN!A:A,A49)</f>
        <v>470000</v>
      </c>
      <c r="G49" s="98">
        <f>SUMIFS(BAN!O:O,BAN!B:B,C49,BAN!A:A,A49)+SUMIFS(BAN!S:S,BAN!B:B,C49,BAN!A:A,A49)</f>
        <v>47000</v>
      </c>
      <c r="H49" s="98">
        <f t="shared" si="3"/>
        <v>423000</v>
      </c>
      <c r="I49" s="98">
        <f>SUMIFS(BAN!U:U,BAN!B:B,C49,BAN!A:A,A49)</f>
        <v>0</v>
      </c>
      <c r="J49" s="99">
        <f t="shared" si="4"/>
        <v>423000</v>
      </c>
      <c r="K49" s="99">
        <f>SUMIFS('CT THU KH'!L:L,'CT THU KH'!Q:Q,A49,'CT THU KH'!H:H,C49)</f>
        <v>423000</v>
      </c>
      <c r="L49" s="99">
        <f t="shared" si="5"/>
        <v>0</v>
      </c>
      <c r="M49" s="100"/>
      <c r="N49" s="99">
        <f t="shared" si="6"/>
        <v>7399500</v>
      </c>
      <c r="O49" s="98">
        <f>SUMIF('CT TIEN VE'!$L$5:$L$44,$C49,'CT TIEN VE'!$D$5:$D$44)</f>
        <v>0</v>
      </c>
      <c r="P49" s="98">
        <f>SUMIF('CT TIEN VE'!$W$5:$W$44,$C49,'CT TIEN VE'!$S$5:$S$44)</f>
        <v>7399500</v>
      </c>
    </row>
    <row r="50" spans="1:16" ht="28.5" customHeight="1" x14ac:dyDescent="0.15">
      <c r="A50" s="96" t="str">
        <f t="shared" si="1"/>
        <v>01/2021</v>
      </c>
      <c r="B50" s="97" t="str">
        <f t="shared" si="2"/>
        <v>DS</v>
      </c>
      <c r="C50" s="96" t="s">
        <v>509</v>
      </c>
      <c r="D50" s="96" t="str">
        <f>IFERROR(VLOOKUP(C50,BAN!B:C,2,0),0)</f>
        <v>27/01/2021</v>
      </c>
      <c r="E50" s="98" t="str">
        <f>IFERROR(VLOOKUP(C50,BAN!B:H,7,0),0)</f>
        <v>Phương Thảo</v>
      </c>
      <c r="F50" s="98">
        <f>SUMIFS(BAN!Q:Q,BAN!B:B,C50,BAN!A:A,A50)+SUMIFS(BAN!O:O,BAN!B:B,C50,BAN!A:A,A50)</f>
        <v>1870000</v>
      </c>
      <c r="G50" s="98">
        <f>SUMIFS(BAN!O:O,BAN!B:B,C50,BAN!A:A,A50)+SUMIFS(BAN!S:S,BAN!B:B,C50,BAN!A:A,A50)</f>
        <v>819500</v>
      </c>
      <c r="H50" s="98">
        <f t="shared" si="3"/>
        <v>1050500</v>
      </c>
      <c r="I50" s="98">
        <f>SUMIFS(BAN!U:U,BAN!B:B,C50,BAN!A:A,A50)</f>
        <v>0</v>
      </c>
      <c r="J50" s="99">
        <f t="shared" si="4"/>
        <v>1050500</v>
      </c>
      <c r="K50" s="99">
        <f>SUMIFS('CT THU KH'!L:L,'CT THU KH'!Q:Q,A50,'CT THU KH'!H:H,C50)</f>
        <v>1050500</v>
      </c>
      <c r="L50" s="99">
        <f t="shared" si="5"/>
        <v>0</v>
      </c>
      <c r="M50" s="100"/>
      <c r="N50" s="99">
        <f t="shared" si="6"/>
        <v>22573000</v>
      </c>
      <c r="O50" s="98">
        <f>SUMIF('CT TIEN VE'!$L$5:$L$44,$C50,'CT TIEN VE'!$D$5:$D$44)</f>
        <v>0</v>
      </c>
      <c r="P50" s="98">
        <f>SUMIF('CT TIEN VE'!$W$5:$W$44,$C50,'CT TIEN VE'!$S$5:$S$44)</f>
        <v>22573000</v>
      </c>
    </row>
    <row r="51" spans="1:16" ht="28.5" customHeight="1" x14ac:dyDescent="0.15">
      <c r="A51" s="96" t="str">
        <f t="shared" si="1"/>
        <v>01/2021</v>
      </c>
      <c r="B51" s="97" t="str">
        <f t="shared" si="2"/>
        <v>DS</v>
      </c>
      <c r="C51" s="96" t="s">
        <v>516</v>
      </c>
      <c r="D51" s="96" t="str">
        <f>IFERROR(VLOOKUP(C51,BAN!B:C,2,0),0)</f>
        <v>27/01/2021</v>
      </c>
      <c r="E51" s="98" t="str">
        <f>IFERROR(VLOOKUP(C51,BAN!B:H,7,0),0)</f>
        <v>Phương Thảo</v>
      </c>
      <c r="F51" s="98">
        <f>SUMIFS(BAN!Q:Q,BAN!B:B,C51,BAN!A:A,A51)+SUMIFS(BAN!O:O,BAN!B:B,C51,BAN!A:A,A51)</f>
        <v>1485000</v>
      </c>
      <c r="G51" s="98">
        <f>SUMIFS(BAN!O:O,BAN!B:B,C51,BAN!A:A,A51)+SUMIFS(BAN!S:S,BAN!B:B,C51,BAN!A:A,A51)</f>
        <v>297000</v>
      </c>
      <c r="H51" s="98">
        <f t="shared" si="3"/>
        <v>1188000</v>
      </c>
      <c r="I51" s="98">
        <f>SUMIFS(BAN!U:U,BAN!B:B,C51,BAN!A:A,A51)</f>
        <v>0</v>
      </c>
      <c r="J51" s="99">
        <f t="shared" si="4"/>
        <v>1188000</v>
      </c>
      <c r="K51" s="99">
        <f>SUMIFS('CT THU KH'!L:L,'CT THU KH'!Q:Q,A51,'CT THU KH'!H:H,C51)</f>
        <v>1188000</v>
      </c>
      <c r="L51" s="99">
        <f t="shared" si="5"/>
        <v>0</v>
      </c>
      <c r="M51" s="100"/>
      <c r="N51" s="99">
        <f t="shared" si="6"/>
        <v>5000000</v>
      </c>
      <c r="O51" s="98">
        <f>SUMIF('CT TIEN VE'!$L$5:$L$44,$C51,'CT TIEN VE'!$D$5:$D$44)</f>
        <v>0</v>
      </c>
      <c r="P51" s="98">
        <f>SUMIF('CT TIEN VE'!$W$5:$W$44,$C51,'CT TIEN VE'!$S$5:$S$44)</f>
        <v>5000000</v>
      </c>
    </row>
    <row r="52" spans="1:16" ht="28.5" customHeight="1" x14ac:dyDescent="0.15">
      <c r="A52" s="96" t="str">
        <f t="shared" si="1"/>
        <v>01/2021</v>
      </c>
      <c r="B52" s="97" t="str">
        <f t="shared" si="2"/>
        <v>DS</v>
      </c>
      <c r="C52" s="96" t="s">
        <v>520</v>
      </c>
      <c r="D52" s="96" t="str">
        <f>IFERROR(VLOOKUP(C52,BAN!B:C,2,0),0)</f>
        <v>29/01/2021</v>
      </c>
      <c r="E52" s="98" t="str">
        <f>IFERROR(VLOOKUP(C52,BAN!B:H,7,0),0)</f>
        <v>Phương Thảo</v>
      </c>
      <c r="F52" s="98">
        <f>SUMIFS(BAN!Q:Q,BAN!B:B,C52,BAN!A:A,A52)+SUMIFS(BAN!O:O,BAN!B:B,C52,BAN!A:A,A52)</f>
        <v>345000</v>
      </c>
      <c r="G52" s="98">
        <f>SUMIFS(BAN!O:O,BAN!B:B,C52,BAN!A:A,A52)+SUMIFS(BAN!S:S,BAN!B:B,C52,BAN!A:A,A52)</f>
        <v>69000</v>
      </c>
      <c r="H52" s="98">
        <f t="shared" si="3"/>
        <v>276000</v>
      </c>
      <c r="I52" s="98">
        <f>SUMIFS(BAN!U:U,BAN!B:B,C52,BAN!A:A,A52)</f>
        <v>0</v>
      </c>
      <c r="J52" s="99">
        <f t="shared" si="4"/>
        <v>276000</v>
      </c>
      <c r="K52" s="99">
        <f>SUMIFS('CT THU KH'!L:L,'CT THU KH'!Q:Q,A52,'CT THU KH'!H:H,C52)</f>
        <v>276000</v>
      </c>
      <c r="L52" s="99">
        <f t="shared" si="5"/>
        <v>0</v>
      </c>
      <c r="M52" s="100"/>
      <c r="N52" s="99">
        <f t="shared" si="6"/>
        <v>2007500</v>
      </c>
      <c r="O52" s="98">
        <f>SUMIF('CT TIEN VE'!$L$5:$L$44,$C52,'CT TIEN VE'!$D$5:$D$44)</f>
        <v>0</v>
      </c>
      <c r="P52" s="98">
        <f>SUMIF('CT TIEN VE'!$W$5:$W$44,$C52,'CT TIEN VE'!$S$5:$S$44)</f>
        <v>2007500</v>
      </c>
    </row>
    <row r="53" spans="1:16" ht="28.5" customHeight="1" x14ac:dyDescent="0.15">
      <c r="A53" s="96" t="str">
        <f t="shared" si="1"/>
        <v>01/2021</v>
      </c>
      <c r="B53" s="97" t="str">
        <f t="shared" si="2"/>
        <v>DS</v>
      </c>
      <c r="C53" s="96" t="s">
        <v>528</v>
      </c>
      <c r="D53" s="96" t="str">
        <f>IFERROR(VLOOKUP(C53,BAN!B:C,2,0),0)</f>
        <v>29/01/2021</v>
      </c>
      <c r="E53" s="98" t="str">
        <f>IFERROR(VLOOKUP(C53,BAN!B:H,7,0),0)</f>
        <v>Phương Thảo</v>
      </c>
      <c r="F53" s="98">
        <f>SUMIFS(BAN!Q:Q,BAN!B:B,C53,BAN!A:A,A53)+SUMIFS(BAN!O:O,BAN!B:B,C53,BAN!A:A,A53)</f>
        <v>495000</v>
      </c>
      <c r="G53" s="98">
        <f>SUMIFS(BAN!O:O,BAN!B:B,C53,BAN!A:A,A53)+SUMIFS(BAN!S:S,BAN!B:B,C53,BAN!A:A,A53)</f>
        <v>99000</v>
      </c>
      <c r="H53" s="98">
        <f t="shared" si="3"/>
        <v>396000</v>
      </c>
      <c r="I53" s="98">
        <f>SUMIFS(BAN!U:U,BAN!B:B,C53,BAN!A:A,A53)</f>
        <v>0</v>
      </c>
      <c r="J53" s="99">
        <f t="shared" si="4"/>
        <v>396000</v>
      </c>
      <c r="K53" s="99">
        <f>SUMIFS('CT THU KH'!L:L,'CT THU KH'!Q:Q,A53,'CT THU KH'!H:H,C53)</f>
        <v>396000</v>
      </c>
      <c r="L53" s="99">
        <f t="shared" si="5"/>
        <v>0</v>
      </c>
      <c r="M53" s="96"/>
      <c r="N53" s="99">
        <f t="shared" si="6"/>
        <v>8185000</v>
      </c>
      <c r="O53" s="98">
        <f>SUMIF('CT TIEN VE'!$L$5:$L$44,$C53,'CT TIEN VE'!$D$5:$D$44)</f>
        <v>0</v>
      </c>
      <c r="P53" s="98">
        <f>SUMIF('CT TIEN VE'!$W$5:$W$44,$C53,'CT TIEN VE'!$S$5:$S$44)</f>
        <v>8185000</v>
      </c>
    </row>
    <row r="54" spans="1:16" ht="28.5" customHeight="1" x14ac:dyDescent="0.15">
      <c r="A54" s="96" t="str">
        <f t="shared" si="1"/>
        <v>01/2021</v>
      </c>
      <c r="B54" s="97" t="str">
        <f t="shared" si="2"/>
        <v>DS</v>
      </c>
      <c r="C54" s="96" t="s">
        <v>535</v>
      </c>
      <c r="D54" s="96" t="str">
        <f>IFERROR(VLOOKUP(C54,BAN!B:C,2,0),0)</f>
        <v>29/01/2021</v>
      </c>
      <c r="E54" s="98" t="str">
        <f>IFERROR(VLOOKUP(C54,BAN!B:H,7,0),0)</f>
        <v>Ánh Nguyệt</v>
      </c>
      <c r="F54" s="98">
        <f>SUMIFS(BAN!Q:Q,BAN!B:B,C54,BAN!A:A,A54)+SUMIFS(BAN!O:O,BAN!B:B,C54,BAN!A:A,A54)</f>
        <v>660000</v>
      </c>
      <c r="G54" s="98">
        <f>SUMIFS(BAN!O:O,BAN!B:B,C54,BAN!A:A,A54)+SUMIFS(BAN!S:S,BAN!B:B,C54,BAN!A:A,A54)</f>
        <v>132000</v>
      </c>
      <c r="H54" s="98">
        <f t="shared" si="3"/>
        <v>528000</v>
      </c>
      <c r="I54" s="98">
        <f>SUMIFS(BAN!U:U,BAN!B:B,C54,BAN!A:A,A54)</f>
        <v>0</v>
      </c>
      <c r="J54" s="99">
        <f t="shared" si="4"/>
        <v>528000</v>
      </c>
      <c r="K54" s="99">
        <f>SUMIFS('CT THU KH'!L:L,'CT THU KH'!Q:Q,A54,'CT THU KH'!H:H,C54)</f>
        <v>528000</v>
      </c>
      <c r="L54" s="99">
        <f t="shared" si="5"/>
        <v>0</v>
      </c>
      <c r="M54" s="96"/>
      <c r="N54" s="99">
        <f t="shared" si="6"/>
        <v>6128000</v>
      </c>
      <c r="O54" s="98">
        <f>SUMIF('CT TIEN VE'!$L$5:$L$44,$C54,'CT TIEN VE'!$D$5:$D$44)</f>
        <v>0</v>
      </c>
      <c r="P54" s="98">
        <f>SUMIF('CT TIEN VE'!$W$5:$W$44,$C54,'CT TIEN VE'!$S$5:$S$44)</f>
        <v>6128000</v>
      </c>
    </row>
    <row r="55" spans="1:16" ht="28.5" customHeight="1" x14ac:dyDescent="0.15">
      <c r="A55" s="96" t="str">
        <f t="shared" si="1"/>
        <v>01/2021</v>
      </c>
      <c r="B55" s="97" t="str">
        <f t="shared" si="2"/>
        <v>DS</v>
      </c>
      <c r="C55" s="96" t="s">
        <v>544</v>
      </c>
      <c r="D55" s="96" t="str">
        <f>IFERROR(VLOOKUP(C55,BAN!B:C,2,0),0)</f>
        <v>29/01/2021</v>
      </c>
      <c r="E55" s="98" t="str">
        <f>IFERROR(VLOOKUP(C55,BAN!B:H,7,0),0)</f>
        <v>Ánh Nguyệt</v>
      </c>
      <c r="F55" s="98">
        <f>SUMIFS(BAN!Q:Q,BAN!B:B,C55,BAN!A:A,A55)+SUMIFS(BAN!O:O,BAN!B:B,C55,BAN!A:A,A55)</f>
        <v>3600000</v>
      </c>
      <c r="G55" s="98">
        <f>SUMIFS(BAN!O:O,BAN!B:B,C55,BAN!A:A,A55)+SUMIFS(BAN!S:S,BAN!B:B,C55,BAN!A:A,A55)</f>
        <v>1080000</v>
      </c>
      <c r="H55" s="98">
        <f t="shared" si="3"/>
        <v>2520000</v>
      </c>
      <c r="I55" s="98">
        <f>SUMIFS(BAN!U:U,BAN!B:B,C55,BAN!A:A,A55)</f>
        <v>0</v>
      </c>
      <c r="J55" s="99">
        <f t="shared" si="4"/>
        <v>2520000</v>
      </c>
      <c r="K55" s="99">
        <f>SUMIFS('CT THU KH'!L:L,'CT THU KH'!Q:Q,A55,'CT THU KH'!H:H,C55)</f>
        <v>2520000</v>
      </c>
      <c r="L55" s="99">
        <f t="shared" si="5"/>
        <v>0</v>
      </c>
      <c r="M55" s="96"/>
      <c r="N55" s="99">
        <f t="shared" si="6"/>
        <v>7568000</v>
      </c>
      <c r="O55" s="98">
        <f>SUMIF('CT TIEN VE'!$L$5:$L$44,$C55,'CT TIEN VE'!$D$5:$D$44)</f>
        <v>0</v>
      </c>
      <c r="P55" s="98">
        <f>SUMIF('CT TIEN VE'!$W$5:$W$44,$C55,'CT TIEN VE'!$S$5:$S$44)</f>
        <v>7568000</v>
      </c>
    </row>
    <row r="56" spans="1:16" ht="28.5" customHeight="1" x14ac:dyDescent="0.15">
      <c r="A56" s="96" t="str">
        <f t="shared" si="1"/>
        <v>01/2021</v>
      </c>
      <c r="B56" s="97" t="str">
        <f t="shared" si="2"/>
        <v>DS</v>
      </c>
      <c r="C56" s="96" t="s">
        <v>551</v>
      </c>
      <c r="D56" s="96" t="str">
        <f>IFERROR(VLOOKUP(C56,BAN!B:C,2,0),0)</f>
        <v>29/01/2021</v>
      </c>
      <c r="E56" s="98" t="str">
        <f>IFERROR(VLOOKUP(C56,BAN!B:H,7,0),0)</f>
        <v>Phương Thảo</v>
      </c>
      <c r="F56" s="98">
        <f>SUMIFS(BAN!Q:Q,BAN!B:B,C56,BAN!A:A,A56)+SUMIFS(BAN!O:O,BAN!B:B,C56,BAN!A:A,A56)</f>
        <v>1100000</v>
      </c>
      <c r="G56" s="98">
        <f>SUMIFS(BAN!O:O,BAN!B:B,C56,BAN!A:A,A56)+SUMIFS(BAN!S:S,BAN!B:B,C56,BAN!A:A,A56)</f>
        <v>440000</v>
      </c>
      <c r="H56" s="98">
        <f t="shared" si="3"/>
        <v>660000</v>
      </c>
      <c r="I56" s="98">
        <f>SUMIFS(BAN!U:U,BAN!B:B,C56,BAN!A:A,A56)</f>
        <v>0</v>
      </c>
      <c r="J56" s="99">
        <f t="shared" si="4"/>
        <v>660000</v>
      </c>
      <c r="K56" s="99">
        <f>SUMIFS('CT THU KH'!L:L,'CT THU KH'!Q:Q,A56,'CT THU KH'!H:H,C56)</f>
        <v>660000</v>
      </c>
      <c r="L56" s="99">
        <f t="shared" si="5"/>
        <v>0</v>
      </c>
      <c r="M56" s="96"/>
      <c r="N56" s="99">
        <f t="shared" si="6"/>
        <v>1946000</v>
      </c>
      <c r="O56" s="98">
        <f>SUMIF('CT TIEN VE'!$L$5:$L$44,$C56,'CT TIEN VE'!$D$5:$D$44)</f>
        <v>0</v>
      </c>
      <c r="P56" s="98">
        <f>SUMIF('CT TIEN VE'!$W$5:$W$44,$C56,'CT TIEN VE'!$S$5:$S$44)</f>
        <v>1946000</v>
      </c>
    </row>
    <row r="57" spans="1:16" ht="28.5" customHeight="1" x14ac:dyDescent="0.15">
      <c r="A57" s="96" t="str">
        <f t="shared" si="1"/>
        <v>01/2021</v>
      </c>
      <c r="B57" s="97" t="str">
        <f t="shared" si="2"/>
        <v>DS</v>
      </c>
      <c r="C57" s="96" t="s">
        <v>558</v>
      </c>
      <c r="D57" s="96" t="str">
        <f>IFERROR(VLOOKUP(C57,BAN!B:C,2,0),0)</f>
        <v>29/01/2021</v>
      </c>
      <c r="E57" s="98" t="str">
        <f>IFERROR(VLOOKUP(C57,BAN!B:H,7,0),0)</f>
        <v>Ánh Nguyệt</v>
      </c>
      <c r="F57" s="98">
        <f>SUMIFS(BAN!Q:Q,BAN!B:B,C57,BAN!A:A,A57)+SUMIFS(BAN!O:O,BAN!B:B,C57,BAN!A:A,A57)</f>
        <v>160000</v>
      </c>
      <c r="G57" s="98">
        <f>SUMIFS(BAN!O:O,BAN!B:B,C57,BAN!A:A,A57)+SUMIFS(BAN!S:S,BAN!B:B,C57,BAN!A:A,A57)</f>
        <v>32000</v>
      </c>
      <c r="H57" s="98">
        <f t="shared" si="3"/>
        <v>128000</v>
      </c>
      <c r="I57" s="98">
        <f>SUMIFS(BAN!U:U,BAN!B:B,C57,BAN!A:A,A57)</f>
        <v>0</v>
      </c>
      <c r="J57" s="99">
        <f t="shared" si="4"/>
        <v>128000</v>
      </c>
      <c r="K57" s="99">
        <f>SUMIFS('CT THU KH'!L:L,'CT THU KH'!Q:Q,A57,'CT THU KH'!H:H,C57)</f>
        <v>128000</v>
      </c>
      <c r="L57" s="99">
        <f t="shared" si="5"/>
        <v>0</v>
      </c>
      <c r="M57" s="96"/>
      <c r="N57" s="99">
        <f t="shared" si="6"/>
        <v>6175000</v>
      </c>
      <c r="O57" s="98">
        <f>SUMIF('CT TIEN VE'!$L$5:$L$44,$C57,'CT TIEN VE'!$D$5:$D$44)</f>
        <v>0</v>
      </c>
      <c r="P57" s="98">
        <f>SUMIF('CT TIEN VE'!$W$5:$W$44,$C57,'CT TIEN VE'!$S$5:$S$44)</f>
        <v>6175000</v>
      </c>
    </row>
    <row r="58" spans="1:16" ht="28.5" customHeight="1" x14ac:dyDescent="0.15">
      <c r="A58" s="96" t="str">
        <f t="shared" si="1"/>
        <v>01/2021</v>
      </c>
      <c r="B58" s="97" t="str">
        <f t="shared" si="2"/>
        <v>DS</v>
      </c>
      <c r="C58" s="96" t="s">
        <v>564</v>
      </c>
      <c r="D58" s="96" t="str">
        <f>IFERROR(VLOOKUP(C58,BAN!B:C,2,0),0)</f>
        <v>29/01/2021</v>
      </c>
      <c r="E58" s="98" t="str">
        <f>IFERROR(VLOOKUP(C58,BAN!B:H,7,0),0)</f>
        <v>Phương Thảo</v>
      </c>
      <c r="F58" s="98">
        <f>SUMIFS(BAN!Q:Q,BAN!B:B,C58,BAN!A:A,A58)+SUMIFS(BAN!O:O,BAN!B:B,C58,BAN!A:A,A58)</f>
        <v>1255000</v>
      </c>
      <c r="G58" s="98">
        <f>SUMIFS(BAN!O:O,BAN!B:B,C58,BAN!A:A,A58)+SUMIFS(BAN!S:S,BAN!B:B,C58,BAN!A:A,A58)</f>
        <v>495000</v>
      </c>
      <c r="H58" s="98">
        <f t="shared" si="3"/>
        <v>760000</v>
      </c>
      <c r="I58" s="98">
        <f>SUMIFS(BAN!U:U,BAN!B:B,C58,BAN!A:A,A58)</f>
        <v>0</v>
      </c>
      <c r="J58" s="99">
        <f t="shared" si="4"/>
        <v>760000</v>
      </c>
      <c r="K58" s="99">
        <f>SUMIFS('CT THU KH'!L:L,'CT THU KH'!Q:Q,A58,'CT THU KH'!H:H,C58)</f>
        <v>760000</v>
      </c>
      <c r="L58" s="99">
        <f t="shared" si="5"/>
        <v>0</v>
      </c>
      <c r="M58" s="96"/>
      <c r="N58" s="99">
        <f t="shared" si="6"/>
        <v>3478742</v>
      </c>
      <c r="O58" s="98">
        <f>SUMIF('CT TIEN VE'!$L$5:$L$44,$C58,'CT TIEN VE'!$D$5:$D$44)</f>
        <v>0</v>
      </c>
      <c r="P58" s="98">
        <f>SUMIF('CT TIEN VE'!$W$5:$W$44,$C58,'CT TIEN VE'!$S$5:$S$44)</f>
        <v>3478742</v>
      </c>
    </row>
    <row r="59" spans="1:16" ht="28.5" customHeight="1" x14ac:dyDescent="0.15">
      <c r="A59" s="96" t="str">
        <f t="shared" si="1"/>
        <v>01/2021</v>
      </c>
      <c r="B59" s="97" t="str">
        <f t="shared" si="2"/>
        <v>DS</v>
      </c>
      <c r="C59" s="96" t="s">
        <v>570</v>
      </c>
      <c r="D59" s="96" t="str">
        <f>IFERROR(VLOOKUP(C59,BAN!B:C,2,0),0)</f>
        <v>29/01/2021</v>
      </c>
      <c r="E59" s="98" t="str">
        <f>IFERROR(VLOOKUP(C59,BAN!B:H,7,0),0)</f>
        <v>Phương Thảo</v>
      </c>
      <c r="F59" s="98">
        <f>SUMIFS(BAN!Q:Q,BAN!B:B,C59,BAN!A:A,A59)+SUMIFS(BAN!O:O,BAN!B:B,C59,BAN!A:A,A59)</f>
        <v>2450000</v>
      </c>
      <c r="G59" s="98">
        <f>SUMIFS(BAN!O:O,BAN!B:B,C59,BAN!A:A,A59)+SUMIFS(BAN!S:S,BAN!B:B,C59,BAN!A:A,A59)</f>
        <v>1851000</v>
      </c>
      <c r="H59" s="98">
        <f t="shared" si="3"/>
        <v>599000</v>
      </c>
      <c r="I59" s="98">
        <f>SUMIFS(BAN!U:U,BAN!B:B,C59,BAN!A:A,A59)</f>
        <v>0</v>
      </c>
      <c r="J59" s="99">
        <f t="shared" si="4"/>
        <v>599000</v>
      </c>
      <c r="K59" s="99">
        <f>SUMIFS('CT THU KH'!L:L,'CT THU KH'!Q:Q,A59,'CT THU KH'!H:H,C59)</f>
        <v>599000</v>
      </c>
      <c r="L59" s="99">
        <f t="shared" si="5"/>
        <v>0</v>
      </c>
      <c r="M59" s="96"/>
      <c r="N59" s="99">
        <f t="shared" si="6"/>
        <v>500000</v>
      </c>
      <c r="O59" s="98">
        <f>SUMIF('CT TIEN VE'!$L$5:$L$44,$C59,'CT TIEN VE'!$D$5:$D$44)</f>
        <v>0</v>
      </c>
      <c r="P59" s="98">
        <f>SUMIF('CT TIEN VE'!$W$5:$W$44,$C59,'CT TIEN VE'!$S$5:$S$44)</f>
        <v>500000</v>
      </c>
    </row>
    <row r="60" spans="1:16" ht="28.5" customHeight="1" x14ac:dyDescent="0.15">
      <c r="A60" s="96" t="str">
        <f t="shared" si="1"/>
        <v>01/2021</v>
      </c>
      <c r="B60" s="97" t="str">
        <f t="shared" si="2"/>
        <v>DS</v>
      </c>
      <c r="C60" s="96" t="s">
        <v>575</v>
      </c>
      <c r="D60" s="96" t="str">
        <f>IFERROR(VLOOKUP(C60,BAN!B:C,2,0),0)</f>
        <v>30/01/2021</v>
      </c>
      <c r="E60" s="98" t="str">
        <f>IFERROR(VLOOKUP(C60,BAN!B:H,7,0),0)</f>
        <v>Phương Thảo</v>
      </c>
      <c r="F60" s="98">
        <f>SUMIFS(BAN!Q:Q,BAN!B:B,C60,BAN!A:A,A60)+SUMIFS(BAN!O:O,BAN!B:B,C60,BAN!A:A,A60)</f>
        <v>2700000</v>
      </c>
      <c r="G60" s="98">
        <f>SUMIFS(BAN!O:O,BAN!B:B,C60,BAN!A:A,A60)+SUMIFS(BAN!S:S,BAN!B:B,C60,BAN!A:A,A60)</f>
        <v>1890000</v>
      </c>
      <c r="H60" s="98">
        <f t="shared" si="3"/>
        <v>810000</v>
      </c>
      <c r="I60" s="98">
        <f>SUMIFS(BAN!U:U,BAN!B:B,C60,BAN!A:A,A60)</f>
        <v>0</v>
      </c>
      <c r="J60" s="99">
        <f t="shared" si="4"/>
        <v>810000</v>
      </c>
      <c r="K60" s="99">
        <f>SUMIFS('CT THU KH'!L:L,'CT THU KH'!Q:Q,A60,'CT THU KH'!H:H,C60)</f>
        <v>810000</v>
      </c>
      <c r="L60" s="99">
        <f t="shared" si="5"/>
        <v>0</v>
      </c>
      <c r="M60" s="96"/>
      <c r="N60" s="99">
        <f t="shared" si="6"/>
        <v>6352000</v>
      </c>
      <c r="O60" s="98">
        <f>SUMIF('CT TIEN VE'!$L$5:$L$44,$C60,'CT TIEN VE'!$D$5:$D$44)</f>
        <v>0</v>
      </c>
      <c r="P60" s="98">
        <f>SUMIF('CT TIEN VE'!$W$5:$W$44,$C60,'CT TIEN VE'!$S$5:$S$44)</f>
        <v>6352000</v>
      </c>
    </row>
    <row r="61" spans="1:16" ht="28.5" customHeight="1" x14ac:dyDescent="0.15">
      <c r="A61" s="96" t="str">
        <f t="shared" si="1"/>
        <v>01/2021</v>
      </c>
      <c r="B61" s="97" t="str">
        <f t="shared" si="2"/>
        <v>DS</v>
      </c>
      <c r="C61" s="96" t="s">
        <v>582</v>
      </c>
      <c r="D61" s="96" t="str">
        <f>IFERROR(VLOOKUP(C61,BAN!B:C,2,0),0)</f>
        <v>30/01/2021</v>
      </c>
      <c r="E61" s="98" t="str">
        <f>IFERROR(VLOOKUP(C61,BAN!B:H,7,0),0)</f>
        <v>Phương Thảo</v>
      </c>
      <c r="F61" s="98">
        <f>SUMIFS(BAN!Q:Q,BAN!B:B,C61,BAN!A:A,A61)+SUMIFS(BAN!O:O,BAN!B:B,C61,BAN!A:A,A61)</f>
        <v>415000</v>
      </c>
      <c r="G61" s="98">
        <f>SUMIFS(BAN!O:O,BAN!B:B,C61,BAN!A:A,A61)+SUMIFS(BAN!S:S,BAN!B:B,C61,BAN!A:A,A61)</f>
        <v>95000</v>
      </c>
      <c r="H61" s="98">
        <f t="shared" si="3"/>
        <v>320000</v>
      </c>
      <c r="I61" s="98">
        <f>SUMIFS(BAN!U:U,BAN!B:B,C61,BAN!A:A,A61)</f>
        <v>0</v>
      </c>
      <c r="J61" s="99">
        <f t="shared" si="4"/>
        <v>320000</v>
      </c>
      <c r="K61" s="99">
        <f>SUMIFS('CT THU KH'!L:L,'CT THU KH'!Q:Q,A61,'CT THU KH'!H:H,C61)</f>
        <v>320000</v>
      </c>
      <c r="L61" s="99">
        <f t="shared" si="5"/>
        <v>0</v>
      </c>
      <c r="M61" s="96"/>
      <c r="N61" s="99">
        <f t="shared" si="6"/>
        <v>6352000</v>
      </c>
      <c r="O61" s="98">
        <f>SUMIF('CT TIEN VE'!$L$5:$L$44,$C61,'CT TIEN VE'!$D$5:$D$44)</f>
        <v>0</v>
      </c>
      <c r="P61" s="98">
        <f>SUMIF('CT TIEN VE'!$W$5:$W$44,$C61,'CT TIEN VE'!$S$5:$S$44)</f>
        <v>6352000</v>
      </c>
    </row>
    <row r="62" spans="1:16" ht="28.5" customHeight="1" x14ac:dyDescent="0.15">
      <c r="A62" s="96" t="str">
        <f t="shared" si="1"/>
        <v>01/2021</v>
      </c>
      <c r="B62" s="97" t="str">
        <f t="shared" si="2"/>
        <v>DS</v>
      </c>
      <c r="C62" s="96" t="s">
        <v>590</v>
      </c>
      <c r="D62" s="96" t="str">
        <f>IFERROR(VLOOKUP(C62,BAN!B:C,2,0),0)</f>
        <v>30/01/2021</v>
      </c>
      <c r="E62" s="98" t="str">
        <f>IFERROR(VLOOKUP(C62,BAN!B:H,7,0),0)</f>
        <v>Ánh Nguyệt</v>
      </c>
      <c r="F62" s="98">
        <f>SUMIFS(BAN!Q:Q,BAN!B:B,C62,BAN!A:A,A62)+SUMIFS(BAN!O:O,BAN!B:B,C62,BAN!A:A,A62)</f>
        <v>5100000</v>
      </c>
      <c r="G62" s="98">
        <f>SUMIFS(BAN!O:O,BAN!B:B,C62,BAN!A:A,A62)+SUMIFS(BAN!S:S,BAN!B:B,C62,BAN!A:A,A62)</f>
        <v>1020000</v>
      </c>
      <c r="H62" s="98">
        <f t="shared" si="3"/>
        <v>4080000</v>
      </c>
      <c r="I62" s="98">
        <f>SUMIFS(BAN!U:U,BAN!B:B,C62,BAN!A:A,A62)</f>
        <v>0</v>
      </c>
      <c r="J62" s="99">
        <f t="shared" si="4"/>
        <v>4080000</v>
      </c>
      <c r="K62" s="99">
        <f>SUMIFS('CT THU KH'!L:L,'CT THU KH'!Q:Q,A62,'CT THU KH'!H:H,C62)</f>
        <v>0</v>
      </c>
      <c r="L62" s="99">
        <f t="shared" si="5"/>
        <v>4080000</v>
      </c>
      <c r="M62" s="100"/>
      <c r="N62" s="99">
        <f t="shared" si="6"/>
        <v>780000</v>
      </c>
      <c r="O62" s="98">
        <f>SUMIF('CT TIEN VE'!$L$5:$L$44,$C62,'CT TIEN VE'!$D$5:$D$44)</f>
        <v>0</v>
      </c>
      <c r="P62" s="98">
        <f>SUMIF('CT TIEN VE'!$W$5:$W$44,$C62,'CT TIEN VE'!$S$5:$S$44)</f>
        <v>780000</v>
      </c>
    </row>
    <row r="63" spans="1:16" ht="28.5" customHeight="1" x14ac:dyDescent="0.15">
      <c r="A63" s="96" t="str">
        <f t="shared" si="1"/>
        <v>01/2021</v>
      </c>
      <c r="B63" s="97" t="str">
        <f t="shared" si="2"/>
        <v>DS</v>
      </c>
      <c r="C63" s="96" t="s">
        <v>596</v>
      </c>
      <c r="D63" s="96" t="str">
        <f>IFERROR(VLOOKUP(C63,BAN!B:C,2,0),0)</f>
        <v>30/01/2021</v>
      </c>
      <c r="E63" s="98" t="str">
        <f>IFERROR(VLOOKUP(C63,BAN!B:H,7,0),0)</f>
        <v>Ánh Nguyệt</v>
      </c>
      <c r="F63" s="98">
        <f>SUMIFS(BAN!Q:Q,BAN!B:B,C63,BAN!A:A,A63)+SUMIFS(BAN!O:O,BAN!B:B,C63,BAN!A:A,A63)</f>
        <v>45900000</v>
      </c>
      <c r="G63" s="98">
        <f>SUMIFS(BAN!O:O,BAN!B:B,C63,BAN!A:A,A63)+SUMIFS(BAN!S:S,BAN!B:B,C63,BAN!A:A,A63)</f>
        <v>9180000</v>
      </c>
      <c r="H63" s="98">
        <f t="shared" si="3"/>
        <v>36720000</v>
      </c>
      <c r="I63" s="98">
        <f>SUMIFS(BAN!U:U,BAN!B:B,C63,BAN!A:A,A63)</f>
        <v>0</v>
      </c>
      <c r="J63" s="99">
        <f t="shared" si="4"/>
        <v>36720000</v>
      </c>
      <c r="K63" s="99">
        <f>SUMIFS('CT THU KH'!L:L,'CT THU KH'!Q:Q,A63,'CT THU KH'!H:H,C63)</f>
        <v>0</v>
      </c>
      <c r="L63" s="99">
        <f t="shared" si="5"/>
        <v>36720000</v>
      </c>
      <c r="M63" s="100"/>
      <c r="N63" s="99">
        <f t="shared" si="6"/>
        <v>934000</v>
      </c>
      <c r="O63" s="98">
        <f>SUMIF('CT TIEN VE'!$L$5:$L$44,$C63,'CT TIEN VE'!$D$5:$D$44)</f>
        <v>0</v>
      </c>
      <c r="P63" s="98">
        <f>SUMIF('CT TIEN VE'!$W$5:$W$44,$C63,'CT TIEN VE'!$S$5:$S$44)</f>
        <v>934000</v>
      </c>
    </row>
    <row r="64" spans="1:16" ht="28.5" customHeight="1" x14ac:dyDescent="0.15">
      <c r="A64" s="96" t="str">
        <f t="shared" si="1"/>
        <v>01/2021</v>
      </c>
      <c r="B64" s="97" t="str">
        <f t="shared" si="2"/>
        <v>DS</v>
      </c>
      <c r="C64" s="96" t="s">
        <v>601</v>
      </c>
      <c r="D64" s="96" t="str">
        <f>IFERROR(VLOOKUP(C64,BAN!B:C,2,0),0)</f>
        <v>30/01/2021</v>
      </c>
      <c r="E64" s="98" t="str">
        <f>IFERROR(VLOOKUP(C64,BAN!B:H,7,0),0)</f>
        <v>Ánh Nguyệt</v>
      </c>
      <c r="F64" s="98">
        <f>SUMIFS(BAN!Q:Q,BAN!B:B,C64,BAN!A:A,A64)+SUMIFS(BAN!O:O,BAN!B:B,C64,BAN!A:A,A64)</f>
        <v>12705000</v>
      </c>
      <c r="G64" s="98">
        <f>SUMIFS(BAN!O:O,BAN!B:B,C64,BAN!A:A,A64)+SUMIFS(BAN!S:S,BAN!B:B,C64,BAN!A:A,A64)</f>
        <v>3000000</v>
      </c>
      <c r="H64" s="98">
        <f t="shared" si="3"/>
        <v>9705000</v>
      </c>
      <c r="I64" s="98">
        <f>SUMIFS(BAN!U:U,BAN!B:B,C64,BAN!A:A,A64)</f>
        <v>0</v>
      </c>
      <c r="J64" s="99">
        <f t="shared" si="4"/>
        <v>9705000</v>
      </c>
      <c r="K64" s="99">
        <f>SUMIFS('CT THU KH'!L:L,'CT THU KH'!Q:Q,A64,'CT THU KH'!H:H,C64)</f>
        <v>0</v>
      </c>
      <c r="L64" s="99">
        <f t="shared" si="5"/>
        <v>9705000</v>
      </c>
      <c r="M64" s="100"/>
      <c r="N64" s="99">
        <f t="shared" si="6"/>
        <v>3566000</v>
      </c>
      <c r="O64" s="98">
        <f>SUMIF('CT TIEN VE'!$L$5:$L$44,$C64,'CT TIEN VE'!$D$5:$D$44)</f>
        <v>0</v>
      </c>
      <c r="P64" s="98">
        <f>SUMIF('CT TIEN VE'!$W$5:$W$44,$C64,'CT TIEN VE'!$S$5:$S$44)</f>
        <v>3566000</v>
      </c>
    </row>
    <row r="65" spans="1:16" ht="28.5" customHeight="1" x14ac:dyDescent="0.15">
      <c r="A65" s="96" t="str">
        <f t="shared" si="1"/>
        <v>01/2021</v>
      </c>
      <c r="B65" s="97" t="str">
        <f t="shared" si="2"/>
        <v>DS</v>
      </c>
      <c r="C65" s="96" t="s">
        <v>607</v>
      </c>
      <c r="D65" s="96" t="str">
        <f>IFERROR(VLOOKUP(C65,BAN!B:C,2,0),0)</f>
        <v>30/01/2021</v>
      </c>
      <c r="E65" s="98" t="str">
        <f>IFERROR(VLOOKUP(C65,BAN!B:H,7,0),0)</f>
        <v>Phương Thảo</v>
      </c>
      <c r="F65" s="98">
        <f>SUMIFS(BAN!Q:Q,BAN!B:B,C65,BAN!A:A,A65)+SUMIFS(BAN!O:O,BAN!B:B,C65,BAN!A:A,A65)</f>
        <v>880000</v>
      </c>
      <c r="G65" s="98">
        <f>SUMIFS(BAN!O:O,BAN!B:B,C65,BAN!A:A,A65)+SUMIFS(BAN!S:S,BAN!B:B,C65,BAN!A:A,A65)</f>
        <v>176000</v>
      </c>
      <c r="H65" s="98">
        <f t="shared" si="3"/>
        <v>704000</v>
      </c>
      <c r="I65" s="98">
        <f>SUMIFS(BAN!U:U,BAN!B:B,C65,BAN!A:A,A65)</f>
        <v>0</v>
      </c>
      <c r="J65" s="99">
        <f t="shared" si="4"/>
        <v>704000</v>
      </c>
      <c r="K65" s="99">
        <f>SUMIFS('CT THU KH'!L:L,'CT THU KH'!Q:Q,A65,'CT THU KH'!H:H,C65)</f>
        <v>704000</v>
      </c>
      <c r="L65" s="99">
        <f t="shared" si="5"/>
        <v>0</v>
      </c>
      <c r="M65" s="96"/>
      <c r="N65" s="99">
        <f t="shared" si="6"/>
        <v>2524000</v>
      </c>
      <c r="O65" s="98">
        <f>SUMIF('CT TIEN VE'!$L$5:$L$44,$C65,'CT TIEN VE'!$D$5:$D$44)</f>
        <v>0</v>
      </c>
      <c r="P65" s="98">
        <f>SUMIF('CT TIEN VE'!$W$5:$W$44,$C65,'CT TIEN VE'!$S$5:$S$44)</f>
        <v>2524000</v>
      </c>
    </row>
    <row r="66" spans="1:16" ht="28.5" customHeight="1" x14ac:dyDescent="0.15">
      <c r="A66" s="96" t="str">
        <f t="shared" si="1"/>
        <v>01/2021</v>
      </c>
      <c r="B66" s="97" t="str">
        <f t="shared" si="2"/>
        <v>DS</v>
      </c>
      <c r="C66" s="96" t="s">
        <v>613</v>
      </c>
      <c r="D66" s="96" t="str">
        <f>IFERROR(VLOOKUP(C66,BAN!B:C,2,0),0)</f>
        <v>30/01/2021</v>
      </c>
      <c r="E66" s="98" t="str">
        <f>IFERROR(VLOOKUP(C66,BAN!B:H,7,0),0)</f>
        <v>Phương Thảo</v>
      </c>
      <c r="F66" s="98">
        <f>SUMIFS(BAN!Q:Q,BAN!B:B,C66,BAN!A:A,A66)+SUMIFS(BAN!O:O,BAN!B:B,C66,BAN!A:A,A66)</f>
        <v>665000</v>
      </c>
      <c r="G66" s="98">
        <f>SUMIFS(BAN!O:O,BAN!B:B,C66,BAN!A:A,A66)+SUMIFS(BAN!S:S,BAN!B:B,C66,BAN!A:A,A66)</f>
        <v>133000</v>
      </c>
      <c r="H66" s="98">
        <f t="shared" si="3"/>
        <v>532000</v>
      </c>
      <c r="I66" s="98">
        <f>SUMIFS(BAN!U:U,BAN!B:B,C66,BAN!A:A,A66)</f>
        <v>0</v>
      </c>
      <c r="J66" s="99">
        <f t="shared" si="4"/>
        <v>532000</v>
      </c>
      <c r="K66" s="99">
        <f>SUMIFS('CT THU KH'!L:L,'CT THU KH'!Q:Q,A66,'CT THU KH'!H:H,C66)</f>
        <v>532000</v>
      </c>
      <c r="L66" s="99">
        <f t="shared" si="5"/>
        <v>0</v>
      </c>
      <c r="M66" s="96"/>
      <c r="N66" s="99">
        <f t="shared" si="6"/>
        <v>4999999</v>
      </c>
      <c r="O66" s="98">
        <f>SUMIF('CT TIEN VE'!$L$5:$L$44,$C66,'CT TIEN VE'!$D$5:$D$44)</f>
        <v>0</v>
      </c>
      <c r="P66" s="98">
        <f>SUMIF('CT TIEN VE'!$W$5:$W$44,$C66,'CT TIEN VE'!$S$5:$S$44)</f>
        <v>4999999</v>
      </c>
    </row>
    <row r="67" spans="1:16" ht="28.5" customHeight="1" x14ac:dyDescent="0.15">
      <c r="A67" s="96" t="str">
        <f t="shared" si="1"/>
        <v>01/2021</v>
      </c>
      <c r="B67" s="97" t="str">
        <f t="shared" si="2"/>
        <v>DS</v>
      </c>
      <c r="C67" s="96" t="s">
        <v>620</v>
      </c>
      <c r="D67" s="96" t="str">
        <f>IFERROR(VLOOKUP(C67,BAN!B:C,2,0),0)</f>
        <v>30/01/2021</v>
      </c>
      <c r="E67" s="98" t="str">
        <f>IFERROR(VLOOKUP(C67,BAN!B:H,7,0),0)</f>
        <v>Phương Thảo</v>
      </c>
      <c r="F67" s="98">
        <f>SUMIFS(BAN!Q:Q,BAN!B:B,C67,BAN!A:A,A67)+SUMIFS(BAN!O:O,BAN!B:B,C67,BAN!A:A,A67)</f>
        <v>140000</v>
      </c>
      <c r="G67" s="98">
        <f>SUMIFS(BAN!O:O,BAN!B:B,C67,BAN!A:A,A67)+SUMIFS(BAN!S:S,BAN!B:B,C67,BAN!A:A,A67)</f>
        <v>28000</v>
      </c>
      <c r="H67" s="98">
        <f t="shared" si="3"/>
        <v>112000</v>
      </c>
      <c r="I67" s="98">
        <f>SUMIFS(BAN!U:U,BAN!B:B,C67,BAN!A:A,A67)</f>
        <v>0</v>
      </c>
      <c r="J67" s="99">
        <f t="shared" si="4"/>
        <v>112000</v>
      </c>
      <c r="K67" s="99">
        <f>SUMIFS('CT THU KH'!L:L,'CT THU KH'!Q:Q,A67,'CT THU KH'!H:H,C67)</f>
        <v>112000</v>
      </c>
      <c r="L67" s="99">
        <f t="shared" si="5"/>
        <v>0</v>
      </c>
      <c r="M67" s="96"/>
      <c r="N67" s="99">
        <f t="shared" si="6"/>
        <v>1485000</v>
      </c>
      <c r="O67" s="98">
        <f>SUMIF('CT TIEN VE'!$L$5:$L$44,$C67,'CT TIEN VE'!$D$5:$D$44)</f>
        <v>0</v>
      </c>
      <c r="P67" s="98">
        <f>SUMIF('CT TIEN VE'!$W$5:$W$44,$C67,'CT TIEN VE'!$S$5:$S$44)</f>
        <v>1485000</v>
      </c>
    </row>
    <row r="68" spans="1:16" ht="28.5" customHeight="1" x14ac:dyDescent="0.15">
      <c r="A68" s="96" t="str">
        <f t="shared" si="1"/>
        <v>01/2021</v>
      </c>
      <c r="B68" s="97" t="str">
        <f t="shared" si="2"/>
        <v>DS</v>
      </c>
      <c r="C68" s="96" t="s">
        <v>625</v>
      </c>
      <c r="D68" s="96" t="str">
        <f>IFERROR(VLOOKUP(C68,BAN!B:C,2,0),0)</f>
        <v>30/01/2021</v>
      </c>
      <c r="E68" s="98" t="str">
        <f>IFERROR(VLOOKUP(C68,BAN!B:H,7,0),0)</f>
        <v>Phương Thảo</v>
      </c>
      <c r="F68" s="98">
        <f>SUMIFS(BAN!Q:Q,BAN!B:B,C68,BAN!A:A,A68)+SUMIFS(BAN!O:O,BAN!B:B,C68,BAN!A:A,A68)</f>
        <v>2450000</v>
      </c>
      <c r="G68" s="98">
        <f>SUMIFS(BAN!O:O,BAN!B:B,C68,BAN!A:A,A68)+SUMIFS(BAN!S:S,BAN!B:B,C68,BAN!A:A,A68)</f>
        <v>1851000</v>
      </c>
      <c r="H68" s="98">
        <f t="shared" si="3"/>
        <v>599000</v>
      </c>
      <c r="I68" s="98">
        <f>SUMIFS(BAN!U:U,BAN!B:B,C68,BAN!A:A,A68)</f>
        <v>0</v>
      </c>
      <c r="J68" s="99">
        <f t="shared" si="4"/>
        <v>599000</v>
      </c>
      <c r="K68" s="99">
        <f>SUMIFS('CT THU KH'!L:L,'CT THU KH'!Q:Q,A68,'CT THU KH'!H:H,C68)</f>
        <v>599000</v>
      </c>
      <c r="L68" s="99">
        <f t="shared" si="5"/>
        <v>0</v>
      </c>
      <c r="M68" s="96"/>
      <c r="N68" s="99">
        <f t="shared" si="6"/>
        <v>2552000</v>
      </c>
      <c r="O68" s="98">
        <f>SUMIF('CT TIEN VE'!$L$5:$L$44,$C68,'CT TIEN VE'!$D$5:$D$44)</f>
        <v>0</v>
      </c>
      <c r="P68" s="98">
        <f>SUMIF('CT TIEN VE'!$W$5:$W$44,$C68,'CT TIEN VE'!$S$5:$S$44)</f>
        <v>2552000</v>
      </c>
    </row>
    <row r="69" spans="1:16" ht="28.5" customHeight="1" x14ac:dyDescent="0.15">
      <c r="A69" s="96" t="str">
        <f t="shared" si="1"/>
        <v>01/2021</v>
      </c>
      <c r="B69" s="97" t="str">
        <f t="shared" si="2"/>
        <v>DS</v>
      </c>
      <c r="C69" s="96" t="s">
        <v>630</v>
      </c>
      <c r="D69" s="96" t="str">
        <f>IFERROR(VLOOKUP(C69,BAN!B:C,2,0),0)</f>
        <v>30/01/2021</v>
      </c>
      <c r="E69" s="98" t="str">
        <f>IFERROR(VLOOKUP(C69,BAN!B:H,7,0),0)</f>
        <v>Trang Dung</v>
      </c>
      <c r="F69" s="98">
        <f>SUMIFS(BAN!Q:Q,BAN!B:B,C69,BAN!A:A,A69)+SUMIFS(BAN!O:O,BAN!B:B,C69,BAN!A:A,A69)</f>
        <v>239300000</v>
      </c>
      <c r="G69" s="98">
        <f>SUMIFS(BAN!O:O,BAN!B:B,C69,BAN!A:A,A69)+SUMIFS(BAN!S:S,BAN!B:B,C69,BAN!A:A,A69)</f>
        <v>0</v>
      </c>
      <c r="H69" s="98">
        <f t="shared" si="3"/>
        <v>239300000</v>
      </c>
      <c r="I69" s="98">
        <f>SUMIFS(BAN!U:U,BAN!B:B,C69,BAN!A:A,A69)</f>
        <v>0</v>
      </c>
      <c r="J69" s="99">
        <f t="shared" si="4"/>
        <v>239300000</v>
      </c>
      <c r="K69" s="99">
        <f>SUMIFS('CT THU KH'!L:L,'CT THU KH'!Q:Q,A69,'CT THU KH'!H:H,C69)</f>
        <v>0</v>
      </c>
      <c r="L69" s="99">
        <f t="shared" si="5"/>
        <v>239300000</v>
      </c>
      <c r="M69" s="100"/>
      <c r="N69" s="99">
        <f t="shared" si="6"/>
        <v>891000</v>
      </c>
      <c r="O69" s="98">
        <f>SUMIF('CT TIEN VE'!$L$5:$L$44,$C69,'CT TIEN VE'!$D$5:$D$44)</f>
        <v>0</v>
      </c>
      <c r="P69" s="98">
        <f>SUMIF('CT TIEN VE'!$W$5:$W$44,$C69,'CT TIEN VE'!$S$5:$S$44)</f>
        <v>891000</v>
      </c>
    </row>
    <row r="70" spans="1:16" ht="28.5" customHeight="1" x14ac:dyDescent="0.15">
      <c r="A70" s="96" t="str">
        <f t="shared" si="1"/>
        <v>01/2021</v>
      </c>
      <c r="B70" s="97" t="str">
        <f t="shared" si="2"/>
        <v>DS</v>
      </c>
      <c r="C70" s="96" t="s">
        <v>648</v>
      </c>
      <c r="D70" s="96" t="str">
        <f>IFERROR(VLOOKUP(C70,BAN!B:C,2,0),0)</f>
        <v>30/01/2021</v>
      </c>
      <c r="E70" s="98" t="str">
        <f>IFERROR(VLOOKUP(C70,BAN!B:H,7,0),0)</f>
        <v>Ánh Nguyệt</v>
      </c>
      <c r="F70" s="98">
        <f>SUMIFS(BAN!Q:Q,BAN!B:B,C70,BAN!A:A,A70)+SUMIFS(BAN!O:O,BAN!B:B,C70,BAN!A:A,A70)</f>
        <v>45500000</v>
      </c>
      <c r="G70" s="98">
        <f>SUMIFS(BAN!O:O,BAN!B:B,C70,BAN!A:A,A70)+SUMIFS(BAN!S:S,BAN!B:B,C70,BAN!A:A,A70)</f>
        <v>4550000</v>
      </c>
      <c r="H70" s="98">
        <f t="shared" si="3"/>
        <v>40950000</v>
      </c>
      <c r="I70" s="98">
        <f>SUMIFS(BAN!U:U,BAN!B:B,C70,BAN!A:A,A70)</f>
        <v>0</v>
      </c>
      <c r="J70" s="99">
        <f t="shared" si="4"/>
        <v>40950000</v>
      </c>
      <c r="K70" s="99">
        <f>SUMIFS('CT THU KH'!L:L,'CT THU KH'!Q:Q,A70,'CT THU KH'!H:H,C70)</f>
        <v>0</v>
      </c>
      <c r="L70" s="99">
        <f t="shared" si="5"/>
        <v>40950000</v>
      </c>
      <c r="M70" s="100"/>
      <c r="N70" s="99">
        <f t="shared" si="6"/>
        <v>7130000</v>
      </c>
      <c r="O70" s="98">
        <f>SUMIF('CT TIEN VE'!$L$5:$L$44,$C70,'CT TIEN VE'!$D$5:$D$44)</f>
        <v>0</v>
      </c>
      <c r="P70" s="98">
        <f>SUMIF('CT TIEN VE'!$W$5:$W$44,$C70,'CT TIEN VE'!$S$5:$S$44)</f>
        <v>7130000</v>
      </c>
    </row>
    <row r="71" spans="1:16" ht="28.5" customHeight="1" x14ac:dyDescent="0.15">
      <c r="A71" s="96" t="str">
        <f t="shared" si="1"/>
        <v>01/2021</v>
      </c>
      <c r="B71" s="97" t="str">
        <f t="shared" si="2"/>
        <v>DS</v>
      </c>
      <c r="C71" s="96" t="s">
        <v>655</v>
      </c>
      <c r="D71" s="96" t="str">
        <f>IFERROR(VLOOKUP(C71,BAN!B:C,2,0),0)</f>
        <v>31/01/2021</v>
      </c>
      <c r="E71" s="98" t="str">
        <f>IFERROR(VLOOKUP(C71,BAN!B:H,7,0),0)</f>
        <v>Phương Thảo</v>
      </c>
      <c r="F71" s="98">
        <f>SUMIFS(BAN!Q:Q,BAN!B:B,C71,BAN!A:A,A71)+SUMIFS(BAN!O:O,BAN!B:B,C71,BAN!A:A,A71)</f>
        <v>2475000</v>
      </c>
      <c r="G71" s="98">
        <f>SUMIFS(BAN!O:O,BAN!B:B,C71,BAN!A:A,A71)+SUMIFS(BAN!S:S,BAN!B:B,C71,BAN!A:A,A71)</f>
        <v>742500</v>
      </c>
      <c r="H71" s="98">
        <f t="shared" si="3"/>
        <v>1732500</v>
      </c>
      <c r="I71" s="98">
        <f>SUMIFS(BAN!U:U,BAN!B:B,C71,BAN!A:A,A71)</f>
        <v>0</v>
      </c>
      <c r="J71" s="99">
        <f t="shared" si="4"/>
        <v>1732500</v>
      </c>
      <c r="K71" s="99">
        <f>SUMIFS('CT THU KH'!L:L,'CT THU KH'!Q:Q,A71,'CT THU KH'!H:H,C71)</f>
        <v>0</v>
      </c>
      <c r="L71" s="99">
        <f t="shared" si="5"/>
        <v>1732500</v>
      </c>
      <c r="M71" s="96"/>
      <c r="N71" s="99">
        <f t="shared" si="6"/>
        <v>1500000</v>
      </c>
      <c r="O71" s="98">
        <f>SUMIF('CT TIEN VE'!$L$5:$L$44,$C71,'CT TIEN VE'!$D$5:$D$44)</f>
        <v>0</v>
      </c>
      <c r="P71" s="98">
        <f>SUMIF('CT TIEN VE'!$W$5:$W$44,$C71,'CT TIEN VE'!$S$5:$S$44)</f>
        <v>1500000</v>
      </c>
    </row>
    <row r="72" spans="1:16" ht="28.5" customHeight="1" x14ac:dyDescent="0.15">
      <c r="A72" s="96" t="str">
        <f t="shared" si="1"/>
        <v>01/2021</v>
      </c>
      <c r="B72" s="97" t="str">
        <f t="shared" si="2"/>
        <v>DS</v>
      </c>
      <c r="C72" s="96" t="s">
        <v>660</v>
      </c>
      <c r="D72" s="96" t="str">
        <f>IFERROR(VLOOKUP(C72,BAN!B:C,2,0),0)</f>
        <v>31/01/2021</v>
      </c>
      <c r="E72" s="98" t="str">
        <f>IFERROR(VLOOKUP(C72,BAN!B:H,7,0),0)</f>
        <v>Phương Thảo</v>
      </c>
      <c r="F72" s="98">
        <f>SUMIFS(BAN!Q:Q,BAN!B:B,C72,BAN!A:A,A72)+SUMIFS(BAN!O:O,BAN!B:B,C72,BAN!A:A,A72)</f>
        <v>925000</v>
      </c>
      <c r="G72" s="98">
        <f>SUMIFS(BAN!O:O,BAN!B:B,C72,BAN!A:A,A72)+SUMIFS(BAN!S:S,BAN!B:B,C72,BAN!A:A,A72)</f>
        <v>185000</v>
      </c>
      <c r="H72" s="98">
        <f t="shared" si="3"/>
        <v>740000</v>
      </c>
      <c r="I72" s="98">
        <f>SUMIFS(BAN!U:U,BAN!B:B,C72,BAN!A:A,A72)</f>
        <v>0</v>
      </c>
      <c r="J72" s="99">
        <f t="shared" si="4"/>
        <v>740000</v>
      </c>
      <c r="K72" s="99">
        <f>SUMIFS('CT THU KH'!L:L,'CT THU KH'!Q:Q,A72,'CT THU KH'!H:H,C72)</f>
        <v>740000</v>
      </c>
      <c r="L72" s="99">
        <f t="shared" si="5"/>
        <v>0</v>
      </c>
      <c r="M72" s="96"/>
      <c r="N72" s="99">
        <f t="shared" si="6"/>
        <v>662000</v>
      </c>
      <c r="O72" s="98">
        <f>SUMIF('CT TIEN VE'!$L$5:$L$44,$C72,'CT TIEN VE'!$D$5:$D$44)</f>
        <v>0</v>
      </c>
      <c r="P72" s="98">
        <f>SUMIF('CT TIEN VE'!$W$5:$W$44,$C72,'CT TIEN VE'!$S$5:$S$44)</f>
        <v>662000</v>
      </c>
    </row>
    <row r="73" spans="1:16" ht="28.5" customHeight="1" x14ac:dyDescent="0.15">
      <c r="A73" s="96" t="str">
        <f t="shared" si="1"/>
        <v>01/2021</v>
      </c>
      <c r="B73" s="97" t="str">
        <f t="shared" si="2"/>
        <v>DS</v>
      </c>
      <c r="C73" s="96" t="s">
        <v>665</v>
      </c>
      <c r="D73" s="96" t="str">
        <f>IFERROR(VLOOKUP(C73,BAN!B:C,2,0),0)</f>
        <v>31/01/2021</v>
      </c>
      <c r="E73" s="98" t="str">
        <f>IFERROR(VLOOKUP(C73,BAN!B:H,7,0),0)</f>
        <v>Phương Thảo</v>
      </c>
      <c r="F73" s="98">
        <f>SUMIFS(BAN!Q:Q,BAN!B:B,C73,BAN!A:A,A73)+SUMIFS(BAN!O:O,BAN!B:B,C73,BAN!A:A,A73)</f>
        <v>12355000</v>
      </c>
      <c r="G73" s="98">
        <f>SUMIFS(BAN!O:O,BAN!B:B,C73,BAN!A:A,A73)+SUMIFS(BAN!S:S,BAN!B:B,C73,BAN!A:A,A73)</f>
        <v>5127000</v>
      </c>
      <c r="H73" s="98">
        <f t="shared" si="3"/>
        <v>7228000</v>
      </c>
      <c r="I73" s="98">
        <f>SUMIFS(BAN!U:U,BAN!B:B,C73,BAN!A:A,A73)</f>
        <v>0</v>
      </c>
      <c r="J73" s="99">
        <f t="shared" si="4"/>
        <v>7228000</v>
      </c>
      <c r="K73" s="99">
        <f>SUMIFS('CT THU KH'!L:L,'CT THU KH'!Q:Q,A73,'CT THU KH'!H:H,C73)</f>
        <v>7228000</v>
      </c>
      <c r="L73" s="99">
        <f t="shared" si="5"/>
        <v>0</v>
      </c>
      <c r="M73" s="96"/>
      <c r="N73" s="99">
        <f t="shared" si="6"/>
        <v>8624000</v>
      </c>
      <c r="O73" s="98">
        <f>SUMIF('CT TIEN VE'!$L$5:$L$44,$C73,'CT TIEN VE'!$D$5:$D$44)</f>
        <v>0</v>
      </c>
      <c r="P73" s="98">
        <f>SUMIF('CT TIEN VE'!$W$5:$W$44,$C73,'CT TIEN VE'!$S$5:$S$44)</f>
        <v>8624000</v>
      </c>
    </row>
    <row r="74" spans="1:16" ht="28.5" customHeight="1" x14ac:dyDescent="0.15">
      <c r="A74" s="96" t="str">
        <f t="shared" si="1"/>
        <v>01/2021</v>
      </c>
      <c r="B74" s="97" t="str">
        <f t="shared" si="2"/>
        <v>DS</v>
      </c>
      <c r="C74" s="96" t="s">
        <v>673</v>
      </c>
      <c r="D74" s="96" t="str">
        <f>IFERROR(VLOOKUP(C74,BAN!B:C,2,0),0)</f>
        <v>31/01/2021</v>
      </c>
      <c r="E74" s="98" t="str">
        <f>IFERROR(VLOOKUP(C74,BAN!B:H,7,0),0)</f>
        <v>Phương Thảo</v>
      </c>
      <c r="F74" s="98">
        <f>SUMIFS(BAN!Q:Q,BAN!B:B,C74,BAN!A:A,A74)+SUMIFS(BAN!O:O,BAN!B:B,C74,BAN!A:A,A74)</f>
        <v>2450000</v>
      </c>
      <c r="G74" s="98">
        <f>SUMIFS(BAN!O:O,BAN!B:B,C74,BAN!A:A,A74)+SUMIFS(BAN!S:S,BAN!B:B,C74,BAN!A:A,A74)</f>
        <v>1851000</v>
      </c>
      <c r="H74" s="98">
        <f t="shared" si="3"/>
        <v>599000</v>
      </c>
      <c r="I74" s="98">
        <f>SUMIFS(BAN!U:U,BAN!B:B,C74,BAN!A:A,A74)</f>
        <v>0</v>
      </c>
      <c r="J74" s="99">
        <f t="shared" si="4"/>
        <v>599000</v>
      </c>
      <c r="K74" s="99">
        <f>SUMIFS('CT THU KH'!L:L,'CT THU KH'!Q:Q,A74,'CT THU KH'!H:H,C74)</f>
        <v>599000</v>
      </c>
      <c r="L74" s="99">
        <f t="shared" si="5"/>
        <v>0</v>
      </c>
      <c r="M74" s="96"/>
      <c r="N74" s="99">
        <f t="shared" si="6"/>
        <v>384000</v>
      </c>
      <c r="O74" s="98">
        <f>SUMIF('CT TIEN VE'!$L$5:$L$44,$C74,'CT TIEN VE'!$D$5:$D$44)</f>
        <v>0</v>
      </c>
      <c r="P74" s="98">
        <f>SUMIF('CT TIEN VE'!$W$5:$W$44,$C74,'CT TIEN VE'!$S$5:$S$44)</f>
        <v>384000</v>
      </c>
    </row>
    <row r="75" spans="1:16" ht="28.5" customHeight="1" x14ac:dyDescent="0.15">
      <c r="A75" s="96" t="str">
        <f t="shared" si="1"/>
        <v>01/2021</v>
      </c>
      <c r="B75" s="97" t="str">
        <f t="shared" si="2"/>
        <v>DS</v>
      </c>
      <c r="C75" s="96" t="s">
        <v>678</v>
      </c>
      <c r="D75" s="96" t="str">
        <f>IFERROR(VLOOKUP(C75,BAN!B:C,2,0),0)</f>
        <v>31/01/2021</v>
      </c>
      <c r="E75" s="98" t="str">
        <f>IFERROR(VLOOKUP(C75,BAN!B:H,7,0),0)</f>
        <v>Phương Thảo</v>
      </c>
      <c r="F75" s="98">
        <f>SUMIFS(BAN!Q:Q,BAN!B:B,C75,BAN!A:A,A75)+SUMIFS(BAN!O:O,BAN!B:B,C75,BAN!A:A,A75)</f>
        <v>2825000</v>
      </c>
      <c r="G75" s="98">
        <f>SUMIFS(BAN!O:O,BAN!B:B,C75,BAN!A:A,A75)+SUMIFS(BAN!S:S,BAN!B:B,C75,BAN!A:A,A75)</f>
        <v>1977500</v>
      </c>
      <c r="H75" s="98">
        <f t="shared" si="3"/>
        <v>847500</v>
      </c>
      <c r="I75" s="98">
        <f>SUMIFS(BAN!U:U,BAN!B:B,C75,BAN!A:A,A75)</f>
        <v>0</v>
      </c>
      <c r="J75" s="99">
        <f t="shared" si="4"/>
        <v>847500</v>
      </c>
      <c r="K75" s="99">
        <f>SUMIFS('CT THU KH'!L:L,'CT THU KH'!Q:Q,A75,'CT THU KH'!H:H,C75)</f>
        <v>847500</v>
      </c>
      <c r="L75" s="99">
        <f t="shared" si="5"/>
        <v>0</v>
      </c>
      <c r="M75" s="96"/>
      <c r="N75" s="99">
        <f t="shared" si="6"/>
        <v>4000000</v>
      </c>
      <c r="O75" s="98">
        <f>SUMIF('CT TIEN VE'!$L$5:$L$44,$C75,'CT TIEN VE'!$D$5:$D$44)</f>
        <v>0</v>
      </c>
      <c r="P75" s="98">
        <f>SUMIF('CT TIEN VE'!$W$5:$W$44,$C75,'CT TIEN VE'!$S$5:$S$44)</f>
        <v>4000000</v>
      </c>
    </row>
    <row r="76" spans="1:16" ht="28.5" customHeight="1" x14ac:dyDescent="0.15">
      <c r="A76" s="96" t="str">
        <f t="shared" si="1"/>
        <v>01/2021</v>
      </c>
      <c r="B76" s="97" t="str">
        <f t="shared" si="2"/>
        <v>DS</v>
      </c>
      <c r="C76" s="96" t="s">
        <v>684</v>
      </c>
      <c r="D76" s="96" t="str">
        <f>IFERROR(VLOOKUP(C76,BAN!B:C,2,0),0)</f>
        <v>31/01/2021</v>
      </c>
      <c r="E76" s="98" t="str">
        <f>IFERROR(VLOOKUP(C76,BAN!B:H,7,0),0)</f>
        <v>Ánh Nguyệt</v>
      </c>
      <c r="F76" s="98">
        <f>SUMIFS(BAN!Q:Q,BAN!B:B,C76,BAN!A:A,A76)+SUMIFS(BAN!O:O,BAN!B:B,C76,BAN!A:A,A76)</f>
        <v>2245000</v>
      </c>
      <c r="G76" s="98">
        <f>SUMIFS(BAN!O:O,BAN!B:B,C76,BAN!A:A,A76)+SUMIFS(BAN!S:S,BAN!B:B,C76,BAN!A:A,A76)</f>
        <v>449000</v>
      </c>
      <c r="H76" s="98">
        <f t="shared" si="3"/>
        <v>1796000</v>
      </c>
      <c r="I76" s="98">
        <f>SUMIFS(BAN!U:U,BAN!B:B,C76,BAN!A:A,A76)</f>
        <v>0</v>
      </c>
      <c r="J76" s="99">
        <f t="shared" si="4"/>
        <v>1796000</v>
      </c>
      <c r="K76" s="99">
        <f>SUMIFS('CT THU KH'!L:L,'CT THU KH'!Q:Q,A76,'CT THU KH'!H:H,C76)</f>
        <v>1796000</v>
      </c>
      <c r="L76" s="99">
        <f t="shared" si="5"/>
        <v>0</v>
      </c>
      <c r="M76" s="96"/>
      <c r="N76" s="99">
        <f t="shared" si="6"/>
        <v>24252000</v>
      </c>
      <c r="O76" s="98">
        <f>SUMIF('CT TIEN VE'!$L$5:$L$44,$C76,'CT TIEN VE'!$D$5:$D$44)</f>
        <v>0</v>
      </c>
      <c r="P76" s="98">
        <f>SUMIF('CT TIEN VE'!$W$5:$W$44,$C76,'CT TIEN VE'!$S$5:$S$44)</f>
        <v>24252000</v>
      </c>
    </row>
    <row r="77" spans="1:16" ht="28.5" customHeight="1" x14ac:dyDescent="0.15">
      <c r="A77" s="96" t="str">
        <f t="shared" si="1"/>
        <v>01/2021</v>
      </c>
      <c r="B77" s="97" t="str">
        <f t="shared" si="2"/>
        <v>DS</v>
      </c>
      <c r="C77" s="96" t="s">
        <v>693</v>
      </c>
      <c r="D77" s="96" t="str">
        <f>IFERROR(VLOOKUP(C77,BAN!B:C,2,0),0)</f>
        <v>31/01/2021</v>
      </c>
      <c r="E77" s="98" t="str">
        <f>IFERROR(VLOOKUP(C77,BAN!B:H,7,0),0)</f>
        <v>Ánh Nguyệt</v>
      </c>
      <c r="F77" s="98">
        <f>SUMIFS(BAN!Q:Q,BAN!B:B,C77,BAN!A:A,A77)+SUMIFS(BAN!O:O,BAN!B:B,C77,BAN!A:A,A77)</f>
        <v>8550000</v>
      </c>
      <c r="G77" s="98">
        <f>SUMIFS(BAN!O:O,BAN!B:B,C77,BAN!A:A,A77)+SUMIFS(BAN!S:S,BAN!B:B,C77,BAN!A:A,A77)</f>
        <v>1710000</v>
      </c>
      <c r="H77" s="98">
        <f t="shared" si="3"/>
        <v>6840000</v>
      </c>
      <c r="I77" s="98">
        <f>SUMIFS(BAN!U:U,BAN!B:B,C77,BAN!A:A,A77)</f>
        <v>0</v>
      </c>
      <c r="J77" s="99">
        <f t="shared" si="4"/>
        <v>6840000</v>
      </c>
      <c r="K77" s="99">
        <f>SUMIFS('CT THU KH'!L:L,'CT THU KH'!Q:Q,A77,'CT THU KH'!H:H,C77)</f>
        <v>6840000</v>
      </c>
      <c r="L77" s="99">
        <f t="shared" si="5"/>
        <v>0</v>
      </c>
      <c r="M77" s="96"/>
      <c r="N77" s="99">
        <f t="shared" si="6"/>
        <v>300000</v>
      </c>
      <c r="O77" s="98">
        <f>SUMIF('CT TIEN VE'!$L$5:$L$44,$C77,'CT TIEN VE'!$D$5:$D$44)</f>
        <v>0</v>
      </c>
      <c r="P77" s="98">
        <f>SUMIF('CT TIEN VE'!$W$5:$W$44,$C77,'CT TIEN VE'!$S$5:$S$44)</f>
        <v>300000</v>
      </c>
    </row>
    <row r="78" spans="1:16" ht="28.5" customHeight="1" x14ac:dyDescent="0.15">
      <c r="A78" s="96" t="str">
        <f t="shared" si="1"/>
        <v>01/2021</v>
      </c>
      <c r="B78" s="97" t="str">
        <f t="shared" si="2"/>
        <v>DS</v>
      </c>
      <c r="C78" s="96" t="s">
        <v>700</v>
      </c>
      <c r="D78" s="96" t="str">
        <f>IFERROR(VLOOKUP(C78,BAN!B:C,2,0),0)</f>
        <v>31/01/2021</v>
      </c>
      <c r="E78" s="98" t="str">
        <f>IFERROR(VLOOKUP(C78,BAN!B:H,7,0),0)</f>
        <v>Ánh Nguyệt</v>
      </c>
      <c r="F78" s="98">
        <f>SUMIFS(BAN!Q:Q,BAN!B:B,C78,BAN!A:A,A78)+SUMIFS(BAN!O:O,BAN!B:B,C78,BAN!A:A,A78)</f>
        <v>990000</v>
      </c>
      <c r="G78" s="98">
        <f>SUMIFS(BAN!O:O,BAN!B:B,C78,BAN!A:A,A78)+SUMIFS(BAN!S:S,BAN!B:B,C78,BAN!A:A,A78)</f>
        <v>165000</v>
      </c>
      <c r="H78" s="98">
        <f t="shared" si="3"/>
        <v>825000</v>
      </c>
      <c r="I78" s="98">
        <f>SUMIFS(BAN!U:U,BAN!B:B,C78,BAN!A:A,A78)</f>
        <v>0</v>
      </c>
      <c r="J78" s="99">
        <f t="shared" si="4"/>
        <v>825000</v>
      </c>
      <c r="K78" s="99">
        <f>SUMIFS('CT THU KH'!L:L,'CT THU KH'!Q:Q,A78,'CT THU KH'!H:H,C78)</f>
        <v>660000</v>
      </c>
      <c r="L78" s="99">
        <f t="shared" si="5"/>
        <v>165000</v>
      </c>
      <c r="M78" s="96"/>
      <c r="N78" s="99">
        <f t="shared" si="6"/>
        <v>891000</v>
      </c>
      <c r="O78" s="98">
        <f>SUMIF('CT TIEN VE'!$L$5:$L$44,$C78,'CT TIEN VE'!$D$5:$D$44)</f>
        <v>0</v>
      </c>
      <c r="P78" s="98">
        <f>SUMIF('CT TIEN VE'!$W$5:$W$44,$C78,'CT TIEN VE'!$S$5:$S$44)</f>
        <v>891000</v>
      </c>
    </row>
    <row r="79" spans="1:16" ht="28.5" customHeight="1" x14ac:dyDescent="0.15">
      <c r="A79" s="96" t="str">
        <f t="shared" si="1"/>
        <v>01/2021</v>
      </c>
      <c r="B79" s="97" t="str">
        <f t="shared" si="2"/>
        <v>DS</v>
      </c>
      <c r="C79" s="96" t="s">
        <v>706</v>
      </c>
      <c r="D79" s="96" t="str">
        <f>IFERROR(VLOOKUP(C79,BAN!B:C,2,0),0)</f>
        <v>31/01/2021</v>
      </c>
      <c r="E79" s="98" t="str">
        <f>IFERROR(VLOOKUP(C79,BAN!B:H,7,0),0)</f>
        <v>Ánh Nguyệt</v>
      </c>
      <c r="F79" s="98">
        <f>SUMIFS(BAN!Q:Q,BAN!B:B,C79,BAN!A:A,A79)+SUMIFS(BAN!O:O,BAN!B:B,C79,BAN!A:A,A79)</f>
        <v>9610000</v>
      </c>
      <c r="G79" s="98">
        <f>SUMIFS(BAN!O:O,BAN!B:B,C79,BAN!A:A,A79)+SUMIFS(BAN!S:S,BAN!B:B,C79,BAN!A:A,A79)</f>
        <v>1922000</v>
      </c>
      <c r="H79" s="98">
        <f t="shared" si="3"/>
        <v>7688000</v>
      </c>
      <c r="I79" s="98">
        <f>SUMIFS(BAN!U:U,BAN!B:B,C79,BAN!A:A,A79)</f>
        <v>0</v>
      </c>
      <c r="J79" s="99">
        <f t="shared" si="4"/>
        <v>7688000</v>
      </c>
      <c r="K79" s="99">
        <f>SUMIFS('CT THU KH'!L:L,'CT THU KH'!Q:Q,A79,'CT THU KH'!H:H,C79)</f>
        <v>7688000</v>
      </c>
      <c r="L79" s="99">
        <f t="shared" si="5"/>
        <v>0</v>
      </c>
      <c r="M79" s="96"/>
      <c r="N79" s="99">
        <f t="shared" si="6"/>
        <v>719000</v>
      </c>
      <c r="O79" s="98">
        <f>SUMIF('CT TIEN VE'!$L$5:$L$44,$C79,'CT TIEN VE'!$D$5:$D$44)</f>
        <v>0</v>
      </c>
      <c r="P79" s="98">
        <f>SUMIF('CT TIEN VE'!$W$5:$W$44,$C79,'CT TIEN VE'!$S$5:$S$44)</f>
        <v>719000</v>
      </c>
    </row>
    <row r="80" spans="1:16" ht="28.5" customHeight="1" x14ac:dyDescent="0.15">
      <c r="A80" s="96" t="str">
        <f t="shared" si="1"/>
        <v>01/2021</v>
      </c>
      <c r="B80" s="97" t="str">
        <f t="shared" si="2"/>
        <v>DS</v>
      </c>
      <c r="C80" s="96" t="s">
        <v>715</v>
      </c>
      <c r="D80" s="96" t="str">
        <f>IFERROR(VLOOKUP(C80,BAN!B:C,2,0),0)</f>
        <v>31/01/2021</v>
      </c>
      <c r="E80" s="98" t="str">
        <f>IFERROR(VLOOKUP(C80,BAN!B:H,7,0),0)</f>
        <v>Phương Thảo</v>
      </c>
      <c r="F80" s="98">
        <f>SUMIFS(BAN!Q:Q,BAN!B:B,C80,BAN!A:A,A80)+SUMIFS(BAN!O:O,BAN!B:B,C80,BAN!A:A,A80)</f>
        <v>330000</v>
      </c>
      <c r="G80" s="98">
        <f>SUMIFS(BAN!O:O,BAN!B:B,C80,BAN!A:A,A80)+SUMIFS(BAN!S:S,BAN!B:B,C80,BAN!A:A,A80)</f>
        <v>66000</v>
      </c>
      <c r="H80" s="98">
        <f t="shared" si="3"/>
        <v>264000</v>
      </c>
      <c r="I80" s="98">
        <f>SUMIFS(BAN!U:U,BAN!B:B,C80,BAN!A:A,A80)</f>
        <v>0</v>
      </c>
      <c r="J80" s="99">
        <f t="shared" si="4"/>
        <v>264000</v>
      </c>
      <c r="K80" s="99">
        <f>SUMIFS('CT THU KH'!L:L,'CT THU KH'!Q:Q,A80,'CT THU KH'!H:H,C80)</f>
        <v>264000</v>
      </c>
      <c r="L80" s="99">
        <f t="shared" si="5"/>
        <v>0</v>
      </c>
      <c r="M80" s="96"/>
      <c r="N80" s="99">
        <f t="shared" si="6"/>
        <v>10330000</v>
      </c>
      <c r="O80" s="98">
        <f>SUMIF('CT TIEN VE'!$L$5:$L$44,$C80,'CT TIEN VE'!$D$5:$D$44)</f>
        <v>0</v>
      </c>
      <c r="P80" s="98">
        <f>SUMIF('CT TIEN VE'!$W$5:$W$44,$C80,'CT TIEN VE'!$S$5:$S$44)</f>
        <v>10330000</v>
      </c>
    </row>
    <row r="81" spans="1:16" ht="28.5" customHeight="1" x14ac:dyDescent="0.15">
      <c r="A81" s="96" t="str">
        <f t="shared" si="1"/>
        <v>01/2021</v>
      </c>
      <c r="B81" s="97" t="str">
        <f t="shared" si="2"/>
        <v>DS</v>
      </c>
      <c r="C81" s="96" t="s">
        <v>720</v>
      </c>
      <c r="D81" s="96" t="str">
        <f>IFERROR(VLOOKUP(C81,BAN!B:C,2,0),0)</f>
        <v>31/01/2021</v>
      </c>
      <c r="E81" s="98" t="str">
        <f>IFERROR(VLOOKUP(C81,BAN!B:H,7,0),0)</f>
        <v>Phương Thảo</v>
      </c>
      <c r="F81" s="98">
        <f>SUMIFS(BAN!Q:Q,BAN!B:B,C81,BAN!A:A,A81)+SUMIFS(BAN!O:O,BAN!B:B,C81,BAN!A:A,A81)</f>
        <v>430000</v>
      </c>
      <c r="G81" s="98">
        <f>SUMIFS(BAN!O:O,BAN!B:B,C81,BAN!A:A,A81)+SUMIFS(BAN!S:S,BAN!B:B,C81,BAN!A:A,A81)</f>
        <v>86000</v>
      </c>
      <c r="H81" s="98">
        <f t="shared" si="3"/>
        <v>344000</v>
      </c>
      <c r="I81" s="98">
        <f>SUMIFS(BAN!U:U,BAN!B:B,C81,BAN!A:A,A81)</f>
        <v>0</v>
      </c>
      <c r="J81" s="99">
        <f t="shared" si="4"/>
        <v>344000</v>
      </c>
      <c r="K81" s="99">
        <f>SUMIFS('CT THU KH'!L:L,'CT THU KH'!Q:Q,A81,'CT THU KH'!H:H,C81)</f>
        <v>344000</v>
      </c>
      <c r="L81" s="99">
        <f t="shared" si="5"/>
        <v>0</v>
      </c>
      <c r="M81" s="96"/>
      <c r="N81" s="99">
        <f t="shared" si="6"/>
        <v>0</v>
      </c>
      <c r="O81" s="98">
        <f>SUMIF('CT TIEN VE'!$L$5:$L$44,$C81,'CT TIEN VE'!$D$5:$D$44)</f>
        <v>0</v>
      </c>
      <c r="P81" s="98">
        <f>SUMIF('CT TIEN VE'!$W$5:$W$44,$C81,'CT TIEN VE'!$S$5:$S$44)</f>
        <v>0</v>
      </c>
    </row>
    <row r="82" spans="1:16" ht="28.5" customHeight="1" x14ac:dyDescent="0.15">
      <c r="A82" s="96" t="str">
        <f t="shared" si="1"/>
        <v>01/2021</v>
      </c>
      <c r="B82" s="97" t="str">
        <f t="shared" si="2"/>
        <v>DS</v>
      </c>
      <c r="C82" s="96" t="s">
        <v>726</v>
      </c>
      <c r="D82" s="96" t="str">
        <f>IFERROR(VLOOKUP(C82,BAN!B:C,2,0),0)</f>
        <v>31/01/2021</v>
      </c>
      <c r="E82" s="98" t="str">
        <f>IFERROR(VLOOKUP(C82,BAN!B:H,7,0),0)</f>
        <v>Phương Thảo</v>
      </c>
      <c r="F82" s="98">
        <f>SUMIFS(BAN!Q:Q,BAN!B:B,C82,BAN!A:A,A82)+SUMIFS(BAN!O:O,BAN!B:B,C82,BAN!A:A,A82)</f>
        <v>1815000</v>
      </c>
      <c r="G82" s="98">
        <f>SUMIFS(BAN!O:O,BAN!B:B,C82,BAN!A:A,A82)+SUMIFS(BAN!S:S,BAN!B:B,C82,BAN!A:A,A82)</f>
        <v>363000</v>
      </c>
      <c r="H82" s="98">
        <f t="shared" si="3"/>
        <v>1452000</v>
      </c>
      <c r="I82" s="98">
        <f>SUMIFS(BAN!U:U,BAN!B:B,C82,BAN!A:A,A82)</f>
        <v>0</v>
      </c>
      <c r="J82" s="99">
        <f t="shared" si="4"/>
        <v>1452000</v>
      </c>
      <c r="K82" s="99">
        <f>SUMIFS('CT THU KH'!L:L,'CT THU KH'!Q:Q,A82,'CT THU KH'!H:H,C82)</f>
        <v>1452000</v>
      </c>
      <c r="L82" s="99">
        <f t="shared" si="5"/>
        <v>0</v>
      </c>
      <c r="M82" s="96"/>
      <c r="N82" s="99">
        <f t="shared" si="6"/>
        <v>0</v>
      </c>
      <c r="O82" s="98">
        <f>SUMIF('CT TIEN VE'!$L$5:$L$44,$C82,'CT TIEN VE'!$D$5:$D$44)</f>
        <v>0</v>
      </c>
      <c r="P82" s="98">
        <f>SUMIF('CT TIEN VE'!$W$5:$W$44,$C82,'CT TIEN VE'!$S$5:$S$44)</f>
        <v>0</v>
      </c>
    </row>
    <row r="83" spans="1:16" ht="28.5" customHeight="1" x14ac:dyDescent="0.15">
      <c r="A83" s="96" t="str">
        <f t="shared" si="1"/>
        <v>44198</v>
      </c>
      <c r="B83" s="97" t="str">
        <f t="shared" si="2"/>
        <v>DS</v>
      </c>
      <c r="C83" s="96" t="s">
        <v>733</v>
      </c>
      <c r="D83" s="96" t="str">
        <f>IFERROR(VLOOKUP(C83,BAN!B:C,2,0),0)</f>
        <v>44198</v>
      </c>
      <c r="E83" s="98" t="str">
        <f>IFERROR(VLOOKUP(C83,BAN!B:H,7,0),0)</f>
        <v>Ánh Nguyệt</v>
      </c>
      <c r="F83" s="98">
        <f>SUMIFS(BAN!Q:Q,BAN!B:B,C83,BAN!A:A,A83)+SUMIFS(BAN!O:O,BAN!B:B,C83,BAN!A:A,A83)</f>
        <v>3550000</v>
      </c>
      <c r="G83" s="98">
        <f>SUMIFS(BAN!O:O,BAN!B:B,C83,BAN!A:A,A83)+SUMIFS(BAN!S:S,BAN!B:B,C83,BAN!A:A,A83)</f>
        <v>1775000</v>
      </c>
      <c r="H83" s="98">
        <f t="shared" si="3"/>
        <v>1775000</v>
      </c>
      <c r="I83" s="98">
        <f>SUMIFS(BAN!U:U,BAN!B:B,C83,BAN!A:A,A83)</f>
        <v>0</v>
      </c>
      <c r="J83" s="99">
        <f t="shared" si="4"/>
        <v>1775000</v>
      </c>
      <c r="K83" s="99">
        <f>SUMIFS('CT THU KH'!L:L,'CT THU KH'!Q:Q,A83,'CT THU KH'!H:H,C83)</f>
        <v>0</v>
      </c>
      <c r="L83" s="99">
        <f t="shared" si="5"/>
        <v>1775000</v>
      </c>
      <c r="M83" s="96"/>
      <c r="N83" s="99">
        <f t="shared" si="6"/>
        <v>0</v>
      </c>
      <c r="O83" s="98">
        <f>SUMIF('CT TIEN VE'!$L$5:$L$44,$C83,'CT TIEN VE'!$D$5:$D$44)</f>
        <v>0</v>
      </c>
      <c r="P83" s="98">
        <f>SUMIF('CT TIEN VE'!$W$5:$W$44,$C83,'CT TIEN VE'!$S$5:$S$44)</f>
        <v>0</v>
      </c>
    </row>
    <row r="84" spans="1:16" ht="28.5" customHeight="1" x14ac:dyDescent="0.15">
      <c r="A84" s="96" t="str">
        <f t="shared" si="1"/>
        <v>44198</v>
      </c>
      <c r="B84" s="97" t="str">
        <f t="shared" si="2"/>
        <v>DS</v>
      </c>
      <c r="C84" s="96" t="s">
        <v>739</v>
      </c>
      <c r="D84" s="96" t="str">
        <f>IFERROR(VLOOKUP(C84,BAN!B:C,2,0),0)</f>
        <v>44198</v>
      </c>
      <c r="E84" s="98" t="str">
        <f>IFERROR(VLOOKUP(C84,BAN!B:H,7,0),0)</f>
        <v>Ánh Nguyệt</v>
      </c>
      <c r="F84" s="98">
        <f>SUMIFS(BAN!Q:Q,BAN!B:B,C84,BAN!A:A,A84)+SUMIFS(BAN!O:O,BAN!B:B,C84,BAN!A:A,A84)</f>
        <v>7350000</v>
      </c>
      <c r="G84" s="98">
        <f>SUMIFS(BAN!O:O,BAN!B:B,C84,BAN!A:A,A84)+SUMIFS(BAN!S:S,BAN!B:B,C84,BAN!A:A,A84)</f>
        <v>2940000</v>
      </c>
      <c r="H84" s="98">
        <f t="shared" si="3"/>
        <v>4410000</v>
      </c>
      <c r="I84" s="98">
        <f>SUMIFS(BAN!U:U,BAN!B:B,C84,BAN!A:A,A84)</f>
        <v>0</v>
      </c>
      <c r="J84" s="99">
        <f t="shared" si="4"/>
        <v>4410000</v>
      </c>
      <c r="K84" s="99">
        <f>SUMIFS('CT THU KH'!L:L,'CT THU KH'!Q:Q,A84,'CT THU KH'!H:H,C84)</f>
        <v>0</v>
      </c>
      <c r="L84" s="99">
        <f t="shared" si="5"/>
        <v>4410000</v>
      </c>
      <c r="M84" s="96"/>
      <c r="N84" s="99">
        <f t="shared" si="6"/>
        <v>0</v>
      </c>
      <c r="O84" s="98">
        <f>SUMIF('CT TIEN VE'!$L$5:$L$44,$C84,'CT TIEN VE'!$D$5:$D$44)</f>
        <v>0</v>
      </c>
      <c r="P84" s="98">
        <f>SUMIF('CT TIEN VE'!$W$5:$W$44,$C84,'CT TIEN VE'!$S$5:$S$44)</f>
        <v>0</v>
      </c>
    </row>
    <row r="85" spans="1:16" ht="28.5" customHeight="1" x14ac:dyDescent="0.15">
      <c r="A85" s="96" t="str">
        <f t="shared" si="1"/>
        <v>44198</v>
      </c>
      <c r="B85" s="97" t="str">
        <f t="shared" si="2"/>
        <v>DS</v>
      </c>
      <c r="C85" s="96" t="s">
        <v>744</v>
      </c>
      <c r="D85" s="96" t="str">
        <f>IFERROR(VLOOKUP(C85,BAN!B:C,2,0),0)</f>
        <v>44198</v>
      </c>
      <c r="E85" s="98" t="str">
        <f>IFERROR(VLOOKUP(C85,BAN!B:H,7,0),0)</f>
        <v>Phương Thảo</v>
      </c>
      <c r="F85" s="98">
        <f>SUMIFS(BAN!Q:Q,BAN!B:B,C85,BAN!A:A,A85)+SUMIFS(BAN!O:O,BAN!B:B,C85,BAN!A:A,A85)</f>
        <v>275000</v>
      </c>
      <c r="G85" s="98">
        <f>SUMIFS(BAN!O:O,BAN!B:B,C85,BAN!A:A,A85)+SUMIFS(BAN!S:S,BAN!B:B,C85,BAN!A:A,A85)</f>
        <v>55000</v>
      </c>
      <c r="H85" s="98">
        <f t="shared" si="3"/>
        <v>220000</v>
      </c>
      <c r="I85" s="98">
        <f>SUMIFS(BAN!U:U,BAN!B:B,C85,BAN!A:A,A85)</f>
        <v>0</v>
      </c>
      <c r="J85" s="99">
        <f t="shared" si="4"/>
        <v>220000</v>
      </c>
      <c r="K85" s="99">
        <f>SUMIFS('CT THU KH'!L:L,'CT THU KH'!Q:Q,A85,'CT THU KH'!H:H,C85)</f>
        <v>220000</v>
      </c>
      <c r="L85" s="99">
        <f t="shared" si="5"/>
        <v>0</v>
      </c>
      <c r="M85" s="100"/>
      <c r="N85" s="99">
        <f t="shared" si="6"/>
        <v>0</v>
      </c>
      <c r="O85" s="98">
        <f>SUMIF('CT TIEN VE'!$L$5:$L$44,$C85,'CT TIEN VE'!$D$5:$D$44)</f>
        <v>0</v>
      </c>
      <c r="P85" s="98">
        <f>SUMIF('CT TIEN VE'!$W$5:$W$44,$C85,'CT TIEN VE'!$S$5:$S$44)</f>
        <v>0</v>
      </c>
    </row>
    <row r="86" spans="1:16" ht="28.5" customHeight="1" x14ac:dyDescent="0.15">
      <c r="A86" s="96" t="str">
        <f t="shared" si="1"/>
        <v>44198</v>
      </c>
      <c r="B86" s="97" t="str">
        <f t="shared" si="2"/>
        <v>DS</v>
      </c>
      <c r="C86" s="96" t="s">
        <v>748</v>
      </c>
      <c r="D86" s="96" t="str">
        <f>IFERROR(VLOOKUP(C86,BAN!B:C,2,0),0)</f>
        <v>44198</v>
      </c>
      <c r="E86" s="98" t="str">
        <f>IFERROR(VLOOKUP(C86,BAN!B:H,7,0),0)</f>
        <v>Ánh Nguyệt</v>
      </c>
      <c r="F86" s="98">
        <f>SUMIFS(BAN!Q:Q,BAN!B:B,C86,BAN!A:A,A86)+SUMIFS(BAN!O:O,BAN!B:B,C86,BAN!A:A,A86)</f>
        <v>745000</v>
      </c>
      <c r="G86" s="98">
        <f>SUMIFS(BAN!O:O,BAN!B:B,C86,BAN!A:A,A86)+SUMIFS(BAN!S:S,BAN!B:B,C86,BAN!A:A,A86)</f>
        <v>99000</v>
      </c>
      <c r="H86" s="98">
        <f t="shared" si="3"/>
        <v>646000</v>
      </c>
      <c r="I86" s="98">
        <f>SUMIFS(BAN!U:U,BAN!B:B,C86,BAN!A:A,A86)</f>
        <v>0</v>
      </c>
      <c r="J86" s="99">
        <f t="shared" si="4"/>
        <v>646000</v>
      </c>
      <c r="K86" s="99">
        <f>SUMIFS('CT THU KH'!L:L,'CT THU KH'!Q:Q,A86,'CT THU KH'!H:H,C86)</f>
        <v>646000</v>
      </c>
      <c r="L86" s="99">
        <f t="shared" si="5"/>
        <v>0</v>
      </c>
      <c r="M86" s="100"/>
      <c r="N86" s="99">
        <f t="shared" si="6"/>
        <v>0</v>
      </c>
      <c r="O86" s="98">
        <f>SUMIF('CT TIEN VE'!$L$5:$L$44,$C86,'CT TIEN VE'!$D$5:$D$44)</f>
        <v>0</v>
      </c>
      <c r="P86" s="98">
        <f>SUMIF('CT TIEN VE'!$W$5:$W$44,$C86,'CT TIEN VE'!$S$5:$S$44)</f>
        <v>0</v>
      </c>
    </row>
    <row r="87" spans="1:16" ht="28.5" customHeight="1" x14ac:dyDescent="0.15">
      <c r="A87" s="96" t="str">
        <f t="shared" si="1"/>
        <v>44229</v>
      </c>
      <c r="B87" s="97" t="str">
        <f t="shared" si="2"/>
        <v>DS</v>
      </c>
      <c r="C87" s="96" t="s">
        <v>754</v>
      </c>
      <c r="D87" s="96" t="str">
        <f>IFERROR(VLOOKUP(C87,BAN!B:C,2,0),0)</f>
        <v>44229</v>
      </c>
      <c r="E87" s="98" t="str">
        <f>IFERROR(VLOOKUP(C87,BAN!B:H,7,0),0)</f>
        <v>Ánh Nguyệt</v>
      </c>
      <c r="F87" s="98">
        <f>SUMIFS(BAN!Q:Q,BAN!B:B,C87,BAN!A:A,A87)+SUMIFS(BAN!O:O,BAN!B:B,C87,BAN!A:A,A87)</f>
        <v>2400000</v>
      </c>
      <c r="G87" s="98">
        <f>SUMIFS(BAN!O:O,BAN!B:B,C87,BAN!A:A,A87)+SUMIFS(BAN!S:S,BAN!B:B,C87,BAN!A:A,A87)</f>
        <v>2400000</v>
      </c>
      <c r="H87" s="98">
        <f t="shared" si="3"/>
        <v>0</v>
      </c>
      <c r="I87" s="98">
        <f>SUMIFS(BAN!U:U,BAN!B:B,C87,BAN!A:A,A87)</f>
        <v>0</v>
      </c>
      <c r="J87" s="99">
        <f t="shared" si="4"/>
        <v>0</v>
      </c>
      <c r="K87" s="99">
        <f>SUMIFS('CT THU KH'!L:L,'CT THU KH'!Q:Q,A87,'CT THU KH'!H:H,C87)</f>
        <v>0</v>
      </c>
      <c r="L87" s="99">
        <f t="shared" si="5"/>
        <v>0</v>
      </c>
      <c r="M87" s="100"/>
      <c r="N87" s="99">
        <f t="shared" si="6"/>
        <v>0</v>
      </c>
      <c r="O87" s="98">
        <f>SUMIF('CT TIEN VE'!$L$5:$L$44,$C87,'CT TIEN VE'!$D$5:$D$44)</f>
        <v>0</v>
      </c>
      <c r="P87" s="98">
        <f>SUMIF('CT TIEN VE'!$W$5:$W$44,$C87,'CT TIEN VE'!$S$5:$S$44)</f>
        <v>0</v>
      </c>
    </row>
    <row r="88" spans="1:16" ht="28.5" customHeight="1" x14ac:dyDescent="0.15">
      <c r="A88" s="96" t="str">
        <f t="shared" si="1"/>
        <v>44257</v>
      </c>
      <c r="B88" s="97" t="str">
        <f t="shared" si="2"/>
        <v>DS</v>
      </c>
      <c r="C88" s="96" t="s">
        <v>763</v>
      </c>
      <c r="D88" s="96" t="str">
        <f>IFERROR(VLOOKUP(C88,BAN!B:C,2,0),0)</f>
        <v>44257</v>
      </c>
      <c r="E88" s="98" t="str">
        <f>IFERROR(VLOOKUP(C88,BAN!B:H,7,0),0)</f>
        <v>Ánh Nguyệt</v>
      </c>
      <c r="F88" s="98">
        <f>SUMIFS(BAN!Q:Q,BAN!B:B,C88,BAN!A:A,A88)+SUMIFS(BAN!O:O,BAN!B:B,C88,BAN!A:A,A88)</f>
        <v>4220000</v>
      </c>
      <c r="G88" s="98">
        <f>SUMIFS(BAN!O:O,BAN!B:B,C88,BAN!A:A,A88)+SUMIFS(BAN!S:S,BAN!B:B,C88,BAN!A:A,A88)</f>
        <v>912000</v>
      </c>
      <c r="H88" s="98">
        <f t="shared" si="3"/>
        <v>3308000</v>
      </c>
      <c r="I88" s="98">
        <f>SUMIFS(BAN!U:U,BAN!B:B,C88,BAN!A:A,A88)</f>
        <v>0</v>
      </c>
      <c r="J88" s="99">
        <f t="shared" si="4"/>
        <v>3308000</v>
      </c>
      <c r="K88" s="99">
        <f>SUMIFS('CT THU KH'!L:L,'CT THU KH'!Q:Q,A88,'CT THU KH'!H:H,C88)</f>
        <v>3308000</v>
      </c>
      <c r="L88" s="99">
        <f t="shared" si="5"/>
        <v>0</v>
      </c>
      <c r="M88" s="100"/>
      <c r="N88" s="99">
        <f t="shared" si="6"/>
        <v>0</v>
      </c>
      <c r="O88" s="98">
        <f>SUMIF('CT TIEN VE'!$L$5:$L$44,$C88,'CT TIEN VE'!$D$5:$D$44)</f>
        <v>0</v>
      </c>
      <c r="P88" s="98">
        <f>SUMIF('CT TIEN VE'!$W$5:$W$44,$C88,'CT TIEN VE'!$S$5:$S$44)</f>
        <v>0</v>
      </c>
    </row>
    <row r="89" spans="1:16" ht="28.5" customHeight="1" x14ac:dyDescent="0.15">
      <c r="A89" s="96" t="str">
        <f t="shared" si="1"/>
        <v>44257</v>
      </c>
      <c r="B89" s="97" t="str">
        <f t="shared" si="2"/>
        <v>DS</v>
      </c>
      <c r="C89" s="96" t="s">
        <v>772</v>
      </c>
      <c r="D89" s="96" t="str">
        <f>IFERROR(VLOOKUP(C89,BAN!B:C,2,0),0)</f>
        <v>44257</v>
      </c>
      <c r="E89" s="98" t="str">
        <f>IFERROR(VLOOKUP(C89,BAN!B:H,7,0),0)</f>
        <v>Phương Thảo</v>
      </c>
      <c r="F89" s="98">
        <f>SUMIFS(BAN!Q:Q,BAN!B:B,C89,BAN!A:A,A89)+SUMIFS(BAN!O:O,BAN!B:B,C89,BAN!A:A,A89)</f>
        <v>4015000</v>
      </c>
      <c r="G89" s="98">
        <f>SUMIFS(BAN!O:O,BAN!B:B,C89,BAN!A:A,A89)+SUMIFS(BAN!S:S,BAN!B:B,C89,BAN!A:A,A89)</f>
        <v>2007500</v>
      </c>
      <c r="H89" s="98">
        <f t="shared" si="3"/>
        <v>2007500</v>
      </c>
      <c r="I89" s="98">
        <f>SUMIFS(BAN!U:U,BAN!B:B,C89,BAN!A:A,A89)</f>
        <v>0</v>
      </c>
      <c r="J89" s="99">
        <f t="shared" si="4"/>
        <v>2007500</v>
      </c>
      <c r="K89" s="99">
        <f>SUMIFS('CT THU KH'!L:L,'CT THU KH'!Q:Q,A89,'CT THU KH'!H:H,C89)</f>
        <v>2007500</v>
      </c>
      <c r="L89" s="99">
        <f t="shared" si="5"/>
        <v>0</v>
      </c>
      <c r="M89" s="100"/>
      <c r="N89" s="99">
        <f t="shared" si="6"/>
        <v>0</v>
      </c>
      <c r="O89" s="98">
        <f>SUMIF('CT TIEN VE'!$L$5:$L$44,$C89,'CT TIEN VE'!$D$5:$D$44)</f>
        <v>0</v>
      </c>
      <c r="P89" s="98">
        <f>SUMIF('CT TIEN VE'!$W$5:$W$44,$C89,'CT TIEN VE'!$S$5:$S$44)</f>
        <v>0</v>
      </c>
    </row>
    <row r="90" spans="1:16" ht="28.5" customHeight="1" x14ac:dyDescent="0.15">
      <c r="A90" s="96" t="str">
        <f t="shared" si="1"/>
        <v>44288</v>
      </c>
      <c r="B90" s="97" t="str">
        <f t="shared" si="2"/>
        <v>DS</v>
      </c>
      <c r="C90" s="96" t="s">
        <v>778</v>
      </c>
      <c r="D90" s="96" t="str">
        <f>IFERROR(VLOOKUP(C90,BAN!B:C,2,0),0)</f>
        <v>44288</v>
      </c>
      <c r="E90" s="98" t="str">
        <f>IFERROR(VLOOKUP(C90,BAN!B:H,7,0),0)</f>
        <v>Ánh Nguyệt</v>
      </c>
      <c r="F90" s="98">
        <f>SUMIFS(BAN!Q:Q,BAN!B:B,C90,BAN!A:A,A90)+SUMIFS(BAN!O:O,BAN!B:B,C90,BAN!A:A,A90)</f>
        <v>20460000</v>
      </c>
      <c r="G90" s="98">
        <f>SUMIFS(BAN!O:O,BAN!B:B,C90,BAN!A:A,A90)+SUMIFS(BAN!S:S,BAN!B:B,C90,BAN!A:A,A90)</f>
        <v>11704000</v>
      </c>
      <c r="H90" s="98">
        <f t="shared" si="3"/>
        <v>8756000</v>
      </c>
      <c r="I90" s="98">
        <f>SUMIFS(BAN!U:U,BAN!B:B,C90,BAN!A:A,A90)</f>
        <v>0</v>
      </c>
      <c r="J90" s="99">
        <f t="shared" si="4"/>
        <v>8756000</v>
      </c>
      <c r="K90" s="99">
        <f>SUMIFS('CT THU KH'!L:L,'CT THU KH'!Q:Q,A90,'CT THU KH'!H:H,C90)</f>
        <v>8756000</v>
      </c>
      <c r="L90" s="99">
        <f t="shared" si="5"/>
        <v>0</v>
      </c>
      <c r="M90" s="100"/>
      <c r="N90" s="99">
        <f t="shared" si="6"/>
        <v>0</v>
      </c>
      <c r="O90" s="98">
        <f>SUMIF('CT TIEN VE'!$L$5:$L$44,$C90,'CT TIEN VE'!$D$5:$D$44)</f>
        <v>0</v>
      </c>
      <c r="P90" s="98">
        <f>SUMIF('CT TIEN VE'!$W$5:$W$44,$C90,'CT TIEN VE'!$S$5:$S$44)</f>
        <v>0</v>
      </c>
    </row>
    <row r="91" spans="1:16" ht="28.5" customHeight="1" x14ac:dyDescent="0.15">
      <c r="A91" s="96" t="str">
        <f t="shared" si="1"/>
        <v>44288</v>
      </c>
      <c r="B91" s="97" t="str">
        <f t="shared" si="2"/>
        <v>DS</v>
      </c>
      <c r="C91" s="96" t="s">
        <v>786</v>
      </c>
      <c r="D91" s="96" t="str">
        <f>IFERROR(VLOOKUP(C91,BAN!B:C,2,0),0)</f>
        <v>44288</v>
      </c>
      <c r="E91" s="98" t="str">
        <f>IFERROR(VLOOKUP(C91,BAN!B:H,7,0),0)</f>
        <v>Ánh Nguyệt</v>
      </c>
      <c r="F91" s="98">
        <f>SUMIFS(BAN!Q:Q,BAN!B:B,C91,BAN!A:A,A91)+SUMIFS(BAN!O:O,BAN!B:B,C91,BAN!A:A,A91)</f>
        <v>9520000</v>
      </c>
      <c r="G91" s="98">
        <f>SUMIFS(BAN!O:O,BAN!B:B,C91,BAN!A:A,A91)+SUMIFS(BAN!S:S,BAN!B:B,C91,BAN!A:A,A91)</f>
        <v>308000</v>
      </c>
      <c r="H91" s="98">
        <f t="shared" si="3"/>
        <v>9212000</v>
      </c>
      <c r="I91" s="98">
        <f>SUMIFS(BAN!U:U,BAN!B:B,C91,BAN!A:A,A91)</f>
        <v>0</v>
      </c>
      <c r="J91" s="99">
        <f t="shared" si="4"/>
        <v>9212000</v>
      </c>
      <c r="K91" s="99">
        <f>SUMIFS('CT THU KH'!L:L,'CT THU KH'!Q:Q,A91,'CT THU KH'!H:H,C91)</f>
        <v>9212000</v>
      </c>
      <c r="L91" s="99">
        <f t="shared" si="5"/>
        <v>0</v>
      </c>
      <c r="M91" s="100"/>
      <c r="N91" s="99">
        <f t="shared" si="6"/>
        <v>0</v>
      </c>
      <c r="O91" s="98">
        <f>SUMIF('CT TIEN VE'!$L$5:$L$44,$C91,'CT TIEN VE'!$D$5:$D$44)</f>
        <v>0</v>
      </c>
      <c r="P91" s="98">
        <f>SUMIF('CT TIEN VE'!$W$5:$W$44,$C91,'CT TIEN VE'!$S$5:$S$44)</f>
        <v>0</v>
      </c>
    </row>
    <row r="92" spans="1:16" ht="28.5" customHeight="1" x14ac:dyDescent="0.15">
      <c r="A92" s="96" t="str">
        <f t="shared" si="1"/>
        <v>44318</v>
      </c>
      <c r="B92" s="97" t="str">
        <f t="shared" si="2"/>
        <v>DS</v>
      </c>
      <c r="C92" s="96" t="s">
        <v>797</v>
      </c>
      <c r="D92" s="96" t="str">
        <f>IFERROR(VLOOKUP(C92,BAN!B:C,2,0),0)</f>
        <v>44318</v>
      </c>
      <c r="E92" s="98" t="str">
        <f>IFERROR(VLOOKUP(C92,BAN!B:H,7,0),0)</f>
        <v>Thùy Linh</v>
      </c>
      <c r="F92" s="98">
        <f>SUMIFS(BAN!Q:Q,BAN!B:B,C92,BAN!A:A,A92)+SUMIFS(BAN!O:O,BAN!B:B,C92,BAN!A:A,A92)</f>
        <v>385000</v>
      </c>
      <c r="G92" s="98">
        <f>SUMIFS(BAN!O:O,BAN!B:B,C92,BAN!A:A,A92)+SUMIFS(BAN!S:S,BAN!B:B,C92,BAN!A:A,A92)</f>
        <v>0</v>
      </c>
      <c r="H92" s="98">
        <f t="shared" si="3"/>
        <v>385000</v>
      </c>
      <c r="I92" s="98">
        <f>SUMIFS(BAN!U:U,BAN!B:B,C92,BAN!A:A,A92)</f>
        <v>0</v>
      </c>
      <c r="J92" s="99">
        <f t="shared" si="4"/>
        <v>385000</v>
      </c>
      <c r="K92" s="99">
        <f>SUMIFS('CT THU KH'!L:L,'CT THU KH'!Q:Q,A92,'CT THU KH'!H:H,C92)</f>
        <v>385000</v>
      </c>
      <c r="L92" s="99">
        <f t="shared" si="5"/>
        <v>0</v>
      </c>
      <c r="M92" s="100"/>
      <c r="N92" s="99">
        <f t="shared" si="6"/>
        <v>0</v>
      </c>
      <c r="O92" s="98">
        <f>SUMIF('CT TIEN VE'!$L$5:$L$44,$C92,'CT TIEN VE'!$D$5:$D$44)</f>
        <v>0</v>
      </c>
      <c r="P92" s="98">
        <f>SUMIF('CT TIEN VE'!$W$5:$W$44,$C92,'CT TIEN VE'!$S$5:$S$44)</f>
        <v>0</v>
      </c>
    </row>
    <row r="93" spans="1:16" ht="28.5" customHeight="1" x14ac:dyDescent="0.15">
      <c r="A93" s="96" t="str">
        <f t="shared" si="1"/>
        <v>44349</v>
      </c>
      <c r="B93" s="97" t="str">
        <f t="shared" si="2"/>
        <v>DS</v>
      </c>
      <c r="C93" s="96" t="s">
        <v>803</v>
      </c>
      <c r="D93" s="96" t="str">
        <f>IFERROR(VLOOKUP(C93,BAN!B:C,2,0),0)</f>
        <v>44349</v>
      </c>
      <c r="E93" s="98" t="str">
        <f>IFERROR(VLOOKUP(C93,BAN!B:H,7,0),0)</f>
        <v>Ánh Nguyệt</v>
      </c>
      <c r="F93" s="98">
        <f>SUMIFS(BAN!Q:Q,BAN!B:B,C93,BAN!A:A,A93)+SUMIFS(BAN!O:O,BAN!B:B,C93,BAN!A:A,A93)</f>
        <v>4015000</v>
      </c>
      <c r="G93" s="98">
        <f>SUMIFS(BAN!O:O,BAN!B:B,C93,BAN!A:A,A93)+SUMIFS(BAN!S:S,BAN!B:B,C93,BAN!A:A,A93)</f>
        <v>2007500</v>
      </c>
      <c r="H93" s="98">
        <f t="shared" si="3"/>
        <v>2007500</v>
      </c>
      <c r="I93" s="98">
        <f>SUMIFS(BAN!U:U,BAN!B:B,C93,BAN!A:A,A93)</f>
        <v>0</v>
      </c>
      <c r="J93" s="99">
        <f t="shared" si="4"/>
        <v>2007500</v>
      </c>
      <c r="K93" s="99">
        <f>SUMIFS('CT THU KH'!L:L,'CT THU KH'!Q:Q,A93,'CT THU KH'!H:H,C93)</f>
        <v>2007500</v>
      </c>
      <c r="L93" s="99">
        <f t="shared" si="5"/>
        <v>0</v>
      </c>
      <c r="M93" s="100"/>
      <c r="N93" s="99">
        <f t="shared" si="6"/>
        <v>0</v>
      </c>
      <c r="O93" s="98">
        <f>SUMIF('CT TIEN VE'!$L$5:$L$44,$C93,'CT TIEN VE'!$D$5:$D$44)</f>
        <v>0</v>
      </c>
      <c r="P93" s="98">
        <f>SUMIF('CT TIEN VE'!$W$5:$W$44,$C93,'CT TIEN VE'!$S$5:$S$44)</f>
        <v>0</v>
      </c>
    </row>
    <row r="94" spans="1:16" ht="28.5" customHeight="1" x14ac:dyDescent="0.15">
      <c r="A94" s="96" t="str">
        <f t="shared" si="1"/>
        <v>44349</v>
      </c>
      <c r="B94" s="97" t="str">
        <f t="shared" si="2"/>
        <v>DS</v>
      </c>
      <c r="C94" s="96" t="s">
        <v>808</v>
      </c>
      <c r="D94" s="96" t="str">
        <f>IFERROR(VLOOKUP(C94,BAN!B:C,2,0),0)</f>
        <v>44349</v>
      </c>
      <c r="E94" s="98" t="str">
        <f>IFERROR(VLOOKUP(C94,BAN!B:H,7,0),0)</f>
        <v>Ánh Nguyệt</v>
      </c>
      <c r="F94" s="98">
        <f>SUMIFS(BAN!Q:Q,BAN!B:B,C94,BAN!A:A,A94)+SUMIFS(BAN!O:O,BAN!B:B,C94,BAN!A:A,A94)</f>
        <v>9460000</v>
      </c>
      <c r="G94" s="98">
        <f>SUMIFS(BAN!O:O,BAN!B:B,C94,BAN!A:A,A94)+SUMIFS(BAN!S:S,BAN!B:B,C94,BAN!A:A,A94)</f>
        <v>1892000</v>
      </c>
      <c r="H94" s="98">
        <f t="shared" si="3"/>
        <v>7568000</v>
      </c>
      <c r="I94" s="98">
        <f>SUMIFS(BAN!U:U,BAN!B:B,C94,BAN!A:A,A94)</f>
        <v>0</v>
      </c>
      <c r="J94" s="99">
        <f t="shared" si="4"/>
        <v>7568000</v>
      </c>
      <c r="K94" s="99">
        <f>SUMIFS('CT THU KH'!L:L,'CT THU KH'!Q:Q,A94,'CT THU KH'!H:H,C94)</f>
        <v>7568000</v>
      </c>
      <c r="L94" s="99">
        <f t="shared" si="5"/>
        <v>0</v>
      </c>
      <c r="M94" s="100"/>
      <c r="N94" s="99">
        <f t="shared" si="6"/>
        <v>0</v>
      </c>
      <c r="O94" s="98">
        <f>SUMIF('CT TIEN VE'!$L$5:$L$44,$C94,'CT TIEN VE'!$D$5:$D$44)</f>
        <v>0</v>
      </c>
      <c r="P94" s="98">
        <f>SUMIF('CT TIEN VE'!$W$5:$W$44,$C94,'CT TIEN VE'!$S$5:$S$44)</f>
        <v>0</v>
      </c>
    </row>
    <row r="95" spans="1:16" ht="28.5" customHeight="1" x14ac:dyDescent="0.15">
      <c r="A95" s="96" t="str">
        <f t="shared" si="1"/>
        <v>44349</v>
      </c>
      <c r="B95" s="97" t="str">
        <f t="shared" si="2"/>
        <v>DS</v>
      </c>
      <c r="C95" s="96" t="s">
        <v>815</v>
      </c>
      <c r="D95" s="96" t="str">
        <f>IFERROR(VLOOKUP(C95,BAN!B:C,2,0),0)</f>
        <v>44349</v>
      </c>
      <c r="E95" s="98" t="str">
        <f>IFERROR(VLOOKUP(C95,BAN!B:H,7,0),0)</f>
        <v>Ánh Nguyệt</v>
      </c>
      <c r="F95" s="98">
        <f>SUMIFS(BAN!Q:Q,BAN!B:B,C95,BAN!A:A,A95)+SUMIFS(BAN!O:O,BAN!B:B,C95,BAN!A:A,A95)</f>
        <v>385000</v>
      </c>
      <c r="G95" s="98">
        <f>SUMIFS(BAN!O:O,BAN!B:B,C95,BAN!A:A,A95)+SUMIFS(BAN!S:S,BAN!B:B,C95,BAN!A:A,A95)</f>
        <v>0</v>
      </c>
      <c r="H95" s="98">
        <f t="shared" si="3"/>
        <v>385000</v>
      </c>
      <c r="I95" s="98">
        <f>SUMIFS(BAN!U:U,BAN!B:B,C95,BAN!A:A,A95)</f>
        <v>0</v>
      </c>
      <c r="J95" s="99">
        <f t="shared" si="4"/>
        <v>385000</v>
      </c>
      <c r="K95" s="99">
        <f>SUMIFS('CT THU KH'!L:L,'CT THU KH'!Q:Q,A95,'CT THU KH'!H:H,C95)</f>
        <v>385000</v>
      </c>
      <c r="L95" s="99">
        <f t="shared" si="5"/>
        <v>0</v>
      </c>
      <c r="M95" s="100"/>
      <c r="N95" s="99">
        <f t="shared" si="6"/>
        <v>0</v>
      </c>
      <c r="O95" s="98">
        <f>SUMIF('CT TIEN VE'!$L$5:$L$44,$C95,'CT TIEN VE'!$D$5:$D$44)</f>
        <v>0</v>
      </c>
      <c r="P95" s="98">
        <f>SUMIF('CT TIEN VE'!$W$5:$W$44,$C95,'CT TIEN VE'!$S$5:$S$44)</f>
        <v>0</v>
      </c>
    </row>
    <row r="96" spans="1:16" ht="28.5" customHeight="1" x14ac:dyDescent="0.15">
      <c r="A96" s="96" t="str">
        <f t="shared" si="1"/>
        <v>44349</v>
      </c>
      <c r="B96" s="97" t="str">
        <f t="shared" si="2"/>
        <v>DS</v>
      </c>
      <c r="C96" s="96" t="s">
        <v>820</v>
      </c>
      <c r="D96" s="96" t="str">
        <f>IFERROR(VLOOKUP(C96,BAN!B:C,2,0),0)</f>
        <v>44349</v>
      </c>
      <c r="E96" s="98" t="str">
        <f>IFERROR(VLOOKUP(C96,BAN!B:H,7,0),0)</f>
        <v>Ánh Nguyệt</v>
      </c>
      <c r="F96" s="98">
        <f>SUMIFS(BAN!Q:Q,BAN!B:B,C96,BAN!A:A,A96)+SUMIFS(BAN!O:O,BAN!B:B,C96,BAN!A:A,A96)</f>
        <v>500000</v>
      </c>
      <c r="G96" s="98">
        <f>SUMIFS(BAN!O:O,BAN!B:B,C96,BAN!A:A,A96)+SUMIFS(BAN!S:S,BAN!B:B,C96,BAN!A:A,A96)</f>
        <v>100000</v>
      </c>
      <c r="H96" s="98">
        <f t="shared" si="3"/>
        <v>400000</v>
      </c>
      <c r="I96" s="98">
        <f>SUMIFS(BAN!U:U,BAN!B:B,C96,BAN!A:A,A96)</f>
        <v>0</v>
      </c>
      <c r="J96" s="99">
        <f t="shared" si="4"/>
        <v>400000</v>
      </c>
      <c r="K96" s="99">
        <f>SUMIFS('CT THU KH'!L:L,'CT THU KH'!Q:Q,A96,'CT THU KH'!H:H,C96)</f>
        <v>400000</v>
      </c>
      <c r="L96" s="99">
        <f t="shared" si="5"/>
        <v>0</v>
      </c>
      <c r="M96" s="100"/>
      <c r="N96" s="99">
        <f t="shared" si="6"/>
        <v>0</v>
      </c>
      <c r="O96" s="98">
        <f>SUMIF('CT TIEN VE'!$L$5:$L$44,$C96,'CT TIEN VE'!$D$5:$D$44)</f>
        <v>0</v>
      </c>
      <c r="P96" s="98">
        <f>SUMIF('CT TIEN VE'!$W$5:$W$44,$C96,'CT TIEN VE'!$S$5:$S$44)</f>
        <v>0</v>
      </c>
    </row>
    <row r="97" spans="1:16" ht="28.5" customHeight="1" x14ac:dyDescent="0.15">
      <c r="A97" s="96" t="str">
        <f t="shared" si="1"/>
        <v>44349</v>
      </c>
      <c r="B97" s="97" t="str">
        <f t="shared" si="2"/>
        <v>DS</v>
      </c>
      <c r="C97" s="96" t="s">
        <v>824</v>
      </c>
      <c r="D97" s="96" t="str">
        <f>IFERROR(VLOOKUP(C97,BAN!B:C,2,0),0)</f>
        <v>44349</v>
      </c>
      <c r="E97" s="98" t="str">
        <f>IFERROR(VLOOKUP(C97,BAN!B:H,7,0),0)</f>
        <v>Ánh Nguyệt</v>
      </c>
      <c r="F97" s="98">
        <f>SUMIFS(BAN!Q:Q,BAN!B:B,C97,BAN!A:A,A97)+SUMIFS(BAN!O:O,BAN!B:B,C97,BAN!A:A,A97)</f>
        <v>10285000</v>
      </c>
      <c r="G97" s="98">
        <f>SUMIFS(BAN!O:O,BAN!B:B,C97,BAN!A:A,A97)+SUMIFS(BAN!S:S,BAN!B:B,C97,BAN!A:A,A97)</f>
        <v>1529000</v>
      </c>
      <c r="H97" s="98">
        <f t="shared" si="3"/>
        <v>8756000</v>
      </c>
      <c r="I97" s="98">
        <f>SUMIFS(BAN!U:U,BAN!B:B,C97,BAN!A:A,A97)</f>
        <v>0</v>
      </c>
      <c r="J97" s="99">
        <f t="shared" si="4"/>
        <v>8756000</v>
      </c>
      <c r="K97" s="99">
        <f>SUMIFS('CT THU KH'!L:L,'CT THU KH'!Q:Q,A97,'CT THU KH'!H:H,C97)</f>
        <v>8756000</v>
      </c>
      <c r="L97" s="99">
        <f t="shared" si="5"/>
        <v>0</v>
      </c>
      <c r="M97" s="100"/>
      <c r="N97" s="99">
        <f t="shared" si="6"/>
        <v>0</v>
      </c>
      <c r="O97" s="98">
        <f>SUMIF('CT TIEN VE'!$L$5:$L$44,$C97,'CT TIEN VE'!$D$5:$D$44)</f>
        <v>0</v>
      </c>
      <c r="P97" s="98">
        <f>SUMIF('CT TIEN VE'!$W$5:$W$44,$C97,'CT TIEN VE'!$S$5:$S$44)</f>
        <v>0</v>
      </c>
    </row>
    <row r="98" spans="1:16" ht="28.5" customHeight="1" x14ac:dyDescent="0.15">
      <c r="A98" s="96" t="str">
        <f t="shared" si="1"/>
        <v>44349</v>
      </c>
      <c r="B98" s="97" t="str">
        <f t="shared" si="2"/>
        <v>DS</v>
      </c>
      <c r="C98" s="96" t="s">
        <v>836</v>
      </c>
      <c r="D98" s="96" t="str">
        <f>IFERROR(VLOOKUP(C98,BAN!B:C,2,0),0)</f>
        <v>44349</v>
      </c>
      <c r="E98" s="98" t="str">
        <f>IFERROR(VLOOKUP(C98,BAN!B:H,7,0),0)</f>
        <v>Ánh Nguyệt</v>
      </c>
      <c r="F98" s="98">
        <f>SUMIFS(BAN!Q:Q,BAN!B:B,C98,BAN!A:A,A98)+SUMIFS(BAN!O:O,BAN!B:B,C98,BAN!A:A,A98)</f>
        <v>825000</v>
      </c>
      <c r="G98" s="98">
        <f>SUMIFS(BAN!O:O,BAN!B:B,C98,BAN!A:A,A98)+SUMIFS(BAN!S:S,BAN!B:B,C98,BAN!A:A,A98)</f>
        <v>0</v>
      </c>
      <c r="H98" s="98">
        <f t="shared" si="3"/>
        <v>825000</v>
      </c>
      <c r="I98" s="98">
        <f>SUMIFS(BAN!U:U,BAN!B:B,C98,BAN!A:A,A98)</f>
        <v>0</v>
      </c>
      <c r="J98" s="99">
        <f t="shared" si="4"/>
        <v>825000</v>
      </c>
      <c r="K98" s="99">
        <f>SUMIFS('CT THU KH'!L:L,'CT THU KH'!Q:Q,A98,'CT THU KH'!H:H,C98)</f>
        <v>825000</v>
      </c>
      <c r="L98" s="99">
        <f t="shared" si="5"/>
        <v>0</v>
      </c>
      <c r="M98" s="100"/>
      <c r="N98" s="99">
        <f t="shared" si="6"/>
        <v>0</v>
      </c>
      <c r="O98" s="98">
        <f>SUMIF('CT TIEN VE'!$L$5:$L$44,$C98,'CT TIEN VE'!$D$5:$D$44)</f>
        <v>0</v>
      </c>
      <c r="P98" s="98">
        <f>SUMIF('CT TIEN VE'!$W$5:$W$44,$C98,'CT TIEN VE'!$S$5:$S$44)</f>
        <v>0</v>
      </c>
    </row>
    <row r="99" spans="1:16" ht="28.5" customHeight="1" x14ac:dyDescent="0.15">
      <c r="A99" s="96" t="str">
        <f t="shared" si="1"/>
        <v>44349</v>
      </c>
      <c r="B99" s="97" t="str">
        <f t="shared" si="2"/>
        <v>DS</v>
      </c>
      <c r="C99" s="96" t="s">
        <v>841</v>
      </c>
      <c r="D99" s="96" t="str">
        <f>IFERROR(VLOOKUP(C99,BAN!B:C,2,0),0)</f>
        <v>44349</v>
      </c>
      <c r="E99" s="98" t="str">
        <f>IFERROR(VLOOKUP(C99,BAN!B:H,7,0),0)</f>
        <v>Ánh Nguyệt</v>
      </c>
      <c r="F99" s="98">
        <f>SUMIFS(BAN!Q:Q,BAN!B:B,C99,BAN!A:A,A99)+SUMIFS(BAN!O:O,BAN!B:B,C99,BAN!A:A,A99)</f>
        <v>2805000</v>
      </c>
      <c r="G99" s="98">
        <f>SUMIFS(BAN!O:O,BAN!B:B,C99,BAN!A:A,A99)+SUMIFS(BAN!S:S,BAN!B:B,C99,BAN!A:A,A99)</f>
        <v>561000</v>
      </c>
      <c r="H99" s="98">
        <f t="shared" si="3"/>
        <v>2244000</v>
      </c>
      <c r="I99" s="98">
        <f>SUMIFS(BAN!U:U,BAN!B:B,C99,BAN!A:A,A99)</f>
        <v>0</v>
      </c>
      <c r="J99" s="99">
        <f t="shared" si="4"/>
        <v>2244000</v>
      </c>
      <c r="K99" s="99">
        <f>SUMIFS('CT THU KH'!L:L,'CT THU KH'!Q:Q,A99,'CT THU KH'!H:H,C99)</f>
        <v>2244000</v>
      </c>
      <c r="L99" s="99">
        <f t="shared" si="5"/>
        <v>0</v>
      </c>
      <c r="M99" s="100"/>
      <c r="N99" s="99">
        <f t="shared" si="6"/>
        <v>0</v>
      </c>
      <c r="O99" s="98">
        <f>SUMIF('CT TIEN VE'!$L$5:$L$44,$C99,'CT TIEN VE'!$D$5:$D$44)</f>
        <v>0</v>
      </c>
      <c r="P99" s="98">
        <f>SUMIF('CT TIEN VE'!$W$5:$W$44,$C99,'CT TIEN VE'!$S$5:$S$44)</f>
        <v>0</v>
      </c>
    </row>
    <row r="100" spans="1:16" ht="28.5" customHeight="1" x14ac:dyDescent="0.15">
      <c r="A100" s="96" t="str">
        <f t="shared" si="1"/>
        <v>44349</v>
      </c>
      <c r="B100" s="97" t="str">
        <f t="shared" si="2"/>
        <v>DS</v>
      </c>
      <c r="C100" s="96" t="s">
        <v>847</v>
      </c>
      <c r="D100" s="96" t="str">
        <f>IFERROR(VLOOKUP(C100,BAN!B:C,2,0),0)</f>
        <v>44349</v>
      </c>
      <c r="E100" s="98" t="str">
        <f>IFERROR(VLOOKUP(C100,BAN!B:H,7,0),0)</f>
        <v>Ánh Nguyệt</v>
      </c>
      <c r="F100" s="98">
        <f>SUMIFS(BAN!Q:Q,BAN!B:B,C100,BAN!A:A,A100)+SUMIFS(BAN!O:O,BAN!B:B,C100,BAN!A:A,A100)</f>
        <v>105000</v>
      </c>
      <c r="G100" s="98">
        <f>SUMIFS(BAN!O:O,BAN!B:B,C100,BAN!A:A,A100)+SUMIFS(BAN!S:S,BAN!B:B,C100,BAN!A:A,A100)</f>
        <v>0</v>
      </c>
      <c r="H100" s="98">
        <f t="shared" si="3"/>
        <v>105000</v>
      </c>
      <c r="I100" s="98">
        <f>SUMIFS(BAN!U:U,BAN!B:B,C100,BAN!A:A,A100)</f>
        <v>0</v>
      </c>
      <c r="J100" s="99">
        <f t="shared" si="4"/>
        <v>105000</v>
      </c>
      <c r="K100" s="99">
        <f>SUMIFS('CT THU KH'!L:L,'CT THU KH'!Q:Q,A100,'CT THU KH'!H:H,C100)</f>
        <v>105000</v>
      </c>
      <c r="L100" s="99">
        <f t="shared" si="5"/>
        <v>0</v>
      </c>
      <c r="M100" s="100"/>
      <c r="N100" s="99">
        <f t="shared" si="6"/>
        <v>0</v>
      </c>
      <c r="O100" s="98">
        <f>SUMIF('CT TIEN VE'!$L$5:$L$44,$C100,'CT TIEN VE'!$D$5:$D$44)</f>
        <v>0</v>
      </c>
      <c r="P100" s="98">
        <f>SUMIF('CT TIEN VE'!$W$5:$W$44,$C100,'CT TIEN VE'!$S$5:$S$44)</f>
        <v>0</v>
      </c>
    </row>
    <row r="101" spans="1:16" ht="28.5" customHeight="1" x14ac:dyDescent="0.15">
      <c r="A101" s="96" t="str">
        <f t="shared" si="1"/>
        <v>44349</v>
      </c>
      <c r="B101" s="97" t="str">
        <f t="shared" si="2"/>
        <v>DS</v>
      </c>
      <c r="C101" s="96" t="s">
        <v>852</v>
      </c>
      <c r="D101" s="96" t="str">
        <f>IFERROR(VLOOKUP(C101,BAN!B:C,2,0),0)</f>
        <v>44349</v>
      </c>
      <c r="E101" s="98" t="str">
        <f>IFERROR(VLOOKUP(C101,BAN!B:H,7,0),0)</f>
        <v>Ánh Nguyệt</v>
      </c>
      <c r="F101" s="98">
        <f>SUMIFS(BAN!Q:Q,BAN!B:B,C101,BAN!A:A,A101)+SUMIFS(BAN!O:O,BAN!B:B,C101,BAN!A:A,A101)</f>
        <v>345000</v>
      </c>
      <c r="G101" s="98">
        <f>SUMIFS(BAN!O:O,BAN!B:B,C101,BAN!A:A,A101)+SUMIFS(BAN!S:S,BAN!B:B,C101,BAN!A:A,A101)</f>
        <v>69000</v>
      </c>
      <c r="H101" s="98">
        <f t="shared" si="3"/>
        <v>276000</v>
      </c>
      <c r="I101" s="98">
        <f>SUMIFS(BAN!U:U,BAN!B:B,C101,BAN!A:A,A101)</f>
        <v>0</v>
      </c>
      <c r="J101" s="99">
        <f t="shared" si="4"/>
        <v>276000</v>
      </c>
      <c r="K101" s="99">
        <f>SUMIFS('CT THU KH'!L:L,'CT THU KH'!Q:Q,A101,'CT THU KH'!H:H,C101)</f>
        <v>276000</v>
      </c>
      <c r="L101" s="99">
        <f t="shared" si="5"/>
        <v>0</v>
      </c>
      <c r="M101" s="100"/>
      <c r="N101" s="99">
        <f t="shared" si="6"/>
        <v>0</v>
      </c>
      <c r="O101" s="98">
        <f>SUMIF('CT TIEN VE'!$L$5:$L$44,$C101,'CT TIEN VE'!$D$5:$D$44)</f>
        <v>0</v>
      </c>
      <c r="P101" s="98">
        <f>SUMIF('CT TIEN VE'!$W$5:$W$44,$C101,'CT TIEN VE'!$S$5:$S$44)</f>
        <v>0</v>
      </c>
    </row>
    <row r="102" spans="1:16" ht="28.5" customHeight="1" x14ac:dyDescent="0.15">
      <c r="A102" s="96" t="str">
        <f t="shared" si="1"/>
        <v>44349</v>
      </c>
      <c r="B102" s="97" t="str">
        <f t="shared" si="2"/>
        <v>DS</v>
      </c>
      <c r="C102" s="96" t="s">
        <v>857</v>
      </c>
      <c r="D102" s="96" t="str">
        <f>IFERROR(VLOOKUP(C102,BAN!B:C,2,0),0)</f>
        <v>44349</v>
      </c>
      <c r="E102" s="98" t="str">
        <f>IFERROR(VLOOKUP(C102,BAN!B:H,7,0),0)</f>
        <v>Ánh Nguyệt</v>
      </c>
      <c r="F102" s="98">
        <f>SUMIFS(BAN!Q:Q,BAN!B:B,C102,BAN!A:A,A102)+SUMIFS(BAN!O:O,BAN!B:B,C102,BAN!A:A,A102)</f>
        <v>495000</v>
      </c>
      <c r="G102" s="98">
        <f>SUMIFS(BAN!O:O,BAN!B:B,C102,BAN!A:A,A102)+SUMIFS(BAN!S:S,BAN!B:B,C102,BAN!A:A,A102)</f>
        <v>99000</v>
      </c>
      <c r="H102" s="98">
        <f t="shared" si="3"/>
        <v>396000</v>
      </c>
      <c r="I102" s="98">
        <f>SUMIFS(BAN!U:U,BAN!B:B,C102,BAN!A:A,A102)</f>
        <v>0</v>
      </c>
      <c r="J102" s="99">
        <f t="shared" si="4"/>
        <v>396000</v>
      </c>
      <c r="K102" s="99">
        <f>SUMIFS('CT THU KH'!L:L,'CT THU KH'!Q:Q,A102,'CT THU KH'!H:H,C102)</f>
        <v>396000</v>
      </c>
      <c r="L102" s="99">
        <f t="shared" si="5"/>
        <v>0</v>
      </c>
      <c r="M102" s="100"/>
      <c r="N102" s="99">
        <f t="shared" si="6"/>
        <v>0</v>
      </c>
      <c r="O102" s="98">
        <f>SUMIF('CT TIEN VE'!$L$5:$L$44,$C102,'CT TIEN VE'!$D$5:$D$44)</f>
        <v>0</v>
      </c>
      <c r="P102" s="98">
        <f>SUMIF('CT TIEN VE'!$W$5:$W$44,$C102,'CT TIEN VE'!$S$5:$S$44)</f>
        <v>0</v>
      </c>
    </row>
    <row r="103" spans="1:16" ht="28.5" customHeight="1" x14ac:dyDescent="0.15">
      <c r="A103" s="96" t="str">
        <f t="shared" si="1"/>
        <v>44349</v>
      </c>
      <c r="B103" s="97" t="str">
        <f t="shared" si="2"/>
        <v>DS</v>
      </c>
      <c r="C103" s="96" t="s">
        <v>862</v>
      </c>
      <c r="D103" s="96" t="str">
        <f>IFERROR(VLOOKUP(C103,BAN!B:C,2,0),0)</f>
        <v>44349</v>
      </c>
      <c r="E103" s="98" t="str">
        <f>IFERROR(VLOOKUP(C103,BAN!B:H,7,0),0)</f>
        <v>Ánh Nguyệt</v>
      </c>
      <c r="F103" s="98">
        <f>SUMIFS(BAN!Q:Q,BAN!B:B,C103,BAN!A:A,A103)+SUMIFS(BAN!O:O,BAN!B:B,C103,BAN!A:A,A103)</f>
        <v>660000</v>
      </c>
      <c r="G103" s="98">
        <f>SUMIFS(BAN!O:O,BAN!B:B,C103,BAN!A:A,A103)+SUMIFS(BAN!S:S,BAN!B:B,C103,BAN!A:A,A103)</f>
        <v>561000</v>
      </c>
      <c r="H103" s="98">
        <f t="shared" si="3"/>
        <v>99000</v>
      </c>
      <c r="I103" s="98">
        <f>SUMIFS(BAN!U:U,BAN!B:B,C103,BAN!A:A,A103)</f>
        <v>0</v>
      </c>
      <c r="J103" s="99">
        <f t="shared" si="4"/>
        <v>99000</v>
      </c>
      <c r="K103" s="99">
        <f>SUMIFS('CT THU KH'!L:L,'CT THU KH'!Q:Q,A103,'CT THU KH'!H:H,C103)</f>
        <v>99000</v>
      </c>
      <c r="L103" s="99">
        <f t="shared" si="5"/>
        <v>0</v>
      </c>
      <c r="M103" s="100"/>
      <c r="N103" s="99">
        <f t="shared" si="6"/>
        <v>0</v>
      </c>
      <c r="O103" s="98">
        <f>SUMIF('CT TIEN VE'!$L$5:$L$44,$C103,'CT TIEN VE'!$D$5:$D$44)</f>
        <v>0</v>
      </c>
      <c r="P103" s="98">
        <f>SUMIF('CT TIEN VE'!$W$5:$W$44,$C103,'CT TIEN VE'!$S$5:$S$44)</f>
        <v>0</v>
      </c>
    </row>
    <row r="104" spans="1:16" ht="28.5" customHeight="1" x14ac:dyDescent="0.15">
      <c r="A104" s="96" t="str">
        <f t="shared" si="1"/>
        <v>44349</v>
      </c>
      <c r="B104" s="97" t="str">
        <f t="shared" si="2"/>
        <v>DS</v>
      </c>
      <c r="C104" s="96" t="s">
        <v>869</v>
      </c>
      <c r="D104" s="96" t="str">
        <f>IFERROR(VLOOKUP(C104,BAN!B:C,2,0),0)</f>
        <v>44349</v>
      </c>
      <c r="E104" s="98" t="str">
        <f>IFERROR(VLOOKUP(C104,BAN!B:H,7,0),0)</f>
        <v>Ánh Nguyệt</v>
      </c>
      <c r="F104" s="98">
        <f>SUMIFS(BAN!Q:Q,BAN!B:B,C104,BAN!A:A,A104)+SUMIFS(BAN!O:O,BAN!B:B,C104,BAN!A:A,A104)</f>
        <v>1500000</v>
      </c>
      <c r="G104" s="98">
        <f>SUMIFS(BAN!O:O,BAN!B:B,C104,BAN!A:A,A104)+SUMIFS(BAN!S:S,BAN!B:B,C104,BAN!A:A,A104)</f>
        <v>1251000</v>
      </c>
      <c r="H104" s="98">
        <f t="shared" si="3"/>
        <v>249000</v>
      </c>
      <c r="I104" s="98">
        <f>SUMIFS(BAN!U:U,BAN!B:B,C104,BAN!A:A,A104)</f>
        <v>0</v>
      </c>
      <c r="J104" s="99">
        <f t="shared" si="4"/>
        <v>249000</v>
      </c>
      <c r="K104" s="99">
        <f>SUMIFS('CT THU KH'!L:L,'CT THU KH'!Q:Q,A104,'CT THU KH'!H:H,C104)</f>
        <v>249000</v>
      </c>
      <c r="L104" s="99">
        <f t="shared" si="5"/>
        <v>0</v>
      </c>
      <c r="M104" s="100"/>
      <c r="N104" s="99">
        <f t="shared" si="6"/>
        <v>0</v>
      </c>
      <c r="O104" s="98">
        <f>SUMIF('CT TIEN VE'!$L$5:$L$44,$C104,'CT TIEN VE'!$D$5:$D$44)</f>
        <v>0</v>
      </c>
      <c r="P104" s="98">
        <f>SUMIF('CT TIEN VE'!$W$5:$W$44,$C104,'CT TIEN VE'!$S$5:$S$44)</f>
        <v>0</v>
      </c>
    </row>
    <row r="105" spans="1:16" ht="28.5" customHeight="1" x14ac:dyDescent="0.15">
      <c r="A105" s="96" t="str">
        <f t="shared" si="1"/>
        <v>44349</v>
      </c>
      <c r="B105" s="97" t="str">
        <f t="shared" si="2"/>
        <v>DS</v>
      </c>
      <c r="C105" s="96" t="s">
        <v>874</v>
      </c>
      <c r="D105" s="96" t="str">
        <f>IFERROR(VLOOKUP(C105,BAN!B:C,2,0),0)</f>
        <v>44349</v>
      </c>
      <c r="E105" s="98" t="str">
        <f>IFERROR(VLOOKUP(C105,BAN!B:H,7,0),0)</f>
        <v>Ánh Nguyệt</v>
      </c>
      <c r="F105" s="98">
        <f>SUMIFS(BAN!Q:Q,BAN!B:B,C105,BAN!A:A,A105)+SUMIFS(BAN!O:O,BAN!B:B,C105,BAN!A:A,A105)</f>
        <v>265000</v>
      </c>
      <c r="G105" s="98">
        <f>SUMIFS(BAN!O:O,BAN!B:B,C105,BAN!A:A,A105)+SUMIFS(BAN!S:S,BAN!B:B,C105,BAN!A:A,A105)</f>
        <v>53000</v>
      </c>
      <c r="H105" s="98">
        <f t="shared" si="3"/>
        <v>212000</v>
      </c>
      <c r="I105" s="98">
        <f>SUMIFS(BAN!U:U,BAN!B:B,C105,BAN!A:A,A105)</f>
        <v>0</v>
      </c>
      <c r="J105" s="99">
        <f t="shared" si="4"/>
        <v>212000</v>
      </c>
      <c r="K105" s="99">
        <f>SUMIFS('CT THU KH'!L:L,'CT THU KH'!Q:Q,A105,'CT THU KH'!H:H,C105)</f>
        <v>212000</v>
      </c>
      <c r="L105" s="99">
        <f t="shared" si="5"/>
        <v>0</v>
      </c>
      <c r="M105" s="100"/>
      <c r="N105" s="99">
        <f t="shared" si="6"/>
        <v>0</v>
      </c>
      <c r="O105" s="98">
        <f>SUMIF('CT TIEN VE'!$L$5:$L$44,$C105,'CT TIEN VE'!$D$5:$D$44)</f>
        <v>0</v>
      </c>
      <c r="P105" s="98">
        <f>SUMIF('CT TIEN VE'!$W$5:$W$44,$C105,'CT TIEN VE'!$S$5:$S$44)</f>
        <v>0</v>
      </c>
    </row>
    <row r="106" spans="1:16" ht="28.5" customHeight="1" x14ac:dyDescent="0.15">
      <c r="A106" s="96" t="str">
        <f t="shared" si="1"/>
        <v>44379</v>
      </c>
      <c r="B106" s="97" t="str">
        <f t="shared" si="2"/>
        <v>DS</v>
      </c>
      <c r="C106" s="96" t="s">
        <v>878</v>
      </c>
      <c r="D106" s="96" t="str">
        <f>IFERROR(VLOOKUP(C106,BAN!B:C,2,0),0)</f>
        <v>44379</v>
      </c>
      <c r="E106" s="98" t="str">
        <f>IFERROR(VLOOKUP(C106,BAN!B:H,7,0),0)</f>
        <v>Ánh Nguyệt</v>
      </c>
      <c r="F106" s="98">
        <f>SUMIFS(BAN!Q:Q,BAN!B:B,C106,BAN!A:A,A106)+SUMIFS(BAN!O:O,BAN!B:B,C106,BAN!A:A,A106)</f>
        <v>1130000</v>
      </c>
      <c r="G106" s="98">
        <f>SUMIFS(BAN!O:O,BAN!B:B,C106,BAN!A:A,A106)+SUMIFS(BAN!S:S,BAN!B:B,C106,BAN!A:A,A106)</f>
        <v>140000</v>
      </c>
      <c r="H106" s="98">
        <f t="shared" si="3"/>
        <v>990000</v>
      </c>
      <c r="I106" s="98">
        <f>SUMIFS(BAN!U:U,BAN!B:B,C106,BAN!A:A,A106)</f>
        <v>0</v>
      </c>
      <c r="J106" s="99">
        <f t="shared" si="4"/>
        <v>990000</v>
      </c>
      <c r="K106" s="99">
        <f>SUMIFS('CT THU KH'!L:L,'CT THU KH'!Q:Q,A106,'CT THU KH'!H:H,C106)</f>
        <v>990000</v>
      </c>
      <c r="L106" s="99">
        <f t="shared" si="5"/>
        <v>0</v>
      </c>
      <c r="M106" s="100"/>
      <c r="N106" s="99">
        <f t="shared" si="6"/>
        <v>0</v>
      </c>
      <c r="O106" s="98">
        <f>SUMIF('CT TIEN VE'!$L$5:$L$44,$C106,'CT TIEN VE'!$D$5:$D$44)</f>
        <v>0</v>
      </c>
      <c r="P106" s="98">
        <f>SUMIF('CT TIEN VE'!$W$5:$W$44,$C106,'CT TIEN VE'!$S$5:$S$44)</f>
        <v>0</v>
      </c>
    </row>
    <row r="107" spans="1:16" ht="28.5" customHeight="1" x14ac:dyDescent="0.15">
      <c r="A107" s="96" t="str">
        <f t="shared" si="1"/>
        <v>44379</v>
      </c>
      <c r="B107" s="97" t="str">
        <f t="shared" si="2"/>
        <v>DS</v>
      </c>
      <c r="C107" s="96" t="s">
        <v>884</v>
      </c>
      <c r="D107" s="96" t="str">
        <f>IFERROR(VLOOKUP(C107,BAN!B:C,2,0),0)</f>
        <v>44379</v>
      </c>
      <c r="E107" s="98" t="str">
        <f>IFERROR(VLOOKUP(C107,BAN!B:H,7,0),0)</f>
        <v>Ánh Nguyệt</v>
      </c>
      <c r="F107" s="98">
        <f>SUMIFS(BAN!Q:Q,BAN!B:B,C107,BAN!A:A,A107)+SUMIFS(BAN!O:O,BAN!B:B,C107,BAN!A:A,A107)</f>
        <v>1500000</v>
      </c>
      <c r="G107" s="98">
        <f>SUMIFS(BAN!O:O,BAN!B:B,C107,BAN!A:A,A107)+SUMIFS(BAN!S:S,BAN!B:B,C107,BAN!A:A,A107)</f>
        <v>1251000</v>
      </c>
      <c r="H107" s="98">
        <f t="shared" si="3"/>
        <v>249000</v>
      </c>
      <c r="I107" s="98">
        <f>SUMIFS(BAN!U:U,BAN!B:B,C107,BAN!A:A,A107)</f>
        <v>0</v>
      </c>
      <c r="J107" s="99">
        <f t="shared" si="4"/>
        <v>249000</v>
      </c>
      <c r="K107" s="99">
        <f>SUMIFS('CT THU KH'!L:L,'CT THU KH'!Q:Q,A107,'CT THU KH'!H:H,C107)</f>
        <v>249000</v>
      </c>
      <c r="L107" s="99">
        <f t="shared" si="5"/>
        <v>0</v>
      </c>
      <c r="M107" s="100"/>
      <c r="N107" s="99">
        <f t="shared" si="6"/>
        <v>0</v>
      </c>
      <c r="O107" s="98">
        <f>SUMIF('CT TIEN VE'!$L$5:$L$44,$C107,'CT TIEN VE'!$D$5:$D$44)</f>
        <v>0</v>
      </c>
      <c r="P107" s="98">
        <f>SUMIF('CT TIEN VE'!$W$5:$W$44,$C107,'CT TIEN VE'!$S$5:$S$44)</f>
        <v>0</v>
      </c>
    </row>
    <row r="108" spans="1:16" ht="28.5" customHeight="1" x14ac:dyDescent="0.15">
      <c r="A108" s="96" t="str">
        <f t="shared" si="1"/>
        <v>44379</v>
      </c>
      <c r="B108" s="97" t="str">
        <f t="shared" si="2"/>
        <v>DS</v>
      </c>
      <c r="C108" s="96" t="s">
        <v>889</v>
      </c>
      <c r="D108" s="96" t="str">
        <f>IFERROR(VLOOKUP(C108,BAN!B:C,2,0),0)</f>
        <v>44379</v>
      </c>
      <c r="E108" s="98" t="str">
        <f>IFERROR(VLOOKUP(C108,BAN!B:H,7,0),0)</f>
        <v>Ánh Nguyệt</v>
      </c>
      <c r="F108" s="98">
        <f>SUMIFS(BAN!Q:Q,BAN!B:B,C108,BAN!A:A,A108)+SUMIFS(BAN!O:O,BAN!B:B,C108,BAN!A:A,A108)</f>
        <v>430000</v>
      </c>
      <c r="G108" s="98">
        <f>SUMIFS(BAN!O:O,BAN!B:B,C108,BAN!A:A,A108)+SUMIFS(BAN!S:S,BAN!B:B,C108,BAN!A:A,A108)</f>
        <v>0</v>
      </c>
      <c r="H108" s="98">
        <f t="shared" si="3"/>
        <v>430000</v>
      </c>
      <c r="I108" s="98">
        <f>SUMIFS(BAN!U:U,BAN!B:B,C108,BAN!A:A,A108)</f>
        <v>0</v>
      </c>
      <c r="J108" s="99">
        <f t="shared" si="4"/>
        <v>430000</v>
      </c>
      <c r="K108" s="99">
        <f>SUMIFS('CT THU KH'!L:L,'CT THU KH'!Q:Q,A108,'CT THU KH'!H:H,C108)</f>
        <v>430000</v>
      </c>
      <c r="L108" s="99">
        <f t="shared" si="5"/>
        <v>0</v>
      </c>
      <c r="M108" s="100"/>
      <c r="N108" s="99">
        <f t="shared" si="6"/>
        <v>0</v>
      </c>
      <c r="O108" s="98">
        <f>SUMIF('CT TIEN VE'!$L$5:$L$44,$C108,'CT TIEN VE'!$D$5:$D$44)</f>
        <v>0</v>
      </c>
      <c r="P108" s="98">
        <f>SUMIF('CT TIEN VE'!$W$5:$W$44,$C108,'CT TIEN VE'!$S$5:$S$44)</f>
        <v>0</v>
      </c>
    </row>
    <row r="109" spans="1:16" ht="28.5" customHeight="1" x14ac:dyDescent="0.15">
      <c r="A109" s="96" t="str">
        <f t="shared" si="1"/>
        <v>44379</v>
      </c>
      <c r="B109" s="97" t="str">
        <f t="shared" si="2"/>
        <v>DS</v>
      </c>
      <c r="C109" s="96" t="s">
        <v>894</v>
      </c>
      <c r="D109" s="96" t="str">
        <f>IFERROR(VLOOKUP(C109,BAN!B:C,2,0),0)</f>
        <v>44379</v>
      </c>
      <c r="E109" s="98" t="str">
        <f>IFERROR(VLOOKUP(C109,BAN!B:H,7,0),0)</f>
        <v>Ánh Nguyệt</v>
      </c>
      <c r="F109" s="98">
        <f>SUMIFS(BAN!Q:Q,BAN!B:B,C109,BAN!A:A,A109)+SUMIFS(BAN!O:O,BAN!B:B,C109,BAN!A:A,A109)</f>
        <v>700000</v>
      </c>
      <c r="G109" s="98">
        <f>SUMIFS(BAN!O:O,BAN!B:B,C109,BAN!A:A,A109)+SUMIFS(BAN!S:S,BAN!B:B,C109,BAN!A:A,A109)</f>
        <v>140000</v>
      </c>
      <c r="H109" s="98">
        <f t="shared" si="3"/>
        <v>560000</v>
      </c>
      <c r="I109" s="98">
        <f>SUMIFS(BAN!U:U,BAN!B:B,C109,BAN!A:A,A109)</f>
        <v>0</v>
      </c>
      <c r="J109" s="99">
        <f t="shared" si="4"/>
        <v>560000</v>
      </c>
      <c r="K109" s="99">
        <f>SUMIFS('CT THU KH'!L:L,'CT THU KH'!Q:Q,A109,'CT THU KH'!H:H,C109)</f>
        <v>560000</v>
      </c>
      <c r="L109" s="99">
        <f t="shared" si="5"/>
        <v>0</v>
      </c>
      <c r="M109" s="100"/>
      <c r="N109" s="99">
        <f t="shared" si="6"/>
        <v>0</v>
      </c>
      <c r="O109" s="98">
        <f>SUMIF('CT TIEN VE'!$L$5:$L$44,$C109,'CT TIEN VE'!$D$5:$D$44)</f>
        <v>0</v>
      </c>
      <c r="P109" s="98">
        <f>SUMIF('CT TIEN VE'!$W$5:$W$44,$C109,'CT TIEN VE'!$S$5:$S$44)</f>
        <v>0</v>
      </c>
    </row>
    <row r="110" spans="1:16" ht="28.5" customHeight="1" x14ac:dyDescent="0.15">
      <c r="A110" s="96" t="str">
        <f t="shared" si="1"/>
        <v>44379</v>
      </c>
      <c r="B110" s="97" t="str">
        <f t="shared" si="2"/>
        <v>DS</v>
      </c>
      <c r="C110" s="96" t="s">
        <v>900</v>
      </c>
      <c r="D110" s="96" t="str">
        <f>IFERROR(VLOOKUP(C110,BAN!B:C,2,0),0)</f>
        <v>44379</v>
      </c>
      <c r="E110" s="98" t="str">
        <f>IFERROR(VLOOKUP(C110,BAN!B:H,7,0),0)</f>
        <v>Ánh Nguyệt</v>
      </c>
      <c r="F110" s="98">
        <f>SUMIFS(BAN!Q:Q,BAN!B:B,C110,BAN!A:A,A110)+SUMIFS(BAN!O:O,BAN!B:B,C110,BAN!A:A,A110)</f>
        <v>1640000</v>
      </c>
      <c r="G110" s="98">
        <f>SUMIFS(BAN!O:O,BAN!B:B,C110,BAN!A:A,A110)+SUMIFS(BAN!S:S,BAN!B:B,C110,BAN!A:A,A110)</f>
        <v>1291000</v>
      </c>
      <c r="H110" s="98">
        <f t="shared" si="3"/>
        <v>349000</v>
      </c>
      <c r="I110" s="98">
        <f>SUMIFS(BAN!U:U,BAN!B:B,C110,BAN!A:A,A110)</f>
        <v>0</v>
      </c>
      <c r="J110" s="99">
        <f t="shared" si="4"/>
        <v>349000</v>
      </c>
      <c r="K110" s="99">
        <f>SUMIFS('CT THU KH'!L:L,'CT THU KH'!Q:Q,A110,'CT THU KH'!H:H,C110)</f>
        <v>349000</v>
      </c>
      <c r="L110" s="99">
        <f t="shared" si="5"/>
        <v>0</v>
      </c>
      <c r="M110" s="100"/>
      <c r="N110" s="99">
        <f t="shared" si="6"/>
        <v>0</v>
      </c>
      <c r="O110" s="98">
        <f>SUMIF('CT TIEN VE'!$L$5:$L$44,$C110,'CT TIEN VE'!$D$5:$D$44)</f>
        <v>0</v>
      </c>
      <c r="P110" s="98">
        <f>SUMIF('CT TIEN VE'!$W$5:$W$44,$C110,'CT TIEN VE'!$S$5:$S$44)</f>
        <v>0</v>
      </c>
    </row>
    <row r="111" spans="1:16" ht="28.5" customHeight="1" x14ac:dyDescent="0.15">
      <c r="A111" s="96" t="str">
        <f t="shared" si="1"/>
        <v>44379</v>
      </c>
      <c r="B111" s="97" t="str">
        <f t="shared" si="2"/>
        <v>DS</v>
      </c>
      <c r="C111" s="96" t="s">
        <v>907</v>
      </c>
      <c r="D111" s="96" t="str">
        <f>IFERROR(VLOOKUP(C111,BAN!B:C,2,0),0)</f>
        <v>44379</v>
      </c>
      <c r="E111" s="98" t="str">
        <f>IFERROR(VLOOKUP(C111,BAN!B:H,7,0),0)</f>
        <v>Ánh Nguyệt</v>
      </c>
      <c r="F111" s="98">
        <f>SUMIFS(BAN!Q:Q,BAN!B:B,C111,BAN!A:A,A111)+SUMIFS(BAN!O:O,BAN!B:B,C111,BAN!A:A,A111)</f>
        <v>275000</v>
      </c>
      <c r="G111" s="98">
        <f>SUMIFS(BAN!O:O,BAN!B:B,C111,BAN!A:A,A111)+SUMIFS(BAN!S:S,BAN!B:B,C111,BAN!A:A,A111)</f>
        <v>55000</v>
      </c>
      <c r="H111" s="98">
        <f t="shared" si="3"/>
        <v>220000</v>
      </c>
      <c r="I111" s="98">
        <f>SUMIFS(BAN!U:U,BAN!B:B,C111,BAN!A:A,A111)</f>
        <v>0</v>
      </c>
      <c r="J111" s="99">
        <f t="shared" si="4"/>
        <v>220000</v>
      </c>
      <c r="K111" s="99">
        <f>SUMIFS('CT THU KH'!L:L,'CT THU KH'!Q:Q,A111,'CT THU KH'!H:H,C111)</f>
        <v>220000</v>
      </c>
      <c r="L111" s="99">
        <f t="shared" si="5"/>
        <v>0</v>
      </c>
      <c r="M111" s="100"/>
      <c r="N111" s="99">
        <f t="shared" si="6"/>
        <v>0</v>
      </c>
      <c r="O111" s="98">
        <f>SUMIF('CT TIEN VE'!$L$5:$L$44,$C111,'CT TIEN VE'!$D$5:$D$44)</f>
        <v>0</v>
      </c>
      <c r="P111" s="98">
        <f>SUMIF('CT TIEN VE'!$W$5:$W$44,$C111,'CT TIEN VE'!$S$5:$S$44)</f>
        <v>0</v>
      </c>
    </row>
    <row r="112" spans="1:16" ht="28.5" customHeight="1" x14ac:dyDescent="0.15">
      <c r="A112" s="96" t="str">
        <f t="shared" si="1"/>
        <v>44379</v>
      </c>
      <c r="B112" s="97" t="str">
        <f t="shared" si="2"/>
        <v>DS</v>
      </c>
      <c r="C112" s="96" t="s">
        <v>912</v>
      </c>
      <c r="D112" s="96" t="str">
        <f>IFERROR(VLOOKUP(C112,BAN!B:C,2,0),0)</f>
        <v>44379</v>
      </c>
      <c r="E112" s="98" t="str">
        <f>IFERROR(VLOOKUP(C112,BAN!B:H,7,0),0)</f>
        <v>Phương Thảo</v>
      </c>
      <c r="F112" s="98">
        <f>SUMIFS(BAN!Q:Q,BAN!B:B,C112,BAN!A:A,A112)+SUMIFS(BAN!O:O,BAN!B:B,C112,BAN!A:A,A112)</f>
        <v>4960000</v>
      </c>
      <c r="G112" s="98">
        <f>SUMIFS(BAN!O:O,BAN!B:B,C112,BAN!A:A,A112)+SUMIFS(BAN!S:S,BAN!B:B,C112,BAN!A:A,A112)</f>
        <v>1984000</v>
      </c>
      <c r="H112" s="98">
        <f t="shared" si="3"/>
        <v>2976000</v>
      </c>
      <c r="I112" s="98">
        <f>SUMIFS(BAN!U:U,BAN!B:B,C112,BAN!A:A,A112)</f>
        <v>0</v>
      </c>
      <c r="J112" s="99">
        <f t="shared" si="4"/>
        <v>2976000</v>
      </c>
      <c r="K112" s="99">
        <f>SUMIFS('CT THU KH'!L:L,'CT THU KH'!Q:Q,A112,'CT THU KH'!H:H,C112)</f>
        <v>2976000</v>
      </c>
      <c r="L112" s="99">
        <f t="shared" si="5"/>
        <v>0</v>
      </c>
      <c r="M112" s="100"/>
      <c r="N112" s="99">
        <f t="shared" si="6"/>
        <v>0</v>
      </c>
      <c r="O112" s="98">
        <f>SUMIF('CT TIEN VE'!$L$5:$L$44,$C112,'CT TIEN VE'!$D$5:$D$44)</f>
        <v>0</v>
      </c>
      <c r="P112" s="98">
        <f>SUMIF('CT TIEN VE'!$W$5:$W$44,$C112,'CT TIEN VE'!$S$5:$S$44)</f>
        <v>0</v>
      </c>
    </row>
    <row r="113" spans="1:16" ht="28.5" customHeight="1" x14ac:dyDescent="0.15">
      <c r="A113" s="96" t="str">
        <f t="shared" si="1"/>
        <v>44379</v>
      </c>
      <c r="B113" s="97" t="str">
        <f t="shared" si="2"/>
        <v>DS</v>
      </c>
      <c r="C113" s="96" t="s">
        <v>919</v>
      </c>
      <c r="D113" s="96" t="str">
        <f>IFERROR(VLOOKUP(C113,BAN!B:C,2,0),0)</f>
        <v>44379</v>
      </c>
      <c r="E113" s="98" t="str">
        <f>IFERROR(VLOOKUP(C113,BAN!B:H,7,0),0)</f>
        <v>Phương Thảo</v>
      </c>
      <c r="F113" s="98">
        <f>SUMIFS(BAN!Q:Q,BAN!B:B,C113,BAN!A:A,A113)+SUMIFS(BAN!O:O,BAN!B:B,C113,BAN!A:A,A113)</f>
        <v>3190000</v>
      </c>
      <c r="G113" s="98">
        <f>SUMIFS(BAN!O:O,BAN!B:B,C113,BAN!A:A,A113)+SUMIFS(BAN!S:S,BAN!B:B,C113,BAN!A:A,A113)</f>
        <v>638000</v>
      </c>
      <c r="H113" s="98">
        <f t="shared" si="3"/>
        <v>2552000</v>
      </c>
      <c r="I113" s="98">
        <f>SUMIFS(BAN!U:U,BAN!B:B,C113,BAN!A:A,A113)</f>
        <v>0</v>
      </c>
      <c r="J113" s="99">
        <f t="shared" si="4"/>
        <v>2552000</v>
      </c>
      <c r="K113" s="99">
        <f>SUMIFS('CT THU KH'!L:L,'CT THU KH'!Q:Q,A113,'CT THU KH'!H:H,C113)</f>
        <v>0</v>
      </c>
      <c r="L113" s="99">
        <f t="shared" si="5"/>
        <v>2552000</v>
      </c>
      <c r="M113" s="100"/>
      <c r="N113" s="99">
        <f t="shared" si="6"/>
        <v>0</v>
      </c>
      <c r="O113" s="98">
        <f>SUMIF('CT TIEN VE'!$L$5:$L$44,$C113,'CT TIEN VE'!$D$5:$D$44)</f>
        <v>0</v>
      </c>
      <c r="P113" s="98">
        <f>SUMIF('CT TIEN VE'!$W$5:$W$44,$C113,'CT TIEN VE'!$S$5:$S$44)</f>
        <v>0</v>
      </c>
    </row>
    <row r="114" spans="1:16" ht="28.5" customHeight="1" x14ac:dyDescent="0.15">
      <c r="A114" s="96" t="str">
        <f t="shared" si="1"/>
        <v>44379</v>
      </c>
      <c r="B114" s="97" t="str">
        <f t="shared" si="2"/>
        <v>DS</v>
      </c>
      <c r="C114" s="96" t="s">
        <v>925</v>
      </c>
      <c r="D114" s="96" t="str">
        <f>IFERROR(VLOOKUP(C114,BAN!B:C,2,0),0)</f>
        <v>44379</v>
      </c>
      <c r="E114" s="98" t="str">
        <f>IFERROR(VLOOKUP(C114,BAN!B:H,7,0),0)</f>
        <v>Ms Lách</v>
      </c>
      <c r="F114" s="98">
        <f>SUMIFS(BAN!Q:Q,BAN!B:B,C114,BAN!A:A,A114)+SUMIFS(BAN!O:O,BAN!B:B,C114,BAN!A:A,A114)</f>
        <v>14730000</v>
      </c>
      <c r="G114" s="98">
        <f>SUMIFS(BAN!O:O,BAN!B:B,C114,BAN!A:A,A114)+SUMIFS(BAN!S:S,BAN!B:B,C114,BAN!A:A,A114)</f>
        <v>7365000</v>
      </c>
      <c r="H114" s="98">
        <f t="shared" si="3"/>
        <v>7365000</v>
      </c>
      <c r="I114" s="98">
        <f>SUMIFS(BAN!U:U,BAN!B:B,C114,BAN!A:A,A114)</f>
        <v>0</v>
      </c>
      <c r="J114" s="99">
        <f t="shared" si="4"/>
        <v>7365000</v>
      </c>
      <c r="K114" s="99">
        <f>SUMIFS('CT THU KH'!L:L,'CT THU KH'!Q:Q,A114,'CT THU KH'!H:H,C114)</f>
        <v>0</v>
      </c>
      <c r="L114" s="99">
        <f t="shared" si="5"/>
        <v>7365000</v>
      </c>
      <c r="M114" s="100"/>
      <c r="N114" s="99">
        <f t="shared" si="6"/>
        <v>0</v>
      </c>
      <c r="O114" s="98">
        <f>SUMIF('CT TIEN VE'!$L$5:$L$44,$C114,'CT TIEN VE'!$D$5:$D$44)</f>
        <v>0</v>
      </c>
      <c r="P114" s="98">
        <f>SUMIF('CT TIEN VE'!$W$5:$W$44,$C114,'CT TIEN VE'!$S$5:$S$44)</f>
        <v>0</v>
      </c>
    </row>
    <row r="115" spans="1:16" ht="28.5" customHeight="1" x14ac:dyDescent="0.15">
      <c r="A115" s="96" t="str">
        <f t="shared" si="1"/>
        <v>44379</v>
      </c>
      <c r="B115" s="97" t="str">
        <f t="shared" si="2"/>
        <v>DS</v>
      </c>
      <c r="C115" s="96" t="s">
        <v>934</v>
      </c>
      <c r="D115" s="96" t="str">
        <f>IFERROR(VLOOKUP(C115,BAN!B:C,2,0),0)</f>
        <v>44379</v>
      </c>
      <c r="E115" s="98" t="str">
        <f>IFERROR(VLOOKUP(C115,BAN!B:H,7,0),0)</f>
        <v>Ms Lách</v>
      </c>
      <c r="F115" s="98">
        <f>SUMIFS(BAN!Q:Q,BAN!B:B,C115,BAN!A:A,A115)+SUMIFS(BAN!O:O,BAN!B:B,C115,BAN!A:A,A115)</f>
        <v>4350000</v>
      </c>
      <c r="G115" s="98">
        <f>SUMIFS(BAN!O:O,BAN!B:B,C115,BAN!A:A,A115)+SUMIFS(BAN!S:S,BAN!B:B,C115,BAN!A:A,A115)</f>
        <v>2175000</v>
      </c>
      <c r="H115" s="98">
        <f t="shared" si="3"/>
        <v>2175000</v>
      </c>
      <c r="I115" s="98">
        <f>SUMIFS(BAN!U:U,BAN!B:B,C115,BAN!A:A,A115)</f>
        <v>0</v>
      </c>
      <c r="J115" s="99">
        <f t="shared" si="4"/>
        <v>2175000</v>
      </c>
      <c r="K115" s="99">
        <f>SUMIFS('CT THU KH'!L:L,'CT THU KH'!Q:Q,A115,'CT THU KH'!H:H,C115)</f>
        <v>2175000</v>
      </c>
      <c r="L115" s="99">
        <f t="shared" si="5"/>
        <v>0</v>
      </c>
      <c r="M115" s="100"/>
      <c r="N115" s="99">
        <f t="shared" si="6"/>
        <v>0</v>
      </c>
      <c r="O115" s="98">
        <f>SUMIF('CT TIEN VE'!$L$5:$L$44,$C115,'CT TIEN VE'!$D$5:$D$44)</f>
        <v>0</v>
      </c>
      <c r="P115" s="98">
        <f>SUMIF('CT TIEN VE'!$W$5:$W$44,$C115,'CT TIEN VE'!$S$5:$S$44)</f>
        <v>0</v>
      </c>
    </row>
    <row r="116" spans="1:16" ht="28.5" customHeight="1" x14ac:dyDescent="0.15">
      <c r="A116" s="96" t="str">
        <f t="shared" si="1"/>
        <v>44379</v>
      </c>
      <c r="B116" s="97" t="str">
        <f t="shared" si="2"/>
        <v>DS</v>
      </c>
      <c r="C116" s="96" t="s">
        <v>942</v>
      </c>
      <c r="D116" s="96" t="str">
        <f>IFERROR(VLOOKUP(C116,BAN!B:C,2,0),0)</f>
        <v>44379</v>
      </c>
      <c r="E116" s="98" t="str">
        <f>IFERROR(VLOOKUP(C116,BAN!B:H,7,0),0)</f>
        <v>Phương Thảo</v>
      </c>
      <c r="F116" s="98">
        <f>SUMIFS(BAN!Q:Q,BAN!B:B,C116,BAN!A:A,A116)+SUMIFS(BAN!O:O,BAN!B:B,C116,BAN!A:A,A116)</f>
        <v>19085000</v>
      </c>
      <c r="G116" s="98">
        <f>SUMIFS(BAN!O:O,BAN!B:B,C116,BAN!A:A,A116)+SUMIFS(BAN!S:S,BAN!B:B,C116,BAN!A:A,A116)</f>
        <v>7634000</v>
      </c>
      <c r="H116" s="98">
        <f t="shared" si="3"/>
        <v>11451000</v>
      </c>
      <c r="I116" s="98">
        <f>SUMIFS(BAN!U:U,BAN!B:B,C116,BAN!A:A,A116)</f>
        <v>0</v>
      </c>
      <c r="J116" s="99">
        <f t="shared" si="4"/>
        <v>11451000</v>
      </c>
      <c r="K116" s="99">
        <f>SUMIFS('CT THU KH'!L:L,'CT THU KH'!Q:Q,A116,'CT THU KH'!H:H,C116)</f>
        <v>11451000</v>
      </c>
      <c r="L116" s="99">
        <f t="shared" si="5"/>
        <v>0</v>
      </c>
      <c r="M116" s="100"/>
      <c r="N116" s="99">
        <f t="shared" si="6"/>
        <v>0</v>
      </c>
      <c r="O116" s="98">
        <f>SUMIF('CT TIEN VE'!$L$5:$L$44,$C116,'CT TIEN VE'!$D$5:$D$44)</f>
        <v>0</v>
      </c>
      <c r="P116" s="98">
        <f>SUMIF('CT TIEN VE'!$W$5:$W$44,$C116,'CT TIEN VE'!$S$5:$S$44)</f>
        <v>0</v>
      </c>
    </row>
    <row r="117" spans="1:16" ht="28.5" customHeight="1" x14ac:dyDescent="0.15">
      <c r="A117" s="96" t="str">
        <f t="shared" si="1"/>
        <v>44379</v>
      </c>
      <c r="B117" s="97" t="str">
        <f t="shared" si="2"/>
        <v>DS</v>
      </c>
      <c r="C117" s="96" t="s">
        <v>950</v>
      </c>
      <c r="D117" s="96" t="str">
        <f>IFERROR(VLOOKUP(C117,BAN!B:C,2,0),0)</f>
        <v>44379</v>
      </c>
      <c r="E117" s="98" t="str">
        <f>IFERROR(VLOOKUP(C117,BAN!B:H,7,0),0)</f>
        <v>Ánh Nguyệt</v>
      </c>
      <c r="F117" s="98">
        <f>SUMIFS(BAN!Q:Q,BAN!B:B,C117,BAN!A:A,A117)+SUMIFS(BAN!O:O,BAN!B:B,C117,BAN!A:A,A117)</f>
        <v>13285000</v>
      </c>
      <c r="G117" s="98">
        <f>SUMIFS(BAN!O:O,BAN!B:B,C117,BAN!A:A,A117)+SUMIFS(BAN!S:S,BAN!B:B,C117,BAN!A:A,A117)</f>
        <v>3117000</v>
      </c>
      <c r="H117" s="98">
        <f t="shared" si="3"/>
        <v>10168000</v>
      </c>
      <c r="I117" s="98">
        <f>SUMIFS(BAN!U:U,BAN!B:B,C117,BAN!A:A,A117)</f>
        <v>0</v>
      </c>
      <c r="J117" s="99">
        <f t="shared" si="4"/>
        <v>10168000</v>
      </c>
      <c r="K117" s="99">
        <f>SUMIFS('CT THU KH'!L:L,'CT THU KH'!Q:Q,A117,'CT THU KH'!H:H,C117)</f>
        <v>10168000</v>
      </c>
      <c r="L117" s="99">
        <f t="shared" si="5"/>
        <v>0</v>
      </c>
      <c r="M117" s="100"/>
      <c r="N117" s="99">
        <f t="shared" si="6"/>
        <v>0</v>
      </c>
      <c r="O117" s="98">
        <f>SUMIF('CT TIEN VE'!$L$5:$L$44,$C117,'CT TIEN VE'!$D$5:$D$44)</f>
        <v>0</v>
      </c>
      <c r="P117" s="98">
        <f>SUMIF('CT TIEN VE'!$W$5:$W$44,$C117,'CT TIEN VE'!$S$5:$S$44)</f>
        <v>0</v>
      </c>
    </row>
    <row r="118" spans="1:16" ht="28.5" customHeight="1" x14ac:dyDescent="0.15">
      <c r="A118" s="96" t="str">
        <f t="shared" si="1"/>
        <v>44410</v>
      </c>
      <c r="B118" s="97" t="str">
        <f t="shared" si="2"/>
        <v>DS</v>
      </c>
      <c r="C118" s="96" t="s">
        <v>962</v>
      </c>
      <c r="D118" s="96" t="str">
        <f>IFERROR(VLOOKUP(C118,BAN!B:C,2,0),0)</f>
        <v>44410</v>
      </c>
      <c r="E118" s="98" t="str">
        <f>IFERROR(VLOOKUP(C118,BAN!B:H,7,0),0)</f>
        <v>Thùy Linh</v>
      </c>
      <c r="F118" s="98">
        <f>SUMIFS(BAN!Q:Q,BAN!B:B,C118,BAN!A:A,A118)+SUMIFS(BAN!O:O,BAN!B:B,C118,BAN!A:A,A118)</f>
        <v>3575000</v>
      </c>
      <c r="G118" s="98">
        <f>SUMIFS(BAN!O:O,BAN!B:B,C118,BAN!A:A,A118)+SUMIFS(BAN!S:S,BAN!B:B,C118,BAN!A:A,A118)</f>
        <v>715000</v>
      </c>
      <c r="H118" s="98">
        <f t="shared" si="3"/>
        <v>2860000</v>
      </c>
      <c r="I118" s="98">
        <f>SUMIFS(BAN!U:U,BAN!B:B,C118,BAN!A:A,A118)</f>
        <v>0</v>
      </c>
      <c r="J118" s="99">
        <f t="shared" si="4"/>
        <v>2860000</v>
      </c>
      <c r="K118" s="99">
        <f>SUMIFS('CT THU KH'!L:L,'CT THU KH'!Q:Q,A118,'CT THU KH'!H:H,C118)</f>
        <v>2860000</v>
      </c>
      <c r="L118" s="99">
        <f t="shared" si="5"/>
        <v>0</v>
      </c>
      <c r="M118" s="100"/>
      <c r="N118" s="99">
        <f t="shared" si="6"/>
        <v>0</v>
      </c>
      <c r="O118" s="98">
        <f>SUMIF('CT TIEN VE'!$L$5:$L$44,$C118,'CT TIEN VE'!$D$5:$D$44)</f>
        <v>0</v>
      </c>
      <c r="P118" s="98">
        <f>SUMIF('CT TIEN VE'!$W$5:$W$44,$C118,'CT TIEN VE'!$S$5:$S$44)</f>
        <v>0</v>
      </c>
    </row>
    <row r="119" spans="1:16" ht="28.5" customHeight="1" x14ac:dyDescent="0.15">
      <c r="A119" s="96" t="str">
        <f t="shared" si="1"/>
        <v>44410</v>
      </c>
      <c r="B119" s="97" t="str">
        <f t="shared" si="2"/>
        <v>DS</v>
      </c>
      <c r="C119" s="96" t="s">
        <v>967</v>
      </c>
      <c r="D119" s="96" t="str">
        <f>IFERROR(VLOOKUP(C119,BAN!B:C,2,0),0)</f>
        <v>44410</v>
      </c>
      <c r="E119" s="98" t="str">
        <f>IFERROR(VLOOKUP(C119,BAN!B:H,7,0),0)</f>
        <v>Ánh Nguyệt</v>
      </c>
      <c r="F119" s="98">
        <f>SUMIFS(BAN!Q:Q,BAN!B:B,C119,BAN!A:A,A119)+SUMIFS(BAN!O:O,BAN!B:B,C119,BAN!A:A,A119)</f>
        <v>5940000</v>
      </c>
      <c r="G119" s="98">
        <f>SUMIFS(BAN!O:O,BAN!B:B,C119,BAN!A:A,A119)+SUMIFS(BAN!S:S,BAN!B:B,C119,BAN!A:A,A119)</f>
        <v>1188000</v>
      </c>
      <c r="H119" s="98">
        <f t="shared" si="3"/>
        <v>4752000</v>
      </c>
      <c r="I119" s="98">
        <f>SUMIFS(BAN!U:U,BAN!B:B,C119,BAN!A:A,A119)</f>
        <v>0</v>
      </c>
      <c r="J119" s="99">
        <f t="shared" si="4"/>
        <v>4752000</v>
      </c>
      <c r="K119" s="99">
        <f>SUMIFS('CT THU KH'!L:L,'CT THU KH'!Q:Q,A119,'CT THU KH'!H:H,C119)</f>
        <v>0</v>
      </c>
      <c r="L119" s="99">
        <f t="shared" si="5"/>
        <v>4752000</v>
      </c>
      <c r="M119" s="100"/>
      <c r="N119" s="99">
        <f t="shared" si="6"/>
        <v>0</v>
      </c>
      <c r="O119" s="98">
        <f>SUMIF('CT TIEN VE'!$L$5:$L$44,$C119,'CT TIEN VE'!$D$5:$D$44)</f>
        <v>0</v>
      </c>
      <c r="P119" s="98">
        <f>SUMIF('CT TIEN VE'!$W$5:$W$44,$C119,'CT TIEN VE'!$S$5:$S$44)</f>
        <v>0</v>
      </c>
    </row>
    <row r="120" spans="1:16" ht="28.5" customHeight="1" x14ac:dyDescent="0.15">
      <c r="A120" s="96" t="str">
        <f t="shared" si="1"/>
        <v>44410</v>
      </c>
      <c r="B120" s="97" t="str">
        <f t="shared" si="2"/>
        <v>DS</v>
      </c>
      <c r="C120" s="96" t="s">
        <v>971</v>
      </c>
      <c r="D120" s="96" t="str">
        <f>IFERROR(VLOOKUP(C120,BAN!B:C,2,0),0)</f>
        <v>44410</v>
      </c>
      <c r="E120" s="98" t="str">
        <f>IFERROR(VLOOKUP(C120,BAN!B:H,7,0),0)</f>
        <v>Phương Thảo</v>
      </c>
      <c r="F120" s="98">
        <f>SUMIFS(BAN!Q:Q,BAN!B:B,C120,BAN!A:A,A120)+SUMIFS(BAN!O:O,BAN!B:B,C120,BAN!A:A,A120)</f>
        <v>3150000</v>
      </c>
      <c r="G120" s="98">
        <f>SUMIFS(BAN!O:O,BAN!B:B,C120,BAN!A:A,A120)+SUMIFS(BAN!S:S,BAN!B:B,C120,BAN!A:A,A120)</f>
        <v>945000</v>
      </c>
      <c r="H120" s="98">
        <f t="shared" si="3"/>
        <v>2205000</v>
      </c>
      <c r="I120" s="98">
        <f>SUMIFS(BAN!U:U,BAN!B:B,C120,BAN!A:A,A120)</f>
        <v>0</v>
      </c>
      <c r="J120" s="99">
        <f t="shared" si="4"/>
        <v>2205000</v>
      </c>
      <c r="K120" s="99">
        <f>SUMIFS('CT THU KH'!L:L,'CT THU KH'!Q:Q,A120,'CT THU KH'!H:H,C120)</f>
        <v>2205000</v>
      </c>
      <c r="L120" s="99">
        <f t="shared" si="5"/>
        <v>0</v>
      </c>
      <c r="M120" s="100"/>
      <c r="N120" s="99">
        <f t="shared" si="6"/>
        <v>0</v>
      </c>
      <c r="O120" s="98">
        <f>SUMIF('CT TIEN VE'!$L$5:$L$44,$C120,'CT TIEN VE'!$D$5:$D$44)</f>
        <v>0</v>
      </c>
      <c r="P120" s="98">
        <f>SUMIF('CT TIEN VE'!$W$5:$W$44,$C120,'CT TIEN VE'!$S$5:$S$44)</f>
        <v>0</v>
      </c>
    </row>
    <row r="121" spans="1:16" ht="28.5" customHeight="1" x14ac:dyDescent="0.15">
      <c r="A121" s="96" t="str">
        <f t="shared" si="1"/>
        <v>44410</v>
      </c>
      <c r="B121" s="97" t="str">
        <f t="shared" si="2"/>
        <v>DS</v>
      </c>
      <c r="C121" s="96" t="s">
        <v>976</v>
      </c>
      <c r="D121" s="96" t="str">
        <f>IFERROR(VLOOKUP(C121,BAN!B:C,2,0),0)</f>
        <v>44410</v>
      </c>
      <c r="E121" s="98" t="str">
        <f>IFERROR(VLOOKUP(C121,BAN!B:H,7,0),0)</f>
        <v>Phương Thảo</v>
      </c>
      <c r="F121" s="98">
        <f>SUMIFS(BAN!Q:Q,BAN!B:B,C121,BAN!A:A,A121)+SUMIFS(BAN!O:O,BAN!B:B,C121,BAN!A:A,A121)</f>
        <v>2750000</v>
      </c>
      <c r="G121" s="98">
        <f>SUMIFS(BAN!O:O,BAN!B:B,C121,BAN!A:A,A121)+SUMIFS(BAN!S:S,BAN!B:B,C121,BAN!A:A,A121)</f>
        <v>1100000</v>
      </c>
      <c r="H121" s="98">
        <f t="shared" si="3"/>
        <v>1650000</v>
      </c>
      <c r="I121" s="98">
        <f>SUMIFS(BAN!U:U,BAN!B:B,C121,BAN!A:A,A121)</f>
        <v>0</v>
      </c>
      <c r="J121" s="99">
        <f t="shared" si="4"/>
        <v>1650000</v>
      </c>
      <c r="K121" s="99">
        <f>SUMIFS('CT THU KH'!L:L,'CT THU KH'!Q:Q,A121,'CT THU KH'!H:H,C121)</f>
        <v>1650000</v>
      </c>
      <c r="L121" s="99">
        <f t="shared" si="5"/>
        <v>0</v>
      </c>
      <c r="M121" s="100"/>
      <c r="N121" s="99">
        <f t="shared" si="6"/>
        <v>0</v>
      </c>
      <c r="O121" s="98">
        <f>SUMIF('CT TIEN VE'!$L$5:$L$44,$C121,'CT TIEN VE'!$D$5:$D$44)</f>
        <v>0</v>
      </c>
      <c r="P121" s="98">
        <f>SUMIF('CT TIEN VE'!$W$5:$W$44,$C121,'CT TIEN VE'!$S$5:$S$44)</f>
        <v>0</v>
      </c>
    </row>
    <row r="122" spans="1:16" ht="28.5" customHeight="1" x14ac:dyDescent="0.15">
      <c r="A122" s="96" t="str">
        <f t="shared" si="1"/>
        <v>44471</v>
      </c>
      <c r="B122" s="97" t="str">
        <f t="shared" si="2"/>
        <v>DS</v>
      </c>
      <c r="C122" s="96" t="s">
        <v>983</v>
      </c>
      <c r="D122" s="96" t="str">
        <f>IFERROR(VLOOKUP(C122,BAN!B:C,2,0),0)</f>
        <v>44471</v>
      </c>
      <c r="E122" s="98" t="str">
        <f>IFERROR(VLOOKUP(C122,BAN!B:H,7,0),0)</f>
        <v>Thùy Linh</v>
      </c>
      <c r="F122" s="98">
        <f>SUMIFS(BAN!Q:Q,BAN!B:B,C122,BAN!A:A,A122)+SUMIFS(BAN!O:O,BAN!B:B,C122,BAN!A:A,A122)</f>
        <v>650000</v>
      </c>
      <c r="G122" s="98">
        <f>SUMIFS(BAN!O:O,BAN!B:B,C122,BAN!A:A,A122)+SUMIFS(BAN!S:S,BAN!B:B,C122,BAN!A:A,A122)</f>
        <v>0</v>
      </c>
      <c r="H122" s="98">
        <f t="shared" si="3"/>
        <v>650000</v>
      </c>
      <c r="I122" s="98">
        <f>SUMIFS(BAN!U:U,BAN!B:B,C122,BAN!A:A,A122)</f>
        <v>0</v>
      </c>
      <c r="J122" s="99">
        <f t="shared" si="4"/>
        <v>650000</v>
      </c>
      <c r="K122" s="99">
        <f>SUMIFS('CT THU KH'!L:L,'CT THU KH'!Q:Q,A122,'CT THU KH'!H:H,C122)</f>
        <v>650000</v>
      </c>
      <c r="L122" s="99">
        <f t="shared" si="5"/>
        <v>0</v>
      </c>
      <c r="M122" s="100"/>
      <c r="N122" s="99">
        <f t="shared" si="6"/>
        <v>0</v>
      </c>
      <c r="O122" s="98">
        <f>SUMIF('CT TIEN VE'!$L$5:$L$44,$C122,'CT TIEN VE'!$D$5:$D$44)</f>
        <v>0</v>
      </c>
      <c r="P122" s="98">
        <f>SUMIF('CT TIEN VE'!$W$5:$W$44,$C122,'CT TIEN VE'!$S$5:$S$44)</f>
        <v>0</v>
      </c>
    </row>
    <row r="123" spans="1:16" ht="28.5" customHeight="1" x14ac:dyDescent="0.15">
      <c r="A123" s="96" t="str">
        <f t="shared" si="1"/>
        <v>44471</v>
      </c>
      <c r="B123" s="97" t="str">
        <f t="shared" si="2"/>
        <v>DS</v>
      </c>
      <c r="C123" s="96" t="s">
        <v>988</v>
      </c>
      <c r="D123" s="96" t="str">
        <f>IFERROR(VLOOKUP(C123,BAN!B:C,2,0),0)</f>
        <v>44471</v>
      </c>
      <c r="E123" s="98" t="str">
        <f>IFERROR(VLOOKUP(C123,BAN!B:H,7,0),0)</f>
        <v>Ánh Nguyệt</v>
      </c>
      <c r="F123" s="98">
        <f>SUMIFS(BAN!Q:Q,BAN!B:B,C123,BAN!A:A,A123)+SUMIFS(BAN!O:O,BAN!B:B,C123,BAN!A:A,A123)</f>
        <v>2630000</v>
      </c>
      <c r="G123" s="98">
        <f>SUMIFS(BAN!O:O,BAN!B:B,C123,BAN!A:A,A123)+SUMIFS(BAN!S:S,BAN!B:B,C123,BAN!A:A,A123)</f>
        <v>495000</v>
      </c>
      <c r="H123" s="98">
        <f t="shared" si="3"/>
        <v>2135000</v>
      </c>
      <c r="I123" s="98">
        <f>SUMIFS(BAN!U:U,BAN!B:B,C123,BAN!A:A,A123)</f>
        <v>0</v>
      </c>
      <c r="J123" s="99">
        <f t="shared" si="4"/>
        <v>2135000</v>
      </c>
      <c r="K123" s="99">
        <f>SUMIFS('CT THU KH'!L:L,'CT THU KH'!Q:Q,A123,'CT THU KH'!H:H,C123)</f>
        <v>2135000</v>
      </c>
      <c r="L123" s="99">
        <f t="shared" si="5"/>
        <v>0</v>
      </c>
      <c r="M123" s="100"/>
      <c r="N123" s="99">
        <f t="shared" si="6"/>
        <v>0</v>
      </c>
      <c r="O123" s="98">
        <f>SUMIF('CT TIEN VE'!$L$5:$L$44,$C123,'CT TIEN VE'!$D$5:$D$44)</f>
        <v>0</v>
      </c>
      <c r="P123" s="98">
        <f>SUMIF('CT TIEN VE'!$W$5:$W$44,$C123,'CT TIEN VE'!$S$5:$S$44)</f>
        <v>0</v>
      </c>
    </row>
    <row r="124" spans="1:16" ht="28.5" customHeight="1" x14ac:dyDescent="0.15">
      <c r="A124" s="96" t="str">
        <f t="shared" si="1"/>
        <v>44471</v>
      </c>
      <c r="B124" s="97" t="str">
        <f t="shared" si="2"/>
        <v>DS</v>
      </c>
      <c r="C124" s="96" t="s">
        <v>994</v>
      </c>
      <c r="D124" s="96" t="str">
        <f>IFERROR(VLOOKUP(C124,BAN!B:C,2,0),0)</f>
        <v>44471</v>
      </c>
      <c r="E124" s="98" t="str">
        <f>IFERROR(VLOOKUP(C124,BAN!B:H,7,0),0)</f>
        <v>Ánh Nguyệt</v>
      </c>
      <c r="F124" s="98">
        <f>SUMIFS(BAN!Q:Q,BAN!B:B,C124,BAN!A:A,A124)+SUMIFS(BAN!O:O,BAN!B:B,C124,BAN!A:A,A124)</f>
        <v>1748000</v>
      </c>
      <c r="G124" s="98">
        <f>SUMIFS(BAN!O:O,BAN!B:B,C124,BAN!A:A,A124)+SUMIFS(BAN!S:S,BAN!B:B,C124,BAN!A:A,A124)</f>
        <v>1574000</v>
      </c>
      <c r="H124" s="98">
        <f t="shared" si="3"/>
        <v>174000</v>
      </c>
      <c r="I124" s="98">
        <f>SUMIFS(BAN!U:U,BAN!B:B,C124,BAN!A:A,A124)</f>
        <v>0</v>
      </c>
      <c r="J124" s="99">
        <f t="shared" si="4"/>
        <v>174000</v>
      </c>
      <c r="K124" s="99">
        <f>SUMIFS('CT THU KH'!L:L,'CT THU KH'!Q:Q,A124,'CT THU KH'!H:H,C124)</f>
        <v>174000</v>
      </c>
      <c r="L124" s="99">
        <f t="shared" si="5"/>
        <v>0</v>
      </c>
      <c r="M124" s="100"/>
      <c r="N124" s="99">
        <f t="shared" si="6"/>
        <v>0</v>
      </c>
      <c r="O124" s="98">
        <f>SUMIF('CT TIEN VE'!$L$5:$L$44,$C124,'CT TIEN VE'!$D$5:$D$44)</f>
        <v>0</v>
      </c>
      <c r="P124" s="98">
        <f>SUMIF('CT TIEN VE'!$W$5:$W$44,$C124,'CT TIEN VE'!$S$5:$S$44)</f>
        <v>0</v>
      </c>
    </row>
    <row r="125" spans="1:16" ht="28.5" customHeight="1" x14ac:dyDescent="0.15">
      <c r="A125" s="96" t="str">
        <f t="shared" si="1"/>
        <v>44471</v>
      </c>
      <c r="B125" s="97" t="str">
        <f t="shared" si="2"/>
        <v>DS</v>
      </c>
      <c r="C125" s="96" t="s">
        <v>1000</v>
      </c>
      <c r="D125" s="96" t="str">
        <f>IFERROR(VLOOKUP(C125,BAN!B:C,2,0),0)</f>
        <v>44471</v>
      </c>
      <c r="E125" s="98" t="str">
        <f>IFERROR(VLOOKUP(C125,BAN!B:H,7,0),0)</f>
        <v>Phương Thảo</v>
      </c>
      <c r="F125" s="98">
        <f>SUMIFS(BAN!Q:Q,BAN!B:B,C125,BAN!A:A,A125)+SUMIFS(BAN!O:O,BAN!B:B,C125,BAN!A:A,A125)</f>
        <v>11000000</v>
      </c>
      <c r="G125" s="98">
        <f>SUMIFS(BAN!O:O,BAN!B:B,C125,BAN!A:A,A125)+SUMIFS(BAN!S:S,BAN!B:B,C125,BAN!A:A,A125)</f>
        <v>4400000</v>
      </c>
      <c r="H125" s="98">
        <f t="shared" si="3"/>
        <v>6600000</v>
      </c>
      <c r="I125" s="98">
        <f>SUMIFS(BAN!U:U,BAN!B:B,C125,BAN!A:A,A125)</f>
        <v>0</v>
      </c>
      <c r="J125" s="99">
        <f t="shared" si="4"/>
        <v>6600000</v>
      </c>
      <c r="K125" s="99">
        <f>SUMIFS('CT THU KH'!L:L,'CT THU KH'!Q:Q,A125,'CT THU KH'!H:H,C125)</f>
        <v>6600000</v>
      </c>
      <c r="L125" s="99">
        <f t="shared" si="5"/>
        <v>0</v>
      </c>
      <c r="M125" s="100"/>
      <c r="N125" s="99">
        <f t="shared" si="6"/>
        <v>0</v>
      </c>
      <c r="O125" s="98">
        <f>SUMIF('CT TIEN VE'!$L$5:$L$44,$C125,'CT TIEN VE'!$D$5:$D$44)</f>
        <v>0</v>
      </c>
      <c r="P125" s="98">
        <f>SUMIF('CT TIEN VE'!$W$5:$W$44,$C125,'CT TIEN VE'!$S$5:$S$44)</f>
        <v>0</v>
      </c>
    </row>
    <row r="126" spans="1:16" ht="28.5" customHeight="1" x14ac:dyDescent="0.15">
      <c r="A126" s="96" t="str">
        <f t="shared" si="1"/>
        <v>44471</v>
      </c>
      <c r="B126" s="97" t="str">
        <f t="shared" si="2"/>
        <v>DS</v>
      </c>
      <c r="C126" s="96" t="s">
        <v>1004</v>
      </c>
      <c r="D126" s="96" t="str">
        <f>IFERROR(VLOOKUP(C126,BAN!B:C,2,0),0)</f>
        <v>44471</v>
      </c>
      <c r="E126" s="98" t="str">
        <f>IFERROR(VLOOKUP(C126,BAN!B:H,7,0),0)</f>
        <v>Ánh Nguyệt</v>
      </c>
      <c r="F126" s="98">
        <f>SUMIFS(BAN!Q:Q,BAN!B:B,C126,BAN!A:A,A126)+SUMIFS(BAN!O:O,BAN!B:B,C126,BAN!A:A,A126)</f>
        <v>3520000</v>
      </c>
      <c r="G126" s="98">
        <f>SUMIFS(BAN!O:O,BAN!B:B,C126,BAN!A:A,A126)+SUMIFS(BAN!S:S,BAN!B:B,C126,BAN!A:A,A126)</f>
        <v>2760000</v>
      </c>
      <c r="H126" s="98">
        <f t="shared" si="3"/>
        <v>760000</v>
      </c>
      <c r="I126" s="98">
        <f>SUMIFS(BAN!U:U,BAN!B:B,C126,BAN!A:A,A126)</f>
        <v>0</v>
      </c>
      <c r="J126" s="99">
        <f t="shared" si="4"/>
        <v>760000</v>
      </c>
      <c r="K126" s="99">
        <f>SUMIFS('CT THU KH'!L:L,'CT THU KH'!Q:Q,A126,'CT THU KH'!H:H,C126)</f>
        <v>760000</v>
      </c>
      <c r="L126" s="99">
        <f t="shared" si="5"/>
        <v>0</v>
      </c>
      <c r="M126" s="100"/>
      <c r="N126" s="99">
        <f t="shared" si="6"/>
        <v>0</v>
      </c>
      <c r="O126" s="98">
        <f>SUMIF('CT TIEN VE'!$L$5:$L$44,$C126,'CT TIEN VE'!$D$5:$D$44)</f>
        <v>0</v>
      </c>
      <c r="P126" s="98">
        <f>SUMIF('CT TIEN VE'!$W$5:$W$44,$C126,'CT TIEN VE'!$S$5:$S$44)</f>
        <v>0</v>
      </c>
    </row>
    <row r="127" spans="1:16" ht="28.5" customHeight="1" x14ac:dyDescent="0.15">
      <c r="A127" s="96" t="str">
        <f t="shared" si="1"/>
        <v>44471</v>
      </c>
      <c r="B127" s="97" t="str">
        <f t="shared" si="2"/>
        <v>DS</v>
      </c>
      <c r="C127" s="96" t="s">
        <v>1011</v>
      </c>
      <c r="D127" s="96" t="str">
        <f>IFERROR(VLOOKUP(C127,BAN!B:C,2,0),0)</f>
        <v>44471</v>
      </c>
      <c r="E127" s="98" t="str">
        <f>IFERROR(VLOOKUP(C127,BAN!B:H,7,0),0)</f>
        <v>Ánh Nguyệt</v>
      </c>
      <c r="F127" s="98">
        <f>SUMIFS(BAN!Q:Q,BAN!B:B,C127,BAN!A:A,A127)+SUMIFS(BAN!O:O,BAN!B:B,C127,BAN!A:A,A127)</f>
        <v>990000</v>
      </c>
      <c r="G127" s="98">
        <f>SUMIFS(BAN!O:O,BAN!B:B,C127,BAN!A:A,A127)+SUMIFS(BAN!S:S,BAN!B:B,C127,BAN!A:A,A127)</f>
        <v>990000</v>
      </c>
      <c r="H127" s="98">
        <f t="shared" si="3"/>
        <v>0</v>
      </c>
      <c r="I127" s="98">
        <f>SUMIFS(BAN!U:U,BAN!B:B,C127,BAN!A:A,A127)</f>
        <v>0</v>
      </c>
      <c r="J127" s="99">
        <f t="shared" si="4"/>
        <v>0</v>
      </c>
      <c r="K127" s="99">
        <f>SUMIFS('CT THU KH'!L:L,'CT THU KH'!Q:Q,A127,'CT THU KH'!H:H,C127)</f>
        <v>0</v>
      </c>
      <c r="L127" s="99">
        <f t="shared" si="5"/>
        <v>0</v>
      </c>
      <c r="M127" s="100"/>
      <c r="N127" s="99">
        <f t="shared" si="6"/>
        <v>0</v>
      </c>
      <c r="O127" s="98">
        <f>SUMIF('CT TIEN VE'!$L$5:$L$44,$C127,'CT TIEN VE'!$D$5:$D$44)</f>
        <v>0</v>
      </c>
      <c r="P127" s="98">
        <f>SUMIF('CT TIEN VE'!$W$5:$W$44,$C127,'CT TIEN VE'!$S$5:$S$44)</f>
        <v>0</v>
      </c>
    </row>
    <row r="128" spans="1:16" ht="28.5" customHeight="1" x14ac:dyDescent="0.15">
      <c r="A128" s="96" t="str">
        <f t="shared" si="1"/>
        <v>44471</v>
      </c>
      <c r="B128" s="97" t="str">
        <f t="shared" si="2"/>
        <v>DS</v>
      </c>
      <c r="C128" s="96" t="s">
        <v>1018</v>
      </c>
      <c r="D128" s="96" t="str">
        <f>IFERROR(VLOOKUP(C128,BAN!B:C,2,0),0)</f>
        <v>44471</v>
      </c>
      <c r="E128" s="98" t="str">
        <f>IFERROR(VLOOKUP(C128,BAN!B:H,7,0),0)</f>
        <v>Ánh Nguyệt</v>
      </c>
      <c r="F128" s="98">
        <f>SUMIFS(BAN!Q:Q,BAN!B:B,C128,BAN!A:A,A128)+SUMIFS(BAN!O:O,BAN!B:B,C128,BAN!A:A,A128)</f>
        <v>747000</v>
      </c>
      <c r="G128" s="98">
        <f>SUMIFS(BAN!O:O,BAN!B:B,C128,BAN!A:A,A128)+SUMIFS(BAN!S:S,BAN!B:B,C128,BAN!A:A,A128)</f>
        <v>747000</v>
      </c>
      <c r="H128" s="98">
        <f t="shared" si="3"/>
        <v>0</v>
      </c>
      <c r="I128" s="98">
        <f>SUMIFS(BAN!U:U,BAN!B:B,C128,BAN!A:A,A128)</f>
        <v>0</v>
      </c>
      <c r="J128" s="99">
        <f t="shared" si="4"/>
        <v>0</v>
      </c>
      <c r="K128" s="99">
        <f>SUMIFS('CT THU KH'!L:L,'CT THU KH'!Q:Q,A128,'CT THU KH'!H:H,C128)</f>
        <v>0</v>
      </c>
      <c r="L128" s="99">
        <f t="shared" si="5"/>
        <v>0</v>
      </c>
      <c r="M128" s="100"/>
      <c r="N128" s="99">
        <f t="shared" si="6"/>
        <v>0</v>
      </c>
      <c r="O128" s="98">
        <f>SUMIF('CT TIEN VE'!$L$5:$L$44,$C128,'CT TIEN VE'!$D$5:$D$44)</f>
        <v>0</v>
      </c>
      <c r="P128" s="98">
        <f>SUMIF('CT TIEN VE'!$W$5:$W$44,$C128,'CT TIEN VE'!$S$5:$S$44)</f>
        <v>0</v>
      </c>
    </row>
    <row r="129" spans="1:16" ht="28.5" customHeight="1" x14ac:dyDescent="0.15">
      <c r="A129" s="96" t="str">
        <f t="shared" si="1"/>
        <v>44471</v>
      </c>
      <c r="B129" s="97" t="str">
        <f t="shared" si="2"/>
        <v>DS</v>
      </c>
      <c r="C129" s="96" t="s">
        <v>1024</v>
      </c>
      <c r="D129" s="96" t="str">
        <f>IFERROR(VLOOKUP(C129,BAN!B:C,2,0),0)</f>
        <v>44471</v>
      </c>
      <c r="E129" s="98" t="str">
        <f>IFERROR(VLOOKUP(C129,BAN!B:H,7,0),0)</f>
        <v>Phương Thảo</v>
      </c>
      <c r="F129" s="98">
        <f>SUMIFS(BAN!Q:Q,BAN!B:B,C129,BAN!A:A,A129)+SUMIFS(BAN!O:O,BAN!B:B,C129,BAN!A:A,A129)</f>
        <v>495000</v>
      </c>
      <c r="G129" s="98">
        <f>SUMIFS(BAN!O:O,BAN!B:B,C129,BAN!A:A,A129)+SUMIFS(BAN!S:S,BAN!B:B,C129,BAN!A:A,A129)</f>
        <v>0</v>
      </c>
      <c r="H129" s="98">
        <f t="shared" si="3"/>
        <v>495000</v>
      </c>
      <c r="I129" s="98">
        <f>SUMIFS(BAN!U:U,BAN!B:B,C129,BAN!A:A,A129)</f>
        <v>0</v>
      </c>
      <c r="J129" s="99">
        <f t="shared" si="4"/>
        <v>495000</v>
      </c>
      <c r="K129" s="99">
        <f>SUMIFS('CT THU KH'!L:L,'CT THU KH'!Q:Q,A129,'CT THU KH'!H:H,C129)</f>
        <v>495000</v>
      </c>
      <c r="L129" s="99">
        <f t="shared" si="5"/>
        <v>0</v>
      </c>
      <c r="M129" s="100"/>
      <c r="N129" s="99">
        <f t="shared" si="6"/>
        <v>0</v>
      </c>
      <c r="O129" s="98">
        <f>SUMIF('CT TIEN VE'!$L$5:$L$44,$C129,'CT TIEN VE'!$D$5:$D$44)</f>
        <v>0</v>
      </c>
      <c r="P129" s="98">
        <f>SUMIF('CT TIEN VE'!$W$5:$W$44,$C129,'CT TIEN VE'!$S$5:$S$44)</f>
        <v>0</v>
      </c>
    </row>
    <row r="130" spans="1:16" ht="28.5" customHeight="1" x14ac:dyDescent="0.15">
      <c r="A130" s="96" t="str">
        <f t="shared" si="1"/>
        <v>44471</v>
      </c>
      <c r="B130" s="97" t="str">
        <f t="shared" si="2"/>
        <v>DS</v>
      </c>
      <c r="C130" s="96" t="s">
        <v>1029</v>
      </c>
      <c r="D130" s="96" t="str">
        <f>IFERROR(VLOOKUP(C130,BAN!B:C,2,0),0)</f>
        <v>44471</v>
      </c>
      <c r="E130" s="98" t="str">
        <f>IFERROR(VLOOKUP(C130,BAN!B:H,7,0),0)</f>
        <v>Phương Thảo</v>
      </c>
      <c r="F130" s="98">
        <f>SUMIFS(BAN!Q:Q,BAN!B:B,C130,BAN!A:A,A130)+SUMIFS(BAN!O:O,BAN!B:B,C130,BAN!A:A,A130)</f>
        <v>990000</v>
      </c>
      <c r="G130" s="98">
        <f>SUMIFS(BAN!O:O,BAN!B:B,C130,BAN!A:A,A130)+SUMIFS(BAN!S:S,BAN!B:B,C130,BAN!A:A,A130)</f>
        <v>0</v>
      </c>
      <c r="H130" s="98">
        <f t="shared" si="3"/>
        <v>990000</v>
      </c>
      <c r="I130" s="98">
        <f>SUMIFS(BAN!U:U,BAN!B:B,C130,BAN!A:A,A130)</f>
        <v>0</v>
      </c>
      <c r="J130" s="99">
        <f t="shared" si="4"/>
        <v>990000</v>
      </c>
      <c r="K130" s="99">
        <f>SUMIFS('CT THU KH'!L:L,'CT THU KH'!Q:Q,A130,'CT THU KH'!H:H,C130)</f>
        <v>990000</v>
      </c>
      <c r="L130" s="99">
        <f t="shared" si="5"/>
        <v>0</v>
      </c>
      <c r="M130" s="100"/>
      <c r="N130" s="99">
        <f t="shared" si="6"/>
        <v>0</v>
      </c>
      <c r="O130" s="98">
        <f>SUMIF('CT TIEN VE'!$L$5:$L$44,$C130,'CT TIEN VE'!$D$5:$D$44)</f>
        <v>0</v>
      </c>
      <c r="P130" s="98">
        <f>SUMIF('CT TIEN VE'!$W$5:$W$44,$C130,'CT TIEN VE'!$S$5:$S$44)</f>
        <v>0</v>
      </c>
    </row>
    <row r="131" spans="1:16" ht="28.5" customHeight="1" x14ac:dyDescent="0.15">
      <c r="A131" s="96" t="str">
        <f t="shared" si="1"/>
        <v>02/2021</v>
      </c>
      <c r="B131" s="97" t="str">
        <f t="shared" si="2"/>
        <v>DS</v>
      </c>
      <c r="C131" s="96" t="s">
        <v>1034</v>
      </c>
      <c r="D131" s="96" t="str">
        <f>IFERROR(VLOOKUP(C131,BAN!B:C,2,0),0)</f>
        <v>23/02/2021</v>
      </c>
      <c r="E131" s="98" t="str">
        <f>IFERROR(VLOOKUP(C131,BAN!B:H,7,0),0)</f>
        <v>Phương Thảo</v>
      </c>
      <c r="F131" s="98">
        <f>SUMIFS(BAN!Q:Q,BAN!B:B,C131,BAN!A:A,A131)+SUMIFS(BAN!O:O,BAN!B:B,C131,BAN!A:A,A131)</f>
        <v>1540000</v>
      </c>
      <c r="G131" s="98">
        <f>SUMIFS(BAN!O:O,BAN!B:B,C131,BAN!A:A,A131)+SUMIFS(BAN!S:S,BAN!B:B,C131,BAN!A:A,A131)</f>
        <v>154000</v>
      </c>
      <c r="H131" s="98">
        <f t="shared" si="3"/>
        <v>1386000</v>
      </c>
      <c r="I131" s="98">
        <f>SUMIFS(BAN!U:U,BAN!B:B,C131,BAN!A:A,A131)</f>
        <v>0</v>
      </c>
      <c r="J131" s="99">
        <f t="shared" si="4"/>
        <v>1386000</v>
      </c>
      <c r="K131" s="99">
        <f>SUMIFS('CT THU KH'!L:L,'CT THU KH'!Q:Q,A131,'CT THU KH'!H:H,C131)</f>
        <v>1386000</v>
      </c>
      <c r="L131" s="99">
        <f t="shared" si="5"/>
        <v>0</v>
      </c>
      <c r="M131" s="100"/>
      <c r="N131" s="99">
        <f t="shared" si="6"/>
        <v>0</v>
      </c>
      <c r="O131" s="98">
        <f>SUMIF('CT TIEN VE'!$L$5:$L$44,$C131,'CT TIEN VE'!$D$5:$D$44)</f>
        <v>0</v>
      </c>
      <c r="P131" s="98">
        <f>SUMIF('CT TIEN VE'!$W$5:$W$44,$C131,'CT TIEN VE'!$S$5:$S$44)</f>
        <v>0</v>
      </c>
    </row>
    <row r="132" spans="1:16" ht="28.5" customHeight="1" x14ac:dyDescent="0.15">
      <c r="A132" s="96" t="str">
        <f t="shared" si="1"/>
        <v>02/2021</v>
      </c>
      <c r="B132" s="97" t="str">
        <f t="shared" si="2"/>
        <v>DS</v>
      </c>
      <c r="C132" s="96" t="s">
        <v>1047</v>
      </c>
      <c r="D132" s="96" t="str">
        <f>IFERROR(VLOOKUP(C132,BAN!B:C,2,0),0)</f>
        <v>25/02/2021</v>
      </c>
      <c r="E132" s="98" t="str">
        <f>IFERROR(VLOOKUP(C132,BAN!B:H,7,0),0)</f>
        <v>Thùy Linh</v>
      </c>
      <c r="F132" s="98">
        <f>SUMIFS(BAN!Q:Q,BAN!B:B,C132,BAN!A:A,A132)+SUMIFS(BAN!O:O,BAN!B:B,C132,BAN!A:A,A132)</f>
        <v>4999000</v>
      </c>
      <c r="G132" s="98">
        <f>SUMIFS(BAN!O:O,BAN!B:B,C132,BAN!A:A,A132)+SUMIFS(BAN!S:S,BAN!B:B,C132,BAN!A:A,A132)</f>
        <v>0</v>
      </c>
      <c r="H132" s="98">
        <f t="shared" si="3"/>
        <v>4999000</v>
      </c>
      <c r="I132" s="98">
        <f>SUMIFS(BAN!U:U,BAN!B:B,C132,BAN!A:A,A132)</f>
        <v>0</v>
      </c>
      <c r="J132" s="99">
        <f t="shared" si="4"/>
        <v>4999000</v>
      </c>
      <c r="K132" s="99">
        <f>SUMIFS('CT THU KH'!L:L,'CT THU KH'!Q:Q,A132,'CT THU KH'!H:H,C132)</f>
        <v>4999000</v>
      </c>
      <c r="L132" s="99">
        <f t="shared" si="5"/>
        <v>0</v>
      </c>
      <c r="M132" s="100"/>
      <c r="N132" s="99">
        <f t="shared" si="6"/>
        <v>0</v>
      </c>
      <c r="O132" s="98">
        <f>SUMIF('CT TIEN VE'!$L$5:$L$44,$C132,'CT TIEN VE'!$D$5:$D$44)</f>
        <v>0</v>
      </c>
      <c r="P132" s="98">
        <f>SUMIF('CT TIEN VE'!$W$5:$W$44,$C132,'CT TIEN VE'!$S$5:$S$44)</f>
        <v>0</v>
      </c>
    </row>
    <row r="133" spans="1:16" ht="28.5" customHeight="1" x14ac:dyDescent="0.15">
      <c r="A133" s="96" t="str">
        <f t="shared" si="1"/>
        <v>02/2021</v>
      </c>
      <c r="B133" s="97" t="str">
        <f t="shared" si="2"/>
        <v>DS</v>
      </c>
      <c r="C133" s="96" t="s">
        <v>1054</v>
      </c>
      <c r="D133" s="96" t="str">
        <f>IFERROR(VLOOKUP(C133,BAN!B:C,2,0),0)</f>
        <v>25/02/2021</v>
      </c>
      <c r="E133" s="98" t="str">
        <f>IFERROR(VLOOKUP(C133,BAN!B:H,7,0),0)</f>
        <v>Phương Thảo</v>
      </c>
      <c r="F133" s="98">
        <f>SUMIFS(BAN!Q:Q,BAN!B:B,C133,BAN!A:A,A133)+SUMIFS(BAN!O:O,BAN!B:B,C133,BAN!A:A,A133)</f>
        <v>6350000</v>
      </c>
      <c r="G133" s="98">
        <f>SUMIFS(BAN!O:O,BAN!B:B,C133,BAN!A:A,A133)+SUMIFS(BAN!S:S,BAN!B:B,C133,BAN!A:A,A133)</f>
        <v>0</v>
      </c>
      <c r="H133" s="98">
        <f t="shared" si="3"/>
        <v>6350000</v>
      </c>
      <c r="I133" s="98">
        <f>SUMIFS(BAN!U:U,BAN!B:B,C133,BAN!A:A,A133)</f>
        <v>0</v>
      </c>
      <c r="J133" s="99">
        <f t="shared" si="4"/>
        <v>6350000</v>
      </c>
      <c r="K133" s="99">
        <f>SUMIFS('CT THU KH'!L:L,'CT THU KH'!Q:Q,A133,'CT THU KH'!H:H,C133)</f>
        <v>6350000</v>
      </c>
      <c r="L133" s="99">
        <f t="shared" si="5"/>
        <v>0</v>
      </c>
      <c r="M133" s="100"/>
      <c r="N133" s="99">
        <f t="shared" si="6"/>
        <v>0</v>
      </c>
      <c r="O133" s="98">
        <f>SUMIF('CT TIEN VE'!$L$5:$L$44,$C133,'CT TIEN VE'!$D$5:$D$44)</f>
        <v>0</v>
      </c>
      <c r="P133" s="98">
        <f>SUMIF('CT TIEN VE'!$W$5:$W$44,$C133,'CT TIEN VE'!$S$5:$S$44)</f>
        <v>0</v>
      </c>
    </row>
    <row r="134" spans="1:16" ht="28.5" customHeight="1" x14ac:dyDescent="0.15">
      <c r="A134" s="96" t="str">
        <f t="shared" si="1"/>
        <v>02/2021</v>
      </c>
      <c r="B134" s="97" t="str">
        <f t="shared" si="2"/>
        <v>DS</v>
      </c>
      <c r="C134" s="96" t="s">
        <v>1062</v>
      </c>
      <c r="D134" s="96" t="str">
        <f>IFERROR(VLOOKUP(C134,BAN!B:C,2,0),0)</f>
        <v>25/02/2021</v>
      </c>
      <c r="E134" s="98" t="str">
        <f>IFERROR(VLOOKUP(C134,BAN!B:H,7,0),0)</f>
        <v>Ánh Nguyệt</v>
      </c>
      <c r="F134" s="98">
        <f>SUMIFS(BAN!Q:Q,BAN!B:B,C134,BAN!A:A,A134)+SUMIFS(BAN!O:O,BAN!B:B,C134,BAN!A:A,A134)</f>
        <v>125000</v>
      </c>
      <c r="G134" s="98">
        <f>SUMIFS(BAN!O:O,BAN!B:B,C134,BAN!A:A,A134)+SUMIFS(BAN!S:S,BAN!B:B,C134,BAN!A:A,A134)</f>
        <v>0</v>
      </c>
      <c r="H134" s="98">
        <f t="shared" si="3"/>
        <v>125000</v>
      </c>
      <c r="I134" s="98">
        <f>SUMIFS(BAN!U:U,BAN!B:B,C134,BAN!A:A,A134)</f>
        <v>0</v>
      </c>
      <c r="J134" s="99">
        <f t="shared" si="4"/>
        <v>125000</v>
      </c>
      <c r="K134" s="99">
        <f>SUMIFS('CT THU KH'!L:L,'CT THU KH'!Q:Q,A134,'CT THU KH'!H:H,C134)</f>
        <v>125000</v>
      </c>
      <c r="L134" s="99">
        <f t="shared" si="5"/>
        <v>0</v>
      </c>
      <c r="M134" s="100"/>
      <c r="N134" s="99">
        <f t="shared" si="6"/>
        <v>0</v>
      </c>
      <c r="O134" s="98">
        <f>SUMIF('CT TIEN VE'!$L$5:$L$44,$C134,'CT TIEN VE'!$D$5:$D$44)</f>
        <v>0</v>
      </c>
      <c r="P134" s="98">
        <f>SUMIF('CT TIEN VE'!$W$5:$W$44,$C134,'CT TIEN VE'!$S$5:$S$44)</f>
        <v>0</v>
      </c>
    </row>
    <row r="135" spans="1:16" ht="28.5" customHeight="1" x14ac:dyDescent="0.15">
      <c r="A135" s="96" t="str">
        <f t="shared" si="1"/>
        <v>02/2021</v>
      </c>
      <c r="B135" s="97" t="str">
        <f t="shared" si="2"/>
        <v>DS</v>
      </c>
      <c r="C135" s="96" t="s">
        <v>1068</v>
      </c>
      <c r="D135" s="96" t="str">
        <f>IFERROR(VLOOKUP(C135,BAN!B:C,2,0),0)</f>
        <v>26/02/2021</v>
      </c>
      <c r="E135" s="98" t="str">
        <f>IFERROR(VLOOKUP(C135,BAN!B:H,7,0),0)</f>
        <v>Ánh Nguyệt</v>
      </c>
      <c r="F135" s="98">
        <f>SUMIFS(BAN!Q:Q,BAN!B:B,C135,BAN!A:A,A135)+SUMIFS(BAN!O:O,BAN!B:B,C135,BAN!A:A,A135)</f>
        <v>245000</v>
      </c>
      <c r="G135" s="98">
        <f>SUMIFS(BAN!O:O,BAN!B:B,C135,BAN!A:A,A135)+SUMIFS(BAN!S:S,BAN!B:B,C135,BAN!A:A,A135)</f>
        <v>0</v>
      </c>
      <c r="H135" s="98">
        <f t="shared" si="3"/>
        <v>245000</v>
      </c>
      <c r="I135" s="98">
        <f>SUMIFS(BAN!U:U,BAN!B:B,C135,BAN!A:A,A135)</f>
        <v>0</v>
      </c>
      <c r="J135" s="99">
        <f t="shared" si="4"/>
        <v>245000</v>
      </c>
      <c r="K135" s="99">
        <f>SUMIFS('CT THU KH'!L:L,'CT THU KH'!Q:Q,A135,'CT THU KH'!H:H,C135)</f>
        <v>245000</v>
      </c>
      <c r="L135" s="99">
        <f t="shared" si="5"/>
        <v>0</v>
      </c>
      <c r="M135" s="100"/>
      <c r="N135" s="99">
        <f t="shared" si="6"/>
        <v>0</v>
      </c>
      <c r="O135" s="98">
        <f>SUMIF('CT TIEN VE'!$L$5:$L$44,$C135,'CT TIEN VE'!$D$5:$D$44)</f>
        <v>0</v>
      </c>
      <c r="P135" s="98">
        <f>SUMIF('CT TIEN VE'!$W$5:$W$44,$C135,'CT TIEN VE'!$S$5:$S$44)</f>
        <v>0</v>
      </c>
    </row>
    <row r="136" spans="1:16" ht="28.5" customHeight="1" x14ac:dyDescent="0.15">
      <c r="A136" s="96" t="str">
        <f t="shared" si="1"/>
        <v>02/2021</v>
      </c>
      <c r="B136" s="97" t="str">
        <f t="shared" si="2"/>
        <v>DS</v>
      </c>
      <c r="C136" s="96" t="s">
        <v>1075</v>
      </c>
      <c r="D136" s="96" t="str">
        <f>IFERROR(VLOOKUP(C136,BAN!B:C,2,0),0)</f>
        <v>27/02/2021</v>
      </c>
      <c r="E136" s="98" t="str">
        <f>IFERROR(VLOOKUP(C136,BAN!B:H,7,0),0)</f>
        <v>Ánh Nguyệt</v>
      </c>
      <c r="F136" s="98">
        <f>SUMIFS(BAN!Q:Q,BAN!B:B,C136,BAN!A:A,A136)+SUMIFS(BAN!O:O,BAN!B:B,C136,BAN!A:A,A136)</f>
        <v>495000</v>
      </c>
      <c r="G136" s="98">
        <f>SUMIFS(BAN!O:O,BAN!B:B,C136,BAN!A:A,A136)+SUMIFS(BAN!S:S,BAN!B:B,C136,BAN!A:A,A136)</f>
        <v>0</v>
      </c>
      <c r="H136" s="98">
        <f t="shared" si="3"/>
        <v>495000</v>
      </c>
      <c r="I136" s="98">
        <f>SUMIFS(BAN!U:U,BAN!B:B,C136,BAN!A:A,A136)</f>
        <v>0</v>
      </c>
      <c r="J136" s="99">
        <f t="shared" si="4"/>
        <v>495000</v>
      </c>
      <c r="K136" s="99">
        <f>SUMIFS('CT THU KH'!L:L,'CT THU KH'!Q:Q,A136,'CT THU KH'!H:H,C136)</f>
        <v>495000</v>
      </c>
      <c r="L136" s="99">
        <f t="shared" si="5"/>
        <v>0</v>
      </c>
      <c r="M136" s="100"/>
      <c r="N136" s="99">
        <f t="shared" si="6"/>
        <v>0</v>
      </c>
      <c r="O136" s="98">
        <f>SUMIF('CT TIEN VE'!$L$5:$L$44,$C136,'CT TIEN VE'!$D$5:$D$44)</f>
        <v>0</v>
      </c>
      <c r="P136" s="98">
        <f>SUMIF('CT TIEN VE'!$W$5:$W$44,$C136,'CT TIEN VE'!$S$5:$S$44)</f>
        <v>0</v>
      </c>
    </row>
    <row r="137" spans="1:16" ht="28.5" customHeight="1" x14ac:dyDescent="0.15">
      <c r="A137" s="96" t="str">
        <f t="shared" si="1"/>
        <v>02/2021</v>
      </c>
      <c r="B137" s="97" t="str">
        <f t="shared" si="2"/>
        <v>DS</v>
      </c>
      <c r="C137" s="96" t="s">
        <v>1081</v>
      </c>
      <c r="D137" s="96" t="str">
        <f>IFERROR(VLOOKUP(C137,BAN!B:C,2,0),0)</f>
        <v>27/02/2021</v>
      </c>
      <c r="E137" s="98" t="str">
        <f>IFERROR(VLOOKUP(C137,BAN!B:H,7,0),0)</f>
        <v>Thùy Linh</v>
      </c>
      <c r="F137" s="98">
        <f>SUMIFS(BAN!Q:Q,BAN!B:B,C137,BAN!A:A,A137)+SUMIFS(BAN!O:O,BAN!B:B,C137,BAN!A:A,A137)</f>
        <v>149000</v>
      </c>
      <c r="G137" s="98">
        <f>SUMIFS(BAN!O:O,BAN!B:B,C137,BAN!A:A,A137)+SUMIFS(BAN!S:S,BAN!B:B,C137,BAN!A:A,A137)</f>
        <v>0</v>
      </c>
      <c r="H137" s="98">
        <f t="shared" si="3"/>
        <v>149000</v>
      </c>
      <c r="I137" s="98">
        <f>SUMIFS(BAN!U:U,BAN!B:B,C137,BAN!A:A,A137)</f>
        <v>0</v>
      </c>
      <c r="J137" s="99">
        <f t="shared" si="4"/>
        <v>149000</v>
      </c>
      <c r="K137" s="99">
        <f>SUMIFS('CT THU KH'!L:L,'CT THU KH'!Q:Q,A137,'CT THU KH'!H:H,C137)</f>
        <v>149000</v>
      </c>
      <c r="L137" s="99">
        <f t="shared" si="5"/>
        <v>0</v>
      </c>
      <c r="M137" s="100"/>
      <c r="N137" s="99">
        <f t="shared" si="6"/>
        <v>0</v>
      </c>
      <c r="O137" s="98">
        <f>SUMIF('CT TIEN VE'!$L$5:$L$44,$C137,'CT TIEN VE'!$D$5:$D$44)</f>
        <v>0</v>
      </c>
      <c r="P137" s="98">
        <f>SUMIF('CT TIEN VE'!$W$5:$W$44,$C137,'CT TIEN VE'!$S$5:$S$44)</f>
        <v>0</v>
      </c>
    </row>
    <row r="138" spans="1:16" ht="28.5" customHeight="1" x14ac:dyDescent="0.15">
      <c r="A138" s="96" t="str">
        <f t="shared" si="1"/>
        <v>02/2021</v>
      </c>
      <c r="B138" s="97" t="str">
        <f t="shared" si="2"/>
        <v>DS</v>
      </c>
      <c r="C138" s="96" t="s">
        <v>1087</v>
      </c>
      <c r="D138" s="96" t="str">
        <f>IFERROR(VLOOKUP(C138,BAN!B:C,2,0),0)</f>
        <v>28/02/2021</v>
      </c>
      <c r="E138" s="98" t="str">
        <f>IFERROR(VLOOKUP(C138,BAN!B:H,7,0),0)</f>
        <v>Ánh Nguyệt</v>
      </c>
      <c r="F138" s="98">
        <f>SUMIFS(BAN!Q:Q,BAN!B:B,C138,BAN!A:A,A138)+SUMIFS(BAN!O:O,BAN!B:B,C138,BAN!A:A,A138)</f>
        <v>8745000</v>
      </c>
      <c r="G138" s="98">
        <f>SUMIFS(BAN!O:O,BAN!B:B,C138,BAN!A:A,A138)+SUMIFS(BAN!S:S,BAN!B:B,C138,BAN!A:A,A138)</f>
        <v>3036000</v>
      </c>
      <c r="H138" s="98">
        <f t="shared" si="3"/>
        <v>5709000</v>
      </c>
      <c r="I138" s="98">
        <f>SUMIFS(BAN!U:U,BAN!B:B,C138,BAN!A:A,A138)</f>
        <v>0</v>
      </c>
      <c r="J138" s="99">
        <f t="shared" si="4"/>
        <v>5709000</v>
      </c>
      <c r="K138" s="99">
        <f>SUMIFS('CT THU KH'!L:L,'CT THU KH'!Q:Q,A138,'CT THU KH'!H:H,C138)</f>
        <v>5709000</v>
      </c>
      <c r="L138" s="99">
        <f t="shared" si="5"/>
        <v>0</v>
      </c>
      <c r="M138" s="100"/>
      <c r="N138" s="99">
        <f t="shared" si="6"/>
        <v>0</v>
      </c>
      <c r="O138" s="98">
        <f>SUMIF('CT TIEN VE'!$L$5:$L$44,$C138,'CT TIEN VE'!$D$5:$D$44)</f>
        <v>0</v>
      </c>
      <c r="P138" s="98">
        <f>SUMIF('CT TIEN VE'!$W$5:$W$44,$C138,'CT TIEN VE'!$S$5:$S$44)</f>
        <v>0</v>
      </c>
    </row>
    <row r="139" spans="1:16" ht="28.5" customHeight="1" x14ac:dyDescent="0.15">
      <c r="A139" s="96" t="str">
        <f t="shared" si="1"/>
        <v>02/2021</v>
      </c>
      <c r="B139" s="97" t="str">
        <f t="shared" si="2"/>
        <v>DS</v>
      </c>
      <c r="C139" s="96" t="s">
        <v>1100</v>
      </c>
      <c r="D139" s="96" t="str">
        <f>IFERROR(VLOOKUP(C139,BAN!B:C,2,0),0)</f>
        <v>28/02/2021</v>
      </c>
      <c r="E139" s="98" t="str">
        <f>IFERROR(VLOOKUP(C139,BAN!B:H,7,0),0)</f>
        <v>Ánh Nguyệt</v>
      </c>
      <c r="F139" s="98">
        <f>SUMIFS(BAN!Q:Q,BAN!B:B,C139,BAN!A:A,A139)+SUMIFS(BAN!O:O,BAN!B:B,C139,BAN!A:A,A139)</f>
        <v>10780000</v>
      </c>
      <c r="G139" s="98">
        <f>SUMIFS(BAN!O:O,BAN!B:B,C139,BAN!A:A,A139)+SUMIFS(BAN!S:S,BAN!B:B,C139,BAN!A:A,A139)</f>
        <v>2156000</v>
      </c>
      <c r="H139" s="98">
        <f t="shared" si="3"/>
        <v>8624000</v>
      </c>
      <c r="I139" s="98">
        <f>SUMIFS(BAN!U:U,BAN!B:B,C139,BAN!A:A,A139)</f>
        <v>0</v>
      </c>
      <c r="J139" s="99">
        <f t="shared" si="4"/>
        <v>8624000</v>
      </c>
      <c r="K139" s="99">
        <f>SUMIFS('CT THU KH'!L:L,'CT THU KH'!Q:Q,A139,'CT THU KH'!H:H,C139)</f>
        <v>4500000</v>
      </c>
      <c r="L139" s="99">
        <f t="shared" si="5"/>
        <v>4124000</v>
      </c>
      <c r="M139" s="100"/>
      <c r="N139" s="99">
        <f t="shared" si="6"/>
        <v>0</v>
      </c>
      <c r="O139" s="98">
        <f>SUMIF('CT TIEN VE'!$L$5:$L$44,$C139,'CT TIEN VE'!$D$5:$D$44)</f>
        <v>0</v>
      </c>
      <c r="P139" s="98">
        <f>SUMIF('CT TIEN VE'!$W$5:$W$44,$C139,'CT TIEN VE'!$S$5:$S$44)</f>
        <v>0</v>
      </c>
    </row>
    <row r="140" spans="1:16" ht="28.5" customHeight="1" x14ac:dyDescent="0.15">
      <c r="A140" s="96" t="str">
        <f t="shared" si="1"/>
        <v>44199</v>
      </c>
      <c r="B140" s="97" t="str">
        <f t="shared" si="2"/>
        <v>DS</v>
      </c>
      <c r="C140" s="96" t="s">
        <v>1108</v>
      </c>
      <c r="D140" s="96" t="str">
        <f>IFERROR(VLOOKUP(C140,BAN!B:C,2,0),0)</f>
        <v>44199</v>
      </c>
      <c r="E140" s="98" t="str">
        <f>IFERROR(VLOOKUP(C140,BAN!B:H,7,0),0)</f>
        <v>Ánh Nguyệt</v>
      </c>
      <c r="F140" s="98">
        <f>SUMIFS(BAN!Q:Q,BAN!B:B,C140,BAN!A:A,A140)+SUMIFS(BAN!O:O,BAN!B:B,C140,BAN!A:A,A140)</f>
        <v>11165000</v>
      </c>
      <c r="G140" s="98">
        <f>SUMIFS(BAN!O:O,BAN!B:B,C140,BAN!A:A,A140)+SUMIFS(BAN!S:S,BAN!B:B,C140,BAN!A:A,A140)</f>
        <v>4466000</v>
      </c>
      <c r="H140" s="98">
        <f t="shared" si="3"/>
        <v>6699000</v>
      </c>
      <c r="I140" s="98">
        <f>SUMIFS(BAN!U:U,BAN!B:B,C140,BAN!A:A,A140)</f>
        <v>0</v>
      </c>
      <c r="J140" s="99">
        <f t="shared" si="4"/>
        <v>6699000</v>
      </c>
      <c r="K140" s="99">
        <f>SUMIFS('CT THU KH'!L:L,'CT THU KH'!Q:Q,A140,'CT THU KH'!H:H,C140)</f>
        <v>6699000</v>
      </c>
      <c r="L140" s="99">
        <f t="shared" si="5"/>
        <v>0</v>
      </c>
      <c r="M140" s="100"/>
      <c r="N140" s="99">
        <f t="shared" si="6"/>
        <v>0</v>
      </c>
      <c r="O140" s="98">
        <f>SUMIF('CT TIEN VE'!$L$5:$L$44,$C140,'CT TIEN VE'!$D$5:$D$44)</f>
        <v>0</v>
      </c>
      <c r="P140" s="98">
        <f>SUMIF('CT TIEN VE'!$W$5:$W$44,$C140,'CT TIEN VE'!$S$5:$S$44)</f>
        <v>0</v>
      </c>
    </row>
    <row r="141" spans="1:16" ht="28.5" customHeight="1" x14ac:dyDescent="0.15">
      <c r="A141" s="96" t="str">
        <f t="shared" si="1"/>
        <v>44230</v>
      </c>
      <c r="B141" s="97" t="str">
        <f t="shared" si="2"/>
        <v>DS</v>
      </c>
      <c r="C141" s="96" t="s">
        <v>1118</v>
      </c>
      <c r="D141" s="96" t="str">
        <f>IFERROR(VLOOKUP(C141,BAN!B:C,2,0),0)</f>
        <v>44230</v>
      </c>
      <c r="E141" s="98" t="str">
        <f>IFERROR(VLOOKUP(C141,BAN!B:H,7,0),0)</f>
        <v>Ánh Nguyệt</v>
      </c>
      <c r="F141" s="98">
        <f>SUMIFS(BAN!Q:Q,BAN!B:B,C141,BAN!A:A,A141)+SUMIFS(BAN!O:O,BAN!B:B,C141,BAN!A:A,A141)</f>
        <v>400000</v>
      </c>
      <c r="G141" s="98">
        <f>SUMIFS(BAN!O:O,BAN!B:B,C141,BAN!A:A,A141)+SUMIFS(BAN!S:S,BAN!B:B,C141,BAN!A:A,A141)</f>
        <v>0</v>
      </c>
      <c r="H141" s="98">
        <f t="shared" si="3"/>
        <v>400000</v>
      </c>
      <c r="I141" s="98">
        <f>SUMIFS(BAN!U:U,BAN!B:B,C141,BAN!A:A,A141)</f>
        <v>0</v>
      </c>
      <c r="J141" s="99">
        <f t="shared" si="4"/>
        <v>400000</v>
      </c>
      <c r="K141" s="99">
        <f>SUMIFS('CT THU KH'!L:L,'CT THU KH'!Q:Q,A141,'CT THU KH'!H:H,C141)</f>
        <v>204000</v>
      </c>
      <c r="L141" s="99">
        <f t="shared" si="5"/>
        <v>196000</v>
      </c>
      <c r="M141" s="100"/>
      <c r="N141" s="99">
        <f t="shared" si="6"/>
        <v>0</v>
      </c>
      <c r="O141" s="98">
        <f>SUMIF('CT TIEN VE'!$L$5:$L$44,$C141,'CT TIEN VE'!$D$5:$D$44)</f>
        <v>0</v>
      </c>
      <c r="P141" s="98">
        <f>SUMIF('CT TIEN VE'!$W$5:$W$44,$C141,'CT TIEN VE'!$S$5:$S$44)</f>
        <v>0</v>
      </c>
    </row>
    <row r="142" spans="1:16" ht="28.5" customHeight="1" x14ac:dyDescent="0.15">
      <c r="A142" s="96" t="str">
        <f t="shared" si="1"/>
        <v>44230</v>
      </c>
      <c r="B142" s="97" t="str">
        <f t="shared" si="2"/>
        <v>DS</v>
      </c>
      <c r="C142" s="96" t="s">
        <v>1122</v>
      </c>
      <c r="D142" s="96" t="str">
        <f>IFERROR(VLOOKUP(C142,BAN!B:C,2,0),0)</f>
        <v>44230</v>
      </c>
      <c r="E142" s="98" t="str">
        <f>IFERROR(VLOOKUP(C142,BAN!B:H,7,0),0)</f>
        <v>Thùy Linh</v>
      </c>
      <c r="F142" s="98">
        <f>SUMIFS(BAN!Q:Q,BAN!B:B,C142,BAN!A:A,A142)+SUMIFS(BAN!O:O,BAN!B:B,C142,BAN!A:A,A142)</f>
        <v>2320000</v>
      </c>
      <c r="G142" s="98">
        <f>SUMIFS(BAN!O:O,BAN!B:B,C142,BAN!A:A,A142)+SUMIFS(BAN!S:S,BAN!B:B,C142,BAN!A:A,A142)</f>
        <v>0</v>
      </c>
      <c r="H142" s="98">
        <f t="shared" si="3"/>
        <v>2320000</v>
      </c>
      <c r="I142" s="98">
        <f>SUMIFS(BAN!U:U,BAN!B:B,C142,BAN!A:A,A142)</f>
        <v>0</v>
      </c>
      <c r="J142" s="99">
        <f t="shared" si="4"/>
        <v>2320000</v>
      </c>
      <c r="K142" s="99">
        <f>SUMIFS('CT THU KH'!L:L,'CT THU KH'!Q:Q,A142,'CT THU KH'!H:H,C142)</f>
        <v>2320000</v>
      </c>
      <c r="L142" s="99">
        <f t="shared" si="5"/>
        <v>0</v>
      </c>
      <c r="M142" s="100"/>
      <c r="N142" s="99">
        <f t="shared" si="6"/>
        <v>0</v>
      </c>
      <c r="O142" s="98">
        <f>SUMIF('CT TIEN VE'!$L$5:$L$44,$C142,'CT TIEN VE'!$D$5:$D$44)</f>
        <v>0</v>
      </c>
      <c r="P142" s="98">
        <f>SUMIF('CT TIEN VE'!$W$5:$W$44,$C142,'CT TIEN VE'!$S$5:$S$44)</f>
        <v>0</v>
      </c>
    </row>
    <row r="143" spans="1:16" ht="28.5" customHeight="1" x14ac:dyDescent="0.15">
      <c r="A143" s="96" t="str">
        <f t="shared" si="1"/>
        <v>44230</v>
      </c>
      <c r="B143" s="97" t="str">
        <f t="shared" si="2"/>
        <v>DS</v>
      </c>
      <c r="C143" s="100" t="s">
        <v>1127</v>
      </c>
      <c r="D143" s="96" t="str">
        <f>IFERROR(VLOOKUP(C143,BAN!B:C,2,0),0)</f>
        <v>44230</v>
      </c>
      <c r="E143" s="98" t="str">
        <f>IFERROR(VLOOKUP(C143,BAN!B:H,7,0),0)</f>
        <v>Thùy Linh</v>
      </c>
      <c r="F143" s="98">
        <f>SUMIFS(BAN!Q:Q,BAN!B:B,C143,BAN!A:A,A143)+SUMIFS(BAN!O:O,BAN!B:B,C143,BAN!A:A,A143)</f>
        <v>2970000</v>
      </c>
      <c r="G143" s="98">
        <f>SUMIFS(BAN!O:O,BAN!B:B,C143,BAN!A:A,A143)+SUMIFS(BAN!S:S,BAN!B:B,C143,BAN!A:A,A143)</f>
        <v>0</v>
      </c>
      <c r="H143" s="98">
        <f t="shared" si="3"/>
        <v>2970000</v>
      </c>
      <c r="I143" s="98">
        <f>SUMIFS(BAN!U:U,BAN!B:B,C143,BAN!A:A,A143)</f>
        <v>0</v>
      </c>
      <c r="J143" s="99">
        <f t="shared" si="4"/>
        <v>2970000</v>
      </c>
      <c r="K143" s="99">
        <f>SUMIFS('CT THU KH'!L:L,'CT THU KH'!Q:Q,A143,'CT THU KH'!H:H,C143)</f>
        <v>2970000</v>
      </c>
      <c r="L143" s="99">
        <f t="shared" si="5"/>
        <v>0</v>
      </c>
      <c r="M143" s="100"/>
      <c r="N143" s="99">
        <f t="shared" si="6"/>
        <v>0</v>
      </c>
      <c r="O143" s="98">
        <f>SUMIF('CT TIEN VE'!$L$5:$L$44,$C143,'CT TIEN VE'!$D$5:$D$44)</f>
        <v>0</v>
      </c>
      <c r="P143" s="98">
        <f>SUMIF('CT TIEN VE'!$W$5:$W$44,$C143,'CT TIEN VE'!$S$5:$S$44)</f>
        <v>0</v>
      </c>
    </row>
    <row r="144" spans="1:16" ht="28.5" customHeight="1" x14ac:dyDescent="0.15">
      <c r="A144" s="96" t="str">
        <f t="shared" si="1"/>
        <v>44258</v>
      </c>
      <c r="B144" s="97" t="str">
        <f t="shared" si="2"/>
        <v>DS</v>
      </c>
      <c r="C144" s="96" t="s">
        <v>1134</v>
      </c>
      <c r="D144" s="96" t="str">
        <f>IFERROR(VLOOKUP(C144,BAN!B:C,2,0),0)</f>
        <v>44258</v>
      </c>
      <c r="E144" s="98" t="str">
        <f>IFERROR(VLOOKUP(C144,BAN!B:H,7,0),0)</f>
        <v>Thùy Linh</v>
      </c>
      <c r="F144" s="98">
        <f>SUMIFS(BAN!Q:Q,BAN!B:B,C144,BAN!A:A,A144)+SUMIFS(BAN!O:O,BAN!B:B,C144,BAN!A:A,A144)</f>
        <v>10990000</v>
      </c>
      <c r="G144" s="98">
        <f>SUMIFS(BAN!O:O,BAN!B:B,C144,BAN!A:A,A144)+SUMIFS(BAN!S:S,BAN!B:B,C144,BAN!A:A,A144)</f>
        <v>4681000</v>
      </c>
      <c r="H144" s="98">
        <f t="shared" si="3"/>
        <v>6309000</v>
      </c>
      <c r="I144" s="98">
        <f>SUMIFS(BAN!U:U,BAN!B:B,C144,BAN!A:A,A144)</f>
        <v>0</v>
      </c>
      <c r="J144" s="99">
        <f t="shared" si="4"/>
        <v>6309000</v>
      </c>
      <c r="K144" s="99">
        <f>SUMIFS('CT THU KH'!L:L,'CT THU KH'!Q:Q,A144,'CT THU KH'!H:H,C144)</f>
        <v>6309000</v>
      </c>
      <c r="L144" s="99">
        <f t="shared" si="5"/>
        <v>0</v>
      </c>
      <c r="M144" s="100"/>
      <c r="N144" s="99">
        <f t="shared" si="6"/>
        <v>0</v>
      </c>
      <c r="O144" s="98">
        <f>SUMIF('CT TIEN VE'!$L$5:$L$44,$C144,'CT TIEN VE'!$D$5:$D$44)</f>
        <v>0</v>
      </c>
      <c r="P144" s="98">
        <f>SUMIF('CT TIEN VE'!$W$5:$W$44,$C144,'CT TIEN VE'!$S$5:$S$44)</f>
        <v>0</v>
      </c>
    </row>
    <row r="145" spans="1:16" ht="28.5" customHeight="1" x14ac:dyDescent="0.15">
      <c r="A145" s="96" t="str">
        <f t="shared" si="1"/>
        <v>44258</v>
      </c>
      <c r="B145" s="97" t="str">
        <f t="shared" si="2"/>
        <v>DS</v>
      </c>
      <c r="C145" s="96" t="s">
        <v>1141</v>
      </c>
      <c r="D145" s="96" t="str">
        <f>IFERROR(VLOOKUP(C145,BAN!B:C,2,0),0)</f>
        <v>44258</v>
      </c>
      <c r="E145" s="98" t="str">
        <f>IFERROR(VLOOKUP(C145,BAN!B:H,7,0),0)</f>
        <v>Thùy Linh</v>
      </c>
      <c r="F145" s="98">
        <f>SUMIFS(BAN!Q:Q,BAN!B:B,C145,BAN!A:A,A145)+SUMIFS(BAN!O:O,BAN!B:B,C145,BAN!A:A,A145)</f>
        <v>4070000</v>
      </c>
      <c r="G145" s="98">
        <f>SUMIFS(BAN!O:O,BAN!B:B,C145,BAN!A:A,A145)+SUMIFS(BAN!S:S,BAN!B:B,C145,BAN!A:A,A145)</f>
        <v>1628000</v>
      </c>
      <c r="H145" s="98">
        <f t="shared" si="3"/>
        <v>2442000</v>
      </c>
      <c r="I145" s="98">
        <f>SUMIFS(BAN!U:U,BAN!B:B,C145,BAN!A:A,A145)</f>
        <v>0</v>
      </c>
      <c r="J145" s="99">
        <f t="shared" si="4"/>
        <v>2442000</v>
      </c>
      <c r="K145" s="99">
        <f>SUMIFS('CT THU KH'!L:L,'CT THU KH'!Q:Q,A145,'CT THU KH'!H:H,C145)</f>
        <v>2442000</v>
      </c>
      <c r="L145" s="99">
        <f t="shared" si="5"/>
        <v>0</v>
      </c>
      <c r="M145" s="100"/>
      <c r="N145" s="99">
        <f t="shared" si="6"/>
        <v>0</v>
      </c>
      <c r="O145" s="98">
        <f>SUMIF('CT TIEN VE'!$L$5:$L$44,$C145,'CT TIEN VE'!$D$5:$D$44)</f>
        <v>0</v>
      </c>
      <c r="P145" s="98">
        <f>SUMIF('CT TIEN VE'!$W$5:$W$44,$C145,'CT TIEN VE'!$S$5:$S$44)</f>
        <v>0</v>
      </c>
    </row>
    <row r="146" spans="1:16" ht="28.5" customHeight="1" x14ac:dyDescent="0.15">
      <c r="A146" s="96" t="str">
        <f t="shared" si="1"/>
        <v>44258</v>
      </c>
      <c r="B146" s="97" t="str">
        <f t="shared" si="2"/>
        <v>DS</v>
      </c>
      <c r="C146" s="96" t="s">
        <v>1144</v>
      </c>
      <c r="D146" s="96" t="str">
        <f>IFERROR(VLOOKUP(C146,BAN!B:C,2,0),0)</f>
        <v>44258</v>
      </c>
      <c r="E146" s="98" t="str">
        <f>IFERROR(VLOOKUP(C146,BAN!B:H,7,0),0)</f>
        <v>Thùy Linh</v>
      </c>
      <c r="F146" s="98">
        <f>SUMIFS(BAN!Q:Q,BAN!B:B,C146,BAN!A:A,A146)+SUMIFS(BAN!O:O,BAN!B:B,C146,BAN!A:A,A146)</f>
        <v>6105000</v>
      </c>
      <c r="G146" s="98">
        <f>SUMIFS(BAN!O:O,BAN!B:B,C146,BAN!A:A,A146)+SUMIFS(BAN!S:S,BAN!B:B,C146,BAN!A:A,A146)</f>
        <v>2442000</v>
      </c>
      <c r="H146" s="98">
        <f t="shared" si="3"/>
        <v>3663000</v>
      </c>
      <c r="I146" s="98">
        <f>SUMIFS(BAN!U:U,BAN!B:B,C146,BAN!A:A,A146)</f>
        <v>0</v>
      </c>
      <c r="J146" s="99">
        <f t="shared" si="4"/>
        <v>3663000</v>
      </c>
      <c r="K146" s="99">
        <f>SUMIFS('CT THU KH'!L:L,'CT THU KH'!Q:Q,A146,'CT THU KH'!H:H,C146)</f>
        <v>3663000</v>
      </c>
      <c r="L146" s="99">
        <f t="shared" si="5"/>
        <v>0</v>
      </c>
      <c r="M146" s="100"/>
      <c r="N146" s="99">
        <f t="shared" si="6"/>
        <v>0</v>
      </c>
      <c r="O146" s="98">
        <f>SUMIF('CT TIEN VE'!$L$5:$L$44,$C146,'CT TIEN VE'!$D$5:$D$44)</f>
        <v>0</v>
      </c>
      <c r="P146" s="98">
        <f>SUMIF('CT TIEN VE'!$W$5:$W$44,$C146,'CT TIEN VE'!$S$5:$S$44)</f>
        <v>0</v>
      </c>
    </row>
    <row r="147" spans="1:16" ht="28.5" customHeight="1" x14ac:dyDescent="0.15">
      <c r="A147" s="96" t="str">
        <f t="shared" si="1"/>
        <v>44258</v>
      </c>
      <c r="B147" s="97" t="str">
        <f t="shared" si="2"/>
        <v>DS</v>
      </c>
      <c r="C147" s="96" t="s">
        <v>1149</v>
      </c>
      <c r="D147" s="96" t="str">
        <f>IFERROR(VLOOKUP(C147,BAN!B:C,2,0),0)</f>
        <v>44258</v>
      </c>
      <c r="E147" s="98" t="str">
        <f>IFERROR(VLOOKUP(C147,BAN!B:H,7,0),0)</f>
        <v>Thùy Linh</v>
      </c>
      <c r="F147" s="98">
        <f>SUMIFS(BAN!Q:Q,BAN!B:B,C147,BAN!A:A,A147)+SUMIFS(BAN!O:O,BAN!B:B,C147,BAN!A:A,A147)</f>
        <v>11715000</v>
      </c>
      <c r="G147" s="98">
        <f>SUMIFS(BAN!O:O,BAN!B:B,C147,BAN!A:A,A147)+SUMIFS(BAN!S:S,BAN!B:B,C147,BAN!A:A,A147)</f>
        <v>2442000</v>
      </c>
      <c r="H147" s="98">
        <f t="shared" si="3"/>
        <v>9273000</v>
      </c>
      <c r="I147" s="98">
        <f>SUMIFS(BAN!U:U,BAN!B:B,C147,BAN!A:A,A147)</f>
        <v>0</v>
      </c>
      <c r="J147" s="99">
        <f t="shared" si="4"/>
        <v>9273000</v>
      </c>
      <c r="K147" s="99">
        <f>SUMIFS('CT THU KH'!L:L,'CT THU KH'!Q:Q,A147,'CT THU KH'!H:H,C147)</f>
        <v>6337000</v>
      </c>
      <c r="L147" s="99">
        <f t="shared" si="5"/>
        <v>2936000</v>
      </c>
      <c r="M147" s="100"/>
      <c r="N147" s="99">
        <f t="shared" si="6"/>
        <v>0</v>
      </c>
      <c r="O147" s="98">
        <f>SUMIF('CT TIEN VE'!$L$5:$L$44,$C147,'CT TIEN VE'!$D$5:$D$44)</f>
        <v>0</v>
      </c>
      <c r="P147" s="98">
        <f>SUMIF('CT TIEN VE'!$W$5:$W$44,$C147,'CT TIEN VE'!$S$5:$S$44)</f>
        <v>0</v>
      </c>
    </row>
    <row r="148" spans="1:16" ht="28.5" customHeight="1" x14ac:dyDescent="0.15">
      <c r="A148" s="96" t="str">
        <f t="shared" si="1"/>
        <v>44258</v>
      </c>
      <c r="B148" s="97" t="str">
        <f t="shared" si="2"/>
        <v>DS</v>
      </c>
      <c r="C148" s="96" t="s">
        <v>1154</v>
      </c>
      <c r="D148" s="96" t="str">
        <f>IFERROR(VLOOKUP(C148,BAN!B:C,2,0),0)</f>
        <v>44258</v>
      </c>
      <c r="E148" s="98" t="str">
        <f>IFERROR(VLOOKUP(C148,BAN!B:H,7,0),0)</f>
        <v>Trang Dung</v>
      </c>
      <c r="F148" s="98">
        <f>SUMIFS(BAN!Q:Q,BAN!B:B,C148,BAN!A:A,A148)+SUMIFS(BAN!O:O,BAN!B:B,C148,BAN!A:A,A148)</f>
        <v>1485000</v>
      </c>
      <c r="G148" s="98">
        <f>SUMIFS(BAN!O:O,BAN!B:B,C148,BAN!A:A,A148)+SUMIFS(BAN!S:S,BAN!B:B,C148,BAN!A:A,A148)</f>
        <v>0</v>
      </c>
      <c r="H148" s="98">
        <f t="shared" si="3"/>
        <v>1485000</v>
      </c>
      <c r="I148" s="98">
        <f>SUMIFS(BAN!U:U,BAN!B:B,C148,BAN!A:A,A148)</f>
        <v>0</v>
      </c>
      <c r="J148" s="99">
        <f t="shared" si="4"/>
        <v>1485000</v>
      </c>
      <c r="K148" s="99">
        <f>SUMIFS('CT THU KH'!L:L,'CT THU KH'!Q:Q,A148,'CT THU KH'!H:H,C148)</f>
        <v>1485000</v>
      </c>
      <c r="L148" s="99">
        <f t="shared" si="5"/>
        <v>0</v>
      </c>
      <c r="M148" s="100"/>
      <c r="N148" s="99">
        <f t="shared" si="6"/>
        <v>0</v>
      </c>
      <c r="O148" s="98">
        <f>SUMIF('CT TIEN VE'!$L$5:$L$44,$C148,'CT TIEN VE'!$D$5:$D$44)</f>
        <v>0</v>
      </c>
      <c r="P148" s="98">
        <f>SUMIF('CT TIEN VE'!$W$5:$W$44,$C148,'CT TIEN VE'!$S$5:$S$44)</f>
        <v>0</v>
      </c>
    </row>
    <row r="149" spans="1:16" ht="28.5" customHeight="1" x14ac:dyDescent="0.15">
      <c r="A149" s="96" t="str">
        <f t="shared" si="1"/>
        <v>44289</v>
      </c>
      <c r="B149" s="97" t="str">
        <f t="shared" si="2"/>
        <v>DS</v>
      </c>
      <c r="C149" s="96" t="s">
        <v>1159</v>
      </c>
      <c r="D149" s="96" t="str">
        <f>IFERROR(VLOOKUP(C149,BAN!B:C,2,0),0)</f>
        <v>44289</v>
      </c>
      <c r="E149" s="98" t="str">
        <f>IFERROR(VLOOKUP(C149,BAN!B:H,7,0),0)</f>
        <v>Thùy Linh</v>
      </c>
      <c r="F149" s="98">
        <f>SUMIFS(BAN!Q:Q,BAN!B:B,C149,BAN!A:A,A149)+SUMIFS(BAN!O:O,BAN!B:B,C149,BAN!A:A,A149)</f>
        <v>95000</v>
      </c>
      <c r="G149" s="98">
        <f>SUMIFS(BAN!O:O,BAN!B:B,C149,BAN!A:A,A149)+SUMIFS(BAN!S:S,BAN!B:B,C149,BAN!A:A,A149)</f>
        <v>0</v>
      </c>
      <c r="H149" s="98">
        <f t="shared" si="3"/>
        <v>95000</v>
      </c>
      <c r="I149" s="98">
        <f>SUMIFS(BAN!U:U,BAN!B:B,C149,BAN!A:A,A149)</f>
        <v>0</v>
      </c>
      <c r="J149" s="99">
        <f t="shared" si="4"/>
        <v>95000</v>
      </c>
      <c r="K149" s="99">
        <f>SUMIFS('CT THU KH'!L:L,'CT THU KH'!Q:Q,A149,'CT THU KH'!H:H,C149)</f>
        <v>95000</v>
      </c>
      <c r="L149" s="99">
        <f t="shared" si="5"/>
        <v>0</v>
      </c>
      <c r="M149" s="100"/>
      <c r="N149" s="99">
        <f t="shared" si="6"/>
        <v>0</v>
      </c>
      <c r="O149" s="98">
        <f>SUMIF('CT TIEN VE'!$L$5:$L$44,$C149,'CT TIEN VE'!$D$5:$D$44)</f>
        <v>0</v>
      </c>
      <c r="P149" s="98">
        <f>SUMIF('CT TIEN VE'!$W$5:$W$44,$C149,'CT TIEN VE'!$S$5:$S$44)</f>
        <v>0</v>
      </c>
    </row>
    <row r="150" spans="1:16" ht="28.5" customHeight="1" x14ac:dyDescent="0.15">
      <c r="A150" s="96" t="str">
        <f t="shared" si="1"/>
        <v>44289</v>
      </c>
      <c r="B150" s="97" t="str">
        <f t="shared" si="2"/>
        <v>DS</v>
      </c>
      <c r="C150" s="96" t="s">
        <v>1163</v>
      </c>
      <c r="D150" s="96" t="str">
        <f>IFERROR(VLOOKUP(C150,BAN!B:C,2,0),0)</f>
        <v>44289</v>
      </c>
      <c r="E150" s="98" t="str">
        <f>IFERROR(VLOOKUP(C150,BAN!B:H,7,0),0)</f>
        <v>Phương Thảo</v>
      </c>
      <c r="F150" s="98">
        <f>SUMIFS(BAN!Q:Q,BAN!B:B,C150,BAN!A:A,A150)+SUMIFS(BAN!O:O,BAN!B:B,C150,BAN!A:A,A150)</f>
        <v>1375000</v>
      </c>
      <c r="G150" s="98">
        <f>SUMIFS(BAN!O:O,BAN!B:B,C150,BAN!A:A,A150)+SUMIFS(BAN!S:S,BAN!B:B,C150,BAN!A:A,A150)</f>
        <v>0</v>
      </c>
      <c r="H150" s="98">
        <f t="shared" si="3"/>
        <v>1375000</v>
      </c>
      <c r="I150" s="98">
        <f>SUMIFS(BAN!U:U,BAN!B:B,C150,BAN!A:A,A150)</f>
        <v>0</v>
      </c>
      <c r="J150" s="99">
        <f t="shared" si="4"/>
        <v>1375000</v>
      </c>
      <c r="K150" s="99">
        <f>SUMIFS('CT THU KH'!L:L,'CT THU KH'!Q:Q,A150,'CT THU KH'!H:H,C150)</f>
        <v>1375000</v>
      </c>
      <c r="L150" s="99">
        <f t="shared" si="5"/>
        <v>0</v>
      </c>
      <c r="M150" s="100"/>
      <c r="N150" s="99">
        <f t="shared" si="6"/>
        <v>0</v>
      </c>
      <c r="O150" s="98">
        <f>SUMIF('CT TIEN VE'!$L$5:$L$44,$C150,'CT TIEN VE'!$D$5:$D$44)</f>
        <v>0</v>
      </c>
      <c r="P150" s="98">
        <f>SUMIF('CT TIEN VE'!$W$5:$W$44,$C150,'CT TIEN VE'!$S$5:$S$44)</f>
        <v>0</v>
      </c>
    </row>
    <row r="151" spans="1:16" ht="28.5" customHeight="1" x14ac:dyDescent="0.15">
      <c r="A151" s="96" t="str">
        <f t="shared" si="1"/>
        <v>44289</v>
      </c>
      <c r="B151" s="97" t="str">
        <f t="shared" si="2"/>
        <v>DS</v>
      </c>
      <c r="C151" s="96" t="s">
        <v>1171</v>
      </c>
      <c r="D151" s="96" t="str">
        <f>IFERROR(VLOOKUP(C151,BAN!B:C,2,0),0)</f>
        <v>44289</v>
      </c>
      <c r="E151" s="98" t="str">
        <f>IFERROR(VLOOKUP(C151,BAN!B:H,7,0),0)</f>
        <v>Trang Dung</v>
      </c>
      <c r="F151" s="98">
        <f>SUMIFS(BAN!Q:Q,BAN!B:B,C151,BAN!A:A,A151)+SUMIFS(BAN!O:O,BAN!B:B,C151,BAN!A:A,A151)</f>
        <v>33843000</v>
      </c>
      <c r="G151" s="98">
        <f>SUMIFS(BAN!O:O,BAN!B:B,C151,BAN!A:A,A151)+SUMIFS(BAN!S:S,BAN!B:B,C151,BAN!A:A,A151)</f>
        <v>0</v>
      </c>
      <c r="H151" s="98">
        <f t="shared" si="3"/>
        <v>33843000</v>
      </c>
      <c r="I151" s="98">
        <f>SUMIFS(BAN!U:U,BAN!B:B,C151,BAN!A:A,A151)</f>
        <v>0</v>
      </c>
      <c r="J151" s="99">
        <f t="shared" si="4"/>
        <v>33843000</v>
      </c>
      <c r="K151" s="99">
        <f>SUMIFS('CT THU KH'!L:L,'CT THU KH'!Q:Q,A151,'CT THU KH'!H:H,C151)</f>
        <v>33843000</v>
      </c>
      <c r="L151" s="99">
        <f t="shared" si="5"/>
        <v>0</v>
      </c>
      <c r="M151" s="100"/>
      <c r="N151" s="99">
        <f t="shared" si="6"/>
        <v>0</v>
      </c>
      <c r="O151" s="98">
        <f>SUMIF('CT TIEN VE'!$L$5:$L$44,$C151,'CT TIEN VE'!$D$5:$D$44)</f>
        <v>0</v>
      </c>
      <c r="P151" s="98">
        <f>SUMIF('CT TIEN VE'!$W$5:$W$44,$C151,'CT TIEN VE'!$S$5:$S$44)</f>
        <v>0</v>
      </c>
    </row>
    <row r="152" spans="1:16" ht="28.5" customHeight="1" x14ac:dyDescent="0.15">
      <c r="A152" s="96" t="str">
        <f t="shared" si="1"/>
        <v>44319</v>
      </c>
      <c r="B152" s="97" t="str">
        <f t="shared" si="2"/>
        <v>DS</v>
      </c>
      <c r="C152" s="96" t="s">
        <v>1177</v>
      </c>
      <c r="D152" s="96" t="str">
        <f>IFERROR(VLOOKUP(C152,BAN!B:C,2,0),0)</f>
        <v>44319</v>
      </c>
      <c r="E152" s="98" t="str">
        <f>IFERROR(VLOOKUP(C152,BAN!B:H,7,0),0)</f>
        <v>Thùy Linh</v>
      </c>
      <c r="F152" s="98">
        <f>SUMIFS(BAN!Q:Q,BAN!B:B,C152,BAN!A:A,A152)+SUMIFS(BAN!O:O,BAN!B:B,C152,BAN!A:A,A152)</f>
        <v>3410000</v>
      </c>
      <c r="G152" s="98">
        <f>SUMIFS(BAN!O:O,BAN!B:B,C152,BAN!A:A,A152)+SUMIFS(BAN!S:S,BAN!B:B,C152,BAN!A:A,A152)</f>
        <v>0</v>
      </c>
      <c r="H152" s="98">
        <f t="shared" si="3"/>
        <v>3410000</v>
      </c>
      <c r="I152" s="98">
        <f>SUMIFS(BAN!U:U,BAN!B:B,C152,BAN!A:A,A152)</f>
        <v>0</v>
      </c>
      <c r="J152" s="99">
        <f t="shared" si="4"/>
        <v>3410000</v>
      </c>
      <c r="K152" s="99">
        <f>SUMIFS('CT THU KH'!L:L,'CT THU KH'!Q:Q,A152,'CT THU KH'!H:H,C152)</f>
        <v>3410000</v>
      </c>
      <c r="L152" s="99">
        <f t="shared" si="5"/>
        <v>0</v>
      </c>
      <c r="M152" s="100"/>
      <c r="N152" s="99">
        <f t="shared" si="6"/>
        <v>0</v>
      </c>
      <c r="O152" s="98">
        <f>SUMIF('CT TIEN VE'!$L$5:$L$44,$C152,'CT TIEN VE'!$D$5:$D$44)</f>
        <v>0</v>
      </c>
      <c r="P152" s="98">
        <f>SUMIF('CT TIEN VE'!$W$5:$W$44,$C152,'CT TIEN VE'!$S$5:$S$44)</f>
        <v>0</v>
      </c>
    </row>
    <row r="153" spans="1:16" ht="28.5" customHeight="1" x14ac:dyDescent="0.15">
      <c r="A153" s="96" t="str">
        <f t="shared" si="1"/>
        <v>44350</v>
      </c>
      <c r="B153" s="97" t="str">
        <f t="shared" si="2"/>
        <v>DS</v>
      </c>
      <c r="C153" s="96" t="s">
        <v>1183</v>
      </c>
      <c r="D153" s="96" t="str">
        <f>IFERROR(VLOOKUP(C153,BAN!B:C,2,0),0)</f>
        <v>44350</v>
      </c>
      <c r="E153" s="98" t="str">
        <f>IFERROR(VLOOKUP(C153,BAN!B:H,7,0),0)</f>
        <v>Thùy Linh</v>
      </c>
      <c r="F153" s="98">
        <f>SUMIFS(BAN!Q:Q,BAN!B:B,C153,BAN!A:A,A153)+SUMIFS(BAN!O:O,BAN!B:B,C153,BAN!A:A,A153)</f>
        <v>4400000</v>
      </c>
      <c r="G153" s="98">
        <f>SUMIFS(BAN!O:O,BAN!B:B,C153,BAN!A:A,A153)+SUMIFS(BAN!S:S,BAN!B:B,C153,BAN!A:A,A153)</f>
        <v>1760000</v>
      </c>
      <c r="H153" s="98">
        <f t="shared" si="3"/>
        <v>2640000</v>
      </c>
      <c r="I153" s="98">
        <f>SUMIFS(BAN!U:U,BAN!B:B,C153,BAN!A:A,A153)</f>
        <v>0</v>
      </c>
      <c r="J153" s="99">
        <f t="shared" si="4"/>
        <v>2640000</v>
      </c>
      <c r="K153" s="99">
        <f>SUMIFS('CT THU KH'!L:L,'CT THU KH'!Q:Q,A153,'CT THU KH'!H:H,C153)</f>
        <v>2640000</v>
      </c>
      <c r="L153" s="99">
        <f t="shared" si="5"/>
        <v>0</v>
      </c>
      <c r="M153" s="100"/>
      <c r="N153" s="99">
        <f t="shared" si="6"/>
        <v>0</v>
      </c>
      <c r="O153" s="98">
        <f>SUMIF('CT TIEN VE'!$L$5:$L$44,$C153,'CT TIEN VE'!$D$5:$D$44)</f>
        <v>0</v>
      </c>
      <c r="P153" s="98">
        <f>SUMIF('CT TIEN VE'!$W$5:$W$44,$C153,'CT TIEN VE'!$S$5:$S$44)</f>
        <v>0</v>
      </c>
    </row>
    <row r="154" spans="1:16" ht="28.5" customHeight="1" x14ac:dyDescent="0.15">
      <c r="A154" s="96" t="str">
        <f t="shared" si="1"/>
        <v>44350</v>
      </c>
      <c r="B154" s="97" t="str">
        <f t="shared" si="2"/>
        <v>DS</v>
      </c>
      <c r="C154" s="96" t="s">
        <v>1189</v>
      </c>
      <c r="D154" s="96" t="str">
        <f>IFERROR(VLOOKUP(C154,BAN!B:C,2,0),0)</f>
        <v>44350</v>
      </c>
      <c r="E154" s="98" t="str">
        <f>IFERROR(VLOOKUP(C154,BAN!B:H,7,0),0)</f>
        <v>Thùy Linh</v>
      </c>
      <c r="F154" s="98">
        <f>SUMIFS(BAN!Q:Q,BAN!B:B,C154,BAN!A:A,A154)+SUMIFS(BAN!O:O,BAN!B:B,C154,BAN!A:A,A154)</f>
        <v>2450000</v>
      </c>
      <c r="G154" s="98">
        <f>SUMIFS(BAN!O:O,BAN!B:B,C154,BAN!A:A,A154)+SUMIFS(BAN!S:S,BAN!B:B,C154,BAN!A:A,A154)</f>
        <v>1851000</v>
      </c>
      <c r="H154" s="98">
        <f t="shared" si="3"/>
        <v>599000</v>
      </c>
      <c r="I154" s="98">
        <f>SUMIFS(BAN!U:U,BAN!B:B,C154,BAN!A:A,A154)</f>
        <v>0</v>
      </c>
      <c r="J154" s="99">
        <f t="shared" si="4"/>
        <v>599000</v>
      </c>
      <c r="K154" s="99">
        <f>SUMIFS('CT THU KH'!L:L,'CT THU KH'!Q:Q,A154,'CT THU KH'!H:H,C154)</f>
        <v>599000</v>
      </c>
      <c r="L154" s="99">
        <f t="shared" si="5"/>
        <v>0</v>
      </c>
      <c r="M154" s="100"/>
      <c r="N154" s="99">
        <f t="shared" si="6"/>
        <v>0</v>
      </c>
      <c r="O154" s="98">
        <f>SUMIF('CT TIEN VE'!$L$5:$L$44,$C154,'CT TIEN VE'!$D$5:$D$44)</f>
        <v>0</v>
      </c>
      <c r="P154" s="98">
        <f>SUMIF('CT TIEN VE'!$W$5:$W$44,$C154,'CT TIEN VE'!$S$5:$S$44)</f>
        <v>0</v>
      </c>
    </row>
    <row r="155" spans="1:16" ht="28.5" customHeight="1" x14ac:dyDescent="0.15">
      <c r="A155" s="96" t="str">
        <f t="shared" si="1"/>
        <v>44350</v>
      </c>
      <c r="B155" s="97" t="str">
        <f t="shared" si="2"/>
        <v>DS</v>
      </c>
      <c r="C155" s="96" t="s">
        <v>1193</v>
      </c>
      <c r="D155" s="96" t="str">
        <f>IFERROR(VLOOKUP(C155,BAN!B:C,2,0),0)</f>
        <v>44350</v>
      </c>
      <c r="E155" s="98" t="str">
        <f>IFERROR(VLOOKUP(C155,BAN!B:H,7,0),0)</f>
        <v>Trang Dung</v>
      </c>
      <c r="F155" s="98">
        <f>SUMIFS(BAN!Q:Q,BAN!B:B,C155,BAN!A:A,A155)+SUMIFS(BAN!O:O,BAN!B:B,C155,BAN!A:A,A155)</f>
        <v>130000</v>
      </c>
      <c r="G155" s="98">
        <f>SUMIFS(BAN!O:O,BAN!B:B,C155,BAN!A:A,A155)+SUMIFS(BAN!S:S,BAN!B:B,C155,BAN!A:A,A155)</f>
        <v>0</v>
      </c>
      <c r="H155" s="98">
        <f t="shared" si="3"/>
        <v>130000</v>
      </c>
      <c r="I155" s="98">
        <f>SUMIFS(BAN!U:U,BAN!B:B,C155,BAN!A:A,A155)</f>
        <v>0</v>
      </c>
      <c r="J155" s="99">
        <f t="shared" si="4"/>
        <v>130000</v>
      </c>
      <c r="K155" s="99">
        <f>SUMIFS('CT THU KH'!L:L,'CT THU KH'!Q:Q,A155,'CT THU KH'!H:H,C155)</f>
        <v>130000</v>
      </c>
      <c r="L155" s="99">
        <f t="shared" si="5"/>
        <v>0</v>
      </c>
      <c r="M155" s="100"/>
      <c r="N155" s="99">
        <f t="shared" si="6"/>
        <v>0</v>
      </c>
      <c r="O155" s="98">
        <f>SUMIF('CT TIEN VE'!$L$5:$L$44,$C155,'CT TIEN VE'!$D$5:$D$44)</f>
        <v>0</v>
      </c>
      <c r="P155" s="98">
        <f>SUMIF('CT TIEN VE'!$W$5:$W$44,$C155,'CT TIEN VE'!$S$5:$S$44)</f>
        <v>0</v>
      </c>
    </row>
    <row r="156" spans="1:16" ht="28.5" customHeight="1" x14ac:dyDescent="0.15">
      <c r="A156" s="96" t="str">
        <f t="shared" si="1"/>
        <v>44350</v>
      </c>
      <c r="B156" s="97" t="str">
        <f t="shared" si="2"/>
        <v>DS</v>
      </c>
      <c r="C156" s="96" t="s">
        <v>1197</v>
      </c>
      <c r="D156" s="96" t="str">
        <f>IFERROR(VLOOKUP(C156,BAN!B:C,2,0),0)</f>
        <v>44350</v>
      </c>
      <c r="E156" s="98" t="str">
        <f>IFERROR(VLOOKUP(C156,BAN!B:H,7,0),0)</f>
        <v>Thùy Linh</v>
      </c>
      <c r="F156" s="98">
        <f>SUMIFS(BAN!Q:Q,BAN!B:B,C156,BAN!A:A,A156)+SUMIFS(BAN!O:O,BAN!B:B,C156,BAN!A:A,A156)</f>
        <v>3795000</v>
      </c>
      <c r="G156" s="98">
        <f>SUMIFS(BAN!O:O,BAN!B:B,C156,BAN!A:A,A156)+SUMIFS(BAN!S:S,BAN!B:B,C156,BAN!A:A,A156)</f>
        <v>198000</v>
      </c>
      <c r="H156" s="98">
        <f t="shared" si="3"/>
        <v>3597000</v>
      </c>
      <c r="I156" s="98">
        <f>SUMIFS(BAN!U:U,BAN!B:B,C156,BAN!A:A,A156)</f>
        <v>0</v>
      </c>
      <c r="J156" s="99">
        <f t="shared" si="4"/>
        <v>3597000</v>
      </c>
      <c r="K156" s="99">
        <f>SUMIFS('CT THU KH'!L:L,'CT THU KH'!Q:Q,A156,'CT THU KH'!H:H,C156)</f>
        <v>3597000</v>
      </c>
      <c r="L156" s="99">
        <f t="shared" si="5"/>
        <v>0</v>
      </c>
      <c r="M156" s="100"/>
      <c r="N156" s="99">
        <f t="shared" si="6"/>
        <v>0</v>
      </c>
      <c r="O156" s="98">
        <f>SUMIF('CT TIEN VE'!$L$5:$L$44,$C156,'CT TIEN VE'!$D$5:$D$44)</f>
        <v>0</v>
      </c>
      <c r="P156" s="98">
        <f>SUMIF('CT TIEN VE'!$W$5:$W$44,$C156,'CT TIEN VE'!$S$5:$S$44)</f>
        <v>0</v>
      </c>
    </row>
    <row r="157" spans="1:16" ht="28.5" customHeight="1" x14ac:dyDescent="0.15">
      <c r="A157" s="96" t="str">
        <f t="shared" si="1"/>
        <v>44350</v>
      </c>
      <c r="B157" s="97" t="str">
        <f t="shared" si="2"/>
        <v>DS</v>
      </c>
      <c r="C157" s="96" t="s">
        <v>1208</v>
      </c>
      <c r="D157" s="96" t="str">
        <f>IFERROR(VLOOKUP(C157,BAN!B:C,2,0),0)</f>
        <v>44350</v>
      </c>
      <c r="E157" s="98" t="str">
        <f>IFERROR(VLOOKUP(C157,BAN!B:H,7,0),0)</f>
        <v>Thùy Linh</v>
      </c>
      <c r="F157" s="98">
        <f>SUMIFS(BAN!Q:Q,BAN!B:B,C157,BAN!A:A,A157)+SUMIFS(BAN!O:O,BAN!B:B,C157,BAN!A:A,A157)</f>
        <v>10790000</v>
      </c>
      <c r="G157" s="98">
        <f>SUMIFS(BAN!O:O,BAN!B:B,C157,BAN!A:A,A157)+SUMIFS(BAN!S:S,BAN!B:B,C157,BAN!A:A,A157)</f>
        <v>3920000</v>
      </c>
      <c r="H157" s="98">
        <f t="shared" si="3"/>
        <v>6870000</v>
      </c>
      <c r="I157" s="98">
        <f>SUMIFS(BAN!U:U,BAN!B:B,C157,BAN!A:A,A157)</f>
        <v>0</v>
      </c>
      <c r="J157" s="99">
        <f t="shared" si="4"/>
        <v>6870000</v>
      </c>
      <c r="K157" s="99">
        <f>SUMIFS('CT THU KH'!L:L,'CT THU KH'!Q:Q,A157,'CT THU KH'!H:H,C157)</f>
        <v>3403000</v>
      </c>
      <c r="L157" s="99">
        <f t="shared" si="5"/>
        <v>3467000</v>
      </c>
      <c r="M157" s="100"/>
      <c r="N157" s="99">
        <f t="shared" si="6"/>
        <v>0</v>
      </c>
      <c r="O157" s="98">
        <f>SUMIF('CT TIEN VE'!$L$5:$L$44,$C157,'CT TIEN VE'!$D$5:$D$44)</f>
        <v>0</v>
      </c>
      <c r="P157" s="98">
        <f>SUMIF('CT TIEN VE'!$W$5:$W$44,$C157,'CT TIEN VE'!$S$5:$S$44)</f>
        <v>0</v>
      </c>
    </row>
    <row r="158" spans="1:16" ht="28.5" customHeight="1" x14ac:dyDescent="0.15">
      <c r="A158" s="96" t="str">
        <f t="shared" si="1"/>
        <v>44411</v>
      </c>
      <c r="B158" s="97" t="str">
        <f t="shared" si="2"/>
        <v>DS</v>
      </c>
      <c r="C158" s="96" t="s">
        <v>1217</v>
      </c>
      <c r="D158" s="96" t="str">
        <f>IFERROR(VLOOKUP(C158,BAN!B:C,2,0),0)</f>
        <v>44411</v>
      </c>
      <c r="E158" s="98" t="str">
        <f>IFERROR(VLOOKUP(C158,BAN!B:H,7,0),0)</f>
        <v>Ánh Nguyệt</v>
      </c>
      <c r="F158" s="98">
        <f>SUMIFS(BAN!Q:Q,BAN!B:B,C158,BAN!A:A,A158)+SUMIFS(BAN!O:O,BAN!B:B,C158,BAN!A:A,A158)</f>
        <v>1485000</v>
      </c>
      <c r="G158" s="98">
        <f>SUMIFS(BAN!O:O,BAN!B:B,C158,BAN!A:A,A158)+SUMIFS(BAN!S:S,BAN!B:B,C158,BAN!A:A,A158)</f>
        <v>594000</v>
      </c>
      <c r="H158" s="98">
        <f t="shared" si="3"/>
        <v>891000</v>
      </c>
      <c r="I158" s="98">
        <f>SUMIFS(BAN!U:U,BAN!B:B,C158,BAN!A:A,A158)</f>
        <v>0</v>
      </c>
      <c r="J158" s="99">
        <f t="shared" si="4"/>
        <v>891000</v>
      </c>
      <c r="K158" s="99">
        <f>SUMIFS('CT THU KH'!L:L,'CT THU KH'!Q:Q,A158,'CT THU KH'!H:H,C158)</f>
        <v>891000</v>
      </c>
      <c r="L158" s="99">
        <f t="shared" si="5"/>
        <v>0</v>
      </c>
      <c r="M158" s="100"/>
      <c r="N158" s="99">
        <f t="shared" si="6"/>
        <v>0</v>
      </c>
      <c r="O158" s="98">
        <f>SUMIF('CT TIEN VE'!$L$5:$L$44,$C158,'CT TIEN VE'!$D$5:$D$44)</f>
        <v>0</v>
      </c>
      <c r="P158" s="98">
        <f>SUMIF('CT TIEN VE'!$W$5:$W$44,$C158,'CT TIEN VE'!$S$5:$S$44)</f>
        <v>0</v>
      </c>
    </row>
    <row r="159" spans="1:16" ht="28.5" customHeight="1" x14ac:dyDescent="0.15">
      <c r="A159" s="96" t="str">
        <f t="shared" si="1"/>
        <v>44411</v>
      </c>
      <c r="B159" s="97" t="str">
        <f t="shared" si="2"/>
        <v>DS</v>
      </c>
      <c r="C159" s="96" t="s">
        <v>1223</v>
      </c>
      <c r="D159" s="96" t="str">
        <f>IFERROR(VLOOKUP(C159,BAN!B:C,2,0),0)</f>
        <v>44411</v>
      </c>
      <c r="E159" s="98" t="str">
        <f>IFERROR(VLOOKUP(C159,BAN!B:H,7,0),0)</f>
        <v>Ánh Nguyệt</v>
      </c>
      <c r="F159" s="98">
        <f>SUMIFS(BAN!Q:Q,BAN!B:B,C159,BAN!A:A,A159)+SUMIFS(BAN!O:O,BAN!B:B,C159,BAN!A:A,A159)</f>
        <v>1237500</v>
      </c>
      <c r="G159" s="98">
        <f>SUMIFS(BAN!O:O,BAN!B:B,C159,BAN!A:A,A159)+SUMIFS(BAN!S:S,BAN!B:B,C159,BAN!A:A,A159)</f>
        <v>0</v>
      </c>
      <c r="H159" s="98">
        <f t="shared" si="3"/>
        <v>1237500</v>
      </c>
      <c r="I159" s="98">
        <f>SUMIFS(BAN!U:U,BAN!B:B,C159,BAN!A:A,A159)</f>
        <v>0</v>
      </c>
      <c r="J159" s="99">
        <f t="shared" si="4"/>
        <v>1237500</v>
      </c>
      <c r="K159" s="99">
        <f>SUMIFS('CT THU KH'!L:L,'CT THU KH'!Q:Q,A159,'CT THU KH'!H:H,C159)</f>
        <v>1237500</v>
      </c>
      <c r="L159" s="99">
        <f t="shared" si="5"/>
        <v>0</v>
      </c>
      <c r="M159" s="100"/>
      <c r="N159" s="99">
        <f t="shared" si="6"/>
        <v>0</v>
      </c>
      <c r="O159" s="98">
        <f>SUMIF('CT TIEN VE'!$L$5:$L$44,$C159,'CT TIEN VE'!$D$5:$D$44)</f>
        <v>0</v>
      </c>
      <c r="P159" s="98">
        <f>SUMIF('CT TIEN VE'!$W$5:$W$44,$C159,'CT TIEN VE'!$S$5:$S$44)</f>
        <v>0</v>
      </c>
    </row>
    <row r="160" spans="1:16" ht="28.5" customHeight="1" x14ac:dyDescent="0.15">
      <c r="A160" s="96" t="str">
        <f t="shared" si="1"/>
        <v>44411</v>
      </c>
      <c r="B160" s="97" t="str">
        <f t="shared" si="2"/>
        <v>DS</v>
      </c>
      <c r="C160" s="96" t="s">
        <v>1230</v>
      </c>
      <c r="D160" s="96" t="str">
        <f>IFERROR(VLOOKUP(C160,BAN!B:C,2,0),0)</f>
        <v>44411</v>
      </c>
      <c r="E160" s="98" t="str">
        <f>IFERROR(VLOOKUP(C160,BAN!B:H,7,0),0)</f>
        <v>Ánh Nguyệt</v>
      </c>
      <c r="F160" s="98">
        <f>SUMIFS(BAN!Q:Q,BAN!B:B,C160,BAN!A:A,A160)+SUMIFS(BAN!O:O,BAN!B:B,C160,BAN!A:A,A160)</f>
        <v>2700000</v>
      </c>
      <c r="G160" s="98">
        <f>SUMIFS(BAN!O:O,BAN!B:B,C160,BAN!A:A,A160)+SUMIFS(BAN!S:S,BAN!B:B,C160,BAN!A:A,A160)</f>
        <v>940000</v>
      </c>
      <c r="H160" s="98">
        <f t="shared" si="3"/>
        <v>1760000</v>
      </c>
      <c r="I160" s="98">
        <f>SUMIFS(BAN!U:U,BAN!B:B,C160,BAN!A:A,A160)</f>
        <v>0</v>
      </c>
      <c r="J160" s="99">
        <f t="shared" si="4"/>
        <v>1760000</v>
      </c>
      <c r="K160" s="99">
        <f>SUMIFS('CT THU KH'!L:L,'CT THU KH'!Q:Q,A160,'CT THU KH'!H:H,C160)</f>
        <v>1760000</v>
      </c>
      <c r="L160" s="99">
        <f t="shared" si="5"/>
        <v>0</v>
      </c>
      <c r="M160" s="100"/>
      <c r="N160" s="99">
        <f t="shared" si="6"/>
        <v>0</v>
      </c>
      <c r="O160" s="98">
        <f>SUMIF('CT TIEN VE'!$L$5:$L$44,$C160,'CT TIEN VE'!$D$5:$D$44)</f>
        <v>0</v>
      </c>
      <c r="P160" s="98">
        <f>SUMIF('CT TIEN VE'!$W$5:$W$44,$C160,'CT TIEN VE'!$S$5:$S$44)</f>
        <v>0</v>
      </c>
    </row>
    <row r="161" spans="1:16" ht="28.5" customHeight="1" x14ac:dyDescent="0.15">
      <c r="A161" s="96" t="str">
        <f t="shared" si="1"/>
        <v>44442</v>
      </c>
      <c r="B161" s="97" t="str">
        <f t="shared" si="2"/>
        <v>DS</v>
      </c>
      <c r="C161" s="96" t="s">
        <v>1237</v>
      </c>
      <c r="D161" s="96" t="str">
        <f>IFERROR(VLOOKUP(C161,BAN!B:C,2,0),0)</f>
        <v>44442</v>
      </c>
      <c r="E161" s="98" t="str">
        <f>IFERROR(VLOOKUP(C161,BAN!B:H,7,0),0)</f>
        <v>Ánh Nguyệt</v>
      </c>
      <c r="F161" s="98">
        <f>SUMIFS(BAN!Q:Q,BAN!B:B,C161,BAN!A:A,A161)+SUMIFS(BAN!O:O,BAN!B:B,C161,BAN!A:A,A161)</f>
        <v>4999000</v>
      </c>
      <c r="G161" s="98">
        <f>SUMIFS(BAN!O:O,BAN!B:B,C161,BAN!A:A,A161)+SUMIFS(BAN!S:S,BAN!B:B,C161,BAN!A:A,A161)</f>
        <v>0</v>
      </c>
      <c r="H161" s="98">
        <f t="shared" si="3"/>
        <v>4999000</v>
      </c>
      <c r="I161" s="98">
        <f>SUMIFS(BAN!U:U,BAN!B:B,C161,BAN!A:A,A161)</f>
        <v>0</v>
      </c>
      <c r="J161" s="99">
        <f t="shared" si="4"/>
        <v>4999000</v>
      </c>
      <c r="K161" s="99">
        <f>SUMIFS('CT THU KH'!L:L,'CT THU KH'!Q:Q,A161,'CT THU KH'!H:H,C161)</f>
        <v>4999000</v>
      </c>
      <c r="L161" s="99">
        <f t="shared" si="5"/>
        <v>0</v>
      </c>
      <c r="M161" s="100"/>
      <c r="N161" s="99">
        <f t="shared" si="6"/>
        <v>0</v>
      </c>
      <c r="O161" s="98">
        <f>SUMIF('CT TIEN VE'!$L$5:$L$44,$C161,'CT TIEN VE'!$D$5:$D$44)</f>
        <v>0</v>
      </c>
      <c r="P161" s="98">
        <f>SUMIF('CT TIEN VE'!$W$5:$W$44,$C161,'CT TIEN VE'!$S$5:$S$44)</f>
        <v>0</v>
      </c>
    </row>
    <row r="162" spans="1:16" ht="28.5" customHeight="1" x14ac:dyDescent="0.15">
      <c r="A162" s="96" t="str">
        <f t="shared" si="1"/>
        <v>44472</v>
      </c>
      <c r="B162" s="97" t="str">
        <f t="shared" si="2"/>
        <v>DS</v>
      </c>
      <c r="C162" s="96" t="s">
        <v>1243</v>
      </c>
      <c r="D162" s="96" t="str">
        <f>IFERROR(VLOOKUP(C162,BAN!B:C,2,0),0)</f>
        <v>44472</v>
      </c>
      <c r="E162" s="98" t="str">
        <f>IFERROR(VLOOKUP(C162,BAN!B:H,7,0),0)</f>
        <v>Thùy Linh</v>
      </c>
      <c r="F162" s="98">
        <f>SUMIFS(BAN!Q:Q,BAN!B:B,C162,BAN!A:A,A162)+SUMIFS(BAN!O:O,BAN!B:B,C162,BAN!A:A,A162)</f>
        <v>8910000</v>
      </c>
      <c r="G162" s="98">
        <f>SUMIFS(BAN!O:O,BAN!B:B,C162,BAN!A:A,A162)+SUMIFS(BAN!S:S,BAN!B:B,C162,BAN!A:A,A162)</f>
        <v>0</v>
      </c>
      <c r="H162" s="98">
        <f t="shared" si="3"/>
        <v>8910000</v>
      </c>
      <c r="I162" s="98">
        <f>SUMIFS(BAN!U:U,BAN!B:B,C162,BAN!A:A,A162)</f>
        <v>0</v>
      </c>
      <c r="J162" s="99">
        <f t="shared" si="4"/>
        <v>8910000</v>
      </c>
      <c r="K162" s="99">
        <f>SUMIFS('CT THU KH'!L:L,'CT THU KH'!Q:Q,A162,'CT THU KH'!H:H,C162)</f>
        <v>8910000</v>
      </c>
      <c r="L162" s="99">
        <f t="shared" si="5"/>
        <v>0</v>
      </c>
      <c r="M162" s="100"/>
      <c r="N162" s="99">
        <f t="shared" si="6"/>
        <v>0</v>
      </c>
      <c r="O162" s="98">
        <f>SUMIF('CT TIEN VE'!$L$5:$L$44,$C162,'CT TIEN VE'!$D$5:$D$44)</f>
        <v>0</v>
      </c>
      <c r="P162" s="98">
        <f>SUMIF('CT TIEN VE'!$W$5:$W$44,$C162,'CT TIEN VE'!$S$5:$S$44)</f>
        <v>0</v>
      </c>
    </row>
    <row r="163" spans="1:16" ht="28.5" customHeight="1" x14ac:dyDescent="0.15">
      <c r="A163" s="96" t="str">
        <f t="shared" si="1"/>
        <v>44472</v>
      </c>
      <c r="B163" s="97" t="str">
        <f t="shared" si="2"/>
        <v>DS</v>
      </c>
      <c r="C163" s="96" t="s">
        <v>1253</v>
      </c>
      <c r="D163" s="96" t="str">
        <f>IFERROR(VLOOKUP(C163,BAN!B:C,2,0),0)</f>
        <v>44472</v>
      </c>
      <c r="E163" s="98" t="str">
        <f>IFERROR(VLOOKUP(C163,BAN!B:H,7,0),0)</f>
        <v>Thùy Linh</v>
      </c>
      <c r="F163" s="98">
        <f>SUMIFS(BAN!Q:Q,BAN!B:B,C163,BAN!A:A,A163)+SUMIFS(BAN!O:O,BAN!B:B,C163,BAN!A:A,A163)</f>
        <v>9060000</v>
      </c>
      <c r="G163" s="98">
        <f>SUMIFS(BAN!O:O,BAN!B:B,C163,BAN!A:A,A163)+SUMIFS(BAN!S:S,BAN!B:B,C163,BAN!A:A,A163)</f>
        <v>0</v>
      </c>
      <c r="H163" s="98">
        <f t="shared" si="3"/>
        <v>9060000</v>
      </c>
      <c r="I163" s="98">
        <f>SUMIFS(BAN!U:U,BAN!B:B,C163,BAN!A:A,A163)</f>
        <v>0</v>
      </c>
      <c r="J163" s="99">
        <f t="shared" si="4"/>
        <v>9060000</v>
      </c>
      <c r="K163" s="99">
        <f>SUMIFS('CT THU KH'!L:L,'CT THU KH'!Q:Q,A163,'CT THU KH'!H:H,C163)</f>
        <v>9060000</v>
      </c>
      <c r="L163" s="99">
        <f t="shared" si="5"/>
        <v>0</v>
      </c>
      <c r="M163" s="100"/>
      <c r="N163" s="99">
        <f t="shared" si="6"/>
        <v>0</v>
      </c>
      <c r="O163" s="98">
        <f>SUMIF('CT TIEN VE'!$L$5:$L$44,$C163,'CT TIEN VE'!$D$5:$D$44)</f>
        <v>0</v>
      </c>
      <c r="P163" s="98">
        <f>SUMIF('CT TIEN VE'!$W$5:$W$44,$C163,'CT TIEN VE'!$S$5:$S$44)</f>
        <v>0</v>
      </c>
    </row>
    <row r="164" spans="1:16" ht="28.5" customHeight="1" x14ac:dyDescent="0.15">
      <c r="A164" s="96" t="str">
        <f t="shared" si="1"/>
        <v>44472</v>
      </c>
      <c r="B164" s="97" t="str">
        <f t="shared" si="2"/>
        <v>DS</v>
      </c>
      <c r="C164" s="96" t="s">
        <v>1258</v>
      </c>
      <c r="D164" s="96" t="str">
        <f>IFERROR(VLOOKUP(C164,BAN!B:C,2,0),0)</f>
        <v>44472</v>
      </c>
      <c r="E164" s="98" t="str">
        <f>IFERROR(VLOOKUP(C164,BAN!B:H,7,0),0)</f>
        <v>Thùy Linh</v>
      </c>
      <c r="F164" s="98">
        <f>SUMIFS(BAN!Q:Q,BAN!B:B,C164,BAN!A:A,A164)+SUMIFS(BAN!O:O,BAN!B:B,C164,BAN!A:A,A164)</f>
        <v>8060000</v>
      </c>
      <c r="G164" s="98">
        <f>SUMIFS(BAN!O:O,BAN!B:B,C164,BAN!A:A,A164)+SUMIFS(BAN!S:S,BAN!B:B,C164,BAN!A:A,A164)</f>
        <v>4030000</v>
      </c>
      <c r="H164" s="98">
        <f t="shared" si="3"/>
        <v>4030000</v>
      </c>
      <c r="I164" s="98">
        <f>SUMIFS(BAN!U:U,BAN!B:B,C164,BAN!A:A,A164)</f>
        <v>0</v>
      </c>
      <c r="J164" s="99">
        <f t="shared" si="4"/>
        <v>4030000</v>
      </c>
      <c r="K164" s="99">
        <f>SUMIFS('CT THU KH'!L:L,'CT THU KH'!Q:Q,A164,'CT THU KH'!H:H,C164)</f>
        <v>4030000</v>
      </c>
      <c r="L164" s="99">
        <f t="shared" si="5"/>
        <v>0</v>
      </c>
      <c r="M164" s="100"/>
      <c r="N164" s="99">
        <f t="shared" si="6"/>
        <v>0</v>
      </c>
      <c r="O164" s="98">
        <f>SUMIF('CT TIEN VE'!$L$5:$L$44,$C164,'CT TIEN VE'!$D$5:$D$44)</f>
        <v>0</v>
      </c>
      <c r="P164" s="98">
        <f>SUMIF('CT TIEN VE'!$W$5:$W$44,$C164,'CT TIEN VE'!$S$5:$S$44)</f>
        <v>0</v>
      </c>
    </row>
    <row r="165" spans="1:16" ht="28.5" customHeight="1" x14ac:dyDescent="0.15">
      <c r="A165" s="96" t="str">
        <f t="shared" si="1"/>
        <v>44472</v>
      </c>
      <c r="B165" s="97" t="str">
        <f t="shared" si="2"/>
        <v>DS</v>
      </c>
      <c r="C165" s="96" t="s">
        <v>1266</v>
      </c>
      <c r="D165" s="96" t="str">
        <f>IFERROR(VLOOKUP(C165,BAN!B:C,2,0),0)</f>
        <v>44472</v>
      </c>
      <c r="E165" s="98" t="str">
        <f>IFERROR(VLOOKUP(C165,BAN!B:H,7,0),0)</f>
        <v>Thùy Linh</v>
      </c>
      <c r="F165" s="98">
        <f>SUMIFS(BAN!Q:Q,BAN!B:B,C165,BAN!A:A,A165)+SUMIFS(BAN!O:O,BAN!B:B,C165,BAN!A:A,A165)</f>
        <v>1980000</v>
      </c>
      <c r="G165" s="98">
        <f>SUMIFS(BAN!O:O,BAN!B:B,C165,BAN!A:A,A165)+SUMIFS(BAN!S:S,BAN!B:B,C165,BAN!A:A,A165)</f>
        <v>990000</v>
      </c>
      <c r="H165" s="98">
        <f t="shared" si="3"/>
        <v>990000</v>
      </c>
      <c r="I165" s="98">
        <f>SUMIFS(BAN!U:U,BAN!B:B,C165,BAN!A:A,A165)</f>
        <v>0</v>
      </c>
      <c r="J165" s="99">
        <f t="shared" si="4"/>
        <v>990000</v>
      </c>
      <c r="K165" s="99">
        <f>SUMIFS('CT THU KH'!L:L,'CT THU KH'!Q:Q,A165,'CT THU KH'!H:H,C165)</f>
        <v>990000</v>
      </c>
      <c r="L165" s="99">
        <f t="shared" si="5"/>
        <v>0</v>
      </c>
      <c r="M165" s="100"/>
      <c r="N165" s="99">
        <f t="shared" si="6"/>
        <v>0</v>
      </c>
      <c r="O165" s="98">
        <f>SUMIF('CT TIEN VE'!$L$5:$L$44,$C165,'CT TIEN VE'!$D$5:$D$44)</f>
        <v>0</v>
      </c>
      <c r="P165" s="98">
        <f>SUMIF('CT TIEN VE'!$W$5:$W$44,$C165,'CT TIEN VE'!$S$5:$S$44)</f>
        <v>0</v>
      </c>
    </row>
    <row r="166" spans="1:16" ht="28.5" customHeight="1" x14ac:dyDescent="0.15">
      <c r="A166" s="96" t="str">
        <f t="shared" si="1"/>
        <v>44472</v>
      </c>
      <c r="B166" s="97" t="str">
        <f t="shared" si="2"/>
        <v>DS</v>
      </c>
      <c r="C166" s="96" t="s">
        <v>1269</v>
      </c>
      <c r="D166" s="96" t="str">
        <f>IFERROR(VLOOKUP(C166,BAN!B:C,2,0),0)</f>
        <v>44472</v>
      </c>
      <c r="E166" s="98" t="str">
        <f>IFERROR(VLOOKUP(C166,BAN!B:H,7,0),0)</f>
        <v>Thùy Linh</v>
      </c>
      <c r="F166" s="98">
        <f>SUMIFS(BAN!Q:Q,BAN!B:B,C166,BAN!A:A,A166)+SUMIFS(BAN!O:O,BAN!B:B,C166,BAN!A:A,A166)</f>
        <v>2591000</v>
      </c>
      <c r="G166" s="98">
        <f>SUMIFS(BAN!O:O,BAN!B:B,C166,BAN!A:A,A166)+SUMIFS(BAN!S:S,BAN!B:B,C166,BAN!A:A,A166)</f>
        <v>0</v>
      </c>
      <c r="H166" s="98">
        <f t="shared" si="3"/>
        <v>2591000</v>
      </c>
      <c r="I166" s="98">
        <f>SUMIFS(BAN!U:U,BAN!B:B,C166,BAN!A:A,A166)</f>
        <v>0</v>
      </c>
      <c r="J166" s="99">
        <f t="shared" si="4"/>
        <v>2591000</v>
      </c>
      <c r="K166" s="99">
        <f>SUMIFS('CT THU KH'!L:L,'CT THU KH'!Q:Q,A166,'CT THU KH'!H:H,C166)</f>
        <v>2591000</v>
      </c>
      <c r="L166" s="99">
        <f t="shared" si="5"/>
        <v>0</v>
      </c>
      <c r="M166" s="100"/>
      <c r="N166" s="99">
        <f t="shared" si="6"/>
        <v>0</v>
      </c>
      <c r="O166" s="98">
        <f>SUMIF('CT TIEN VE'!$L$5:$L$44,$C166,'CT TIEN VE'!$D$5:$D$44)</f>
        <v>0</v>
      </c>
      <c r="P166" s="98">
        <f>SUMIF('CT TIEN VE'!$W$5:$W$44,$C166,'CT TIEN VE'!$S$5:$S$44)</f>
        <v>0</v>
      </c>
    </row>
    <row r="167" spans="1:16" ht="28.5" customHeight="1" x14ac:dyDescent="0.15">
      <c r="A167" s="96" t="str">
        <f t="shared" si="1"/>
        <v>44503</v>
      </c>
      <c r="B167" s="97" t="str">
        <f t="shared" si="2"/>
        <v>DS</v>
      </c>
      <c r="C167" s="96" t="s">
        <v>1274</v>
      </c>
      <c r="D167" s="96" t="str">
        <f>IFERROR(VLOOKUP(C167,BAN!B:C,2,0),0)</f>
        <v>44503</v>
      </c>
      <c r="E167" s="98" t="str">
        <f>IFERROR(VLOOKUP(C167,BAN!B:H,7,0),0)</f>
        <v>Thùy Linh</v>
      </c>
      <c r="F167" s="98">
        <f>SUMIFS(BAN!Q:Q,BAN!B:B,C167,BAN!A:A,A167)+SUMIFS(BAN!O:O,BAN!B:B,C167,BAN!A:A,A167)</f>
        <v>1485000</v>
      </c>
      <c r="G167" s="98">
        <f>SUMIFS(BAN!O:O,BAN!B:B,C167,BAN!A:A,A167)+SUMIFS(BAN!S:S,BAN!B:B,C167,BAN!A:A,A167)</f>
        <v>1485000</v>
      </c>
      <c r="H167" s="98">
        <f t="shared" si="3"/>
        <v>0</v>
      </c>
      <c r="I167" s="98">
        <f>SUMIFS(BAN!U:U,BAN!B:B,C167,BAN!A:A,A167)</f>
        <v>0</v>
      </c>
      <c r="J167" s="99">
        <f t="shared" si="4"/>
        <v>0</v>
      </c>
      <c r="K167" s="99">
        <f>SUMIFS('CT THU KH'!L:L,'CT THU KH'!Q:Q,A167,'CT THU KH'!H:H,C167)</f>
        <v>0</v>
      </c>
      <c r="L167" s="99">
        <f t="shared" si="5"/>
        <v>0</v>
      </c>
      <c r="M167" s="100"/>
      <c r="N167" s="99">
        <f t="shared" si="6"/>
        <v>0</v>
      </c>
      <c r="O167" s="98">
        <f>SUMIF('CT TIEN VE'!$L$5:$L$44,$C167,'CT TIEN VE'!$D$5:$D$44)</f>
        <v>0</v>
      </c>
      <c r="P167" s="98">
        <f>SUMIF('CT TIEN VE'!$W$5:$W$44,$C167,'CT TIEN VE'!$S$5:$S$44)</f>
        <v>0</v>
      </c>
    </row>
    <row r="168" spans="1:16" ht="28.5" customHeight="1" x14ac:dyDescent="0.15">
      <c r="A168" s="96" t="str">
        <f t="shared" si="1"/>
        <v>44533</v>
      </c>
      <c r="B168" s="97" t="str">
        <f t="shared" si="2"/>
        <v>DS</v>
      </c>
      <c r="C168" s="96" t="s">
        <v>1278</v>
      </c>
      <c r="D168" s="96" t="str">
        <f>IFERROR(VLOOKUP(C168,BAN!B:C,2,0),0)</f>
        <v>44533</v>
      </c>
      <c r="E168" s="98" t="str">
        <f>IFERROR(VLOOKUP(C168,BAN!B:H,7,0),0)</f>
        <v>Thùy Linh</v>
      </c>
      <c r="F168" s="98">
        <f>SUMIFS(BAN!Q:Q,BAN!B:B,C168,BAN!A:A,A168)+SUMIFS(BAN!O:O,BAN!B:B,C168,BAN!A:A,A168)</f>
        <v>9060000</v>
      </c>
      <c r="G168" s="98">
        <f>SUMIFS(BAN!O:O,BAN!B:B,C168,BAN!A:A,A168)+SUMIFS(BAN!S:S,BAN!B:B,C168,BAN!A:A,A168)</f>
        <v>0</v>
      </c>
      <c r="H168" s="98">
        <f t="shared" si="3"/>
        <v>9060000</v>
      </c>
      <c r="I168" s="98">
        <f>SUMIFS(BAN!U:U,BAN!B:B,C168,BAN!A:A,A168)</f>
        <v>0</v>
      </c>
      <c r="J168" s="99">
        <f t="shared" si="4"/>
        <v>9060000</v>
      </c>
      <c r="K168" s="99">
        <f>SUMIFS('CT THU KH'!L:L,'CT THU KH'!Q:Q,A168,'CT THU KH'!H:H,C168)</f>
        <v>0</v>
      </c>
      <c r="L168" s="99">
        <f t="shared" si="5"/>
        <v>9060000</v>
      </c>
      <c r="M168" s="100"/>
      <c r="N168" s="99">
        <f t="shared" si="6"/>
        <v>0</v>
      </c>
      <c r="O168" s="98">
        <f>SUMIF('CT TIEN VE'!$L$5:$L$44,$C168,'CT TIEN VE'!$D$5:$D$44)</f>
        <v>0</v>
      </c>
      <c r="P168" s="98">
        <f>SUMIF('CT TIEN VE'!$W$5:$W$44,$C168,'CT TIEN VE'!$S$5:$S$44)</f>
        <v>0</v>
      </c>
    </row>
    <row r="169" spans="1:16" ht="28.5" customHeight="1" x14ac:dyDescent="0.15">
      <c r="A169" s="96" t="str">
        <f t="shared" si="1"/>
        <v>03/2021</v>
      </c>
      <c r="B169" s="97" t="str">
        <f t="shared" si="2"/>
        <v>DS</v>
      </c>
      <c r="C169" s="96" t="s">
        <v>1281</v>
      </c>
      <c r="D169" s="96" t="str">
        <f>IFERROR(VLOOKUP(C169,BAN!B:C,2,0),0)</f>
        <v>13/03/2021</v>
      </c>
      <c r="E169" s="98" t="str">
        <f>IFERROR(VLOOKUP(C169,BAN!B:H,7,0),0)</f>
        <v>Phương Thảo</v>
      </c>
      <c r="F169" s="98">
        <f>SUMIFS(BAN!Q:Q,BAN!B:B,C169,BAN!A:A,A169)+SUMIFS(BAN!O:O,BAN!B:B,C169,BAN!A:A,A169)</f>
        <v>100000</v>
      </c>
      <c r="G169" s="98">
        <f>SUMIFS(BAN!O:O,BAN!B:B,C169,BAN!A:A,A169)+SUMIFS(BAN!S:S,BAN!B:B,C169,BAN!A:A,A169)</f>
        <v>0</v>
      </c>
      <c r="H169" s="98">
        <f t="shared" si="3"/>
        <v>100000</v>
      </c>
      <c r="I169" s="98">
        <f>SUMIFS(BAN!U:U,BAN!B:B,C169,BAN!A:A,A169)</f>
        <v>0</v>
      </c>
      <c r="J169" s="99">
        <f t="shared" si="4"/>
        <v>100000</v>
      </c>
      <c r="K169" s="99">
        <f>SUMIFS('CT THU KH'!L:L,'CT THU KH'!Q:Q,A169,'CT THU KH'!H:H,C169)</f>
        <v>100000</v>
      </c>
      <c r="L169" s="99">
        <f t="shared" si="5"/>
        <v>0</v>
      </c>
      <c r="M169" s="100"/>
      <c r="N169" s="99">
        <f t="shared" si="6"/>
        <v>0</v>
      </c>
      <c r="O169" s="98">
        <f>SUMIF('CT TIEN VE'!$L$5:$L$44,$C169,'CT TIEN VE'!$D$5:$D$44)</f>
        <v>0</v>
      </c>
      <c r="P169" s="98">
        <f>SUMIF('CT TIEN VE'!$W$5:$W$44,$C169,'CT TIEN VE'!$S$5:$S$44)</f>
        <v>0</v>
      </c>
    </row>
    <row r="170" spans="1:16" ht="28.5" customHeight="1" x14ac:dyDescent="0.15">
      <c r="A170" s="96" t="str">
        <f t="shared" si="1"/>
        <v>03/2021</v>
      </c>
      <c r="B170" s="97" t="str">
        <f t="shared" si="2"/>
        <v>DS</v>
      </c>
      <c r="C170" s="96" t="s">
        <v>1287</v>
      </c>
      <c r="D170" s="96" t="str">
        <f>IFERROR(VLOOKUP(C170,BAN!B:C,2,0),0)</f>
        <v>14/03/2021</v>
      </c>
      <c r="E170" s="98" t="str">
        <f>IFERROR(VLOOKUP(C170,BAN!B:H,7,0),0)</f>
        <v>Thùy Linh</v>
      </c>
      <c r="F170" s="98">
        <f>SUMIFS(BAN!Q:Q,BAN!B:B,C170,BAN!A:A,A170)+SUMIFS(BAN!O:O,BAN!B:B,C170,BAN!A:A,A170)</f>
        <v>20185000</v>
      </c>
      <c r="G170" s="98">
        <f>SUMIFS(BAN!O:O,BAN!B:B,C170,BAN!A:A,A170)+SUMIFS(BAN!S:S,BAN!B:B,C170,BAN!A:A,A170)</f>
        <v>0</v>
      </c>
      <c r="H170" s="98">
        <f t="shared" si="3"/>
        <v>20185000</v>
      </c>
      <c r="I170" s="98">
        <f>SUMIFS(BAN!U:U,BAN!B:B,C170,BAN!A:A,A170)</f>
        <v>0</v>
      </c>
      <c r="J170" s="99">
        <f t="shared" si="4"/>
        <v>20185000</v>
      </c>
      <c r="K170" s="99">
        <f>SUMIFS('CT THU KH'!L:L,'CT THU KH'!Q:Q,A170,'CT THU KH'!H:H,C170)</f>
        <v>20185000</v>
      </c>
      <c r="L170" s="99">
        <f t="shared" si="5"/>
        <v>0</v>
      </c>
      <c r="M170" s="100"/>
      <c r="N170" s="99">
        <f t="shared" si="6"/>
        <v>0</v>
      </c>
      <c r="O170" s="98">
        <f>SUMIF('CT TIEN VE'!$L$5:$L$44,$C170,'CT TIEN VE'!$D$5:$D$44)</f>
        <v>0</v>
      </c>
      <c r="P170" s="98">
        <f>SUMIF('CT TIEN VE'!$W$5:$W$44,$C170,'CT TIEN VE'!$S$5:$S$44)</f>
        <v>0</v>
      </c>
    </row>
    <row r="171" spans="1:16" ht="28.5" customHeight="1" x14ac:dyDescent="0.15">
      <c r="A171" s="96" t="str">
        <f t="shared" si="1"/>
        <v>03/2021</v>
      </c>
      <c r="B171" s="97" t="str">
        <f t="shared" si="2"/>
        <v>DS</v>
      </c>
      <c r="C171" s="96" t="s">
        <v>1294</v>
      </c>
      <c r="D171" s="96" t="str">
        <f>IFERROR(VLOOKUP(C171,BAN!B:C,2,0),0)</f>
        <v>14/03/2021</v>
      </c>
      <c r="E171" s="98" t="str">
        <f>IFERROR(VLOOKUP(C171,BAN!B:H,7,0),0)</f>
        <v>Thùy Linh</v>
      </c>
      <c r="F171" s="98">
        <f>SUMIFS(BAN!Q:Q,BAN!B:B,C171,BAN!A:A,A171)+SUMIFS(BAN!O:O,BAN!B:B,C171,BAN!A:A,A171)</f>
        <v>5885000</v>
      </c>
      <c r="G171" s="98">
        <f>SUMIFS(BAN!O:O,BAN!B:B,C171,BAN!A:A,A171)+SUMIFS(BAN!S:S,BAN!B:B,C171,BAN!A:A,A171)</f>
        <v>1817750</v>
      </c>
      <c r="H171" s="98">
        <f t="shared" si="3"/>
        <v>4067250</v>
      </c>
      <c r="I171" s="98">
        <f>SUMIFS(BAN!U:U,BAN!B:B,C171,BAN!A:A,A171)</f>
        <v>0</v>
      </c>
      <c r="J171" s="99">
        <f t="shared" si="4"/>
        <v>4067250</v>
      </c>
      <c r="K171" s="99">
        <f>SUMIFS('CT THU KH'!L:L,'CT THU KH'!Q:Q,A171,'CT THU KH'!H:H,C171)</f>
        <v>4067250</v>
      </c>
      <c r="L171" s="99">
        <f t="shared" si="5"/>
        <v>0</v>
      </c>
      <c r="M171" s="100"/>
      <c r="N171" s="99">
        <f t="shared" si="6"/>
        <v>0</v>
      </c>
      <c r="O171" s="98">
        <f>SUMIF('CT TIEN VE'!$L$5:$L$44,$C171,'CT TIEN VE'!$D$5:$D$44)</f>
        <v>0</v>
      </c>
      <c r="P171" s="98">
        <f>SUMIF('CT TIEN VE'!$W$5:$W$44,$C171,'CT TIEN VE'!$S$5:$S$44)</f>
        <v>0</v>
      </c>
    </row>
    <row r="172" spans="1:16" ht="28.5" customHeight="1" x14ac:dyDescent="0.15">
      <c r="A172" s="96" t="str">
        <f t="shared" si="1"/>
        <v>03/2021</v>
      </c>
      <c r="B172" s="97" t="str">
        <f t="shared" si="2"/>
        <v>DS</v>
      </c>
      <c r="C172" s="96" t="s">
        <v>1301</v>
      </c>
      <c r="D172" s="96" t="str">
        <f>IFERROR(VLOOKUP(C172,BAN!B:C,2,0),0)</f>
        <v>17/03/2021</v>
      </c>
      <c r="E172" s="98" t="str">
        <f>IFERROR(VLOOKUP(C172,BAN!B:H,7,0),0)</f>
        <v>Thùy Linh</v>
      </c>
      <c r="F172" s="98">
        <f>SUMIFS(BAN!Q:Q,BAN!B:B,C172,BAN!A:A,A172)+SUMIFS(BAN!O:O,BAN!B:B,C172,BAN!A:A,A172)</f>
        <v>3125000</v>
      </c>
      <c r="G172" s="98">
        <f>SUMIFS(BAN!O:O,BAN!B:B,C172,BAN!A:A,A172)+SUMIFS(BAN!S:S,BAN!B:B,C172,BAN!A:A,A172)</f>
        <v>155000</v>
      </c>
      <c r="H172" s="98">
        <f t="shared" si="3"/>
        <v>2970000</v>
      </c>
      <c r="I172" s="98">
        <f>SUMIFS(BAN!U:U,BAN!B:B,C172,BAN!A:A,A172)</f>
        <v>0</v>
      </c>
      <c r="J172" s="99">
        <f t="shared" si="4"/>
        <v>2970000</v>
      </c>
      <c r="K172" s="99">
        <f>SUMIFS('CT THU KH'!L:L,'CT THU KH'!Q:Q,A172,'CT THU KH'!H:H,C172)</f>
        <v>2970000</v>
      </c>
      <c r="L172" s="99">
        <f t="shared" si="5"/>
        <v>0</v>
      </c>
      <c r="M172" s="100"/>
      <c r="N172" s="99">
        <f t="shared" si="6"/>
        <v>0</v>
      </c>
      <c r="O172" s="98">
        <f>SUMIF('CT TIEN VE'!$L$5:$L$44,$C172,'CT TIEN VE'!$D$5:$D$44)</f>
        <v>0</v>
      </c>
      <c r="P172" s="98">
        <f>SUMIF('CT TIEN VE'!$W$5:$W$44,$C172,'CT TIEN VE'!$S$5:$S$44)</f>
        <v>0</v>
      </c>
    </row>
    <row r="173" spans="1:16" ht="28.5" customHeight="1" x14ac:dyDescent="0.15">
      <c r="A173" s="96" t="str">
        <f t="shared" si="1"/>
        <v>03/2021</v>
      </c>
      <c r="B173" s="97" t="str">
        <f t="shared" si="2"/>
        <v>DS</v>
      </c>
      <c r="C173" s="96" t="s">
        <v>1309</v>
      </c>
      <c r="D173" s="96" t="str">
        <f>IFERROR(VLOOKUP(C173,BAN!B:C,2,0),0)</f>
        <v>17/03/2021</v>
      </c>
      <c r="E173" s="98" t="str">
        <f>IFERROR(VLOOKUP(C173,BAN!B:H,7,0),0)</f>
        <v>Thùy Linh</v>
      </c>
      <c r="F173" s="98">
        <f>SUMIFS(BAN!Q:Q,BAN!B:B,C173,BAN!A:A,A173)+SUMIFS(BAN!O:O,BAN!B:B,C173,BAN!A:A,A173)</f>
        <v>6490000</v>
      </c>
      <c r="G173" s="98">
        <f>SUMIFS(BAN!O:O,BAN!B:B,C173,BAN!A:A,A173)+SUMIFS(BAN!S:S,BAN!B:B,C173,BAN!A:A,A173)</f>
        <v>0</v>
      </c>
      <c r="H173" s="98">
        <f t="shared" si="3"/>
        <v>6490000</v>
      </c>
      <c r="I173" s="98">
        <f>SUMIFS(BAN!U:U,BAN!B:B,C173,BAN!A:A,A173)</f>
        <v>0</v>
      </c>
      <c r="J173" s="99">
        <f t="shared" si="4"/>
        <v>6490000</v>
      </c>
      <c r="K173" s="99">
        <f>SUMIFS('CT THU KH'!L:L,'CT THU KH'!Q:Q,A173,'CT THU KH'!H:H,C173)</f>
        <v>6490000</v>
      </c>
      <c r="L173" s="99">
        <f t="shared" si="5"/>
        <v>0</v>
      </c>
      <c r="M173" s="100"/>
      <c r="N173" s="99">
        <f t="shared" si="6"/>
        <v>0</v>
      </c>
      <c r="O173" s="98">
        <f>SUMIF('CT TIEN VE'!$L$5:$L$44,$C173,'CT TIEN VE'!$D$5:$D$44)</f>
        <v>0</v>
      </c>
      <c r="P173" s="98">
        <f>SUMIF('CT TIEN VE'!$W$5:$W$44,$C173,'CT TIEN VE'!$S$5:$S$44)</f>
        <v>0</v>
      </c>
    </row>
    <row r="174" spans="1:16" ht="28.5" customHeight="1" x14ac:dyDescent="0.15">
      <c r="A174" s="96" t="str">
        <f t="shared" si="1"/>
        <v>03/2021</v>
      </c>
      <c r="B174" s="97" t="str">
        <f t="shared" si="2"/>
        <v>DS</v>
      </c>
      <c r="C174" s="96" t="s">
        <v>1314</v>
      </c>
      <c r="D174" s="96" t="str">
        <f>IFERROR(VLOOKUP(C174,BAN!B:C,2,0),0)</f>
        <v>17/03/2021</v>
      </c>
      <c r="E174" s="98" t="str">
        <f>IFERROR(VLOOKUP(C174,BAN!B:H,7,0),0)</f>
        <v>Thùy Linh</v>
      </c>
      <c r="F174" s="98">
        <f>SUMIFS(BAN!Q:Q,BAN!B:B,C174,BAN!A:A,A174)+SUMIFS(BAN!O:O,BAN!B:B,C174,BAN!A:A,A174)</f>
        <v>3750000</v>
      </c>
      <c r="G174" s="98">
        <f>SUMIFS(BAN!O:O,BAN!B:B,C174,BAN!A:A,A174)+SUMIFS(BAN!S:S,BAN!B:B,C174,BAN!A:A,A174)</f>
        <v>3750000</v>
      </c>
      <c r="H174" s="98">
        <f t="shared" si="3"/>
        <v>0</v>
      </c>
      <c r="I174" s="98">
        <f>SUMIFS(BAN!U:U,BAN!B:B,C174,BAN!A:A,A174)</f>
        <v>0</v>
      </c>
      <c r="J174" s="99">
        <f t="shared" si="4"/>
        <v>0</v>
      </c>
      <c r="K174" s="99">
        <f>SUMIFS('CT THU KH'!L:L,'CT THU KH'!Q:Q,A174,'CT THU KH'!H:H,C174)</f>
        <v>0</v>
      </c>
      <c r="L174" s="99">
        <f t="shared" si="5"/>
        <v>0</v>
      </c>
      <c r="M174" s="100"/>
      <c r="N174" s="99">
        <f t="shared" si="6"/>
        <v>0</v>
      </c>
      <c r="O174" s="98">
        <f>SUMIF('CT TIEN VE'!$L$5:$L$44,$C174,'CT TIEN VE'!$D$5:$D$44)</f>
        <v>0</v>
      </c>
      <c r="P174" s="98">
        <f>SUMIF('CT TIEN VE'!$W$5:$W$44,$C174,'CT TIEN VE'!$S$5:$S$44)</f>
        <v>0</v>
      </c>
    </row>
    <row r="175" spans="1:16" ht="28.5" customHeight="1" x14ac:dyDescent="0.15">
      <c r="A175" s="96" t="str">
        <f t="shared" si="1"/>
        <v>03/2021</v>
      </c>
      <c r="B175" s="97" t="str">
        <f t="shared" si="2"/>
        <v>DS</v>
      </c>
      <c r="C175" s="96" t="s">
        <v>1318</v>
      </c>
      <c r="D175" s="96" t="str">
        <f>IFERROR(VLOOKUP(C175,BAN!B:C,2,0),0)</f>
        <v>19/03/2021</v>
      </c>
      <c r="E175" s="98" t="str">
        <f>IFERROR(VLOOKUP(C175,BAN!B:H,7,0),0)</f>
        <v>Thùy Linh</v>
      </c>
      <c r="F175" s="98">
        <f>SUMIFS(BAN!Q:Q,BAN!B:B,C175,BAN!A:A,A175)+SUMIFS(BAN!O:O,BAN!B:B,C175,BAN!A:A,A175)</f>
        <v>6985000</v>
      </c>
      <c r="G175" s="98">
        <f>SUMIFS(BAN!O:O,BAN!B:B,C175,BAN!A:A,A175)+SUMIFS(BAN!S:S,BAN!B:B,C175,BAN!A:A,A175)</f>
        <v>3184500</v>
      </c>
      <c r="H175" s="98">
        <f t="shared" si="3"/>
        <v>3800500</v>
      </c>
      <c r="I175" s="98">
        <f>SUMIFS(BAN!U:U,BAN!B:B,C175,BAN!A:A,A175)</f>
        <v>0</v>
      </c>
      <c r="J175" s="99">
        <f t="shared" si="4"/>
        <v>3800500</v>
      </c>
      <c r="K175" s="99">
        <f>SUMIFS('CT THU KH'!L:L,'CT THU KH'!Q:Q,A175,'CT THU KH'!H:H,C175)</f>
        <v>3800500</v>
      </c>
      <c r="L175" s="99">
        <f t="shared" si="5"/>
        <v>0</v>
      </c>
      <c r="M175" s="100"/>
      <c r="N175" s="99">
        <f t="shared" si="6"/>
        <v>0</v>
      </c>
      <c r="O175" s="98">
        <f>SUMIF('CT TIEN VE'!$L$5:$L$44,$C175,'CT TIEN VE'!$D$5:$D$44)</f>
        <v>0</v>
      </c>
      <c r="P175" s="98">
        <f>SUMIF('CT TIEN VE'!$W$5:$W$44,$C175,'CT TIEN VE'!$S$5:$S$44)</f>
        <v>0</v>
      </c>
    </row>
    <row r="176" spans="1:16" ht="28.5" customHeight="1" x14ac:dyDescent="0.15">
      <c r="A176" s="96" t="str">
        <f t="shared" si="1"/>
        <v>03/2021</v>
      </c>
      <c r="B176" s="97" t="str">
        <f t="shared" si="2"/>
        <v>DS</v>
      </c>
      <c r="C176" s="96" t="s">
        <v>1325</v>
      </c>
      <c r="D176" s="96" t="str">
        <f>IFERROR(VLOOKUP(C176,BAN!B:C,2,0),0)</f>
        <v>21/03/2021</v>
      </c>
      <c r="E176" s="98" t="str">
        <f>IFERROR(VLOOKUP(C176,BAN!B:H,7,0),0)</f>
        <v>Ánh Nguyệt</v>
      </c>
      <c r="F176" s="98">
        <f>SUMIFS(BAN!Q:Q,BAN!B:B,C176,BAN!A:A,A176)+SUMIFS(BAN!O:O,BAN!B:B,C176,BAN!A:A,A176)</f>
        <v>1925000</v>
      </c>
      <c r="G176" s="98">
        <f>SUMIFS(BAN!O:O,BAN!B:B,C176,BAN!A:A,A176)+SUMIFS(BAN!S:S,BAN!B:B,C176,BAN!A:A,A176)</f>
        <v>481250</v>
      </c>
      <c r="H176" s="98">
        <f t="shared" si="3"/>
        <v>1443750</v>
      </c>
      <c r="I176" s="98">
        <f>SUMIFS(BAN!U:U,BAN!B:B,C176,BAN!A:A,A176)</f>
        <v>0</v>
      </c>
      <c r="J176" s="99">
        <f t="shared" si="4"/>
        <v>1443750</v>
      </c>
      <c r="K176" s="99">
        <f>SUMIFS('CT THU KH'!L:L,'CT THU KH'!Q:Q,A176,'CT THU KH'!H:H,C176)</f>
        <v>1443750</v>
      </c>
      <c r="L176" s="99">
        <f t="shared" si="5"/>
        <v>0</v>
      </c>
      <c r="M176" s="100"/>
      <c r="N176" s="99">
        <f t="shared" si="6"/>
        <v>0</v>
      </c>
      <c r="O176" s="98">
        <f>SUMIF('CT TIEN VE'!$L$5:$L$44,$C176,'CT TIEN VE'!$D$5:$D$44)</f>
        <v>0</v>
      </c>
      <c r="P176" s="98">
        <f>SUMIF('CT TIEN VE'!$W$5:$W$44,$C176,'CT TIEN VE'!$S$5:$S$44)</f>
        <v>0</v>
      </c>
    </row>
    <row r="177" spans="1:16" ht="28.5" customHeight="1" x14ac:dyDescent="0.15">
      <c r="A177" s="96" t="str">
        <f t="shared" si="1"/>
        <v>03/2021</v>
      </c>
      <c r="B177" s="97" t="str">
        <f t="shared" si="2"/>
        <v>DS</v>
      </c>
      <c r="C177" s="96" t="s">
        <v>1331</v>
      </c>
      <c r="D177" s="96" t="str">
        <f>IFERROR(VLOOKUP(C177,BAN!B:C,2,0),0)</f>
        <v>22/03/2021</v>
      </c>
      <c r="E177" s="98" t="str">
        <f>IFERROR(VLOOKUP(C177,BAN!B:H,7,0),0)</f>
        <v>Thùy Linh</v>
      </c>
      <c r="F177" s="98">
        <f>SUMIFS(BAN!Q:Q,BAN!B:B,C177,BAN!A:A,A177)+SUMIFS(BAN!O:O,BAN!B:B,C177,BAN!A:A,A177)</f>
        <v>12575000</v>
      </c>
      <c r="G177" s="98">
        <f>SUMIFS(BAN!O:O,BAN!B:B,C177,BAN!A:A,A177)+SUMIFS(BAN!S:S,BAN!B:B,C177,BAN!A:A,A177)</f>
        <v>12575000</v>
      </c>
      <c r="H177" s="98">
        <f t="shared" si="3"/>
        <v>0</v>
      </c>
      <c r="I177" s="98">
        <f>SUMIFS(BAN!U:U,BAN!B:B,C177,BAN!A:A,A177)</f>
        <v>0</v>
      </c>
      <c r="J177" s="99">
        <f t="shared" si="4"/>
        <v>0</v>
      </c>
      <c r="K177" s="99">
        <f>SUMIFS('CT THU KH'!L:L,'CT THU KH'!Q:Q,A177,'CT THU KH'!H:H,C177)</f>
        <v>0</v>
      </c>
      <c r="L177" s="99">
        <f t="shared" si="5"/>
        <v>0</v>
      </c>
      <c r="M177" s="100"/>
      <c r="N177" s="99">
        <f t="shared" si="6"/>
        <v>0</v>
      </c>
      <c r="O177" s="98">
        <f>SUMIF('CT TIEN VE'!$L$5:$L$44,$C177,'CT TIEN VE'!$D$5:$D$44)</f>
        <v>0</v>
      </c>
      <c r="P177" s="98">
        <f>SUMIF('CT TIEN VE'!$W$5:$W$44,$C177,'CT TIEN VE'!$S$5:$S$44)</f>
        <v>0</v>
      </c>
    </row>
    <row r="178" spans="1:16" ht="28.5" customHeight="1" x14ac:dyDescent="0.15">
      <c r="A178" s="96" t="str">
        <f t="shared" si="1"/>
        <v>03/2021</v>
      </c>
      <c r="B178" s="97" t="str">
        <f t="shared" si="2"/>
        <v>DS</v>
      </c>
      <c r="C178" s="96" t="s">
        <v>1339</v>
      </c>
      <c r="D178" s="96" t="str">
        <f>IFERROR(VLOOKUP(C178,BAN!B:C,2,0),0)</f>
        <v>22/03/2021</v>
      </c>
      <c r="E178" s="98" t="str">
        <f>IFERROR(VLOOKUP(C178,BAN!B:H,7,0),0)</f>
        <v>Phương Thảo</v>
      </c>
      <c r="F178" s="98">
        <f>SUMIFS(BAN!Q:Q,BAN!B:B,C178,BAN!A:A,A178)+SUMIFS(BAN!O:O,BAN!B:B,C178,BAN!A:A,A178)</f>
        <v>1150000</v>
      </c>
      <c r="G178" s="98">
        <f>SUMIFS(BAN!O:O,BAN!B:B,C178,BAN!A:A,A178)+SUMIFS(BAN!S:S,BAN!B:B,C178,BAN!A:A,A178)</f>
        <v>690000</v>
      </c>
      <c r="H178" s="98">
        <f t="shared" si="3"/>
        <v>460000</v>
      </c>
      <c r="I178" s="98">
        <f>SUMIFS(BAN!U:U,BAN!B:B,C178,BAN!A:A,A178)</f>
        <v>0</v>
      </c>
      <c r="J178" s="99">
        <f t="shared" si="4"/>
        <v>460000</v>
      </c>
      <c r="K178" s="99">
        <f>SUMIFS('CT THU KH'!L:L,'CT THU KH'!Q:Q,A178,'CT THU KH'!H:H,C178)</f>
        <v>460000</v>
      </c>
      <c r="L178" s="99">
        <f t="shared" si="5"/>
        <v>0</v>
      </c>
      <c r="M178" s="100"/>
      <c r="N178" s="99">
        <f t="shared" si="6"/>
        <v>0</v>
      </c>
      <c r="O178" s="98">
        <f>SUMIF('CT TIEN VE'!$L$5:$L$44,$C178,'CT TIEN VE'!$D$5:$D$44)</f>
        <v>0</v>
      </c>
      <c r="P178" s="98">
        <f>SUMIF('CT TIEN VE'!$W$5:$W$44,$C178,'CT TIEN VE'!$S$5:$S$44)</f>
        <v>0</v>
      </c>
    </row>
    <row r="179" spans="1:16" ht="28.5" customHeight="1" x14ac:dyDescent="0.15">
      <c r="A179" s="96" t="str">
        <f t="shared" si="1"/>
        <v>03/2021</v>
      </c>
      <c r="B179" s="97" t="str">
        <f t="shared" si="2"/>
        <v>DS</v>
      </c>
      <c r="C179" s="96" t="s">
        <v>1345</v>
      </c>
      <c r="D179" s="96" t="str">
        <f>IFERROR(VLOOKUP(C179,BAN!B:C,2,0),0)</f>
        <v>23/03/2021</v>
      </c>
      <c r="E179" s="98" t="str">
        <f>IFERROR(VLOOKUP(C179,BAN!B:H,7,0),0)</f>
        <v>Ánh Nguyệt</v>
      </c>
      <c r="F179" s="98">
        <f>SUMIFS(BAN!Q:Q,BAN!B:B,C179,BAN!A:A,A179)+SUMIFS(BAN!O:O,BAN!B:B,C179,BAN!A:A,A179)</f>
        <v>23000000</v>
      </c>
      <c r="G179" s="98">
        <f>SUMIFS(BAN!O:O,BAN!B:B,C179,BAN!A:A,A179)+SUMIFS(BAN!S:S,BAN!B:B,C179,BAN!A:A,A179)</f>
        <v>0</v>
      </c>
      <c r="H179" s="98">
        <f t="shared" si="3"/>
        <v>23000000</v>
      </c>
      <c r="I179" s="98">
        <f>SUMIFS(BAN!U:U,BAN!B:B,C179,BAN!A:A,A179)</f>
        <v>0</v>
      </c>
      <c r="J179" s="99">
        <f t="shared" si="4"/>
        <v>23000000</v>
      </c>
      <c r="K179" s="99">
        <f>SUMIFS('CT THU KH'!L:L,'CT THU KH'!Q:Q,A179,'CT THU KH'!H:H,C179)</f>
        <v>23000000</v>
      </c>
      <c r="L179" s="99">
        <f t="shared" si="5"/>
        <v>0</v>
      </c>
      <c r="M179" s="100"/>
      <c r="N179" s="99">
        <f t="shared" si="6"/>
        <v>0</v>
      </c>
      <c r="O179" s="98">
        <f>SUMIF('CT TIEN VE'!$L$5:$L$44,$C179,'CT TIEN VE'!$D$5:$D$44)</f>
        <v>0</v>
      </c>
      <c r="P179" s="98">
        <f>SUMIF('CT TIEN VE'!$W$5:$W$44,$C179,'CT TIEN VE'!$S$5:$S$44)</f>
        <v>0</v>
      </c>
    </row>
    <row r="180" spans="1:16" ht="28.5" customHeight="1" x14ac:dyDescent="0.15">
      <c r="A180" s="96" t="str">
        <f t="shared" si="1"/>
        <v>03/2021</v>
      </c>
      <c r="B180" s="97" t="str">
        <f t="shared" si="2"/>
        <v>DS</v>
      </c>
      <c r="C180" s="96" t="s">
        <v>1354</v>
      </c>
      <c r="D180" s="96" t="str">
        <f>IFERROR(VLOOKUP(C180,BAN!B:C,2,0),0)</f>
        <v>24/03/2021</v>
      </c>
      <c r="E180" s="98" t="str">
        <f>IFERROR(VLOOKUP(C180,BAN!B:H,7,0),0)</f>
        <v>Thùy Linh</v>
      </c>
      <c r="F180" s="98">
        <f>SUMIFS(BAN!Q:Q,BAN!B:B,C180,BAN!A:A,A180)+SUMIFS(BAN!O:O,BAN!B:B,C180,BAN!A:A,A180)</f>
        <v>1900000</v>
      </c>
      <c r="G180" s="98">
        <f>SUMIFS(BAN!O:O,BAN!B:B,C180,BAN!A:A,A180)+SUMIFS(BAN!S:S,BAN!B:B,C180,BAN!A:A,A180)</f>
        <v>0</v>
      </c>
      <c r="H180" s="98">
        <f t="shared" si="3"/>
        <v>1900000</v>
      </c>
      <c r="I180" s="98">
        <f>SUMIFS(BAN!U:U,BAN!B:B,C180,BAN!A:A,A180)</f>
        <v>0</v>
      </c>
      <c r="J180" s="99">
        <f t="shared" si="4"/>
        <v>1900000</v>
      </c>
      <c r="K180" s="99">
        <f>SUMIFS('CT THU KH'!L:L,'CT THU KH'!Q:Q,A180,'CT THU KH'!H:H,C180)</f>
        <v>1900000</v>
      </c>
      <c r="L180" s="99">
        <f t="shared" si="5"/>
        <v>0</v>
      </c>
      <c r="M180" s="100"/>
      <c r="N180" s="99">
        <f t="shared" si="6"/>
        <v>0</v>
      </c>
      <c r="O180" s="98">
        <f>SUMIF('CT TIEN VE'!$L$5:$L$44,$C180,'CT TIEN VE'!$D$5:$D$44)</f>
        <v>0</v>
      </c>
      <c r="P180" s="98">
        <f>SUMIF('CT TIEN VE'!$W$5:$W$44,$C180,'CT TIEN VE'!$S$5:$S$44)</f>
        <v>0</v>
      </c>
    </row>
    <row r="181" spans="1:16" ht="28.5" customHeight="1" x14ac:dyDescent="0.15">
      <c r="A181" s="96" t="str">
        <f t="shared" si="1"/>
        <v>03/2021</v>
      </c>
      <c r="B181" s="97" t="str">
        <f t="shared" si="2"/>
        <v>DS</v>
      </c>
      <c r="C181" s="96" t="s">
        <v>1361</v>
      </c>
      <c r="D181" s="96" t="str">
        <f>IFERROR(VLOOKUP(C181,BAN!B:C,2,0),0)</f>
        <v>24/03/2021</v>
      </c>
      <c r="E181" s="98" t="str">
        <f>IFERROR(VLOOKUP(C181,BAN!B:H,7,0),0)</f>
        <v>Ánh Nguyệt</v>
      </c>
      <c r="F181" s="98">
        <f>SUMIFS(BAN!Q:Q,BAN!B:B,C181,BAN!A:A,A181)+SUMIFS(BAN!O:O,BAN!B:B,C181,BAN!A:A,A181)</f>
        <v>22000000</v>
      </c>
      <c r="G181" s="98">
        <f>SUMIFS(BAN!O:O,BAN!B:B,C181,BAN!A:A,A181)+SUMIFS(BAN!S:S,BAN!B:B,C181,BAN!A:A,A181)</f>
        <v>8800000</v>
      </c>
      <c r="H181" s="98">
        <f t="shared" si="3"/>
        <v>13200000</v>
      </c>
      <c r="I181" s="98">
        <f>SUMIFS(BAN!U:U,BAN!B:B,C181,BAN!A:A,A181)</f>
        <v>0</v>
      </c>
      <c r="J181" s="99">
        <f t="shared" si="4"/>
        <v>13200000</v>
      </c>
      <c r="K181" s="99">
        <f>SUMIFS('CT THU KH'!L:L,'CT THU KH'!Q:Q,A181,'CT THU KH'!H:H,C181)</f>
        <v>13200000</v>
      </c>
      <c r="L181" s="99">
        <f t="shared" si="5"/>
        <v>0</v>
      </c>
      <c r="M181" s="100"/>
      <c r="N181" s="99">
        <f t="shared" si="6"/>
        <v>0</v>
      </c>
      <c r="O181" s="98">
        <f>SUMIF('CT TIEN VE'!$L$5:$L$44,$C181,'CT TIEN VE'!$D$5:$D$44)</f>
        <v>0</v>
      </c>
      <c r="P181" s="98">
        <f>SUMIF('CT TIEN VE'!$W$5:$W$44,$C181,'CT TIEN VE'!$S$5:$S$44)</f>
        <v>0</v>
      </c>
    </row>
    <row r="182" spans="1:16" ht="28.5" customHeight="1" x14ac:dyDescent="0.15">
      <c r="A182" s="96" t="str">
        <f t="shared" si="1"/>
        <v>03/2021</v>
      </c>
      <c r="B182" s="97" t="str">
        <f t="shared" si="2"/>
        <v>DS</v>
      </c>
      <c r="C182" s="96" t="s">
        <v>1366</v>
      </c>
      <c r="D182" s="96" t="str">
        <f>IFERROR(VLOOKUP(C182,BAN!B:C,2,0),0)</f>
        <v>24/03/2021</v>
      </c>
      <c r="E182" s="98" t="str">
        <f>IFERROR(VLOOKUP(C182,BAN!B:H,7,0),0)</f>
        <v>Ánh Nguyệt</v>
      </c>
      <c r="F182" s="98">
        <f>SUMIFS(BAN!Q:Q,BAN!B:B,C182,BAN!A:A,A182)+SUMIFS(BAN!O:O,BAN!B:B,C182,BAN!A:A,A182)</f>
        <v>1485000</v>
      </c>
      <c r="G182" s="98">
        <f>SUMIFS(BAN!O:O,BAN!B:B,C182,BAN!A:A,A182)+SUMIFS(BAN!S:S,BAN!B:B,C182,BAN!A:A,A182)</f>
        <v>594000</v>
      </c>
      <c r="H182" s="98">
        <f t="shared" si="3"/>
        <v>891000</v>
      </c>
      <c r="I182" s="98">
        <f>SUMIFS(BAN!U:U,BAN!B:B,C182,BAN!A:A,A182)</f>
        <v>0</v>
      </c>
      <c r="J182" s="99">
        <f t="shared" si="4"/>
        <v>891000</v>
      </c>
      <c r="K182" s="99">
        <f>SUMIFS('CT THU KH'!L:L,'CT THU KH'!Q:Q,A182,'CT THU KH'!H:H,C182)</f>
        <v>891000</v>
      </c>
      <c r="L182" s="99">
        <f t="shared" si="5"/>
        <v>0</v>
      </c>
      <c r="M182" s="100"/>
      <c r="N182" s="99">
        <f t="shared" si="6"/>
        <v>0</v>
      </c>
      <c r="O182" s="98">
        <f>SUMIF('CT TIEN VE'!$L$5:$L$44,$C182,'CT TIEN VE'!$D$5:$D$44)</f>
        <v>0</v>
      </c>
      <c r="P182" s="98">
        <f>SUMIF('CT TIEN VE'!$W$5:$W$44,$C182,'CT TIEN VE'!$S$5:$S$44)</f>
        <v>0</v>
      </c>
    </row>
    <row r="183" spans="1:16" ht="28.5" customHeight="1" x14ac:dyDescent="0.15">
      <c r="A183" s="96" t="str">
        <f t="shared" si="1"/>
        <v>03/2021</v>
      </c>
      <c r="B183" s="97" t="str">
        <f t="shared" si="2"/>
        <v>DS</v>
      </c>
      <c r="C183" s="96" t="s">
        <v>1372</v>
      </c>
      <c r="D183" s="96" t="str">
        <f>IFERROR(VLOOKUP(C183,BAN!B:C,2,0),0)</f>
        <v>24/03/2021</v>
      </c>
      <c r="E183" s="98" t="str">
        <f>IFERROR(VLOOKUP(C183,BAN!B:H,7,0),0)</f>
        <v>Ánh Nguyệt</v>
      </c>
      <c r="F183" s="98">
        <f>SUMIFS(BAN!Q:Q,BAN!B:B,C183,BAN!A:A,A183)+SUMIFS(BAN!O:O,BAN!B:B,C183,BAN!A:A,A183)</f>
        <v>1150000</v>
      </c>
      <c r="G183" s="98">
        <f>SUMIFS(BAN!O:O,BAN!B:B,C183,BAN!A:A,A183)+SUMIFS(BAN!S:S,BAN!B:B,C183,BAN!A:A,A183)</f>
        <v>690000</v>
      </c>
      <c r="H183" s="98">
        <f t="shared" si="3"/>
        <v>460000</v>
      </c>
      <c r="I183" s="98">
        <f>SUMIFS(BAN!U:U,BAN!B:B,C183,BAN!A:A,A183)</f>
        <v>0</v>
      </c>
      <c r="J183" s="99">
        <f t="shared" si="4"/>
        <v>460000</v>
      </c>
      <c r="K183" s="99">
        <f>SUMIFS('CT THU KH'!L:L,'CT THU KH'!Q:Q,A183,'CT THU KH'!H:H,C183)</f>
        <v>460000</v>
      </c>
      <c r="L183" s="99">
        <f t="shared" si="5"/>
        <v>0</v>
      </c>
      <c r="M183" s="100"/>
      <c r="N183" s="99">
        <f t="shared" si="6"/>
        <v>0</v>
      </c>
      <c r="O183" s="98">
        <f>SUMIF('CT TIEN VE'!$L$5:$L$44,$C183,'CT TIEN VE'!$D$5:$D$44)</f>
        <v>0</v>
      </c>
      <c r="P183" s="98">
        <f>SUMIF('CT TIEN VE'!$W$5:$W$44,$C183,'CT TIEN VE'!$S$5:$S$44)</f>
        <v>0</v>
      </c>
    </row>
    <row r="184" spans="1:16" ht="28.5" customHeight="1" x14ac:dyDescent="0.15">
      <c r="A184" s="96" t="str">
        <f t="shared" si="1"/>
        <v>03/2021</v>
      </c>
      <c r="B184" s="97" t="str">
        <f t="shared" si="2"/>
        <v>DS</v>
      </c>
      <c r="C184" s="96" t="s">
        <v>1377</v>
      </c>
      <c r="D184" s="96" t="str">
        <f>IFERROR(VLOOKUP(C184,BAN!B:C,2,0),0)</f>
        <v>25/03/2021</v>
      </c>
      <c r="E184" s="98" t="str">
        <f>IFERROR(VLOOKUP(C184,BAN!B:H,7,0),0)</f>
        <v>Trang Dung</v>
      </c>
      <c r="F184" s="98">
        <f>SUMIFS(BAN!Q:Q,BAN!B:B,C184,BAN!A:A,A184)+SUMIFS(BAN!O:O,BAN!B:B,C184,BAN!A:A,A184)</f>
        <v>58140000</v>
      </c>
      <c r="G184" s="98">
        <f>SUMIFS(BAN!O:O,BAN!B:B,C184,BAN!A:A,A184)+SUMIFS(BAN!S:S,BAN!B:B,C184,BAN!A:A,A184)</f>
        <v>23256000</v>
      </c>
      <c r="H184" s="98">
        <f t="shared" si="3"/>
        <v>34884000</v>
      </c>
      <c r="I184" s="98">
        <f>SUMIFS(BAN!U:U,BAN!B:B,C184,BAN!A:A,A184)</f>
        <v>0</v>
      </c>
      <c r="J184" s="99">
        <f t="shared" si="4"/>
        <v>34884000</v>
      </c>
      <c r="K184" s="99">
        <f>SUMIFS('CT THU KH'!L:L,'CT THU KH'!Q:Q,A184,'CT THU KH'!H:H,C184)</f>
        <v>0</v>
      </c>
      <c r="L184" s="99">
        <f t="shared" si="5"/>
        <v>34884000</v>
      </c>
      <c r="M184" s="100"/>
      <c r="N184" s="99">
        <f t="shared" si="6"/>
        <v>0</v>
      </c>
      <c r="O184" s="98">
        <f>SUMIF('CT TIEN VE'!$L$5:$L$44,$C184,'CT TIEN VE'!$D$5:$D$44)</f>
        <v>0</v>
      </c>
      <c r="P184" s="98">
        <f>SUMIF('CT TIEN VE'!$W$5:$W$44,$C184,'CT TIEN VE'!$S$5:$S$44)</f>
        <v>0</v>
      </c>
    </row>
    <row r="185" spans="1:16" ht="28.5" customHeight="1" x14ac:dyDescent="0.15">
      <c r="A185" s="96" t="str">
        <f t="shared" si="1"/>
        <v>03/2021</v>
      </c>
      <c r="B185" s="97" t="str">
        <f t="shared" si="2"/>
        <v>DS</v>
      </c>
      <c r="C185" s="96" t="s">
        <v>1388</v>
      </c>
      <c r="D185" s="96" t="str">
        <f>IFERROR(VLOOKUP(C185,BAN!B:C,2,0),0)</f>
        <v>25/03/2021</v>
      </c>
      <c r="E185" s="98" t="str">
        <f>IFERROR(VLOOKUP(C185,BAN!B:H,7,0),0)</f>
        <v>Thùy Linh</v>
      </c>
      <c r="F185" s="98">
        <f>SUMIFS(BAN!Q:Q,BAN!B:B,C185,BAN!A:A,A185)+SUMIFS(BAN!O:O,BAN!B:B,C185,BAN!A:A,A185)</f>
        <v>1540000</v>
      </c>
      <c r="G185" s="98">
        <f>SUMIFS(BAN!O:O,BAN!B:B,C185,BAN!A:A,A185)+SUMIFS(BAN!S:S,BAN!B:B,C185,BAN!A:A,A185)</f>
        <v>462000</v>
      </c>
      <c r="H185" s="98">
        <f t="shared" si="3"/>
        <v>1078000</v>
      </c>
      <c r="I185" s="98">
        <f>SUMIFS(BAN!U:U,BAN!B:B,C185,BAN!A:A,A185)</f>
        <v>0</v>
      </c>
      <c r="J185" s="99">
        <f t="shared" si="4"/>
        <v>1078000</v>
      </c>
      <c r="K185" s="99">
        <f>SUMIFS('CT THU KH'!L:L,'CT THU KH'!Q:Q,A185,'CT THU KH'!H:H,C185)</f>
        <v>1078000</v>
      </c>
      <c r="L185" s="99">
        <f t="shared" si="5"/>
        <v>0</v>
      </c>
      <c r="M185" s="100"/>
      <c r="N185" s="99">
        <f t="shared" si="6"/>
        <v>0</v>
      </c>
      <c r="O185" s="98">
        <f>SUMIF('CT TIEN VE'!$L$5:$L$44,$C185,'CT TIEN VE'!$D$5:$D$44)</f>
        <v>0</v>
      </c>
      <c r="P185" s="98">
        <f>SUMIF('CT TIEN VE'!$W$5:$W$44,$C185,'CT TIEN VE'!$S$5:$S$44)</f>
        <v>0</v>
      </c>
    </row>
    <row r="186" spans="1:16" ht="28.5" customHeight="1" x14ac:dyDescent="0.15">
      <c r="A186" s="96" t="str">
        <f t="shared" si="1"/>
        <v>03/2021</v>
      </c>
      <c r="B186" s="97" t="str">
        <f t="shared" si="2"/>
        <v>DS</v>
      </c>
      <c r="C186" s="96" t="s">
        <v>1393</v>
      </c>
      <c r="D186" s="96" t="str">
        <f>IFERROR(VLOOKUP(C186,BAN!B:C,2,0),0)</f>
        <v>26/03/2021</v>
      </c>
      <c r="E186" s="98" t="str">
        <f>IFERROR(VLOOKUP(C186,BAN!B:H,7,0),0)</f>
        <v>Thùy Linh</v>
      </c>
      <c r="F186" s="98">
        <f>SUMIFS(BAN!Q:Q,BAN!B:B,C186,BAN!A:A,A186)+SUMIFS(BAN!O:O,BAN!B:B,C186,BAN!A:A,A186)</f>
        <v>550000</v>
      </c>
      <c r="G186" s="98">
        <f>SUMIFS(BAN!O:O,BAN!B:B,C186,BAN!A:A,A186)+SUMIFS(BAN!S:S,BAN!B:B,C186,BAN!A:A,A186)</f>
        <v>110000</v>
      </c>
      <c r="H186" s="98">
        <f t="shared" si="3"/>
        <v>440000</v>
      </c>
      <c r="I186" s="98">
        <f>SUMIFS(BAN!U:U,BAN!B:B,C186,BAN!A:A,A186)</f>
        <v>0</v>
      </c>
      <c r="J186" s="99">
        <f t="shared" si="4"/>
        <v>440000</v>
      </c>
      <c r="K186" s="99">
        <f>SUMIFS('CT THU KH'!L:L,'CT THU KH'!Q:Q,A186,'CT THU KH'!H:H,C186)</f>
        <v>440000</v>
      </c>
      <c r="L186" s="99">
        <f t="shared" si="5"/>
        <v>0</v>
      </c>
      <c r="M186" s="100"/>
      <c r="N186" s="99">
        <f t="shared" si="6"/>
        <v>0</v>
      </c>
      <c r="O186" s="98">
        <f>SUMIF('CT TIEN VE'!$L$5:$L$44,$C186,'CT TIEN VE'!$D$5:$D$44)</f>
        <v>0</v>
      </c>
      <c r="P186" s="98">
        <f>SUMIF('CT TIEN VE'!$W$5:$W$44,$C186,'CT TIEN VE'!$S$5:$S$44)</f>
        <v>0</v>
      </c>
    </row>
    <row r="187" spans="1:16" ht="28.5" customHeight="1" x14ac:dyDescent="0.15">
      <c r="A187" s="96" t="str">
        <f t="shared" si="1"/>
        <v>03/2021</v>
      </c>
      <c r="B187" s="97" t="str">
        <f t="shared" si="2"/>
        <v>DS</v>
      </c>
      <c r="C187" s="96" t="s">
        <v>1400</v>
      </c>
      <c r="D187" s="96" t="str">
        <f>IFERROR(VLOOKUP(C187,BAN!B:C,2,0),0)</f>
        <v>26/03/2021</v>
      </c>
      <c r="E187" s="98" t="str">
        <f>IFERROR(VLOOKUP(C187,BAN!B:H,7,0),0)</f>
        <v>Ánh Nguyệt</v>
      </c>
      <c r="F187" s="98">
        <f>SUMIFS(BAN!Q:Q,BAN!B:B,C187,BAN!A:A,A187)+SUMIFS(BAN!O:O,BAN!B:B,C187,BAN!A:A,A187)</f>
        <v>1115000</v>
      </c>
      <c r="G187" s="98">
        <f>SUMIFS(BAN!O:O,BAN!B:B,C187,BAN!A:A,A187)+SUMIFS(BAN!S:S,BAN!B:B,C187,BAN!A:A,A187)</f>
        <v>396000</v>
      </c>
      <c r="H187" s="98">
        <f t="shared" si="3"/>
        <v>719000</v>
      </c>
      <c r="I187" s="98">
        <f>SUMIFS(BAN!U:U,BAN!B:B,C187,BAN!A:A,A187)</f>
        <v>0</v>
      </c>
      <c r="J187" s="99">
        <f t="shared" si="4"/>
        <v>719000</v>
      </c>
      <c r="K187" s="99">
        <f>SUMIFS('CT THU KH'!L:L,'CT THU KH'!Q:Q,A187,'CT THU KH'!H:H,C187)</f>
        <v>719000</v>
      </c>
      <c r="L187" s="99">
        <f t="shared" si="5"/>
        <v>0</v>
      </c>
      <c r="M187" s="100"/>
      <c r="N187" s="99">
        <f t="shared" si="6"/>
        <v>0</v>
      </c>
      <c r="O187" s="98">
        <f>SUMIF('CT TIEN VE'!$L$5:$L$44,$C187,'CT TIEN VE'!$D$5:$D$44)</f>
        <v>0</v>
      </c>
      <c r="P187" s="98">
        <f>SUMIF('CT TIEN VE'!$W$5:$W$44,$C187,'CT TIEN VE'!$S$5:$S$44)</f>
        <v>0</v>
      </c>
    </row>
    <row r="188" spans="1:16" ht="28.5" customHeight="1" x14ac:dyDescent="0.15">
      <c r="A188" s="96" t="str">
        <f t="shared" si="1"/>
        <v>03/2021</v>
      </c>
      <c r="B188" s="97" t="str">
        <f t="shared" si="2"/>
        <v>DS</v>
      </c>
      <c r="C188" s="96" t="s">
        <v>1407</v>
      </c>
      <c r="D188" s="96" t="str">
        <f>IFERROR(VLOOKUP(C188,BAN!B:C,2,0),0)</f>
        <v>26/03/2021</v>
      </c>
      <c r="E188" s="98" t="str">
        <f>IFERROR(VLOOKUP(C188,BAN!B:H,7,0),0)</f>
        <v>Phương Thảo</v>
      </c>
      <c r="F188" s="98">
        <f>SUMIFS(BAN!Q:Q,BAN!B:B,C188,BAN!A:A,A188)+SUMIFS(BAN!O:O,BAN!B:B,C188,BAN!A:A,A188)</f>
        <v>2970000</v>
      </c>
      <c r="G188" s="98">
        <f>SUMIFS(BAN!O:O,BAN!B:B,C188,BAN!A:A,A188)+SUMIFS(BAN!S:S,BAN!B:B,C188,BAN!A:A,A188)</f>
        <v>1188000</v>
      </c>
      <c r="H188" s="98">
        <f t="shared" si="3"/>
        <v>1782000</v>
      </c>
      <c r="I188" s="98">
        <f>SUMIFS(BAN!U:U,BAN!B:B,C188,BAN!A:A,A188)</f>
        <v>0</v>
      </c>
      <c r="J188" s="99">
        <f t="shared" si="4"/>
        <v>1782000</v>
      </c>
      <c r="K188" s="99">
        <f>SUMIFS('CT THU KH'!L:L,'CT THU KH'!Q:Q,A188,'CT THU KH'!H:H,C188)</f>
        <v>1782000</v>
      </c>
      <c r="L188" s="99">
        <f t="shared" si="5"/>
        <v>0</v>
      </c>
      <c r="M188" s="100"/>
      <c r="N188" s="99">
        <f t="shared" si="6"/>
        <v>0</v>
      </c>
      <c r="O188" s="98">
        <f>SUMIF('CT TIEN VE'!$L$5:$L$44,$C188,'CT TIEN VE'!$D$5:$D$44)</f>
        <v>0</v>
      </c>
      <c r="P188" s="98">
        <f>SUMIF('CT TIEN VE'!$W$5:$W$44,$C188,'CT TIEN VE'!$S$5:$S$44)</f>
        <v>0</v>
      </c>
    </row>
    <row r="189" spans="1:16" ht="28.5" customHeight="1" x14ac:dyDescent="0.15">
      <c r="A189" s="96" t="str">
        <f t="shared" si="1"/>
        <v>03/2021</v>
      </c>
      <c r="B189" s="97" t="str">
        <f t="shared" si="2"/>
        <v>DS</v>
      </c>
      <c r="C189" s="96" t="s">
        <v>1414</v>
      </c>
      <c r="D189" s="96" t="str">
        <f>IFERROR(VLOOKUP(C189,BAN!B:C,2,0),0)</f>
        <v>26/03/2021</v>
      </c>
      <c r="E189" s="98" t="str">
        <f>IFERROR(VLOOKUP(C189,BAN!B:H,7,0),0)</f>
        <v>Ánh Nguyệt</v>
      </c>
      <c r="F189" s="98">
        <f>SUMIFS(BAN!Q:Q,BAN!B:B,C189,BAN!A:A,A189)+SUMIFS(BAN!O:O,BAN!B:B,C189,BAN!A:A,A189)</f>
        <v>6845000</v>
      </c>
      <c r="G189" s="98">
        <f>SUMIFS(BAN!O:O,BAN!B:B,C189,BAN!A:A,A189)+SUMIFS(BAN!S:S,BAN!B:B,C189,BAN!A:A,A189)</f>
        <v>1851000</v>
      </c>
      <c r="H189" s="98">
        <f t="shared" si="3"/>
        <v>4994000</v>
      </c>
      <c r="I189" s="98">
        <f>SUMIFS(BAN!U:U,BAN!B:B,C189,BAN!A:A,A189)</f>
        <v>0</v>
      </c>
      <c r="J189" s="99">
        <f t="shared" si="4"/>
        <v>4994000</v>
      </c>
      <c r="K189" s="99">
        <f>SUMIFS('CT THU KH'!L:L,'CT THU KH'!Q:Q,A189,'CT THU KH'!H:H,C189)</f>
        <v>4994000</v>
      </c>
      <c r="L189" s="99">
        <f t="shared" si="5"/>
        <v>0</v>
      </c>
      <c r="M189" s="100"/>
      <c r="N189" s="99">
        <f t="shared" si="6"/>
        <v>0</v>
      </c>
      <c r="O189" s="98">
        <f>SUMIF('CT TIEN VE'!$L$5:$L$44,$C189,'CT TIEN VE'!$D$5:$D$44)</f>
        <v>0</v>
      </c>
      <c r="P189" s="98">
        <f>SUMIF('CT TIEN VE'!$W$5:$W$44,$C189,'CT TIEN VE'!$S$5:$S$44)</f>
        <v>0</v>
      </c>
    </row>
    <row r="190" spans="1:16" ht="28.5" customHeight="1" x14ac:dyDescent="0.15">
      <c r="A190" s="96" t="str">
        <f t="shared" si="1"/>
        <v>03/2021</v>
      </c>
      <c r="B190" s="97" t="str">
        <f t="shared" si="2"/>
        <v>DS</v>
      </c>
      <c r="C190" s="96" t="s">
        <v>1422</v>
      </c>
      <c r="D190" s="96" t="str">
        <f>IFERROR(VLOOKUP(C190,BAN!B:C,2,0),0)</f>
        <v>27/03/2021</v>
      </c>
      <c r="E190" s="98" t="str">
        <f>IFERROR(VLOOKUP(C190,BAN!B:H,7,0),0)</f>
        <v>Phương Thảo</v>
      </c>
      <c r="F190" s="98">
        <f>SUMIFS(BAN!Q:Q,BAN!B:B,C190,BAN!A:A,A190)+SUMIFS(BAN!O:O,BAN!B:B,C190,BAN!A:A,A190)</f>
        <v>9160000</v>
      </c>
      <c r="G190" s="98">
        <f>SUMIFS(BAN!O:O,BAN!B:B,C190,BAN!A:A,A190)+SUMIFS(BAN!S:S,BAN!B:B,C190,BAN!A:A,A190)</f>
        <v>3251500</v>
      </c>
      <c r="H190" s="98">
        <f t="shared" si="3"/>
        <v>5908500</v>
      </c>
      <c r="I190" s="98">
        <f>SUMIFS(BAN!U:U,BAN!B:B,C190,BAN!A:A,A190)</f>
        <v>0</v>
      </c>
      <c r="J190" s="99">
        <f t="shared" si="4"/>
        <v>5908500</v>
      </c>
      <c r="K190" s="99">
        <f>SUMIFS('CT THU KH'!L:L,'CT THU KH'!Q:Q,A190,'CT THU KH'!H:H,C190)</f>
        <v>5908500</v>
      </c>
      <c r="L190" s="99">
        <f t="shared" si="5"/>
        <v>0</v>
      </c>
      <c r="M190" s="100"/>
      <c r="N190" s="99">
        <f t="shared" si="6"/>
        <v>0</v>
      </c>
      <c r="O190" s="98">
        <f>SUMIF('CT TIEN VE'!$L$5:$L$44,$C190,'CT TIEN VE'!$D$5:$D$44)</f>
        <v>0</v>
      </c>
      <c r="P190" s="98">
        <f>SUMIF('CT TIEN VE'!$W$5:$W$44,$C190,'CT TIEN VE'!$S$5:$S$44)</f>
        <v>0</v>
      </c>
    </row>
    <row r="191" spans="1:16" ht="28.5" customHeight="1" x14ac:dyDescent="0.15">
      <c r="A191" s="96" t="str">
        <f t="shared" si="1"/>
        <v>03/2021</v>
      </c>
      <c r="B191" s="97" t="str">
        <f t="shared" si="2"/>
        <v>DS</v>
      </c>
      <c r="C191" s="96" t="s">
        <v>1435</v>
      </c>
      <c r="D191" s="96" t="str">
        <f>IFERROR(VLOOKUP(C191,BAN!B:C,2,0),0)</f>
        <v>28/03/2021</v>
      </c>
      <c r="E191" s="98" t="str">
        <f>IFERROR(VLOOKUP(C191,BAN!B:H,7,0),0)</f>
        <v>Ánh Nguyệt</v>
      </c>
      <c r="F191" s="98">
        <f>SUMIFS(BAN!Q:Q,BAN!B:B,C191,BAN!A:A,A191)+SUMIFS(BAN!O:O,BAN!B:B,C191,BAN!A:A,A191)</f>
        <v>3575000</v>
      </c>
      <c r="G191" s="98">
        <f>SUMIFS(BAN!O:O,BAN!B:B,C191,BAN!A:A,A191)+SUMIFS(BAN!S:S,BAN!B:B,C191,BAN!A:A,A191)</f>
        <v>893750</v>
      </c>
      <c r="H191" s="98">
        <f t="shared" si="3"/>
        <v>2681250</v>
      </c>
      <c r="I191" s="98">
        <f>SUMIFS(BAN!U:U,BAN!B:B,C191,BAN!A:A,A191)</f>
        <v>0</v>
      </c>
      <c r="J191" s="99">
        <f t="shared" si="4"/>
        <v>2681250</v>
      </c>
      <c r="K191" s="99">
        <f>SUMIFS('CT THU KH'!L:L,'CT THU KH'!Q:Q,A191,'CT THU KH'!H:H,C191)</f>
        <v>2681250</v>
      </c>
      <c r="L191" s="99">
        <f t="shared" si="5"/>
        <v>0</v>
      </c>
      <c r="M191" s="100"/>
      <c r="N191" s="99">
        <f t="shared" si="6"/>
        <v>0</v>
      </c>
      <c r="O191" s="98">
        <f>SUMIF('CT TIEN VE'!$L$5:$L$44,$C191,'CT TIEN VE'!$D$5:$D$44)</f>
        <v>0</v>
      </c>
      <c r="P191" s="98">
        <f>SUMIF('CT TIEN VE'!$W$5:$W$44,$C191,'CT TIEN VE'!$S$5:$S$44)</f>
        <v>0</v>
      </c>
    </row>
    <row r="192" spans="1:16" ht="28.5" customHeight="1" x14ac:dyDescent="0.15">
      <c r="A192" s="96" t="str">
        <f t="shared" si="1"/>
        <v>03/2021</v>
      </c>
      <c r="B192" s="97" t="str">
        <f t="shared" si="2"/>
        <v>DS</v>
      </c>
      <c r="C192" s="96" t="s">
        <v>1442</v>
      </c>
      <c r="D192" s="96" t="str">
        <f>IFERROR(VLOOKUP(C192,BAN!B:C,2,0),0)</f>
        <v>29/03/2021</v>
      </c>
      <c r="E192" s="98" t="str">
        <f>IFERROR(VLOOKUP(C192,BAN!B:H,7,0),0)</f>
        <v>Thùy Linh</v>
      </c>
      <c r="F192" s="98">
        <f>SUMIFS(BAN!Q:Q,BAN!B:B,C192,BAN!A:A,A192)+SUMIFS(BAN!O:O,BAN!B:B,C192,BAN!A:A,A192)</f>
        <v>12245000</v>
      </c>
      <c r="G192" s="98">
        <f>SUMIFS(BAN!O:O,BAN!B:B,C192,BAN!A:A,A192)+SUMIFS(BAN!S:S,BAN!B:B,C192,BAN!A:A,A192)</f>
        <v>1478000</v>
      </c>
      <c r="H192" s="98">
        <f t="shared" si="3"/>
        <v>10767000</v>
      </c>
      <c r="I192" s="98">
        <f>SUMIFS(BAN!U:U,BAN!B:B,C192,BAN!A:A,A192)</f>
        <v>0</v>
      </c>
      <c r="J192" s="99">
        <f t="shared" si="4"/>
        <v>10767000</v>
      </c>
      <c r="K192" s="99">
        <f>SUMIFS('CT THU KH'!L:L,'CT THU KH'!Q:Q,A192,'CT THU KH'!H:H,C192)</f>
        <v>10767000</v>
      </c>
      <c r="L192" s="99">
        <f t="shared" si="5"/>
        <v>0</v>
      </c>
      <c r="M192" s="100"/>
      <c r="N192" s="99">
        <f t="shared" si="6"/>
        <v>0</v>
      </c>
      <c r="O192" s="98">
        <f>SUMIF('CT TIEN VE'!$L$5:$L$44,$C192,'CT TIEN VE'!$D$5:$D$44)</f>
        <v>0</v>
      </c>
      <c r="P192" s="98">
        <f>SUMIF('CT TIEN VE'!$W$5:$W$44,$C192,'CT TIEN VE'!$S$5:$S$44)</f>
        <v>0</v>
      </c>
    </row>
    <row r="193" spans="1:16" ht="28.5" customHeight="1" x14ac:dyDescent="0.15">
      <c r="A193" s="96" t="str">
        <f t="shared" si="1"/>
        <v>03/2021</v>
      </c>
      <c r="B193" s="97" t="str">
        <f t="shared" si="2"/>
        <v>DS</v>
      </c>
      <c r="C193" s="96" t="s">
        <v>1451</v>
      </c>
      <c r="D193" s="96" t="str">
        <f>IFERROR(VLOOKUP(C193,BAN!B:C,2,0),0)</f>
        <v>30/03/2021</v>
      </c>
      <c r="E193" s="98" t="str">
        <f>IFERROR(VLOOKUP(C193,BAN!B:H,7,0),0)</f>
        <v>Thùy Linh</v>
      </c>
      <c r="F193" s="98">
        <f>SUMIFS(BAN!Q:Q,BAN!B:B,C193,BAN!A:A,A193)+SUMIFS(BAN!O:O,BAN!B:B,C193,BAN!A:A,A193)</f>
        <v>1815000</v>
      </c>
      <c r="G193" s="98">
        <f>SUMIFS(BAN!O:O,BAN!B:B,C193,BAN!A:A,A193)+SUMIFS(BAN!S:S,BAN!B:B,C193,BAN!A:A,A193)</f>
        <v>544500</v>
      </c>
      <c r="H193" s="98">
        <f t="shared" si="3"/>
        <v>1270500</v>
      </c>
      <c r="I193" s="98">
        <f>SUMIFS(BAN!U:U,BAN!B:B,C193,BAN!A:A,A193)</f>
        <v>0</v>
      </c>
      <c r="J193" s="99">
        <f t="shared" si="4"/>
        <v>1270500</v>
      </c>
      <c r="K193" s="99">
        <f>SUMIFS('CT THU KH'!L:L,'CT THU KH'!Q:Q,A193,'CT THU KH'!H:H,C193)</f>
        <v>1270500</v>
      </c>
      <c r="L193" s="99">
        <f t="shared" si="5"/>
        <v>0</v>
      </c>
      <c r="M193" s="100"/>
      <c r="N193" s="99">
        <f t="shared" si="6"/>
        <v>0</v>
      </c>
      <c r="O193" s="98">
        <f>SUMIF('CT TIEN VE'!$L$5:$L$44,$C193,'CT TIEN VE'!$D$5:$D$44)</f>
        <v>0</v>
      </c>
      <c r="P193" s="98">
        <f>SUMIF('CT TIEN VE'!$W$5:$W$44,$C193,'CT TIEN VE'!$S$5:$S$44)</f>
        <v>0</v>
      </c>
    </row>
    <row r="194" spans="1:16" ht="28.5" customHeight="1" x14ac:dyDescent="0.15">
      <c r="A194" s="96" t="str">
        <f t="shared" si="1"/>
        <v>03/2021</v>
      </c>
      <c r="B194" s="97" t="str">
        <f t="shared" si="2"/>
        <v>DS</v>
      </c>
      <c r="C194" s="96" t="s">
        <v>1459</v>
      </c>
      <c r="D194" s="96" t="str">
        <f>IFERROR(VLOOKUP(C194,BAN!B:C,2,0),0)</f>
        <v>30/03/2021</v>
      </c>
      <c r="E194" s="98" t="str">
        <f>IFERROR(VLOOKUP(C194,BAN!B:H,7,0),0)</f>
        <v>Thùy Linh</v>
      </c>
      <c r="F194" s="98">
        <f>SUMIFS(BAN!Q:Q,BAN!B:B,C194,BAN!A:A,A194)+SUMIFS(BAN!O:O,BAN!B:B,C194,BAN!A:A,A194)</f>
        <v>7260000</v>
      </c>
      <c r="G194" s="98">
        <f>SUMIFS(BAN!O:O,BAN!B:B,C194,BAN!A:A,A194)+SUMIFS(BAN!S:S,BAN!B:B,C194,BAN!A:A,A194)</f>
        <v>2178000</v>
      </c>
      <c r="H194" s="98">
        <f t="shared" si="3"/>
        <v>5082000</v>
      </c>
      <c r="I194" s="98">
        <f>SUMIFS(BAN!U:U,BAN!B:B,C194,BAN!A:A,A194)</f>
        <v>280000</v>
      </c>
      <c r="J194" s="99">
        <f t="shared" si="4"/>
        <v>5362000</v>
      </c>
      <c r="K194" s="99">
        <f>SUMIFS('CT THU KH'!L:L,'CT THU KH'!Q:Q,A194,'CT THU KH'!H:H,C194)</f>
        <v>5362000</v>
      </c>
      <c r="L194" s="99">
        <f t="shared" si="5"/>
        <v>0</v>
      </c>
      <c r="M194" s="100"/>
      <c r="N194" s="99">
        <f t="shared" si="6"/>
        <v>0</v>
      </c>
      <c r="O194" s="98">
        <f>SUMIF('CT TIEN VE'!$L$5:$L$44,$C194,'CT TIEN VE'!$D$5:$D$44)</f>
        <v>0</v>
      </c>
      <c r="P194" s="98">
        <f>SUMIF('CT TIEN VE'!$W$5:$W$44,$C194,'CT TIEN VE'!$S$5:$S$44)</f>
        <v>0</v>
      </c>
    </row>
    <row r="195" spans="1:16" ht="28.5" customHeight="1" x14ac:dyDescent="0.15">
      <c r="A195" s="96" t="str">
        <f t="shared" si="1"/>
        <v>03/2021</v>
      </c>
      <c r="B195" s="97" t="str">
        <f t="shared" si="2"/>
        <v>DS</v>
      </c>
      <c r="C195" s="96" t="s">
        <v>1471</v>
      </c>
      <c r="D195" s="96" t="str">
        <f>IFERROR(VLOOKUP(C195,BAN!B:C,2,0),0)</f>
        <v>31/03/2021</v>
      </c>
      <c r="E195" s="98" t="str">
        <f>IFERROR(VLOOKUP(C195,BAN!B:H,7,0),0)</f>
        <v>Phương Thảo</v>
      </c>
      <c r="F195" s="98">
        <f>SUMIFS(BAN!Q:Q,BAN!B:B,C195,BAN!A:A,A195)+SUMIFS(BAN!O:O,BAN!B:B,C195,BAN!A:A,A195)</f>
        <v>3410000</v>
      </c>
      <c r="G195" s="98">
        <f>SUMIFS(BAN!O:O,BAN!B:B,C195,BAN!A:A,A195)+SUMIFS(BAN!S:S,BAN!B:B,C195,BAN!A:A,A195)</f>
        <v>1023000</v>
      </c>
      <c r="H195" s="98">
        <f t="shared" si="3"/>
        <v>2387000</v>
      </c>
      <c r="I195" s="98">
        <f>SUMIFS(BAN!U:U,BAN!B:B,C195,BAN!A:A,A195)</f>
        <v>0</v>
      </c>
      <c r="J195" s="99">
        <f t="shared" si="4"/>
        <v>2387000</v>
      </c>
      <c r="K195" s="99">
        <f>SUMIFS('CT THU KH'!L:L,'CT THU KH'!Q:Q,A195,'CT THU KH'!H:H,C195)</f>
        <v>2387000</v>
      </c>
      <c r="L195" s="99">
        <f t="shared" si="5"/>
        <v>0</v>
      </c>
      <c r="M195" s="100"/>
      <c r="N195" s="99">
        <f t="shared" si="6"/>
        <v>0</v>
      </c>
      <c r="O195" s="98">
        <f>SUMIF('CT TIEN VE'!$L$5:$L$44,$C195,'CT TIEN VE'!$D$5:$D$44)</f>
        <v>0</v>
      </c>
      <c r="P195" s="98">
        <f>SUMIF('CT TIEN VE'!$W$5:$W$44,$C195,'CT TIEN VE'!$S$5:$S$44)</f>
        <v>0</v>
      </c>
    </row>
    <row r="196" spans="1:16" ht="28.5" customHeight="1" x14ac:dyDescent="0.15">
      <c r="A196" s="96" t="str">
        <f t="shared" si="1"/>
        <v>03/2021</v>
      </c>
      <c r="B196" s="97" t="str">
        <f t="shared" si="2"/>
        <v>DS</v>
      </c>
      <c r="C196" s="96" t="s">
        <v>1478</v>
      </c>
      <c r="D196" s="96" t="str">
        <f>IFERROR(VLOOKUP(C196,BAN!B:C,2,0),0)</f>
        <v>31/03/2021</v>
      </c>
      <c r="E196" s="98" t="str">
        <f>IFERROR(VLOOKUP(C196,BAN!B:H,7,0),0)</f>
        <v>Phương Thảo</v>
      </c>
      <c r="F196" s="98">
        <f>SUMIFS(BAN!Q:Q,BAN!B:B,C196,BAN!A:A,A196)+SUMIFS(BAN!O:O,BAN!B:B,C196,BAN!A:A,A196)</f>
        <v>3410000</v>
      </c>
      <c r="G196" s="98">
        <f>SUMIFS(BAN!O:O,BAN!B:B,C196,BAN!A:A,A196)+SUMIFS(BAN!S:S,BAN!B:B,C196,BAN!A:A,A196)</f>
        <v>1023000</v>
      </c>
      <c r="H196" s="98">
        <f t="shared" si="3"/>
        <v>2387000</v>
      </c>
      <c r="I196" s="98">
        <f>SUMIFS(BAN!U:U,BAN!B:B,C196,BAN!A:A,A196)</f>
        <v>0</v>
      </c>
      <c r="J196" s="99">
        <f t="shared" si="4"/>
        <v>2387000</v>
      </c>
      <c r="K196" s="99">
        <f>SUMIFS('CT THU KH'!L:L,'CT THU KH'!Q:Q,A196,'CT THU KH'!H:H,C196)</f>
        <v>2387000</v>
      </c>
      <c r="L196" s="99">
        <f t="shared" si="5"/>
        <v>0</v>
      </c>
      <c r="M196" s="100"/>
      <c r="N196" s="99">
        <f t="shared" si="6"/>
        <v>0</v>
      </c>
      <c r="O196" s="98">
        <f>SUMIF('CT TIEN VE'!$L$5:$L$44,$C196,'CT TIEN VE'!$D$5:$D$44)</f>
        <v>0</v>
      </c>
      <c r="P196" s="98">
        <f>SUMIF('CT TIEN VE'!$W$5:$W$44,$C196,'CT TIEN VE'!$S$5:$S$44)</f>
        <v>0</v>
      </c>
    </row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19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15"/>
  <cols>
    <col min="1" max="1" width="7.8203125" customWidth="1"/>
    <col min="2" max="6" width="14.42578125" customWidth="1"/>
    <col min="11" max="11" width="7.8203125" customWidth="1"/>
  </cols>
  <sheetData>
    <row r="1" spans="1:20" ht="15.75" customHeight="1" x14ac:dyDescent="0.15">
      <c r="A1" s="101" t="s">
        <v>0</v>
      </c>
      <c r="B1" s="102" t="s">
        <v>1492</v>
      </c>
      <c r="C1" s="103" t="s">
        <v>106</v>
      </c>
      <c r="D1" s="103" t="s">
        <v>1822</v>
      </c>
      <c r="E1" s="103" t="s">
        <v>1823</v>
      </c>
      <c r="F1" s="103" t="s">
        <v>1824</v>
      </c>
      <c r="G1" s="103" t="s">
        <v>1825</v>
      </c>
      <c r="H1" s="102" t="s">
        <v>1826</v>
      </c>
      <c r="I1" s="103" t="s">
        <v>1827</v>
      </c>
      <c r="J1" s="102"/>
      <c r="K1" s="101" t="s">
        <v>0</v>
      </c>
      <c r="L1" s="102" t="s">
        <v>1492</v>
      </c>
      <c r="M1" s="103" t="s">
        <v>106</v>
      </c>
      <c r="N1" s="103" t="s">
        <v>1828</v>
      </c>
      <c r="O1" s="103" t="s">
        <v>1829</v>
      </c>
      <c r="P1" s="102" t="s">
        <v>1830</v>
      </c>
      <c r="Q1" s="103" t="s">
        <v>1831</v>
      </c>
      <c r="R1" s="102"/>
      <c r="S1" s="102"/>
      <c r="T1" s="102"/>
    </row>
    <row r="2" spans="1:20" ht="22.5" customHeight="1" x14ac:dyDescent="0.15">
      <c r="A2" s="20"/>
      <c r="B2" s="104"/>
      <c r="C2" s="105"/>
      <c r="D2" s="106">
        <f t="shared" ref="D2:I2" si="0">SUM(D27:D28)</f>
        <v>0</v>
      </c>
      <c r="E2" s="106">
        <f t="shared" si="0"/>
        <v>0</v>
      </c>
      <c r="F2" s="106">
        <f t="shared" si="0"/>
        <v>0</v>
      </c>
      <c r="G2" s="106">
        <f t="shared" si="0"/>
        <v>0</v>
      </c>
      <c r="H2" s="106">
        <f t="shared" si="0"/>
        <v>0</v>
      </c>
      <c r="I2" s="106">
        <f t="shared" si="0"/>
        <v>0</v>
      </c>
      <c r="J2" s="106"/>
      <c r="K2" s="20"/>
      <c r="L2" s="104"/>
      <c r="M2" s="105"/>
      <c r="N2" s="106">
        <f t="shared" ref="N2:O2" si="1">SUM(N27:N28)</f>
        <v>0</v>
      </c>
      <c r="O2" s="106">
        <f t="shared" si="1"/>
        <v>0</v>
      </c>
      <c r="P2" s="106"/>
      <c r="Q2" s="106">
        <f>SUM(Q27:Q28)</f>
        <v>0</v>
      </c>
      <c r="R2" s="106"/>
      <c r="S2" s="107"/>
      <c r="T2" s="107"/>
    </row>
    <row r="3" spans="1:20" ht="22.5" customHeight="1" x14ac:dyDescent="0.15">
      <c r="A3" s="20"/>
      <c r="B3" s="20"/>
      <c r="C3" s="108"/>
      <c r="D3" s="109">
        <f t="shared" ref="D3:I3" si="2">SUM(D5:D27)</f>
        <v>32833000</v>
      </c>
      <c r="E3" s="109">
        <f t="shared" si="2"/>
        <v>225827500</v>
      </c>
      <c r="F3" s="109">
        <f t="shared" si="2"/>
        <v>258660500</v>
      </c>
      <c r="G3" s="109">
        <f t="shared" si="2"/>
        <v>19330000</v>
      </c>
      <c r="H3" s="109">
        <f t="shared" si="2"/>
        <v>-324086250</v>
      </c>
      <c r="I3" s="109">
        <f t="shared" si="2"/>
        <v>582746750</v>
      </c>
      <c r="J3" s="109"/>
      <c r="K3" s="20"/>
      <c r="L3" s="20"/>
      <c r="M3" s="108"/>
      <c r="N3" s="109">
        <f t="shared" ref="N3:Q3" si="3">SUM(N5:N27)</f>
        <v>276726500</v>
      </c>
      <c r="O3" s="109">
        <f t="shared" si="3"/>
        <v>0</v>
      </c>
      <c r="P3" s="109">
        <f t="shared" si="3"/>
        <v>275979500</v>
      </c>
      <c r="Q3" s="109">
        <f t="shared" si="3"/>
        <v>323267500</v>
      </c>
      <c r="R3" s="109"/>
      <c r="S3" s="110"/>
      <c r="T3" s="110"/>
    </row>
    <row r="4" spans="1:20" ht="15.75" customHeight="1" x14ac:dyDescent="0.15">
      <c r="A4" s="111"/>
      <c r="B4" s="112"/>
      <c r="C4" s="113"/>
      <c r="D4" s="114"/>
      <c r="E4" s="114">
        <f>IF(BAN!AC:AC="Hàng tặng",0,SUMIFS(BAN!Q:Q,BAN!A:A,B4,BAN!H:H,C4,BAN!AB:AB,"HP"))</f>
        <v>0</v>
      </c>
      <c r="F4" s="114"/>
      <c r="G4" s="115">
        <f>SUMIFS(BAN!O:O,BAN!A:A,B4,BAN!H:H,C4,BAN!AC:AC,"Hàng tặng")</f>
        <v>0</v>
      </c>
      <c r="H4" s="115"/>
      <c r="I4" s="115"/>
      <c r="J4" s="115"/>
      <c r="K4" s="111"/>
      <c r="L4" s="112"/>
      <c r="M4" s="113"/>
      <c r="N4" s="116"/>
      <c r="O4" s="115"/>
      <c r="P4" s="115"/>
      <c r="Q4" s="115">
        <f t="shared" ref="Q4:Q5" si="4">G4-O4</f>
        <v>0</v>
      </c>
      <c r="R4" s="115"/>
      <c r="S4" s="25"/>
      <c r="T4" s="25"/>
    </row>
    <row r="5" spans="1:20" ht="25.5" customHeight="1" x14ac:dyDescent="0.15">
      <c r="A5" s="111">
        <v>1</v>
      </c>
      <c r="B5" s="117" t="s">
        <v>1832</v>
      </c>
      <c r="C5" s="113" t="s">
        <v>97</v>
      </c>
      <c r="D5" s="115">
        <f>IF(BAN!AC:AC="Hàng tặng",0,SUMIFS(BAN!Q:Q,BAN!A:A,B5,BAN!H:H,C5,BAN!AB:AB,"HP",BAN!AD:AD,"NEW"))</f>
        <v>13245000</v>
      </c>
      <c r="E5" s="115">
        <f>IF(BAN!AC:AC="Hàng tặng",0,SUMIFS(BAN!Q:Q,BAN!A:A,B5,BAN!H:H,C5,BAN!AB:AB,"HP",BAN!AD:AD,"OUTLET"))</f>
        <v>211857500</v>
      </c>
      <c r="F5" s="115">
        <f t="shared" ref="F5:F27" si="5">D5+E5</f>
        <v>225102500</v>
      </c>
      <c r="G5" s="115">
        <f>SUMIFS(BAN!O:O,BAN!A:A,B5,BAN!H:H,C5,BAN!AC:AC,"Hàng tặng",BAN!AB:AB,"HP")</f>
        <v>2850000</v>
      </c>
      <c r="H5" s="115">
        <f>SUMIFS('TH DH'!M:M,'TH DH'!A:A,B5,'TH DH'!E:E,C5)-SUMIFS('TH DH'!K:K,'TH DH'!A:A,B5,'TH DH'!E:E,C5)</f>
        <v>-133482500</v>
      </c>
      <c r="I5" s="115">
        <f t="shared" ref="I5:I27" si="6">F5-H5</f>
        <v>358585000</v>
      </c>
      <c r="J5" s="115"/>
      <c r="K5" s="111">
        <v>1</v>
      </c>
      <c r="L5" s="117" t="s">
        <v>1832</v>
      </c>
      <c r="M5" s="113" t="s">
        <v>97</v>
      </c>
      <c r="N5" s="116">
        <f>IF(BAN!AC:AC="Hàng tặng",0,SUMIFS(BAN!Q:Q,BAN!A:A,B5,BAN!H:H,C5,BAN!AB:AB,"DS"))</f>
        <v>0</v>
      </c>
      <c r="O5" s="115">
        <f>SUMIFS(BAN!O:O,BAN!A:A,B5,BAN!H:H,C5,BAN!AC:AC,"Hàng tặng",BAN!AB:AB,"DS")</f>
        <v>0</v>
      </c>
      <c r="P5" s="115">
        <v>0</v>
      </c>
      <c r="Q5" s="115">
        <f t="shared" si="4"/>
        <v>2850000</v>
      </c>
      <c r="R5" s="115"/>
      <c r="S5" s="25"/>
      <c r="T5" s="25"/>
    </row>
    <row r="6" spans="1:20" ht="25.5" customHeight="1" x14ac:dyDescent="0.15">
      <c r="A6" s="111"/>
      <c r="B6" s="117" t="s">
        <v>1832</v>
      </c>
      <c r="C6" s="113" t="s">
        <v>637</v>
      </c>
      <c r="D6" s="115">
        <f>IF(BAN!AC:AC="Hàng tặng",0,SUMIFS(BAN!Q:Q,BAN!A:A,B6,BAN!H:H,C6,BAN!AB:AB,"HP",BAN!AD:AD,"NEW"))</f>
        <v>0</v>
      </c>
      <c r="E6" s="115">
        <f>IF(BAN!AC:AC="Hàng tặng",0,SUMIFS(BAN!Q:Q,BAN!A:A,B6,BAN!H:H,C6,BAN!AB:AB,"HP",BAN!AD:AD,"OUTLET"))</f>
        <v>0</v>
      </c>
      <c r="F6" s="115">
        <f t="shared" si="5"/>
        <v>0</v>
      </c>
      <c r="G6" s="115">
        <f>SUMIFS(BAN!O:O,BAN!A:A,B6,BAN!H:H,C6,BAN!AC:AC,"Hàng tặng",BAN!AB:AB,"HP")</f>
        <v>0</v>
      </c>
      <c r="H6" s="115">
        <f>SUMIFS('TH DH'!M:M,'TH DH'!A:A,B6,'TH DH'!E:E,C6)-SUMIFS('TH DH'!K:K,'TH DH'!A:A,B6,'TH DH'!E:E,C6)</f>
        <v>0</v>
      </c>
      <c r="I6" s="115">
        <f t="shared" si="6"/>
        <v>0</v>
      </c>
      <c r="J6" s="115"/>
      <c r="K6" s="111"/>
      <c r="L6" s="117" t="s">
        <v>1832</v>
      </c>
      <c r="M6" s="113" t="s">
        <v>637</v>
      </c>
      <c r="N6" s="116">
        <f>IF(BAN!AC:AC="Hàng tặng",0,SUMIFS(BAN!Q:Q,BAN!A:A,B6,BAN!H:H,C6,BAN!AB:AB,"DS"))</f>
        <v>239300000</v>
      </c>
      <c r="O6" s="115">
        <f>SUMIFS(BAN!O:O,BAN!A:A,B6,BAN!H:H,C6,BAN!AC:AC,"Hàng tặng",BAN!AB:AB,"DS")</f>
        <v>0</v>
      </c>
      <c r="P6" s="115">
        <v>307938000</v>
      </c>
      <c r="Q6" s="115">
        <f t="shared" ref="Q6:Q7" si="7">P6-H6</f>
        <v>307938000</v>
      </c>
      <c r="R6" s="115"/>
      <c r="S6" s="25"/>
      <c r="T6" s="25"/>
    </row>
    <row r="7" spans="1:20" ht="25.5" customHeight="1" x14ac:dyDescent="0.15">
      <c r="A7" s="111"/>
      <c r="B7" s="117" t="s">
        <v>1832</v>
      </c>
      <c r="C7" s="113" t="s">
        <v>277</v>
      </c>
      <c r="D7" s="115">
        <f>IF(BAN!AC:AC="Hàng tặng",0,SUMIFS(BAN!Q:Q,BAN!A:A,B7,BAN!H:H,C7,BAN!AB:AB,"HP",BAN!AD:AD,"NEW"))</f>
        <v>0</v>
      </c>
      <c r="E7" s="115">
        <f>IF(BAN!AC:AC="Hàng tặng",0,SUMIFS(BAN!Q:Q,BAN!A:A,B7,BAN!H:H,C7,BAN!AB:AB,"HP",BAN!AD:AD,"OUTLET"))</f>
        <v>0</v>
      </c>
      <c r="F7" s="115">
        <f t="shared" si="5"/>
        <v>0</v>
      </c>
      <c r="G7" s="115">
        <f>SUMIFS(BAN!O:O,BAN!A:A,B7,BAN!H:H,C7,BAN!AC:AC,"Hàng tặng",BAN!AB:AB,"HP")</f>
        <v>0</v>
      </c>
      <c r="H7" s="115">
        <f>SUMIFS('TH DH'!M:M,'TH DH'!A:A,B7,'TH DH'!E:E,C7)-SUMIFS('TH DH'!K:K,'TH DH'!A:A,B7,'TH DH'!E:E,C7)</f>
        <v>-27958000</v>
      </c>
      <c r="I7" s="115">
        <f t="shared" si="6"/>
        <v>27958000</v>
      </c>
      <c r="J7" s="115"/>
      <c r="K7" s="111"/>
      <c r="L7" s="117" t="s">
        <v>1832</v>
      </c>
      <c r="M7" s="113" t="s">
        <v>277</v>
      </c>
      <c r="N7" s="116">
        <f>IF(BAN!AC:AC="Hàng tặng",0,SUMIFS(BAN!Q:Q,BAN!A:A,B7,BAN!H:H,C7,BAN!AB:AB,"DS"))</f>
        <v>29690500</v>
      </c>
      <c r="O7" s="115">
        <f>SUMIFS(BAN!O:O,BAN!A:A,B7,BAN!H:H,C7,BAN!AC:AC,"Hàng tặng",BAN!AB:AB,"DS")</f>
        <v>0</v>
      </c>
      <c r="P7" s="115">
        <f>H7-4000500</f>
        <v>-31958500</v>
      </c>
      <c r="Q7" s="115">
        <f t="shared" si="7"/>
        <v>-4000500</v>
      </c>
      <c r="R7" s="115"/>
      <c r="S7" s="25"/>
      <c r="T7" s="25"/>
    </row>
    <row r="8" spans="1:20" ht="25.5" customHeight="1" x14ac:dyDescent="0.15">
      <c r="A8" s="111"/>
      <c r="B8" s="117" t="s">
        <v>1832</v>
      </c>
      <c r="C8" s="113" t="s">
        <v>106</v>
      </c>
      <c r="D8" s="115">
        <f>IF(BAN!AC:AC="Hàng tặng",0,SUMIFS(BAN!Q:Q,BAN!A:A,B8,BAN!H:H,C8,BAN!AB:AB,"HP",BAN!AD:AD,"NEW"))</f>
        <v>12280000</v>
      </c>
      <c r="E8" s="115">
        <f>IF(BAN!AC:AC="Hàng tặng",0,SUMIFS(BAN!Q:Q,BAN!A:A,B8,BAN!H:H,C8,BAN!AB:AB,"HP",BAN!AD:AD,"OUTLET"))</f>
        <v>792000</v>
      </c>
      <c r="F8" s="115">
        <f t="shared" si="5"/>
        <v>13072000</v>
      </c>
      <c r="G8" s="115">
        <f>SUMIFS(BAN!O:O,BAN!A:A,B8,BAN!H:H,C8,BAN!AC:AC,"Hàng tặng",BAN!AB:AB,"HP")</f>
        <v>0</v>
      </c>
      <c r="H8" s="115">
        <f>SUMIFS('TH DH'!M:M,'TH DH'!A:A,B8,'TH DH'!E:E,C8)-SUMIFS('TH DH'!K:K,'TH DH'!A:A,B8,'TH DH'!E:E,C8)</f>
        <v>-13072000</v>
      </c>
      <c r="I8" s="115">
        <f t="shared" si="6"/>
        <v>26144000</v>
      </c>
      <c r="J8" s="115"/>
      <c r="K8" s="111"/>
      <c r="L8" s="117" t="s">
        <v>1832</v>
      </c>
      <c r="M8" s="113" t="s">
        <v>106</v>
      </c>
      <c r="N8" s="116">
        <f>IF(BAN!AC:AC="Hàng tặng",0,SUMIFS(BAN!Q:Q,BAN!A:A,B8,BAN!H:H,C8,BAN!AB:AB,"DS"))</f>
        <v>0</v>
      </c>
      <c r="O8" s="115">
        <f>SUMIFS(BAN!O:O,BAN!A:A,B8,BAN!H:H,C8,BAN!AC:AC,"Hàng tặng",BAN!AB:AB,"DS")</f>
        <v>0</v>
      </c>
      <c r="P8" s="115"/>
      <c r="Q8" s="115">
        <f t="shared" ref="Q8:Q27" si="8">G8-O8</f>
        <v>0</v>
      </c>
      <c r="R8" s="115"/>
      <c r="S8" s="25"/>
      <c r="T8" s="25"/>
    </row>
    <row r="9" spans="1:20" ht="25.5" customHeight="1" x14ac:dyDescent="0.15">
      <c r="A9" s="111"/>
      <c r="B9" s="117" t="s">
        <v>1832</v>
      </c>
      <c r="C9" s="113" t="s">
        <v>130</v>
      </c>
      <c r="D9" s="115">
        <f>IF(BAN!AC:AC="Hàng tặng",0,SUMIFS(BAN!Q:Q,BAN!A:A,B9,BAN!H:H,C9,BAN!AB:AB,"HP",BAN!AD:AD,"NEW"))</f>
        <v>0</v>
      </c>
      <c r="E9" s="115">
        <f>IF(BAN!AC:AC="Hàng tặng",0,SUMIFS(BAN!Q:Q,BAN!A:A,B9,BAN!H:H,C9,BAN!AB:AB,"HP",BAN!AD:AD,"OUTLET"))</f>
        <v>0</v>
      </c>
      <c r="F9" s="115">
        <f t="shared" si="5"/>
        <v>0</v>
      </c>
      <c r="G9" s="115">
        <f>SUMIFS(BAN!O:O,BAN!A:A,B9,BAN!H:H,C9,BAN!AC:AC,"Hàng tặng",BAN!AB:AB,"HP")</f>
        <v>0</v>
      </c>
      <c r="H9" s="115">
        <f>SUMIFS('TH DH'!M:M,'TH DH'!A:A,B9,'TH DH'!E:E,C9)-SUMIFS('TH DH'!K:K,'TH DH'!A:A,B9,'TH DH'!E:E,C9)</f>
        <v>0</v>
      </c>
      <c r="I9" s="115">
        <f t="shared" si="6"/>
        <v>0</v>
      </c>
      <c r="J9" s="115"/>
      <c r="K9" s="111"/>
      <c r="L9" s="117" t="s">
        <v>1832</v>
      </c>
      <c r="M9" s="113" t="s">
        <v>130</v>
      </c>
      <c r="N9" s="116">
        <f>IF(BAN!AC:AC="Hàng tặng",0,SUMIFS(BAN!Q:Q,BAN!A:A,B9,BAN!H:H,C9,BAN!AB:AB,"DS"))</f>
        <v>0</v>
      </c>
      <c r="O9" s="115">
        <f>SUMIFS(BAN!O:O,BAN!A:A,B9,BAN!H:H,C9,BAN!AC:AC,"Hàng tặng",BAN!AB:AB,"DS")</f>
        <v>0</v>
      </c>
      <c r="P9" s="115"/>
      <c r="Q9" s="115">
        <f t="shared" si="8"/>
        <v>0</v>
      </c>
      <c r="R9" s="115"/>
      <c r="S9" s="25"/>
      <c r="T9" s="25"/>
    </row>
    <row r="10" spans="1:20" ht="25.5" customHeight="1" x14ac:dyDescent="0.15">
      <c r="A10" s="111"/>
      <c r="B10" s="117" t="s">
        <v>1832</v>
      </c>
      <c r="C10" s="113" t="s">
        <v>110</v>
      </c>
      <c r="D10" s="115">
        <f>IF(BAN!AC:AC="Hàng tặng",0,SUMIFS(BAN!Q:Q,BAN!A:A,B10,BAN!H:H,C10,BAN!AB:AB,"HP",BAN!AD:AD,"NEW"))</f>
        <v>0</v>
      </c>
      <c r="E10" s="115">
        <f>IF(BAN!AC:AC="Hàng tặng",0,SUMIFS(BAN!Q:Q,BAN!A:A,B10,BAN!H:H,C10,BAN!AB:AB,"HP",BAN!AD:AD,"OUTLET"))</f>
        <v>0</v>
      </c>
      <c r="F10" s="115">
        <f t="shared" si="5"/>
        <v>0</v>
      </c>
      <c r="G10" s="115">
        <f>SUMIFS(BAN!O:O,BAN!A:A,B10,BAN!H:H,C10,BAN!AC:AC,"Hàng tặng",BAN!AB:AB,"HP")</f>
        <v>0</v>
      </c>
      <c r="H10" s="115">
        <f>SUMIFS('TH DH'!M:M,'TH DH'!A:A,B10,'TH DH'!E:E,C10)-SUMIFS('TH DH'!K:K,'TH DH'!A:A,B10,'TH DH'!E:E,C10)</f>
        <v>0</v>
      </c>
      <c r="I10" s="115">
        <f t="shared" si="6"/>
        <v>0</v>
      </c>
      <c r="J10" s="115"/>
      <c r="K10" s="111"/>
      <c r="L10" s="117" t="s">
        <v>1832</v>
      </c>
      <c r="M10" s="113" t="s">
        <v>110</v>
      </c>
      <c r="N10" s="116">
        <f>IF(BAN!AC:AC="Hàng tặng",0,SUMIFS(BAN!Q:Q,BAN!A:A,B10,BAN!H:H,C10,BAN!AB:AB,"DS"))</f>
        <v>0</v>
      </c>
      <c r="O10" s="115">
        <f>SUMIFS(BAN!O:O,BAN!A:A,B10,BAN!H:H,C10,BAN!AC:AC,"Hàng tặng",BAN!AB:AB,"DS")</f>
        <v>0</v>
      </c>
      <c r="P10" s="115"/>
      <c r="Q10" s="115">
        <f t="shared" si="8"/>
        <v>0</v>
      </c>
      <c r="R10" s="115"/>
      <c r="S10" s="25"/>
      <c r="T10" s="25"/>
    </row>
    <row r="11" spans="1:20" ht="25.5" customHeight="1" x14ac:dyDescent="0.15">
      <c r="A11" s="111"/>
      <c r="B11" s="117" t="s">
        <v>1832</v>
      </c>
      <c r="C11" s="113" t="s">
        <v>145</v>
      </c>
      <c r="D11" s="115">
        <f>IF(BAN!AC:AC="Hàng tặng",0,SUMIFS(BAN!Q:Q,BAN!A:A,B11,BAN!H:H,C11,BAN!AB:AB,"HP",BAN!AD:AD,"NEW"))</f>
        <v>0</v>
      </c>
      <c r="E11" s="115">
        <f>IF(BAN!AC:AC="Hàng tặng",0,SUMIFS(BAN!Q:Q,BAN!A:A,B11,BAN!H:H,C11,BAN!AB:AB,"HP",BAN!AD:AD,"OUTLET"))</f>
        <v>0</v>
      </c>
      <c r="F11" s="115">
        <f t="shared" si="5"/>
        <v>0</v>
      </c>
      <c r="G11" s="115">
        <f>SUMIFS(BAN!O:O,BAN!A:A,B11,BAN!H:H,C11,BAN!AC:AC,"Hàng tặng",BAN!AB:AB,"HP")</f>
        <v>0</v>
      </c>
      <c r="H11" s="115">
        <f>SUMIFS('TH DH'!M:M,'TH DH'!A:A,B11,'TH DH'!E:E,C11)-SUMIFS('TH DH'!K:K,'TH DH'!A:A,B11,'TH DH'!E:E,C11)</f>
        <v>0</v>
      </c>
      <c r="I11" s="115">
        <f t="shared" si="6"/>
        <v>0</v>
      </c>
      <c r="J11" s="115"/>
      <c r="K11" s="111"/>
      <c r="L11" s="117" t="s">
        <v>1832</v>
      </c>
      <c r="M11" s="113" t="s">
        <v>145</v>
      </c>
      <c r="N11" s="116">
        <f>IF(BAN!AC:AC="Hàng tặng",0,SUMIFS(BAN!Q:Q,BAN!A:A,B11,BAN!H:H,C11,BAN!AB:AB,"DS"))</f>
        <v>0</v>
      </c>
      <c r="O11" s="115">
        <f>SUMIFS(BAN!O:O,BAN!A:A,B11,BAN!H:H,C11,BAN!AC:AC,"Hàng tặng",BAN!AB:AB,"DS")</f>
        <v>0</v>
      </c>
      <c r="P11" s="115"/>
      <c r="Q11" s="115">
        <f t="shared" si="8"/>
        <v>0</v>
      </c>
      <c r="R11" s="115"/>
      <c r="S11" s="25"/>
      <c r="T11" s="25"/>
    </row>
    <row r="12" spans="1:20" ht="25.5" customHeight="1" x14ac:dyDescent="0.15">
      <c r="A12" s="111">
        <v>2</v>
      </c>
      <c r="B12" s="117" t="s">
        <v>1833</v>
      </c>
      <c r="C12" s="113" t="s">
        <v>97</v>
      </c>
      <c r="D12" s="115">
        <f>IF(BAN!AC:AC="Hàng tặng",0,SUMIFS(BAN!Q:Q,BAN!A:A,B12,BAN!H:H,C12,BAN!AB:AB,"HP",BAN!AD:AD,"NEW"))</f>
        <v>2160000</v>
      </c>
      <c r="E12" s="115">
        <f>IF(BAN!AC:AC="Hàng tặng",0,SUMIFS(BAN!Q:Q,BAN!A:A,B12,BAN!H:H,C12,BAN!AB:AB,"HP",BAN!AD:AD,"OUTLET"))</f>
        <v>13178000</v>
      </c>
      <c r="F12" s="115">
        <f t="shared" si="5"/>
        <v>15338000</v>
      </c>
      <c r="G12" s="115">
        <f>SUMIFS(BAN!O:O,BAN!A:A,B12,BAN!H:H,C12,BAN!AC:AC,"Hàng tặng",BAN!AB:AB,"HP")</f>
        <v>0</v>
      </c>
      <c r="H12" s="115">
        <f>SUMIFS('TH DH'!M:M,'TH DH'!A:A,B12,'TH DH'!E:E,C12)-SUMIFS('TH DH'!K:K,'TH DH'!A:A,B12,'TH DH'!E:E,C12)</f>
        <v>-11214000</v>
      </c>
      <c r="I12" s="115">
        <f t="shared" si="6"/>
        <v>26552000</v>
      </c>
      <c r="J12" s="115"/>
      <c r="K12" s="111">
        <v>2</v>
      </c>
      <c r="L12" s="117" t="s">
        <v>1833</v>
      </c>
      <c r="M12" s="113" t="s">
        <v>97</v>
      </c>
      <c r="N12" s="116">
        <f>IF(BAN!AC:AC="Hàng tặng",0,SUMIFS(BAN!Q:Q,BAN!A:A,B12,BAN!H:H,C12,BAN!AB:AB,"DS"))</f>
        <v>0</v>
      </c>
      <c r="O12" s="115">
        <f>SUMIFS(BAN!O:O,BAN!A:A,B12,BAN!H:H,C12,BAN!AC:AC,"Hàng tặng",BAN!AB:AB,"DS")</f>
        <v>0</v>
      </c>
      <c r="P12" s="115"/>
      <c r="Q12" s="115">
        <f t="shared" si="8"/>
        <v>0</v>
      </c>
      <c r="R12" s="115"/>
      <c r="S12" s="25"/>
      <c r="T12" s="25"/>
    </row>
    <row r="13" spans="1:20" ht="25.5" customHeight="1" x14ac:dyDescent="0.15">
      <c r="A13" s="111"/>
      <c r="B13" s="117" t="s">
        <v>1833</v>
      </c>
      <c r="C13" s="113" t="s">
        <v>799</v>
      </c>
      <c r="D13" s="115">
        <f>IF(BAN!AC:AC="Hàng tặng",0,SUMIFS(BAN!Q:Q,BAN!A:A,B13,BAN!H:H,C13,BAN!AB:AB,"HP",BAN!AD:AD,"NEW"))</f>
        <v>5148000</v>
      </c>
      <c r="E13" s="115">
        <f>IF(BAN!AC:AC="Hàng tặng",0,SUMIFS(BAN!Q:Q,BAN!A:A,B13,BAN!H:H,C13,BAN!AB:AB,"HP",BAN!AD:AD,"OUTLET"))</f>
        <v>0</v>
      </c>
      <c r="F13" s="115">
        <f t="shared" si="5"/>
        <v>5148000</v>
      </c>
      <c r="G13" s="115">
        <f>SUMIFS(BAN!O:O,BAN!A:A,B13,BAN!H:H,C13,BAN!AC:AC,"Hàng tặng",BAN!AB:AB,"HP")</f>
        <v>0</v>
      </c>
      <c r="H13" s="115">
        <f>SUMIFS('TH DH'!M:M,'TH DH'!A:A,B13,'TH DH'!E:E,C13)-SUMIFS('TH DH'!K:K,'TH DH'!A:A,B13,'TH DH'!E:E,C13)</f>
        <v>-5148000</v>
      </c>
      <c r="I13" s="115">
        <f t="shared" si="6"/>
        <v>10296000</v>
      </c>
      <c r="J13" s="115"/>
      <c r="K13" s="111"/>
      <c r="L13" s="117" t="s">
        <v>1833</v>
      </c>
      <c r="M13" s="113" t="s">
        <v>799</v>
      </c>
      <c r="N13" s="116">
        <f>IF(BAN!AC:AC="Hàng tặng",0,SUMIFS(BAN!Q:Q,BAN!A:A,B13,BAN!H:H,C13,BAN!AB:AB,"DS"))</f>
        <v>0</v>
      </c>
      <c r="O13" s="115">
        <f>SUMIFS(BAN!O:O,BAN!A:A,B13,BAN!H:H,C13,BAN!AC:AC,"Hàng tặng",BAN!AB:AB,"DS")</f>
        <v>0</v>
      </c>
      <c r="P13" s="115"/>
      <c r="Q13" s="115">
        <f t="shared" si="8"/>
        <v>0</v>
      </c>
      <c r="R13" s="115"/>
      <c r="S13" s="25"/>
      <c r="T13" s="25"/>
    </row>
    <row r="14" spans="1:20" ht="25.5" customHeight="1" x14ac:dyDescent="0.15">
      <c r="A14" s="111"/>
      <c r="B14" s="117" t="s">
        <v>1833</v>
      </c>
      <c r="C14" s="113" t="s">
        <v>637</v>
      </c>
      <c r="D14" s="115">
        <f>IF(BAN!AC:AC="Hàng tặng",0,SUMIFS(BAN!Q:Q,BAN!A:A,B14,BAN!H:H,C14,BAN!AB:AB,"HP",BAN!AD:AD,"NEW"))</f>
        <v>0</v>
      </c>
      <c r="E14" s="115">
        <f>IF(BAN!AC:AC="Hàng tặng",0,SUMIFS(BAN!Q:Q,BAN!A:A,B14,BAN!H:H,C14,BAN!AB:AB,"HP",BAN!AD:AD,"OUTLET"))</f>
        <v>0</v>
      </c>
      <c r="F14" s="115">
        <f t="shared" si="5"/>
        <v>0</v>
      </c>
      <c r="G14" s="115">
        <f>SUMIFS(BAN!O:O,BAN!A:A,B14,BAN!H:H,C14,BAN!AC:AC,"Hàng tặng",BAN!AB:AB,"HP")</f>
        <v>0</v>
      </c>
      <c r="H14" s="115">
        <f>SUMIFS('TH DH'!M:M,'TH DH'!A:A,B14,'TH DH'!E:E,C14)-SUMIFS('TH DH'!K:K,'TH DH'!A:A,B14,'TH DH'!E:E,C14)</f>
        <v>0</v>
      </c>
      <c r="I14" s="115">
        <f t="shared" si="6"/>
        <v>0</v>
      </c>
      <c r="J14" s="115"/>
      <c r="K14" s="111"/>
      <c r="L14" s="117" t="s">
        <v>1833</v>
      </c>
      <c r="M14" s="113" t="s">
        <v>637</v>
      </c>
      <c r="N14" s="116">
        <f>IF(BAN!AC:AC="Hàng tặng",0,SUMIFS(BAN!Q:Q,BAN!A:A,B14,BAN!H:H,C14,BAN!AB:AB,"DS"))</f>
        <v>0</v>
      </c>
      <c r="O14" s="115">
        <f>SUMIFS(BAN!O:O,BAN!A:A,B14,BAN!H:H,C14,BAN!AC:AC,"Hàng tặng",BAN!AB:AB,"DS")</f>
        <v>0</v>
      </c>
      <c r="P14" s="115"/>
      <c r="Q14" s="115">
        <f t="shared" si="8"/>
        <v>0</v>
      </c>
      <c r="R14" s="115"/>
      <c r="S14" s="25"/>
      <c r="T14" s="25"/>
    </row>
    <row r="15" spans="1:20" ht="25.5" customHeight="1" x14ac:dyDescent="0.15">
      <c r="A15" s="111"/>
      <c r="B15" s="117" t="s">
        <v>1833</v>
      </c>
      <c r="C15" s="113" t="s">
        <v>277</v>
      </c>
      <c r="D15" s="115">
        <f>IF(BAN!AC:AC="Hàng tặng",0,SUMIFS(BAN!Q:Q,BAN!A:A,B15,BAN!H:H,C15,BAN!AB:AB,"HP",BAN!AD:AD,"NEW"))</f>
        <v>0</v>
      </c>
      <c r="E15" s="115">
        <f>IF(BAN!AC:AC="Hàng tặng",0,SUMIFS(BAN!Q:Q,BAN!A:A,B15,BAN!H:H,C15,BAN!AB:AB,"HP",BAN!AD:AD,"OUTLET"))</f>
        <v>0</v>
      </c>
      <c r="F15" s="115">
        <f t="shared" si="5"/>
        <v>0</v>
      </c>
      <c r="G15" s="115">
        <f>SUMIFS(BAN!O:O,BAN!A:A,B15,BAN!H:H,C15,BAN!AC:AC,"Hàng tặng",BAN!AB:AB,"HP")</f>
        <v>0</v>
      </c>
      <c r="H15" s="115">
        <f>SUMIFS('TH DH'!M:M,'TH DH'!A:A,B15,'TH DH'!E:E,C15)-SUMIFS('TH DH'!K:K,'TH DH'!A:A,B15,'TH DH'!E:E,C15)</f>
        <v>-7736000</v>
      </c>
      <c r="I15" s="115">
        <f t="shared" si="6"/>
        <v>7736000</v>
      </c>
      <c r="J15" s="115"/>
      <c r="K15" s="111"/>
      <c r="L15" s="117" t="s">
        <v>1833</v>
      </c>
      <c r="M15" s="113" t="s">
        <v>277</v>
      </c>
      <c r="N15" s="116">
        <f>IF(BAN!AC:AC="Hàng tặng",0,SUMIFS(BAN!Q:Q,BAN!A:A,B15,BAN!H:H,C15,BAN!AB:AB,"DS"))</f>
        <v>7736000</v>
      </c>
      <c r="O15" s="115">
        <f>SUMIFS(BAN!O:O,BAN!A:A,B15,BAN!H:H,C15,BAN!AC:AC,"Hàng tặng",BAN!AB:AB,"DS")</f>
        <v>0</v>
      </c>
      <c r="P15" s="115"/>
      <c r="Q15" s="115">
        <f t="shared" si="8"/>
        <v>0</v>
      </c>
      <c r="R15" s="115"/>
      <c r="S15" s="25"/>
      <c r="T15" s="25"/>
    </row>
    <row r="16" spans="1:20" ht="25.5" customHeight="1" x14ac:dyDescent="0.15">
      <c r="A16" s="111"/>
      <c r="B16" s="117" t="s">
        <v>1833</v>
      </c>
      <c r="C16" s="113" t="s">
        <v>106</v>
      </c>
      <c r="D16" s="115">
        <f>IF(BAN!AC:AC="Hàng tặng",0,SUMIFS(BAN!Q:Q,BAN!A:A,B16,BAN!H:H,C16,BAN!AB:AB,"HP",BAN!AD:AD,"NEW"))</f>
        <v>0</v>
      </c>
      <c r="E16" s="115">
        <f>IF(BAN!AC:AC="Hàng tặng",0,SUMIFS(BAN!Q:Q,BAN!A:A,B16,BAN!H:H,C16,BAN!AB:AB,"HP",BAN!AD:AD,"OUTLET"))</f>
        <v>0</v>
      </c>
      <c r="F16" s="115">
        <f t="shared" si="5"/>
        <v>0</v>
      </c>
      <c r="G16" s="115">
        <f>SUMIFS(BAN!O:O,BAN!A:A,B16,BAN!H:H,C16,BAN!AC:AC,"Hàng tặng",BAN!AB:AB,"HP")</f>
        <v>0</v>
      </c>
      <c r="H16" s="115">
        <f>SUMIFS('TH DH'!M:M,'TH DH'!A:A,B16,'TH DH'!E:E,C16)-SUMIFS('TH DH'!K:K,'TH DH'!A:A,B16,'TH DH'!E:E,C16)</f>
        <v>0</v>
      </c>
      <c r="I16" s="115">
        <f t="shared" si="6"/>
        <v>0</v>
      </c>
      <c r="J16" s="115"/>
      <c r="K16" s="111"/>
      <c r="L16" s="117" t="s">
        <v>1833</v>
      </c>
      <c r="M16" s="113" t="s">
        <v>106</v>
      </c>
      <c r="N16" s="116">
        <f>IF(BAN!AC:AC="Hàng tặng",0,SUMIFS(BAN!Q:Q,BAN!A:A,B16,BAN!H:H,C16,BAN!AB:AB,"DS"))</f>
        <v>0</v>
      </c>
      <c r="O16" s="115">
        <f>SUMIFS(BAN!O:O,BAN!A:A,B16,BAN!H:H,C16,BAN!AC:AC,"Hàng tặng",BAN!AB:AB,"DS")</f>
        <v>0</v>
      </c>
      <c r="P16" s="115"/>
      <c r="Q16" s="115">
        <f t="shared" si="8"/>
        <v>0</v>
      </c>
      <c r="R16" s="115"/>
      <c r="S16" s="25"/>
      <c r="T16" s="25"/>
    </row>
    <row r="17" spans="1:20" ht="25.5" customHeight="1" x14ac:dyDescent="0.15">
      <c r="A17" s="111"/>
      <c r="B17" s="117" t="s">
        <v>1833</v>
      </c>
      <c r="C17" s="113" t="s">
        <v>130</v>
      </c>
      <c r="D17" s="115">
        <f>IF(BAN!AC:AC="Hàng tặng",0,SUMIFS(BAN!Q:Q,BAN!A:A,B17,BAN!H:H,C17,BAN!AB:AB,"HP",BAN!AD:AD,"NEW"))</f>
        <v>0</v>
      </c>
      <c r="E17" s="115">
        <f>IF(BAN!AC:AC="Hàng tặng",0,SUMIFS(BAN!Q:Q,BAN!A:A,B17,BAN!H:H,C17,BAN!AB:AB,"HP",BAN!AD:AD,"OUTLET"))</f>
        <v>0</v>
      </c>
      <c r="F17" s="115">
        <f t="shared" si="5"/>
        <v>0</v>
      </c>
      <c r="G17" s="115">
        <f>SUMIFS(BAN!O:O,BAN!A:A,B17,BAN!H:H,C17,BAN!AC:AC,"Hàng tặng",BAN!AB:AB,"HP")</f>
        <v>0</v>
      </c>
      <c r="H17" s="115">
        <f>SUMIFS('TH DH'!M:M,'TH DH'!A:A,B17,'TH DH'!E:E,C17)-SUMIFS('TH DH'!K:K,'TH DH'!A:A,B17,'TH DH'!E:E,C17)</f>
        <v>0</v>
      </c>
      <c r="I17" s="115">
        <f t="shared" si="6"/>
        <v>0</v>
      </c>
      <c r="J17" s="115"/>
      <c r="K17" s="111"/>
      <c r="L17" s="117" t="s">
        <v>1833</v>
      </c>
      <c r="M17" s="113" t="s">
        <v>130</v>
      </c>
      <c r="N17" s="116">
        <f>IF(BAN!AC:AC="Hàng tặng",0,SUMIFS(BAN!Q:Q,BAN!A:A,B17,BAN!H:H,C17,BAN!AB:AB,"DS"))</f>
        <v>0</v>
      </c>
      <c r="O17" s="115">
        <f>SUMIFS(BAN!O:O,BAN!A:A,B17,BAN!H:H,C17,BAN!AC:AC,"Hàng tặng",BAN!AB:AB,"DS")</f>
        <v>0</v>
      </c>
      <c r="P17" s="115"/>
      <c r="Q17" s="115">
        <f t="shared" si="8"/>
        <v>0</v>
      </c>
      <c r="R17" s="115"/>
      <c r="S17" s="25"/>
      <c r="T17" s="25"/>
    </row>
    <row r="18" spans="1:20" ht="25.5" customHeight="1" x14ac:dyDescent="0.15">
      <c r="A18" s="111"/>
      <c r="B18" s="117" t="s">
        <v>1833</v>
      </c>
      <c r="C18" s="113" t="s">
        <v>110</v>
      </c>
      <c r="D18" s="115">
        <f>IF(BAN!AC:AC="Hàng tặng",0,SUMIFS(BAN!Q:Q,BAN!A:A,B18,BAN!H:H,C18,BAN!AB:AB,"HP",BAN!AD:AD,"NEW"))</f>
        <v>0</v>
      </c>
      <c r="E18" s="115">
        <f>IF(BAN!AC:AC="Hàng tặng",0,SUMIFS(BAN!Q:Q,BAN!A:A,B18,BAN!H:H,C18,BAN!AB:AB,"HP",BAN!AD:AD,"OUTLET"))</f>
        <v>0</v>
      </c>
      <c r="F18" s="115">
        <f t="shared" si="5"/>
        <v>0</v>
      </c>
      <c r="G18" s="115">
        <f>SUMIFS(BAN!O:O,BAN!A:A,B18,BAN!H:H,C18,BAN!AC:AC,"Hàng tặng",BAN!AB:AB,"HP")</f>
        <v>0</v>
      </c>
      <c r="H18" s="115">
        <f>SUMIFS('TH DH'!M:M,'TH DH'!A:A,B18,'TH DH'!E:E,C18)-SUMIFS('TH DH'!K:K,'TH DH'!A:A,B18,'TH DH'!E:E,C18)</f>
        <v>0</v>
      </c>
      <c r="I18" s="115">
        <f t="shared" si="6"/>
        <v>0</v>
      </c>
      <c r="J18" s="115"/>
      <c r="K18" s="111"/>
      <c r="L18" s="117" t="s">
        <v>1833</v>
      </c>
      <c r="M18" s="113" t="s">
        <v>110</v>
      </c>
      <c r="N18" s="116">
        <f>IF(BAN!AC:AC="Hàng tặng",0,SUMIFS(BAN!Q:Q,BAN!A:A,B18,BAN!H:H,C18,BAN!AB:AB,"DS"))</f>
        <v>0</v>
      </c>
      <c r="O18" s="115">
        <f>SUMIFS(BAN!O:O,BAN!A:A,B18,BAN!H:H,C18,BAN!AC:AC,"Hàng tặng",BAN!AB:AB,"DS")</f>
        <v>0</v>
      </c>
      <c r="P18" s="115"/>
      <c r="Q18" s="115">
        <f t="shared" si="8"/>
        <v>0</v>
      </c>
      <c r="R18" s="115"/>
      <c r="S18" s="25"/>
      <c r="T18" s="25"/>
    </row>
    <row r="19" spans="1:20" ht="25.5" customHeight="1" x14ac:dyDescent="0.15">
      <c r="A19" s="111"/>
      <c r="B19" s="117" t="s">
        <v>1833</v>
      </c>
      <c r="C19" s="113" t="s">
        <v>145</v>
      </c>
      <c r="D19" s="115">
        <f>IF(BAN!AC:AC="Hàng tặng",0,SUMIFS(BAN!Q:Q,BAN!A:A,B19,BAN!H:H,C19,BAN!AB:AB,"HP",BAN!AD:AD,"NEW"))</f>
        <v>0</v>
      </c>
      <c r="E19" s="115">
        <f>IF(BAN!AC:AC="Hàng tặng",0,SUMIFS(BAN!Q:Q,BAN!A:A,B19,BAN!H:H,C19,BAN!AB:AB,"HP",BAN!AD:AD,"OUTLET"))</f>
        <v>0</v>
      </c>
      <c r="F19" s="115">
        <f t="shared" si="5"/>
        <v>0</v>
      </c>
      <c r="G19" s="115">
        <f>SUMIFS(BAN!O:O,BAN!A:A,B19,BAN!H:H,C19,BAN!AC:AC,"Hàng tặng",BAN!AB:AB,"HP")</f>
        <v>0</v>
      </c>
      <c r="H19" s="115">
        <f>SUMIFS('TH DH'!M:M,'TH DH'!A:A,B19,'TH DH'!E:E,C19)-SUMIFS('TH DH'!K:K,'TH DH'!A:A,B19,'TH DH'!E:E,C19)</f>
        <v>0</v>
      </c>
      <c r="I19" s="115">
        <f t="shared" si="6"/>
        <v>0</v>
      </c>
      <c r="J19" s="115"/>
      <c r="K19" s="111"/>
      <c r="L19" s="117" t="s">
        <v>1833</v>
      </c>
      <c r="M19" s="113" t="s">
        <v>145</v>
      </c>
      <c r="N19" s="116">
        <f>IF(BAN!AC:AC="Hàng tặng",0,SUMIFS(BAN!Q:Q,BAN!A:A,B19,BAN!H:H,C19,BAN!AB:AB,"DS"))</f>
        <v>0</v>
      </c>
      <c r="O19" s="115">
        <f>SUMIFS(BAN!O:O,BAN!A:A,B19,BAN!H:H,C19,BAN!AC:AC,"Hàng tặng",BAN!AB:AB,"DS")</f>
        <v>0</v>
      </c>
      <c r="P19" s="115"/>
      <c r="Q19" s="115">
        <f t="shared" si="8"/>
        <v>0</v>
      </c>
      <c r="R19" s="115"/>
      <c r="S19" s="25"/>
      <c r="T19" s="25"/>
    </row>
    <row r="20" spans="1:20" ht="25.5" customHeight="1" x14ac:dyDescent="0.15">
      <c r="A20" s="111">
        <v>3</v>
      </c>
      <c r="B20" s="117" t="s">
        <v>1834</v>
      </c>
      <c r="C20" s="113" t="s">
        <v>97</v>
      </c>
      <c r="D20" s="115">
        <f>IF(BAN!AC:AC="Hàng tặng",0,SUMIFS(BAN!Q:Q,BAN!A:A,B20,BAN!H:H,C20,BAN!AB:AB,"HP",BAN!AD:AD,"NEW"))</f>
        <v>0</v>
      </c>
      <c r="E20" s="115">
        <f>IF(BAN!AC:AC="Hàng tặng",0,SUMIFS(BAN!Q:Q,BAN!A:A,B20,BAN!H:H,C20,BAN!AB:AB,"HP",BAN!AD:AD,"OUTLET"))</f>
        <v>0</v>
      </c>
      <c r="F20" s="115">
        <f t="shared" si="5"/>
        <v>0</v>
      </c>
      <c r="G20" s="115">
        <f>SUMIFS(BAN!O:O,BAN!A:A,B20,BAN!H:H,C20,BAN!AC:AC,"Hàng tặng",BAN!AB:AB,"HP")</f>
        <v>0</v>
      </c>
      <c r="H20" s="115">
        <f>SUMIFS('TH DH'!M:M,'TH DH'!A:A,B20,'TH DH'!E:E,C20)-SUMIFS('TH DH'!K:K,'TH DH'!A:A,B20,'TH DH'!E:E,C20)</f>
        <v>-47389000</v>
      </c>
      <c r="I20" s="115">
        <f t="shared" si="6"/>
        <v>47389000</v>
      </c>
      <c r="J20" s="115"/>
      <c r="K20" s="111">
        <v>3</v>
      </c>
      <c r="L20" s="117" t="s">
        <v>1834</v>
      </c>
      <c r="M20" s="113" t="s">
        <v>97</v>
      </c>
      <c r="N20" s="116">
        <f>IF(BAN!AC:AC="Hàng tặng",0,SUMIFS(BAN!Q:Q,BAN!A:A,B20,BAN!H:H,C20,BAN!AB:AB,"DS"))</f>
        <v>0</v>
      </c>
      <c r="O20" s="115">
        <f>SUMIFS(BAN!O:O,BAN!A:A,B20,BAN!H:H,C20,BAN!AC:AC,"Hàng tặng",BAN!AB:AB,"DS")</f>
        <v>0</v>
      </c>
      <c r="P20" s="115"/>
      <c r="Q20" s="115">
        <f t="shared" si="8"/>
        <v>0</v>
      </c>
      <c r="R20" s="115"/>
      <c r="S20" s="25"/>
      <c r="T20" s="25"/>
    </row>
    <row r="21" spans="1:20" ht="25.5" customHeight="1" x14ac:dyDescent="0.15">
      <c r="A21" s="111"/>
      <c r="B21" s="117" t="s">
        <v>1834</v>
      </c>
      <c r="C21" s="113" t="s">
        <v>799</v>
      </c>
      <c r="D21" s="115">
        <f>IF(BAN!AC:AC="Hàng tặng",0,SUMIFS(BAN!Q:Q,BAN!A:A,B21,BAN!H:H,C21,BAN!AB:AB,"HP",BAN!AD:AD,"NEW"))</f>
        <v>0</v>
      </c>
      <c r="E21" s="115">
        <f>IF(BAN!AC:AC="Hàng tặng",0,SUMIFS(BAN!Q:Q,BAN!A:A,B21,BAN!H:H,C21,BAN!AB:AB,"HP",BAN!AD:AD,"OUTLET"))</f>
        <v>0</v>
      </c>
      <c r="F21" s="115">
        <f t="shared" si="5"/>
        <v>0</v>
      </c>
      <c r="G21" s="115">
        <f>SUMIFS(BAN!O:O,BAN!A:A,B21,BAN!H:H,C21,BAN!AC:AC,"Hàng tặng",BAN!AB:AB,"HP")</f>
        <v>16480000</v>
      </c>
      <c r="H21" s="115">
        <f>SUMIFS('TH DH'!M:M,'TH DH'!A:A,B21,'TH DH'!E:E,C21)-SUMIFS('TH DH'!K:K,'TH DH'!A:A,B21,'TH DH'!E:E,C21)</f>
        <v>-58330250</v>
      </c>
      <c r="I21" s="115">
        <f t="shared" si="6"/>
        <v>58330250</v>
      </c>
      <c r="J21" s="115"/>
      <c r="K21" s="111"/>
      <c r="L21" s="117" t="s">
        <v>1834</v>
      </c>
      <c r="M21" s="113" t="s">
        <v>799</v>
      </c>
      <c r="N21" s="116">
        <f>IF(BAN!AC:AC="Hàng tặng",0,SUMIFS(BAN!Q:Q,BAN!A:A,B21,BAN!H:H,C21,BAN!AB:AB,"DS"))</f>
        <v>0</v>
      </c>
      <c r="O21" s="115">
        <f>SUMIFS(BAN!O:O,BAN!A:A,B21,BAN!H:H,C21,BAN!AC:AC,"Hàng tặng",BAN!AB:AB,"DS")</f>
        <v>0</v>
      </c>
      <c r="P21" s="115"/>
      <c r="Q21" s="115">
        <f t="shared" si="8"/>
        <v>16480000</v>
      </c>
      <c r="R21" s="115"/>
      <c r="S21" s="25"/>
      <c r="T21" s="25"/>
    </row>
    <row r="22" spans="1:20" ht="25.5" customHeight="1" x14ac:dyDescent="0.15">
      <c r="A22" s="111"/>
      <c r="B22" s="117" t="s">
        <v>1834</v>
      </c>
      <c r="C22" s="113" t="s">
        <v>637</v>
      </c>
      <c r="D22" s="115">
        <f>IF(BAN!AC:AC="Hàng tặng",0,SUMIFS(BAN!Q:Q,BAN!A:A,B22,BAN!H:H,C22,BAN!AB:AB,"HP",BAN!AD:AD,"NEW"))</f>
        <v>0</v>
      </c>
      <c r="E22" s="115">
        <f>IF(BAN!AC:AC="Hàng tặng",0,SUMIFS(BAN!Q:Q,BAN!A:A,B22,BAN!H:H,C22,BAN!AB:AB,"HP",BAN!AD:AD,"OUTLET"))</f>
        <v>0</v>
      </c>
      <c r="F22" s="115">
        <f t="shared" si="5"/>
        <v>0</v>
      </c>
      <c r="G22" s="115">
        <f>SUMIFS(BAN!O:O,BAN!A:A,B22,BAN!H:H,C22,BAN!AC:AC,"Hàng tặng",BAN!AB:AB,"HP")</f>
        <v>0</v>
      </c>
      <c r="H22" s="115">
        <f>SUMIFS('TH DH'!M:M,'TH DH'!A:A,B22,'TH DH'!E:E,C22)-SUMIFS('TH DH'!K:K,'TH DH'!A:A,B22,'TH DH'!E:E,C22)</f>
        <v>0</v>
      </c>
      <c r="I22" s="115">
        <f t="shared" si="6"/>
        <v>0</v>
      </c>
      <c r="J22" s="115"/>
      <c r="K22" s="111"/>
      <c r="L22" s="117" t="s">
        <v>1834</v>
      </c>
      <c r="M22" s="113" t="s">
        <v>637</v>
      </c>
      <c r="N22" s="116">
        <f>IF(BAN!AC:AC="Hàng tặng",0,SUMIFS(BAN!Q:Q,BAN!A:A,B22,BAN!H:H,C22,BAN!AB:AB,"DS"))</f>
        <v>0</v>
      </c>
      <c r="O22" s="115">
        <f>SUMIFS(BAN!O:O,BAN!A:A,B22,BAN!H:H,C22,BAN!AC:AC,"Hàng tặng",BAN!AB:AB,"DS")</f>
        <v>0</v>
      </c>
      <c r="P22" s="115"/>
      <c r="Q22" s="115">
        <f t="shared" si="8"/>
        <v>0</v>
      </c>
      <c r="R22" s="115"/>
      <c r="S22" s="25"/>
      <c r="T22" s="25"/>
    </row>
    <row r="23" spans="1:20" ht="25.5" customHeight="1" x14ac:dyDescent="0.15">
      <c r="A23" s="111"/>
      <c r="B23" s="117" t="s">
        <v>1834</v>
      </c>
      <c r="C23" s="113" t="s">
        <v>277</v>
      </c>
      <c r="D23" s="115">
        <f>IF(BAN!AC:AC="Hàng tặng",0,SUMIFS(BAN!Q:Q,BAN!A:A,B23,BAN!H:H,C23,BAN!AB:AB,"HP",BAN!AD:AD,"NEW"))</f>
        <v>0</v>
      </c>
      <c r="E23" s="115">
        <f>IF(BAN!AC:AC="Hàng tặng",0,SUMIFS(BAN!Q:Q,BAN!A:A,B23,BAN!H:H,C23,BAN!AB:AB,"HP",BAN!AD:AD,"OUTLET"))</f>
        <v>0</v>
      </c>
      <c r="F23" s="115">
        <f t="shared" si="5"/>
        <v>0</v>
      </c>
      <c r="G23" s="115">
        <f>SUMIFS(BAN!O:O,BAN!A:A,B23,BAN!H:H,C23,BAN!AC:AC,"Hàng tặng",BAN!AB:AB,"HP")</f>
        <v>0</v>
      </c>
      <c r="H23" s="115">
        <f>SUMIFS('TH DH'!M:M,'TH DH'!A:A,B23,'TH DH'!E:E,C23)-SUMIFS('TH DH'!K:K,'TH DH'!A:A,B23,'TH DH'!E:E,C23)</f>
        <v>-13024500</v>
      </c>
      <c r="I23" s="115">
        <f t="shared" si="6"/>
        <v>13024500</v>
      </c>
      <c r="J23" s="115"/>
      <c r="K23" s="111"/>
      <c r="L23" s="117" t="s">
        <v>1834</v>
      </c>
      <c r="M23" s="113" t="s">
        <v>277</v>
      </c>
      <c r="N23" s="116">
        <f>IF(BAN!AC:AC="Hàng tặng",0,SUMIFS(BAN!Q:Q,BAN!A:A,B23,BAN!H:H,C23,BAN!AB:AB,"DS"))</f>
        <v>0</v>
      </c>
      <c r="O23" s="115">
        <f>SUMIFS(BAN!O:O,BAN!A:A,B23,BAN!H:H,C23,BAN!AC:AC,"Hàng tặng",BAN!AB:AB,"DS")</f>
        <v>0</v>
      </c>
      <c r="P23" s="115"/>
      <c r="Q23" s="115">
        <f t="shared" si="8"/>
        <v>0</v>
      </c>
      <c r="R23" s="115"/>
      <c r="S23" s="25"/>
      <c r="T23" s="25"/>
    </row>
    <row r="24" spans="1:20" ht="25.5" customHeight="1" x14ac:dyDescent="0.15">
      <c r="A24" s="111"/>
      <c r="B24" s="117" t="s">
        <v>1834</v>
      </c>
      <c r="C24" s="113" t="s">
        <v>106</v>
      </c>
      <c r="D24" s="115">
        <f>IF(BAN!AC:AC="Hàng tặng",0,SUMIFS(BAN!Q:Q,BAN!A:A,B24,BAN!H:H,C24,BAN!AB:AB,"HP",BAN!AD:AD,"NEW"))</f>
        <v>0</v>
      </c>
      <c r="E24" s="115">
        <f>IF(BAN!AC:AC="Hàng tặng",0,SUMIFS(BAN!Q:Q,BAN!A:A,B24,BAN!H:H,C24,BAN!AB:AB,"HP",BAN!AD:AD,"OUTLET"))</f>
        <v>0</v>
      </c>
      <c r="F24" s="115">
        <f t="shared" si="5"/>
        <v>0</v>
      </c>
      <c r="G24" s="115">
        <f>SUMIFS(BAN!O:O,BAN!A:A,B24,BAN!H:H,C24,BAN!AC:AC,"Hàng tặng",BAN!AB:AB,"HP")</f>
        <v>0</v>
      </c>
      <c r="H24" s="115">
        <f>SUMIFS('TH DH'!M:M,'TH DH'!A:A,B24,'TH DH'!E:E,C24)-SUMIFS('TH DH'!K:K,'TH DH'!A:A,B24,'TH DH'!E:E,C24)</f>
        <v>0</v>
      </c>
      <c r="I24" s="115">
        <f t="shared" si="6"/>
        <v>0</v>
      </c>
      <c r="J24" s="115"/>
      <c r="K24" s="111"/>
      <c r="L24" s="117" t="s">
        <v>1834</v>
      </c>
      <c r="M24" s="113" t="s">
        <v>106</v>
      </c>
      <c r="N24" s="116">
        <f>IF(BAN!AC:AC="Hàng tặng",0,SUMIFS(BAN!Q:Q,BAN!A:A,B24,BAN!H:H,C24,BAN!AB:AB,"DS"))</f>
        <v>0</v>
      </c>
      <c r="O24" s="115">
        <f>SUMIFS(BAN!O:O,BAN!A:A,B24,BAN!H:H,C24,BAN!AC:AC,"Hàng tặng",BAN!AB:AB,"DS")</f>
        <v>0</v>
      </c>
      <c r="P24" s="115"/>
      <c r="Q24" s="115">
        <f t="shared" si="8"/>
        <v>0</v>
      </c>
      <c r="R24" s="115"/>
      <c r="S24" s="25"/>
      <c r="T24" s="25"/>
    </row>
    <row r="25" spans="1:20" ht="25.5" customHeight="1" x14ac:dyDescent="0.15">
      <c r="A25" s="111"/>
      <c r="B25" s="117" t="s">
        <v>1834</v>
      </c>
      <c r="C25" s="113" t="s">
        <v>130</v>
      </c>
      <c r="D25" s="115">
        <f>IF(BAN!AC:AC="Hàng tặng",0,SUMIFS(BAN!Q:Q,BAN!A:A,B25,BAN!H:H,C25,BAN!AB:AB,"HP",BAN!AD:AD,"NEW"))</f>
        <v>0</v>
      </c>
      <c r="E25" s="115">
        <f>IF(BAN!AC:AC="Hàng tặng",0,SUMIFS(BAN!Q:Q,BAN!A:A,B25,BAN!H:H,C25,BAN!AB:AB,"HP",BAN!AD:AD,"OUTLET"))</f>
        <v>0</v>
      </c>
      <c r="F25" s="115">
        <f t="shared" si="5"/>
        <v>0</v>
      </c>
      <c r="G25" s="115">
        <f>SUMIFS(BAN!O:O,BAN!A:A,B25,BAN!H:H,C25,BAN!AC:AC,"Hàng tặng",BAN!AB:AB,"HP")</f>
        <v>0</v>
      </c>
      <c r="H25" s="115">
        <f>SUMIFS('TH DH'!M:M,'TH DH'!A:A,B25,'TH DH'!E:E,C25)-SUMIFS('TH DH'!K:K,'TH DH'!A:A,B25,'TH DH'!E:E,C25)</f>
        <v>0</v>
      </c>
      <c r="I25" s="115">
        <f t="shared" si="6"/>
        <v>0</v>
      </c>
      <c r="J25" s="115"/>
      <c r="K25" s="111"/>
      <c r="L25" s="117" t="s">
        <v>1834</v>
      </c>
      <c r="M25" s="113" t="s">
        <v>130</v>
      </c>
      <c r="N25" s="116">
        <f>IF(BAN!AC:AC="Hàng tặng",0,SUMIFS(BAN!Q:Q,BAN!A:A,B25,BAN!H:H,C25,BAN!AB:AB,"DS"))</f>
        <v>0</v>
      </c>
      <c r="O25" s="115">
        <f>SUMIFS(BAN!O:O,BAN!A:A,B25,BAN!H:H,C25,BAN!AC:AC,"Hàng tặng",BAN!AB:AB,"DS")</f>
        <v>0</v>
      </c>
      <c r="P25" s="115"/>
      <c r="Q25" s="115">
        <f t="shared" si="8"/>
        <v>0</v>
      </c>
      <c r="R25" s="115"/>
      <c r="S25" s="25"/>
      <c r="T25" s="25"/>
    </row>
    <row r="26" spans="1:20" ht="25.5" customHeight="1" x14ac:dyDescent="0.15">
      <c r="A26" s="111"/>
      <c r="B26" s="117" t="s">
        <v>1834</v>
      </c>
      <c r="C26" s="113" t="s">
        <v>110</v>
      </c>
      <c r="D26" s="115">
        <f>IF(BAN!AC:AC="Hàng tặng",0,SUMIFS(BAN!Q:Q,BAN!A:A,B26,BAN!H:H,C26,BAN!AB:AB,"HP",BAN!AD:AD,"NEW"))</f>
        <v>0</v>
      </c>
      <c r="E26" s="115">
        <f>IF(BAN!AC:AC="Hàng tặng",0,SUMIFS(BAN!Q:Q,BAN!A:A,B26,BAN!H:H,C26,BAN!AB:AB,"HP",BAN!AD:AD,"OUTLET"))</f>
        <v>0</v>
      </c>
      <c r="F26" s="115">
        <f t="shared" si="5"/>
        <v>0</v>
      </c>
      <c r="G26" s="115">
        <f>SUMIFS(BAN!O:O,BAN!A:A,B26,BAN!H:H,C26,BAN!AC:AC,"Hàng tặng",BAN!AB:AB,"HP")</f>
        <v>0</v>
      </c>
      <c r="H26" s="115">
        <f>SUMIFS('TH DH'!M:M,'TH DH'!A:A,B26,'TH DH'!E:E,C26)-SUMIFS('TH DH'!K:K,'TH DH'!A:A,B26,'TH DH'!E:E,C26)</f>
        <v>-6732000</v>
      </c>
      <c r="I26" s="115">
        <f t="shared" si="6"/>
        <v>6732000</v>
      </c>
      <c r="J26" s="115"/>
      <c r="K26" s="111"/>
      <c r="L26" s="117" t="s">
        <v>1834</v>
      </c>
      <c r="M26" s="113" t="s">
        <v>110</v>
      </c>
      <c r="N26" s="116">
        <f>IF(BAN!AC:AC="Hàng tặng",0,SUMIFS(BAN!Q:Q,BAN!A:A,B26,BAN!H:H,C26,BAN!AB:AB,"DS"))</f>
        <v>0</v>
      </c>
      <c r="O26" s="115">
        <f>SUMIFS(BAN!O:O,BAN!A:A,B26,BAN!H:H,C26,BAN!AC:AC,"Hàng tặng",BAN!AB:AB,"DS")</f>
        <v>0</v>
      </c>
      <c r="P26" s="115"/>
      <c r="Q26" s="115">
        <f t="shared" si="8"/>
        <v>0</v>
      </c>
      <c r="R26" s="115"/>
      <c r="S26" s="25"/>
      <c r="T26" s="25"/>
    </row>
    <row r="27" spans="1:20" ht="25.5" customHeight="1" x14ac:dyDescent="0.15">
      <c r="A27" s="111"/>
      <c r="B27" s="117" t="s">
        <v>1834</v>
      </c>
      <c r="C27" s="113" t="s">
        <v>145</v>
      </c>
      <c r="D27" s="115">
        <f>IF(BAN!AC:AC="Hàng tặng",0,SUMIFS(BAN!Q:Q,BAN!A:A,B27,BAN!H:H,C27,BAN!AB:AB,"HP",BAN!AD:AD,"NEW"))</f>
        <v>0</v>
      </c>
      <c r="E27" s="115">
        <f>IF(BAN!AC:AC="Hàng tặng",0,SUMIFS(BAN!Q:Q,BAN!A:A,B27,BAN!H:H,C27,BAN!AB:AB,"HP",BAN!AD:AD,"OUTLET"))</f>
        <v>0</v>
      </c>
      <c r="F27" s="115">
        <f t="shared" si="5"/>
        <v>0</v>
      </c>
      <c r="G27" s="115">
        <f>SUMIFS(BAN!O:O,BAN!A:A,B27,BAN!H:H,C27,BAN!AC:AC,"Hàng tặng",BAN!AB:AB,"HP")</f>
        <v>0</v>
      </c>
      <c r="H27" s="115">
        <f>SUMIFS('TH DH'!M:M,'TH DH'!A:A,B27,'TH DH'!E:E,C27)-SUMIFS('TH DH'!K:K,'TH DH'!A:A,B27,'TH DH'!E:E,C27)</f>
        <v>0</v>
      </c>
      <c r="I27" s="115">
        <f t="shared" si="6"/>
        <v>0</v>
      </c>
      <c r="J27" s="115"/>
      <c r="K27" s="111"/>
      <c r="L27" s="117" t="s">
        <v>1834</v>
      </c>
      <c r="M27" s="113" t="s">
        <v>145</v>
      </c>
      <c r="N27" s="116">
        <f>IF(BAN!AC:AC="Hàng tặng",0,SUMIFS(BAN!Q:Q,BAN!A:A,B27,BAN!H:H,C27,BAN!AB:AB,"DS"))</f>
        <v>0</v>
      </c>
      <c r="O27" s="115">
        <f>SUMIFS(BAN!O:O,BAN!A:A,B27,BAN!H:H,C27,BAN!AC:AC,"Hàng tặng",BAN!AB:AB,"DS")</f>
        <v>0</v>
      </c>
      <c r="P27" s="115"/>
      <c r="Q27" s="115">
        <f t="shared" si="8"/>
        <v>0</v>
      </c>
      <c r="R27" s="115"/>
      <c r="S27" s="25"/>
      <c r="T27" s="25"/>
    </row>
    <row r="28" spans="1:20" ht="15.75" customHeight="1" x14ac:dyDescent="0.15"/>
    <row r="29" spans="1:20" ht="15.75" customHeight="1" x14ac:dyDescent="0.15"/>
    <row r="30" spans="1:20" ht="15.75" customHeight="1" x14ac:dyDescent="0.15"/>
    <row r="31" spans="1:20" ht="15.75" customHeight="1" x14ac:dyDescent="0.15"/>
    <row r="32" spans="1:20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Trang tính</vt:lpstr>
      </vt:variant>
      <vt:variant>
        <vt:i4>7</vt:i4>
      </vt:variant>
    </vt:vector>
  </HeadingPairs>
  <TitlesOfParts>
    <vt:vector size="7" baseType="lpstr">
      <vt:lpstr>DL CT</vt:lpstr>
      <vt:lpstr>CT TRA HANG</vt:lpstr>
      <vt:lpstr>CT THU KH</vt:lpstr>
      <vt:lpstr>CT TIEN VE</vt:lpstr>
      <vt:lpstr>BAN</vt:lpstr>
      <vt:lpstr>TH DH</vt:lpstr>
      <vt:lpstr>TH DOANH 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toantran2206@gmail.com</dc:creator>
  <dcterms:created xsi:type="dcterms:W3CDTF">2021-09-02T11:19:50Z</dcterms:created>
</cp:coreProperties>
</file>