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 FSP Jan 2023\"/>
    </mc:Choice>
  </mc:AlternateContent>
  <xr:revisionPtr revIDLastSave="0" documentId="13_ncr:1_{87A11C43-607D-4C8C-974E-ED19E12807FD}" xr6:coauthVersionLast="47" xr6:coauthVersionMax="47" xr10:uidLastSave="{00000000-0000-0000-0000-000000000000}"/>
  <bookViews>
    <workbookView xWindow="-110" yWindow="-110" windowWidth="19420" windowHeight="10420" activeTab="1" xr2:uid="{605083C7-96A6-42AE-AEC2-260B26D1DEAB}"/>
  </bookViews>
  <sheets>
    <sheet name="Case Study-1" sheetId="1" r:id="rId1"/>
    <sheet name="Case Study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11" i="2"/>
  <c r="C13" i="1" l="1"/>
  <c r="F14" i="1"/>
  <c r="F15" i="1"/>
  <c r="F13" i="1"/>
  <c r="C19" i="1"/>
  <c r="C18" i="1"/>
  <c r="C17" i="1"/>
  <c r="C16" i="1"/>
  <c r="C15" i="1"/>
  <c r="C14" i="1"/>
  <c r="C12" i="1"/>
  <c r="C10" i="1"/>
  <c r="D10" i="1"/>
  <c r="E10" i="1"/>
  <c r="F10" i="1"/>
  <c r="G10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G3" i="1"/>
  <c r="F3" i="1"/>
  <c r="E3" i="1"/>
</calcChain>
</file>

<file path=xl/sharedStrings.xml><?xml version="1.0" encoding="utf-8"?>
<sst xmlns="http://schemas.openxmlformats.org/spreadsheetml/2006/main" count="66" uniqueCount="46">
  <si>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</si>
  <si>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</si>
  <si>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</si>
  <si>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</si>
  <si>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</si>
  <si>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</si>
  <si>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</si>
  <si>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</si>
  <si>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</si>
  <si>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</si>
  <si>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</si>
  <si>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</si>
  <si>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</si>
  <si>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r =</t>
  </si>
  <si>
    <t>n =</t>
  </si>
  <si>
    <t xml:space="preserve">r = </t>
  </si>
  <si>
    <t>a =</t>
  </si>
  <si>
    <t>Inrercept</t>
  </si>
  <si>
    <t>Slope</t>
  </si>
  <si>
    <t>b =</t>
  </si>
  <si>
    <t>y'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</si>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</sst>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Absences vs. Final Grade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879265091863515"/>
                  <c:y val="-0.43089311752697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'Case Study-1'!$C$3:$C$9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'Case Study-1'!$D$3:$D$9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2-47B6-B684-40A2751C4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26511"/>
        <c:axId val="533126095"/>
      </c:scatterChart>
      <c:valAx>
        <c:axId val="53312651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26095"/>
        <c:crosses val="autoZero"/>
        <c:crossBetween val="midCat"/>
      </c:valAx>
      <c:valAx>
        <c:axId val="5331260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8100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595924</xdr:colOff>
      <xdr:row>0</xdr:row>
      <xdr:rowOff>166087</xdr:rowOff>
    </xdr:from>
    <xdr:to>
      <xdr:col>14</xdr:col>
      <xdr:colOff>381381</xdr:colOff>
      <xdr:row>4</xdr:row>
      <xdr:rowOff>77458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189DF24C-9F3B-D6EC-A1EC-0A64DD55E782}"/>
                </a:ext>
              </a:extLst>
            </xdr:cNvPr>
            <xdr:cNvSpPr txBox="1"/>
          </xdr:nvSpPr>
          <xdr:spPr>
            <a:xfrm>
              <a:off x="4869962" y="166087"/>
              <a:ext cx="4059496" cy="65383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189DF24C-9F3B-D6EC-A1EC-0A64DD55E782}"/>
                </a:ext>
              </a:extLst>
            </xdr:cNvPr>
            <xdr:cNvSpPr txBox="1"/>
          </xdr:nvSpPr>
          <xdr:spPr>
            <a:xfrm>
              <a:off x="4869962" y="166087"/>
              <a:ext cx="4059496" cy="65383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][𝑛(∑𝑦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𝑦)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])</a:t>
              </a:r>
              <a:endParaRPr lang="en-US"/>
            </a:p>
          </xdr:txBody>
        </xdr:sp>
      </mc:Fallback>
    </mc:AlternateContent>
    <xdr:clientData/>
  </xdr:twoCellAnchor>
  <xdr:twoCellAnchor>
    <xdr:from>
      <xdr:col>8</xdr:col>
      <xdr:colOff>0</xdr:colOff>
      <xdr:row>5</xdr:row>
      <xdr:rowOff>0</xdr:rowOff>
    </xdr:from>
    <xdr:to>
      <xdr:col>12</xdr:col>
      <xdr:colOff>516644</xdr:colOff>
      <xdr:row>8</xdr:row>
      <xdr:rowOff>29853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FCED962B-71AC-F3C1-E915-AA0E99677975}"/>
                </a:ext>
              </a:extLst>
            </xdr:cNvPr>
            <xdr:cNvSpPr txBox="1"/>
          </xdr:nvSpPr>
          <xdr:spPr>
            <a:xfrm>
              <a:off x="4884615" y="928077"/>
              <a:ext cx="2958952" cy="586699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8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b="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FCED962B-71AC-F3C1-E915-AA0E99677975}"/>
                </a:ext>
              </a:extLst>
            </xdr:cNvPr>
            <xdr:cNvSpPr txBox="1"/>
          </xdr:nvSpPr>
          <xdr:spPr>
            <a:xfrm>
              <a:off x="4884615" y="928077"/>
              <a:ext cx="2958952" cy="586699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n-US" sz="1800" b="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𝑎=((∑𝑦)(∑𝑥2)−(∑𝑥)(∑𝑥𝑦))/(𝑛(∑𝑥2)−(∑𝑥)2)</a:t>
              </a:r>
              <a:endParaRPr lang="en-US" sz="1800" b="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0</xdr:colOff>
      <xdr:row>8</xdr:row>
      <xdr:rowOff>166078</xdr:rowOff>
    </xdr:from>
    <xdr:to>
      <xdr:col>12</xdr:col>
      <xdr:colOff>43116</xdr:colOff>
      <xdr:row>12</xdr:row>
      <xdr:rowOff>7815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85BED9D1-5297-CE73-F7AF-41E619C41B9E}"/>
                </a:ext>
              </a:extLst>
            </xdr:cNvPr>
            <xdr:cNvSpPr txBox="1"/>
          </xdr:nvSpPr>
          <xdr:spPr>
            <a:xfrm>
              <a:off x="4884615" y="1651001"/>
              <a:ext cx="2485424" cy="584199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18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b="0" i="1" kern="12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b="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85BED9D1-5297-CE73-F7AF-41E619C41B9E}"/>
                </a:ext>
              </a:extLst>
            </xdr:cNvPr>
            <xdr:cNvSpPr txBox="1"/>
          </xdr:nvSpPr>
          <xdr:spPr>
            <a:xfrm>
              <a:off x="4884615" y="1651001"/>
              <a:ext cx="2485424" cy="584199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 defTabSz="914400" rtl="0" eaLnBrk="1" latinLnBrk="0" hangingPunct="1"/>
              <a:r>
                <a:rPr lang="en-US" sz="1800" b="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𝑏=(𝑛(∑𝑥𝑦)−(∑𝑥)(∑𝑦))/(𝑛(∑𝑥2)−(∑𝑥)2)</a:t>
              </a:r>
              <a:endParaRPr lang="en-US" sz="1800" b="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7</xdr:col>
      <xdr:colOff>611908</xdr:colOff>
      <xdr:row>12</xdr:row>
      <xdr:rowOff>71582</xdr:rowOff>
    </xdr:from>
    <xdr:to>
      <xdr:col>15</xdr:col>
      <xdr:colOff>288636</xdr:colOff>
      <xdr:row>27</xdr:row>
      <xdr:rowOff>43873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C970D7-ED70-7C03-DCDF-AAA7381D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30A9-DA0D-4AA3-8BAE-63FF198F54CB}">
  <dimension ref="A2:G19"/>
  <sheetViews>
    <sheetView zoomScale="110" zoomScaleNormal="110" workbookViewId="0">
      <selection activeCell="N8" sqref="N8"/>
    </sheetView>
  </sheetViews>
  <sheetFormatPr defaultRowHeight="14.5" x14ac:dyDescent="0.35"/>
  <sheetData>
    <row r="2" spans="1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B3" s="2" t="s">
        <v>6</v>
      </c>
      <c r="C3" s="2">
        <v>6</v>
      </c>
      <c r="D3" s="2">
        <v>82</v>
      </c>
      <c r="E3" s="2">
        <f>C3*D3</f>
        <v>492</v>
      </c>
      <c r="F3" s="2">
        <f>C3^2</f>
        <v>36</v>
      </c>
      <c r="G3" s="2">
        <f>D3^2</f>
        <v>6724</v>
      </c>
    </row>
    <row r="4" spans="1:7" x14ac:dyDescent="0.35">
      <c r="B4" s="2" t="s">
        <v>7</v>
      </c>
      <c r="C4" s="2">
        <v>2</v>
      </c>
      <c r="D4" s="2">
        <v>86</v>
      </c>
      <c r="E4" s="2">
        <f t="shared" ref="E4:E9" si="0">C4*D4</f>
        <v>172</v>
      </c>
      <c r="F4" s="2">
        <f t="shared" ref="F4:F9" si="1">C4^2</f>
        <v>4</v>
      </c>
      <c r="G4" s="2">
        <f t="shared" ref="G4:G9" si="2">D4^2</f>
        <v>7396</v>
      </c>
    </row>
    <row r="5" spans="1:7" x14ac:dyDescent="0.35">
      <c r="B5" s="2" t="s">
        <v>8</v>
      </c>
      <c r="C5" s="2">
        <v>15</v>
      </c>
      <c r="D5" s="2">
        <v>43</v>
      </c>
      <c r="E5" s="2">
        <f t="shared" si="0"/>
        <v>645</v>
      </c>
      <c r="F5" s="2">
        <f t="shared" si="1"/>
        <v>225</v>
      </c>
      <c r="G5" s="2">
        <f t="shared" si="2"/>
        <v>1849</v>
      </c>
    </row>
    <row r="6" spans="1:7" x14ac:dyDescent="0.35">
      <c r="B6" s="2" t="s">
        <v>9</v>
      </c>
      <c r="C6" s="2">
        <v>9</v>
      </c>
      <c r="D6" s="2">
        <v>74</v>
      </c>
      <c r="E6" s="2">
        <f t="shared" si="0"/>
        <v>666</v>
      </c>
      <c r="F6" s="2">
        <f t="shared" si="1"/>
        <v>81</v>
      </c>
      <c r="G6" s="2">
        <f t="shared" si="2"/>
        <v>5476</v>
      </c>
    </row>
    <row r="7" spans="1:7" x14ac:dyDescent="0.35">
      <c r="B7" s="2" t="s">
        <v>10</v>
      </c>
      <c r="C7" s="2">
        <v>12</v>
      </c>
      <c r="D7" s="2">
        <v>58</v>
      </c>
      <c r="E7" s="2">
        <f t="shared" si="0"/>
        <v>696</v>
      </c>
      <c r="F7" s="2">
        <f t="shared" si="1"/>
        <v>144</v>
      </c>
      <c r="G7" s="2">
        <f t="shared" si="2"/>
        <v>3364</v>
      </c>
    </row>
    <row r="8" spans="1:7" x14ac:dyDescent="0.35">
      <c r="B8" s="2" t="s">
        <v>11</v>
      </c>
      <c r="C8" s="2">
        <v>5</v>
      </c>
      <c r="D8" s="2">
        <v>90</v>
      </c>
      <c r="E8" s="2">
        <f t="shared" si="0"/>
        <v>450</v>
      </c>
      <c r="F8" s="2">
        <f t="shared" si="1"/>
        <v>25</v>
      </c>
      <c r="G8" s="2">
        <f t="shared" si="2"/>
        <v>8100</v>
      </c>
    </row>
    <row r="9" spans="1:7" x14ac:dyDescent="0.35">
      <c r="B9" s="2" t="s">
        <v>12</v>
      </c>
      <c r="C9" s="2">
        <v>8</v>
      </c>
      <c r="D9" s="2">
        <v>78</v>
      </c>
      <c r="E9" s="2">
        <f t="shared" si="0"/>
        <v>624</v>
      </c>
      <c r="F9" s="2">
        <f t="shared" si="1"/>
        <v>64</v>
      </c>
      <c r="G9" s="2">
        <f t="shared" si="2"/>
        <v>6084</v>
      </c>
    </row>
    <row r="10" spans="1:7" x14ac:dyDescent="0.35">
      <c r="C10">
        <f t="shared" ref="C10:G10" si="3">SUM(C3:C9)</f>
        <v>57</v>
      </c>
      <c r="D10">
        <f t="shared" si="3"/>
        <v>511</v>
      </c>
      <c r="E10">
        <f t="shared" si="3"/>
        <v>3745</v>
      </c>
      <c r="F10">
        <f t="shared" si="3"/>
        <v>579</v>
      </c>
      <c r="G10">
        <f t="shared" si="3"/>
        <v>38993</v>
      </c>
    </row>
    <row r="12" spans="1:7" x14ac:dyDescent="0.35">
      <c r="B12" t="s">
        <v>14</v>
      </c>
      <c r="C12">
        <f>COUNTA(B3:B9)</f>
        <v>7</v>
      </c>
      <c r="E12" t="s">
        <v>1</v>
      </c>
      <c r="F12" t="s">
        <v>20</v>
      </c>
    </row>
    <row r="13" spans="1:7" x14ac:dyDescent="0.35">
      <c r="B13" t="s">
        <v>15</v>
      </c>
      <c r="C13">
        <f>(C12*E10-C10*D10)/SQRT((C12*F10-C10^2)*(C12*G10-D10^2))</f>
        <v>-0.94421517068791783</v>
      </c>
      <c r="E13">
        <v>10</v>
      </c>
      <c r="F13">
        <f>$C$18+$C$19*E13</f>
        <v>66.273631840796014</v>
      </c>
    </row>
    <row r="14" spans="1:7" x14ac:dyDescent="0.35">
      <c r="B14" t="s">
        <v>13</v>
      </c>
      <c r="C14">
        <f>CORREL(C3:C9,D3:D9)</f>
        <v>-0.94421517068791805</v>
      </c>
      <c r="E14">
        <v>11</v>
      </c>
      <c r="F14">
        <f t="shared" ref="F14:F15" si="4">$C$18+$C$19*E14</f>
        <v>62.651741293532332</v>
      </c>
    </row>
    <row r="15" spans="1:7" x14ac:dyDescent="0.35">
      <c r="B15" t="s">
        <v>13</v>
      </c>
      <c r="C15">
        <f>CORREL(D3:D9,C3:C9)</f>
        <v>-0.94421517068791805</v>
      </c>
      <c r="E15">
        <v>14</v>
      </c>
      <c r="F15">
        <f t="shared" si="4"/>
        <v>51.786069651741286</v>
      </c>
    </row>
    <row r="16" spans="1:7" x14ac:dyDescent="0.35">
      <c r="A16" t="s">
        <v>17</v>
      </c>
      <c r="B16" t="s">
        <v>16</v>
      </c>
      <c r="C16">
        <f>(D10*F10-C10*E10)/(C12*F10-C10^2)</f>
        <v>102.49253731343283</v>
      </c>
    </row>
    <row r="17" spans="1:3" x14ac:dyDescent="0.35">
      <c r="A17" t="s">
        <v>18</v>
      </c>
      <c r="B17" t="s">
        <v>19</v>
      </c>
      <c r="C17">
        <f>(C12*E10-C10*D10)/(C12*F10-C10^2)</f>
        <v>-3.6218905472636815</v>
      </c>
    </row>
    <row r="18" spans="1:3" x14ac:dyDescent="0.35">
      <c r="A18" t="s">
        <v>17</v>
      </c>
      <c r="B18" t="s">
        <v>16</v>
      </c>
      <c r="C18">
        <f>INTERCEPT(D3:D9,C3:C9)</f>
        <v>102.49253731343283</v>
      </c>
    </row>
    <row r="19" spans="1:3" x14ac:dyDescent="0.35">
      <c r="A19" t="s">
        <v>18</v>
      </c>
      <c r="B19" t="s">
        <v>19</v>
      </c>
      <c r="C19">
        <f>SLOPE(D3:D9,C3:C9)</f>
        <v>-3.621890547263682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F40E-2981-4450-BE0D-50551237BFFE}">
  <dimension ref="B3:O21"/>
  <sheetViews>
    <sheetView tabSelected="1" workbookViewId="0">
      <selection activeCell="I3" sqref="I3"/>
    </sheetView>
  </sheetViews>
  <sheetFormatPr defaultRowHeight="14.5" x14ac:dyDescent="0.35"/>
  <cols>
    <col min="7" max="7" width="17.26953125" bestFit="1" customWidth="1"/>
    <col min="8" max="8" width="12.453125" bestFit="1" customWidth="1"/>
    <col min="9" max="9" width="13.54296875" bestFit="1" customWidth="1"/>
    <col min="10" max="10" width="12.453125" bestFit="1" customWidth="1"/>
    <col min="11" max="11" width="11.81640625" bestFit="1" customWidth="1"/>
    <col min="12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3" spans="2:12" x14ac:dyDescent="0.35">
      <c r="B3" s="1" t="s">
        <v>0</v>
      </c>
      <c r="C3" s="1" t="s">
        <v>21</v>
      </c>
      <c r="D3" s="1" t="s">
        <v>22</v>
      </c>
      <c r="E3" s="1" t="s">
        <v>2</v>
      </c>
      <c r="G3" t="s">
        <v>23</v>
      </c>
    </row>
    <row r="4" spans="2:12" ht="15" thickBot="1" x14ac:dyDescent="0.4">
      <c r="B4" s="3" t="s">
        <v>6</v>
      </c>
      <c r="C4" s="2">
        <v>3.2</v>
      </c>
      <c r="D4" s="2">
        <v>22</v>
      </c>
      <c r="E4" s="2">
        <v>550</v>
      </c>
    </row>
    <row r="5" spans="2:12" x14ac:dyDescent="0.35">
      <c r="B5" s="3" t="s">
        <v>7</v>
      </c>
      <c r="C5" s="2">
        <v>2.7</v>
      </c>
      <c r="D5" s="2">
        <v>27</v>
      </c>
      <c r="E5" s="2">
        <v>570</v>
      </c>
      <c r="G5" s="7" t="s">
        <v>24</v>
      </c>
      <c r="H5" s="7"/>
    </row>
    <row r="6" spans="2:12" x14ac:dyDescent="0.35">
      <c r="B6" s="3" t="s">
        <v>8</v>
      </c>
      <c r="C6" s="2">
        <v>2.5</v>
      </c>
      <c r="D6" s="2">
        <v>24</v>
      </c>
      <c r="E6" s="2">
        <v>525</v>
      </c>
      <c r="G6" s="4" t="s">
        <v>25</v>
      </c>
      <c r="H6" s="4">
        <v>0.98928820282730667</v>
      </c>
    </row>
    <row r="7" spans="2:12" x14ac:dyDescent="0.35">
      <c r="B7" s="3" t="s">
        <v>9</v>
      </c>
      <c r="C7" s="2">
        <v>3.4</v>
      </c>
      <c r="D7" s="2">
        <v>28</v>
      </c>
      <c r="E7" s="2">
        <v>670</v>
      </c>
      <c r="G7" s="4" t="s">
        <v>26</v>
      </c>
      <c r="H7" s="4">
        <v>0.97869114825328229</v>
      </c>
    </row>
    <row r="8" spans="2:12" x14ac:dyDescent="0.35">
      <c r="B8" s="3" t="s">
        <v>10</v>
      </c>
      <c r="C8" s="2">
        <v>2.2000000000000002</v>
      </c>
      <c r="D8" s="2">
        <v>23</v>
      </c>
      <c r="E8" s="2">
        <v>490</v>
      </c>
      <c r="G8" s="4" t="s">
        <v>27</v>
      </c>
      <c r="H8" s="4">
        <v>0.95738229650656459</v>
      </c>
    </row>
    <row r="9" spans="2:12" x14ac:dyDescent="0.35">
      <c r="G9" s="4" t="s">
        <v>28</v>
      </c>
      <c r="H9" s="4">
        <v>14.009087214635695</v>
      </c>
    </row>
    <row r="10" spans="2:12" ht="15" thickBot="1" x14ac:dyDescent="0.4">
      <c r="C10" s="1" t="s">
        <v>21</v>
      </c>
      <c r="D10" s="1" t="s">
        <v>22</v>
      </c>
      <c r="E10" s="1" t="s">
        <v>20</v>
      </c>
      <c r="G10" s="5" t="s">
        <v>29</v>
      </c>
      <c r="H10" s="5">
        <v>5</v>
      </c>
    </row>
    <row r="11" spans="2:12" x14ac:dyDescent="0.35">
      <c r="C11" s="2">
        <v>3</v>
      </c>
      <c r="D11" s="2">
        <v>25</v>
      </c>
      <c r="E11" s="2">
        <f>$H$19+$H$20*C11+$H$21*D11</f>
        <v>581.43462523174719</v>
      </c>
    </row>
    <row r="12" spans="2:12" ht="15" thickBot="1" x14ac:dyDescent="0.4">
      <c r="C12" s="2">
        <v>3.9</v>
      </c>
      <c r="D12" s="2">
        <v>26</v>
      </c>
      <c r="E12" s="2">
        <f t="shared" ref="E12:E13" si="0">$H$19+$H$20*C12+$H$21*D12</f>
        <v>674.84373620552674</v>
      </c>
      <c r="G12" t="s">
        <v>30</v>
      </c>
    </row>
    <row r="13" spans="2:12" x14ac:dyDescent="0.35">
      <c r="C13" s="2">
        <v>3.1</v>
      </c>
      <c r="D13" s="2">
        <v>23</v>
      </c>
      <c r="E13" s="2">
        <f t="shared" si="0"/>
        <v>561.132691798358</v>
      </c>
      <c r="G13" s="6"/>
      <c r="H13" s="6" t="s">
        <v>35</v>
      </c>
      <c r="I13" s="6" t="s">
        <v>36</v>
      </c>
      <c r="J13" s="6" t="s">
        <v>37</v>
      </c>
      <c r="K13" s="6" t="s">
        <v>11</v>
      </c>
      <c r="L13" s="6" t="s">
        <v>38</v>
      </c>
    </row>
    <row r="14" spans="2:12" x14ac:dyDescent="0.35">
      <c r="G14" s="4" t="s">
        <v>31</v>
      </c>
      <c r="H14" s="4">
        <v>2</v>
      </c>
      <c r="I14" s="4">
        <v>18027.49095082546</v>
      </c>
      <c r="J14" s="4">
        <v>9013.7454754127302</v>
      </c>
      <c r="K14" s="4">
        <v>45.928854350588743</v>
      </c>
      <c r="L14" s="4">
        <v>2.1308851746717622E-2</v>
      </c>
    </row>
    <row r="15" spans="2:12" x14ac:dyDescent="0.35">
      <c r="G15" s="4" t="s">
        <v>32</v>
      </c>
      <c r="H15" s="4">
        <v>2</v>
      </c>
      <c r="I15" s="4">
        <v>392.50904917453863</v>
      </c>
      <c r="J15" s="4">
        <v>196.25452458726932</v>
      </c>
      <c r="K15" s="4"/>
      <c r="L15" s="4"/>
    </row>
    <row r="16" spans="2:12" ht="15" thickBot="1" x14ac:dyDescent="0.4">
      <c r="G16" s="5" t="s">
        <v>33</v>
      </c>
      <c r="H16" s="5">
        <v>4</v>
      </c>
      <c r="I16" s="5">
        <v>18420</v>
      </c>
      <c r="J16" s="5"/>
      <c r="K16" s="5"/>
      <c r="L16" s="5"/>
    </row>
    <row r="17" spans="7:15" ht="15" thickBot="1" x14ac:dyDescent="0.4"/>
    <row r="18" spans="7:15" x14ac:dyDescent="0.35">
      <c r="G18" s="6"/>
      <c r="H18" s="6" t="s">
        <v>39</v>
      </c>
      <c r="I18" s="6" t="s">
        <v>28</v>
      </c>
      <c r="J18" s="6" t="s">
        <v>40</v>
      </c>
      <c r="K18" s="6" t="s">
        <v>41</v>
      </c>
      <c r="L18" s="6" t="s">
        <v>42</v>
      </c>
      <c r="M18" s="6" t="s">
        <v>43</v>
      </c>
      <c r="N18" s="6" t="s">
        <v>44</v>
      </c>
      <c r="O18" s="6" t="s">
        <v>45</v>
      </c>
    </row>
    <row r="19" spans="7:15" x14ac:dyDescent="0.35">
      <c r="G19" s="4" t="s">
        <v>34</v>
      </c>
      <c r="H19" s="4">
        <v>-44.81018804626126</v>
      </c>
      <c r="I19" s="4">
        <v>69.246866630890381</v>
      </c>
      <c r="J19" s="4">
        <v>-0.64710780756499753</v>
      </c>
      <c r="K19" s="4">
        <v>0.58391574508017841</v>
      </c>
      <c r="L19" s="4">
        <v>-342.75540778225883</v>
      </c>
      <c r="M19" s="4">
        <v>253.13503168973631</v>
      </c>
      <c r="N19" s="4">
        <v>-342.75540778225883</v>
      </c>
      <c r="O19" s="4">
        <v>253.13503168973631</v>
      </c>
    </row>
    <row r="20" spans="7:15" x14ac:dyDescent="0.35">
      <c r="G20" s="4" t="s">
        <v>21</v>
      </c>
      <c r="H20" s="4">
        <v>87.640151849563026</v>
      </c>
      <c r="I20" s="4">
        <v>15.237186664924886</v>
      </c>
      <c r="J20" s="4">
        <v>5.7517279125618073</v>
      </c>
      <c r="K20" s="4">
        <v>2.8922600815111749E-2</v>
      </c>
      <c r="L20" s="4">
        <v>22.079829052021836</v>
      </c>
      <c r="M20" s="4">
        <v>153.20047464710422</v>
      </c>
      <c r="N20" s="4">
        <v>22.079829052021836</v>
      </c>
      <c r="O20" s="4">
        <v>153.20047464710422</v>
      </c>
    </row>
    <row r="21" spans="7:15" ht="15" thickBot="1" x14ac:dyDescent="0.4">
      <c r="G21" s="5" t="s">
        <v>22</v>
      </c>
      <c r="H21" s="5">
        <v>14.532974309172776</v>
      </c>
      <c r="I21" s="5">
        <v>2.9137375361504319</v>
      </c>
      <c r="J21" s="5">
        <v>4.9877431061870565</v>
      </c>
      <c r="K21" s="5">
        <v>3.7924876930238542E-2</v>
      </c>
      <c r="L21" s="5">
        <v>1.9961735454816427</v>
      </c>
      <c r="M21" s="5">
        <v>27.069775072863909</v>
      </c>
      <c r="N21" s="5">
        <v>1.9961735454816427</v>
      </c>
      <c r="O21" s="5">
        <v>27.069775072863909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Study-1</vt:lpstr>
      <vt:lpstr>Case Study-2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2023-02-06T04:39:02Z</dcterms:created>
  <dcterms:modified xsi:type="dcterms:W3CDTF">2023-02-06T06:02:31Z</dcterms:modified>
</cp:coreProperties>
</file>