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rnab Docs\Machine Learning\KNN\"/>
    </mc:Choice>
  </mc:AlternateContent>
  <xr:revisionPtr revIDLastSave="0" documentId="13_ncr:1_{BA494542-1455-49F2-964F-5C1E881F742F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ML-Batch-1" sheetId="1" r:id="rId1"/>
    <sheet name="ML-Batch-1 (4)" sheetId="6" r:id="rId2"/>
    <sheet name="iris" sheetId="11" r:id="rId3"/>
    <sheet name="K-NN" sheetId="9" r:id="rId4"/>
    <sheet name="K-NN (Iris)" sheetId="12" r:id="rId5"/>
    <sheet name="K-NN (2)" sheetId="13" r:id="rId6"/>
    <sheet name="K-NN (Iris) (2)" sheetId="14" r:id="rId7"/>
    <sheet name="ML-Batch-2" sheetId="2" state="hidden" r:id="rId8"/>
    <sheet name="ML-Batch-1 (2)" sheetId="4" state="hidden" r:id="rId9"/>
    <sheet name="ML-Batch-1 (3)" sheetId="5" state="hidden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4" l="1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49" i="14"/>
  <c r="J150" i="14"/>
  <c r="J151" i="14"/>
  <c r="J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2" i="14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2" i="13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2" i="1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3" i="6"/>
  <c r="I46" i="6"/>
  <c r="H46" i="6"/>
  <c r="G46" i="6"/>
  <c r="I45" i="6"/>
  <c r="H45" i="6"/>
  <c r="G45" i="6"/>
  <c r="I44" i="6"/>
  <c r="H44" i="6"/>
  <c r="G44" i="6"/>
  <c r="I43" i="6"/>
  <c r="H43" i="6"/>
  <c r="G43" i="6"/>
  <c r="I42" i="6"/>
  <c r="H42" i="6"/>
  <c r="G42" i="6"/>
  <c r="I41" i="6"/>
  <c r="H41" i="6"/>
  <c r="G41" i="6"/>
  <c r="I40" i="6"/>
  <c r="H40" i="6"/>
  <c r="G40" i="6"/>
  <c r="I39" i="6"/>
  <c r="H39" i="6"/>
  <c r="G39" i="6"/>
  <c r="I38" i="6"/>
  <c r="H38" i="6"/>
  <c r="G38" i="6"/>
  <c r="I37" i="6"/>
  <c r="H37" i="6"/>
  <c r="G37" i="6"/>
  <c r="I36" i="6"/>
  <c r="H36" i="6"/>
  <c r="G36" i="6"/>
  <c r="I35" i="6"/>
  <c r="H35" i="6"/>
  <c r="G35" i="6"/>
  <c r="I34" i="6"/>
  <c r="H34" i="6"/>
  <c r="G34" i="6"/>
  <c r="I33" i="6"/>
  <c r="H33" i="6"/>
  <c r="G33" i="6"/>
  <c r="I32" i="6"/>
  <c r="H32" i="6"/>
  <c r="G32" i="6"/>
  <c r="G4" i="1"/>
  <c r="H4" i="1" s="1"/>
  <c r="G5" i="1"/>
  <c r="H5" i="1" s="1"/>
  <c r="G6" i="1"/>
  <c r="H6" i="1" s="1"/>
  <c r="G7" i="1"/>
  <c r="G8" i="1"/>
  <c r="H8" i="1" s="1"/>
  <c r="G9" i="1"/>
  <c r="H9" i="1" s="1"/>
  <c r="G10" i="1"/>
  <c r="H10" i="1" s="1"/>
  <c r="G11" i="1"/>
  <c r="G12" i="1"/>
  <c r="H12" i="1" s="1"/>
  <c r="G13" i="1"/>
  <c r="H13" i="1" s="1"/>
  <c r="G14" i="1"/>
  <c r="H14" i="1" s="1"/>
  <c r="G15" i="1"/>
  <c r="G16" i="1"/>
  <c r="H16" i="1" s="1"/>
  <c r="G17" i="1"/>
  <c r="H17" i="1" s="1"/>
  <c r="G3" i="1"/>
  <c r="H3" i="1" s="1"/>
  <c r="E4" i="1"/>
  <c r="F4" i="1" s="1"/>
  <c r="E5" i="1"/>
  <c r="E6" i="1"/>
  <c r="F6" i="1" s="1"/>
  <c r="E7" i="1"/>
  <c r="F7" i="1" s="1"/>
  <c r="E8" i="1"/>
  <c r="F8" i="1" s="1"/>
  <c r="E9" i="1"/>
  <c r="E10" i="1"/>
  <c r="F10" i="1" s="1"/>
  <c r="E11" i="1"/>
  <c r="F11" i="1" s="1"/>
  <c r="E12" i="1"/>
  <c r="F12" i="1" s="1"/>
  <c r="E13" i="1"/>
  <c r="E14" i="1"/>
  <c r="F14" i="1" s="1"/>
  <c r="E15" i="1"/>
  <c r="F15" i="1" s="1"/>
  <c r="E16" i="1"/>
  <c r="F16" i="1" s="1"/>
  <c r="E17" i="1"/>
  <c r="E3" i="1"/>
  <c r="F3" i="1" s="1"/>
  <c r="J134" i="11" l="1"/>
  <c r="J102" i="11"/>
  <c r="J142" i="11"/>
  <c r="J118" i="11"/>
  <c r="J150" i="11"/>
  <c r="J126" i="11"/>
  <c r="J94" i="11"/>
  <c r="J78" i="11"/>
  <c r="H142" i="11"/>
  <c r="H141" i="11"/>
  <c r="H117" i="11"/>
  <c r="H93" i="11"/>
  <c r="H85" i="11"/>
  <c r="H69" i="11"/>
  <c r="H61" i="11"/>
  <c r="H53" i="11"/>
  <c r="H45" i="11"/>
  <c r="H37" i="11"/>
  <c r="H29" i="11"/>
  <c r="H21" i="11"/>
  <c r="H13" i="11"/>
  <c r="H5" i="11"/>
  <c r="J146" i="11"/>
  <c r="J138" i="11"/>
  <c r="J130" i="11"/>
  <c r="J122" i="11"/>
  <c r="J114" i="11"/>
  <c r="J106" i="11"/>
  <c r="J98" i="11"/>
  <c r="J90" i="11"/>
  <c r="J82" i="11"/>
  <c r="J74" i="11"/>
  <c r="J66" i="11"/>
  <c r="J58" i="11"/>
  <c r="J50" i="11"/>
  <c r="J42" i="11"/>
  <c r="J34" i="11"/>
  <c r="J26" i="11"/>
  <c r="J18" i="11"/>
  <c r="J10" i="11"/>
  <c r="H149" i="11"/>
  <c r="H131" i="11"/>
  <c r="H91" i="11"/>
  <c r="H75" i="11"/>
  <c r="H67" i="11"/>
  <c r="H59" i="11"/>
  <c r="H51" i="11"/>
  <c r="H43" i="11"/>
  <c r="H35" i="11"/>
  <c r="H27" i="11"/>
  <c r="H19" i="11"/>
  <c r="H11" i="11"/>
  <c r="H120" i="11"/>
  <c r="J145" i="11"/>
  <c r="J137" i="11"/>
  <c r="J129" i="11"/>
  <c r="J121" i="11"/>
  <c r="J113" i="11"/>
  <c r="J105" i="11"/>
  <c r="J97" i="11"/>
  <c r="J89" i="11"/>
  <c r="J81" i="11"/>
  <c r="J73" i="11"/>
  <c r="J65" i="11"/>
  <c r="J57" i="11"/>
  <c r="J49" i="11"/>
  <c r="J41" i="11"/>
  <c r="J33" i="11"/>
  <c r="J25" i="11"/>
  <c r="J17" i="11"/>
  <c r="J9" i="11"/>
  <c r="J70" i="11"/>
  <c r="H150" i="11"/>
  <c r="H125" i="11"/>
  <c r="H109" i="11"/>
  <c r="H139" i="11"/>
  <c r="H115" i="11"/>
  <c r="H99" i="11"/>
  <c r="H146" i="11"/>
  <c r="H130" i="11"/>
  <c r="H114" i="11"/>
  <c r="H98" i="11"/>
  <c r="H82" i="11"/>
  <c r="H58" i="11"/>
  <c r="H42" i="11"/>
  <c r="H10" i="11"/>
  <c r="J46" i="11"/>
  <c r="H133" i="11"/>
  <c r="H101" i="11"/>
  <c r="H147" i="11"/>
  <c r="H123" i="11"/>
  <c r="H107" i="11"/>
  <c r="H83" i="11"/>
  <c r="H138" i="11"/>
  <c r="H122" i="11"/>
  <c r="H106" i="11"/>
  <c r="H90" i="11"/>
  <c r="H74" i="11"/>
  <c r="H66" i="11"/>
  <c r="H50" i="11"/>
  <c r="H34" i="11"/>
  <c r="H26" i="11"/>
  <c r="H18" i="11"/>
  <c r="J151" i="11"/>
  <c r="J143" i="11"/>
  <c r="J135" i="11"/>
  <c r="J127" i="11"/>
  <c r="J119" i="11"/>
  <c r="J111" i="11"/>
  <c r="J103" i="11"/>
  <c r="J95" i="11"/>
  <c r="J87" i="11"/>
  <c r="J79" i="11"/>
  <c r="J71" i="11"/>
  <c r="J63" i="11"/>
  <c r="J55" i="11"/>
  <c r="J47" i="11"/>
  <c r="J39" i="11"/>
  <c r="J31" i="11"/>
  <c r="J23" i="11"/>
  <c r="J15" i="11"/>
  <c r="J45" i="11"/>
  <c r="J110" i="11"/>
  <c r="J54" i="11"/>
  <c r="J30" i="11"/>
  <c r="J38" i="11"/>
  <c r="J22" i="11"/>
  <c r="J14" i="11"/>
  <c r="J6" i="11"/>
  <c r="J8" i="11"/>
  <c r="J62" i="11"/>
  <c r="H134" i="11"/>
  <c r="H126" i="11"/>
  <c r="H118" i="11"/>
  <c r="H110" i="11"/>
  <c r="H102" i="11"/>
  <c r="H94" i="11"/>
  <c r="H86" i="11"/>
  <c r="H78" i="11"/>
  <c r="H70" i="11"/>
  <c r="H62" i="11"/>
  <c r="H54" i="11"/>
  <c r="H46" i="11"/>
  <c r="H38" i="11"/>
  <c r="H30" i="11"/>
  <c r="H22" i="11"/>
  <c r="H14" i="11"/>
  <c r="H6" i="11"/>
  <c r="J86" i="11"/>
  <c r="H77" i="11"/>
  <c r="H137" i="11"/>
  <c r="H97" i="11"/>
  <c r="H57" i="11"/>
  <c r="H25" i="11"/>
  <c r="J125" i="11"/>
  <c r="J93" i="11"/>
  <c r="J53" i="11"/>
  <c r="J37" i="11"/>
  <c r="H112" i="11"/>
  <c r="H80" i="11"/>
  <c r="H48" i="11"/>
  <c r="H16" i="11"/>
  <c r="J132" i="11"/>
  <c r="J108" i="11"/>
  <c r="J76" i="11"/>
  <c r="J44" i="11"/>
  <c r="J4" i="11"/>
  <c r="H143" i="11"/>
  <c r="H127" i="11"/>
  <c r="H111" i="11"/>
  <c r="H95" i="11"/>
  <c r="H79" i="11"/>
  <c r="H63" i="11"/>
  <c r="H47" i="11"/>
  <c r="H39" i="11"/>
  <c r="H23" i="11"/>
  <c r="J139" i="11"/>
  <c r="J123" i="11"/>
  <c r="J107" i="11"/>
  <c r="J91" i="11"/>
  <c r="J67" i="11"/>
  <c r="J51" i="11"/>
  <c r="J35" i="11"/>
  <c r="J19" i="11"/>
  <c r="J11" i="11"/>
  <c r="H145" i="11"/>
  <c r="H105" i="11"/>
  <c r="H65" i="11"/>
  <c r="H41" i="11"/>
  <c r="J141" i="11"/>
  <c r="J109" i="11"/>
  <c r="J77" i="11"/>
  <c r="J13" i="11"/>
  <c r="H128" i="11"/>
  <c r="H88" i="11"/>
  <c r="H64" i="11"/>
  <c r="H32" i="11"/>
  <c r="H8" i="11"/>
  <c r="J140" i="11"/>
  <c r="J100" i="11"/>
  <c r="J68" i="11"/>
  <c r="J12" i="11"/>
  <c r="H151" i="11"/>
  <c r="H135" i="11"/>
  <c r="H119" i="11"/>
  <c r="H103" i="11"/>
  <c r="H87" i="11"/>
  <c r="H71" i="11"/>
  <c r="H55" i="11"/>
  <c r="H31" i="11"/>
  <c r="H15" i="11"/>
  <c r="H7" i="11"/>
  <c r="J147" i="11"/>
  <c r="J131" i="11"/>
  <c r="J115" i="11"/>
  <c r="J99" i="11"/>
  <c r="J83" i="11"/>
  <c r="J75" i="11"/>
  <c r="J59" i="11"/>
  <c r="J43" i="11"/>
  <c r="J27" i="11"/>
  <c r="J3" i="11"/>
  <c r="J85" i="11"/>
  <c r="H144" i="11"/>
  <c r="H129" i="11"/>
  <c r="H89" i="11"/>
  <c r="H49" i="11"/>
  <c r="H17" i="11"/>
  <c r="J133" i="11"/>
  <c r="J101" i="11"/>
  <c r="J61" i="11"/>
  <c r="J21" i="11"/>
  <c r="H136" i="11"/>
  <c r="H96" i="11"/>
  <c r="H56" i="11"/>
  <c r="H24" i="11"/>
  <c r="J148" i="11"/>
  <c r="J116" i="11"/>
  <c r="J84" i="11"/>
  <c r="J52" i="11"/>
  <c r="J36" i="11"/>
  <c r="J28" i="11"/>
  <c r="H140" i="11"/>
  <c r="H124" i="11"/>
  <c r="H108" i="11"/>
  <c r="H92" i="11"/>
  <c r="H76" i="11"/>
  <c r="H60" i="11"/>
  <c r="H44" i="11"/>
  <c r="H28" i="11"/>
  <c r="H12" i="11"/>
  <c r="J144" i="11"/>
  <c r="J120" i="11"/>
  <c r="J104" i="11"/>
  <c r="J88" i="11"/>
  <c r="J72" i="11"/>
  <c r="J56" i="11"/>
  <c r="J40" i="11"/>
  <c r="J32" i="11"/>
  <c r="J16" i="11"/>
  <c r="H3" i="11"/>
  <c r="J7" i="11"/>
  <c r="H113" i="11"/>
  <c r="H73" i="11"/>
  <c r="H33" i="11"/>
  <c r="J149" i="11"/>
  <c r="J117" i="11"/>
  <c r="J69" i="11"/>
  <c r="J29" i="11"/>
  <c r="H2" i="11"/>
  <c r="H104" i="11"/>
  <c r="H72" i="11"/>
  <c r="H40" i="11"/>
  <c r="J124" i="11"/>
  <c r="J92" i="11"/>
  <c r="J60" i="11"/>
  <c r="J20" i="11"/>
  <c r="H148" i="11"/>
  <c r="H132" i="11"/>
  <c r="H116" i="11"/>
  <c r="H100" i="11"/>
  <c r="H84" i="11"/>
  <c r="H68" i="11"/>
  <c r="H52" i="11"/>
  <c r="H36" i="11"/>
  <c r="H20" i="11"/>
  <c r="H4" i="11"/>
  <c r="J2" i="11"/>
  <c r="J136" i="11"/>
  <c r="J128" i="11"/>
  <c r="J112" i="11"/>
  <c r="J96" i="11"/>
  <c r="J80" i="11"/>
  <c r="J64" i="11"/>
  <c r="J48" i="11"/>
  <c r="J24" i="11"/>
  <c r="J5" i="11"/>
  <c r="H121" i="11"/>
  <c r="H81" i="11"/>
  <c r="H9" i="11"/>
  <c r="F5" i="1"/>
  <c r="H11" i="1"/>
  <c r="F17" i="1"/>
  <c r="F13" i="1"/>
  <c r="F9" i="1"/>
  <c r="H7" i="1"/>
  <c r="H15" i="1"/>
  <c r="E23" i="2"/>
  <c r="E4" i="5" l="1"/>
  <c r="F4" i="5" s="1"/>
  <c r="E5" i="5"/>
  <c r="F15" i="5" s="1"/>
  <c r="E6" i="5"/>
  <c r="F6" i="5" s="1"/>
  <c r="E7" i="5"/>
  <c r="E8" i="5"/>
  <c r="F8" i="5" s="1"/>
  <c r="E9" i="5"/>
  <c r="F9" i="5" s="1"/>
  <c r="E10" i="5"/>
  <c r="F10" i="5" s="1"/>
  <c r="E11" i="5"/>
  <c r="E12" i="5"/>
  <c r="F12" i="5" s="1"/>
  <c r="E13" i="5"/>
  <c r="F13" i="5" s="1"/>
  <c r="E14" i="5"/>
  <c r="F14" i="5" s="1"/>
  <c r="E15" i="5"/>
  <c r="E16" i="5"/>
  <c r="F16" i="5" s="1"/>
  <c r="E17" i="5"/>
  <c r="F17" i="5" s="1"/>
  <c r="E3" i="5"/>
  <c r="I46" i="5"/>
  <c r="H46" i="5"/>
  <c r="G46" i="5"/>
  <c r="I45" i="5"/>
  <c r="H45" i="5"/>
  <c r="G45" i="5"/>
  <c r="I44" i="5"/>
  <c r="H44" i="5"/>
  <c r="G44" i="5"/>
  <c r="I43" i="5"/>
  <c r="H43" i="5"/>
  <c r="G43" i="5"/>
  <c r="I42" i="5"/>
  <c r="H42" i="5"/>
  <c r="G42" i="5"/>
  <c r="I41" i="5"/>
  <c r="H41" i="5"/>
  <c r="G41" i="5"/>
  <c r="I40" i="5"/>
  <c r="H40" i="5"/>
  <c r="G40" i="5"/>
  <c r="I39" i="5"/>
  <c r="H39" i="5"/>
  <c r="G39" i="5"/>
  <c r="I38" i="5"/>
  <c r="H38" i="5"/>
  <c r="G38" i="5"/>
  <c r="I37" i="5"/>
  <c r="H37" i="5"/>
  <c r="G37" i="5"/>
  <c r="I36" i="5"/>
  <c r="H36" i="5"/>
  <c r="G36" i="5"/>
  <c r="I35" i="5"/>
  <c r="H35" i="5"/>
  <c r="G35" i="5"/>
  <c r="I34" i="5"/>
  <c r="H34" i="5"/>
  <c r="G34" i="5"/>
  <c r="I33" i="5"/>
  <c r="H33" i="5"/>
  <c r="G33" i="5"/>
  <c r="I32" i="5"/>
  <c r="H32" i="5"/>
  <c r="G32" i="5"/>
  <c r="F7" i="5" l="1"/>
  <c r="F11" i="5"/>
  <c r="F5" i="5"/>
  <c r="F3" i="5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3" i="4"/>
  <c r="I46" i="4"/>
  <c r="H46" i="4"/>
  <c r="G46" i="4"/>
  <c r="I45" i="4"/>
  <c r="H45" i="4"/>
  <c r="G45" i="4"/>
  <c r="I44" i="4"/>
  <c r="H44" i="4"/>
  <c r="G44" i="4"/>
  <c r="I43" i="4"/>
  <c r="H43" i="4"/>
  <c r="G43" i="4"/>
  <c r="I42" i="4"/>
  <c r="H42" i="4"/>
  <c r="G42" i="4"/>
  <c r="I41" i="4"/>
  <c r="H41" i="4"/>
  <c r="G41" i="4"/>
  <c r="I40" i="4"/>
  <c r="H40" i="4"/>
  <c r="G40" i="4"/>
  <c r="I39" i="4"/>
  <c r="H39" i="4"/>
  <c r="G39" i="4"/>
  <c r="I38" i="4"/>
  <c r="H38" i="4"/>
  <c r="G38" i="4"/>
  <c r="I37" i="4"/>
  <c r="H37" i="4"/>
  <c r="G37" i="4"/>
  <c r="I36" i="4"/>
  <c r="H36" i="4"/>
  <c r="G36" i="4"/>
  <c r="I35" i="4"/>
  <c r="H35" i="4"/>
  <c r="G35" i="4"/>
  <c r="I34" i="4"/>
  <c r="H34" i="4"/>
  <c r="G34" i="4"/>
  <c r="I33" i="4"/>
  <c r="H33" i="4"/>
  <c r="G33" i="4"/>
  <c r="I32" i="4"/>
  <c r="H32" i="4"/>
  <c r="G32" i="4"/>
  <c r="F4" i="4" l="1"/>
  <c r="F14" i="4"/>
  <c r="F10" i="4"/>
  <c r="F6" i="4"/>
  <c r="F13" i="4"/>
  <c r="F9" i="4"/>
  <c r="F5" i="4"/>
  <c r="F17" i="4"/>
  <c r="F15" i="4"/>
  <c r="F11" i="4"/>
  <c r="F3" i="4"/>
  <c r="F7" i="4"/>
  <c r="F16" i="4"/>
  <c r="F12" i="4"/>
  <c r="F8" i="4"/>
  <c r="F31" i="2"/>
  <c r="F28" i="2"/>
  <c r="F25" i="2"/>
  <c r="F26" i="2"/>
  <c r="E24" i="2"/>
  <c r="F24" i="2"/>
  <c r="H24" i="2" s="1"/>
  <c r="G24" i="2"/>
  <c r="E25" i="2"/>
  <c r="H25" i="2" s="1"/>
  <c r="G25" i="2"/>
  <c r="E26" i="2"/>
  <c r="H26" i="2" s="1"/>
  <c r="G26" i="2"/>
  <c r="E27" i="2"/>
  <c r="F27" i="2"/>
  <c r="G27" i="2"/>
  <c r="E28" i="2"/>
  <c r="G28" i="2"/>
  <c r="E29" i="2"/>
  <c r="F29" i="2"/>
  <c r="H29" i="2" s="1"/>
  <c r="G29" i="2"/>
  <c r="E30" i="2"/>
  <c r="H30" i="2" s="1"/>
  <c r="F30" i="2"/>
  <c r="G30" i="2"/>
  <c r="E31" i="2"/>
  <c r="G31" i="2"/>
  <c r="E32" i="2"/>
  <c r="F32" i="2"/>
  <c r="H32" i="2" s="1"/>
  <c r="G32" i="2"/>
  <c r="E33" i="2"/>
  <c r="H33" i="2" s="1"/>
  <c r="F33" i="2"/>
  <c r="G33" i="2"/>
  <c r="E34" i="2"/>
  <c r="F34" i="2"/>
  <c r="G34" i="2"/>
  <c r="E35" i="2"/>
  <c r="F35" i="2"/>
  <c r="G35" i="2"/>
  <c r="E36" i="2"/>
  <c r="F36" i="2"/>
  <c r="H36" i="2" s="1"/>
  <c r="G36" i="2"/>
  <c r="E37" i="2"/>
  <c r="H37" i="2" s="1"/>
  <c r="F37" i="2"/>
  <c r="G37" i="2"/>
  <c r="F23" i="2"/>
  <c r="G23" i="2"/>
  <c r="H23" i="2" s="1"/>
  <c r="E3" i="2"/>
  <c r="F3" i="2" s="1"/>
  <c r="E4" i="2"/>
  <c r="E5" i="2"/>
  <c r="E6" i="2"/>
  <c r="E7" i="2"/>
  <c r="E8" i="2"/>
  <c r="E9" i="2"/>
  <c r="E10" i="2"/>
  <c r="E11" i="2"/>
  <c r="E12" i="2"/>
  <c r="E13" i="2"/>
  <c r="F13" i="2" s="1"/>
  <c r="E14" i="2"/>
  <c r="E15" i="2"/>
  <c r="E16" i="2"/>
  <c r="E17" i="2"/>
  <c r="F17" i="2" s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H32" i="1"/>
  <c r="I32" i="1"/>
  <c r="G32" i="1"/>
  <c r="F9" i="2" l="1"/>
  <c r="F16" i="2"/>
  <c r="F12" i="2"/>
  <c r="F8" i="2"/>
  <c r="F4" i="2"/>
  <c r="H34" i="2"/>
  <c r="H31" i="2"/>
  <c r="H28" i="2"/>
  <c r="F15" i="2"/>
  <c r="F11" i="2"/>
  <c r="F7" i="2"/>
  <c r="H35" i="2"/>
  <c r="H27" i="2"/>
  <c r="F5" i="2"/>
  <c r="F14" i="2"/>
  <c r="F10" i="2"/>
  <c r="F6" i="2"/>
</calcChain>
</file>

<file path=xl/sharedStrings.xml><?xml version="1.0" encoding="utf-8"?>
<sst xmlns="http://schemas.openxmlformats.org/spreadsheetml/2006/main" count="796" uniqueCount="29">
  <si>
    <t>sepal_length</t>
  </si>
  <si>
    <t>sepal_width</t>
  </si>
  <si>
    <t>species</t>
  </si>
  <si>
    <t>setosa</t>
  </si>
  <si>
    <t>versicolor</t>
  </si>
  <si>
    <t>virginica</t>
  </si>
  <si>
    <t>Test Row</t>
  </si>
  <si>
    <t>distance</t>
  </si>
  <si>
    <t>rank</t>
  </si>
  <si>
    <t>k</t>
  </si>
  <si>
    <t>total</t>
  </si>
  <si>
    <t>K-Nearest Neighbor</t>
  </si>
  <si>
    <t>Test Row (K = 5)</t>
  </si>
  <si>
    <t>Sepal_length</t>
  </si>
  <si>
    <t>Sepal_width</t>
  </si>
  <si>
    <t>Species</t>
  </si>
  <si>
    <t>Euclidean
Distance</t>
  </si>
  <si>
    <t>Rank</t>
  </si>
  <si>
    <t>Manhattan
Distance</t>
  </si>
  <si>
    <t>Virginica</t>
  </si>
  <si>
    <t>https://towardsdatascience.com/9-distance-measures-in-data-science-918109d069fa</t>
  </si>
  <si>
    <t>K =</t>
  </si>
  <si>
    <t>K = 5</t>
  </si>
  <si>
    <t>No.</t>
  </si>
  <si>
    <t>petal_length</t>
  </si>
  <si>
    <t>petal_width</t>
  </si>
  <si>
    <t>Serial</t>
  </si>
  <si>
    <t>Versicolor</t>
  </si>
  <si>
    <t>Rank2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</si>
</sst>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1" fillId="0" borderId="0" xfId="0" applyFont="1"/>
    <xf numFmtId="0" fontId="3" fillId="0" borderId="0" xfId="1"/>
    <xf numFmtId="164" fontId="0" fillId="0" borderId="1" xfId="0" applyNumberFormat="1" applyBorder="1"/>
    <xf numFmtId="164" fontId="0" fillId="0" borderId="2" xfId="0" applyNumberFormat="1" applyBorder="1"/>
    <xf numFmtId="0" fontId="0" fillId="0" borderId="3" xfId="0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0" fontId="0" fillId="0" borderId="8" xfId="0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0" fontId="1" fillId="0" borderId="9" xfId="0" applyFont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0" fillId="0" borderId="19" xfId="0" applyNumberFormat="1" applyBorder="1"/>
    <xf numFmtId="165" fontId="0" fillId="0" borderId="20" xfId="0" applyNumberFormat="1" applyBorder="1"/>
    <xf numFmtId="165" fontId="0" fillId="0" borderId="21" xfId="0" applyNumberFormat="1" applyBorder="1"/>
    <xf numFmtId="0" fontId="1" fillId="0" borderId="22" xfId="0" applyFont="1" applyBorder="1" applyAlignment="1">
      <alignment horizontal="center" vertical="center"/>
    </xf>
    <xf numFmtId="0" fontId="0" fillId="0" borderId="19" xfId="0" applyBorder="1"/>
    <xf numFmtId="0" fontId="0" fillId="0" borderId="23" xfId="0" applyBorder="1"/>
    <xf numFmtId="0" fontId="0" fillId="0" borderId="24" xfId="0" applyBorder="1"/>
    <xf numFmtId="0" fontId="4" fillId="3" borderId="0" xfId="0" applyFont="1" applyFill="1"/>
    <xf numFmtId="0" fontId="1" fillId="0" borderId="22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1" fillId="0" borderId="1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/>
    </xf>
    <xf numFmtId="0" fontId="4" fillId="3" borderId="34" xfId="0" applyFont="1" applyFill="1" applyBorder="1"/>
    <xf numFmtId="0" fontId="1" fillId="0" borderId="11" xfId="0" applyFont="1" applyBorder="1" applyAlignment="1">
      <alignment horizontal="center" vertical="center" wrapText="1"/>
    </xf>
    <xf numFmtId="0" fontId="0" fillId="0" borderId="32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14" xfId="0" applyBorder="1"/>
    <xf numFmtId="0" fontId="0" fillId="0" borderId="15" xfId="0" applyBorder="1"/>
    <xf numFmtId="165" fontId="0" fillId="0" borderId="27" xfId="0" applyNumberFormat="1" applyBorder="1"/>
    <xf numFmtId="165" fontId="0" fillId="0" borderId="2" xfId="0" applyNumberFormat="1" applyBorder="1"/>
    <xf numFmtId="165" fontId="0" fillId="0" borderId="4" xfId="0" applyNumberFormat="1" applyBorder="1"/>
    <xf numFmtId="164" fontId="0" fillId="0" borderId="27" xfId="0" applyNumberFormat="1" applyBorder="1"/>
    <xf numFmtId="164" fontId="0" fillId="0" borderId="28" xfId="0" applyNumberFormat="1" applyBorder="1"/>
    <xf numFmtId="2" fontId="0" fillId="0" borderId="39" xfId="0" applyNumberFormat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1" fillId="0" borderId="44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0" fillId="0" borderId="48" xfId="0" applyBorder="1"/>
    <xf numFmtId="164" fontId="0" fillId="0" borderId="49" xfId="0" applyNumberFormat="1" applyBorder="1"/>
    <xf numFmtId="164" fontId="0" fillId="0" borderId="50" xfId="0" applyNumberFormat="1" applyBorder="1"/>
    <xf numFmtId="0" fontId="0" fillId="0" borderId="51" xfId="0" applyBorder="1"/>
    <xf numFmtId="165" fontId="0" fillId="0" borderId="49" xfId="0" applyNumberFormat="1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" fillId="0" borderId="35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.000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.000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Dealing with Iris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Setosa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'ML-Batch-1'!$B$3:$B$7</c:f>
              <c:numCache>
                <c:formatCode>General</c:formatCode>
                <c:ptCount val="5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</c:numCache>
            </c:numRef>
          </c:xVal>
          <c:yVal>
            <c:numRef>
              <c:f>'ML-Batch-1'!$C$3:$C$7</c:f>
              <c:numCache>
                <c:formatCode>General</c:formatCode>
                <c:ptCount val="5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B-4BFD-9E08-03A082B108D1}"/>
            </c:ext>
          </c:extLst>
        </c:ser>
        <c:ser>
          <c:idx val="1"/>
          <c:order val="1"/>
          <c:tx>
            <c:v>Versicolor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'ML-Batch-1'!$B$8:$B$12</c:f>
              <c:numCache>
                <c:formatCode>General</c:formatCode>
                <c:ptCount val="5"/>
                <c:pt idx="0">
                  <c:v>5.5</c:v>
                </c:pt>
                <c:pt idx="1">
                  <c:v>6.5</c:v>
                </c:pt>
                <c:pt idx="2">
                  <c:v>5.7</c:v>
                </c:pt>
                <c:pt idx="3">
                  <c:v>6.3</c:v>
                </c:pt>
                <c:pt idx="4">
                  <c:v>4.9000000000000004</c:v>
                </c:pt>
              </c:numCache>
            </c:numRef>
          </c:xVal>
          <c:yVal>
            <c:numRef>
              <c:f>'ML-Batch-1'!$C$8:$C$12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2.8</c:v>
                </c:pt>
                <c:pt idx="2">
                  <c:v>2.8</c:v>
                </c:pt>
                <c:pt idx="3">
                  <c:v>3.3</c:v>
                </c:pt>
                <c:pt idx="4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B-4BFD-9E08-03A082B108D1}"/>
            </c:ext>
          </c:extLst>
        </c:ser>
        <c:ser>
          <c:idx val="2"/>
          <c:order val="2"/>
          <c:tx>
            <c:v>Virginica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'ML-Batch-1'!$B$13:$B$17</c:f>
              <c:numCache>
                <c:formatCode>General</c:formatCode>
                <c:ptCount val="5"/>
                <c:pt idx="0">
                  <c:v>7.2</c:v>
                </c:pt>
                <c:pt idx="1">
                  <c:v>6.5</c:v>
                </c:pt>
                <c:pt idx="2">
                  <c:v>6.4</c:v>
                </c:pt>
                <c:pt idx="3">
                  <c:v>6.8</c:v>
                </c:pt>
                <c:pt idx="4">
                  <c:v>5.7</c:v>
                </c:pt>
              </c:numCache>
            </c:numRef>
          </c:xVal>
          <c:yVal>
            <c:numRef>
              <c:f>'ML-Batch-1'!$C$13:$C$17</c:f>
              <c:numCache>
                <c:formatCode>General</c:formatCode>
                <c:ptCount val="5"/>
                <c:pt idx="0">
                  <c:v>3.6</c:v>
                </c:pt>
                <c:pt idx="1">
                  <c:v>3.2</c:v>
                </c:pt>
                <c:pt idx="2">
                  <c:v>2.7</c:v>
                </c:pt>
                <c:pt idx="3">
                  <c:v>3</c:v>
                </c:pt>
                <c:pt idx="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CB-4BFD-9E08-03A082B108D1}"/>
            </c:ext>
          </c:extLst>
        </c:ser>
        <c:ser>
          <c:idx val="3"/>
          <c:order val="3"/>
          <c:tx>
            <c:v>Test Row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'ML-Batch-1'!$J$4</c:f>
              <c:numCache>
                <c:formatCode>General</c:formatCode>
                <c:ptCount val="1"/>
                <c:pt idx="0">
                  <c:v>6.3</c:v>
                </c:pt>
              </c:numCache>
            </c:numRef>
          </c:xVal>
          <c:yVal>
            <c:numRef>
              <c:f>'ML-Batch-1'!$K$4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CB-4BFD-9E08-03A082B10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79040"/>
        <c:axId val="67294720"/>
      </c:scatterChart>
      <c:valAx>
        <c:axId val="78279040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sepal_length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4720"/>
        <c:crosses val="autoZero"/>
        <c:crossBetween val="midCat"/>
      </c:valAx>
      <c:valAx>
        <c:axId val="67294720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sepal_width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7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 on Iris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Setosa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'ML-Batch-1'!$B$3:$B$7</c:f>
              <c:numCache>
                <c:formatCode>General</c:formatCode>
                <c:ptCount val="5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</c:numCache>
            </c:numRef>
          </c:xVal>
          <c:yVal>
            <c:numRef>
              <c:f>'ML-Batch-1'!$C$3:$C$7</c:f>
              <c:numCache>
                <c:formatCode>General</c:formatCode>
                <c:ptCount val="5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B-4E42-B194-79063F3A55E4}"/>
            </c:ext>
          </c:extLst>
        </c:ser>
        <c:ser>
          <c:idx val="1"/>
          <c:order val="1"/>
          <c:tx>
            <c:v>Versicolor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'ML-Batch-1'!$B$8:$B$12</c:f>
              <c:numCache>
                <c:formatCode>General</c:formatCode>
                <c:ptCount val="5"/>
                <c:pt idx="0">
                  <c:v>5.5</c:v>
                </c:pt>
                <c:pt idx="1">
                  <c:v>6.5</c:v>
                </c:pt>
                <c:pt idx="2">
                  <c:v>5.7</c:v>
                </c:pt>
                <c:pt idx="3">
                  <c:v>6.3</c:v>
                </c:pt>
                <c:pt idx="4">
                  <c:v>4.9000000000000004</c:v>
                </c:pt>
              </c:numCache>
            </c:numRef>
          </c:xVal>
          <c:yVal>
            <c:numRef>
              <c:f>'ML-Batch-1'!$C$8:$C$12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2.8</c:v>
                </c:pt>
                <c:pt idx="2">
                  <c:v>2.8</c:v>
                </c:pt>
                <c:pt idx="3">
                  <c:v>3.3</c:v>
                </c:pt>
                <c:pt idx="4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DB-4E42-B194-79063F3A55E4}"/>
            </c:ext>
          </c:extLst>
        </c:ser>
        <c:ser>
          <c:idx val="2"/>
          <c:order val="2"/>
          <c:tx>
            <c:v>Virginica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'ML-Batch-1'!$B$13:$B$17</c:f>
              <c:numCache>
                <c:formatCode>General</c:formatCode>
                <c:ptCount val="5"/>
                <c:pt idx="0">
                  <c:v>7.2</c:v>
                </c:pt>
                <c:pt idx="1">
                  <c:v>6.5</c:v>
                </c:pt>
                <c:pt idx="2">
                  <c:v>6.4</c:v>
                </c:pt>
                <c:pt idx="3">
                  <c:v>6.8</c:v>
                </c:pt>
                <c:pt idx="4">
                  <c:v>5.7</c:v>
                </c:pt>
              </c:numCache>
            </c:numRef>
          </c:xVal>
          <c:yVal>
            <c:numRef>
              <c:f>'ML-Batch-1'!$C$13:$C$17</c:f>
              <c:numCache>
                <c:formatCode>General</c:formatCode>
                <c:ptCount val="5"/>
                <c:pt idx="0">
                  <c:v>3.6</c:v>
                </c:pt>
                <c:pt idx="1">
                  <c:v>3.2</c:v>
                </c:pt>
                <c:pt idx="2">
                  <c:v>2.7</c:v>
                </c:pt>
                <c:pt idx="3">
                  <c:v>3</c:v>
                </c:pt>
                <c:pt idx="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DB-4E42-B194-79063F3A55E4}"/>
            </c:ext>
          </c:extLst>
        </c:ser>
        <c:ser>
          <c:idx val="3"/>
          <c:order val="3"/>
          <c:tx>
            <c:v>Test Data Point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'ML-Batch-1'!$J$4</c:f>
              <c:numCache>
                <c:formatCode>General</c:formatCode>
                <c:ptCount val="1"/>
                <c:pt idx="0">
                  <c:v>6.3</c:v>
                </c:pt>
              </c:numCache>
            </c:numRef>
          </c:xVal>
          <c:yVal>
            <c:numRef>
              <c:f>'ML-Batch-1'!$K$4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DB-4E42-B194-79063F3A5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416288"/>
        <c:axId val="1070417536"/>
      </c:scatterChart>
      <c:valAx>
        <c:axId val="1070416288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Sepal_width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417536"/>
        <c:crosses val="autoZero"/>
        <c:crossBetween val="midCat"/>
      </c:valAx>
      <c:valAx>
        <c:axId val="107041753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Sepal_length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41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Dealing with Iris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Setosa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'ML-Batch-1 (4)'!$B$3:$B$7</c:f>
              <c:numCache>
                <c:formatCode>General</c:formatCode>
                <c:ptCount val="5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</c:numCache>
            </c:numRef>
          </c:xVal>
          <c:yVal>
            <c:numRef>
              <c:f>'ML-Batch-1 (4)'!$C$3:$C$7</c:f>
              <c:numCache>
                <c:formatCode>General</c:formatCode>
                <c:ptCount val="5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C5-4510-9A24-17C45F293E2F}"/>
            </c:ext>
          </c:extLst>
        </c:ser>
        <c:ser>
          <c:idx val="1"/>
          <c:order val="1"/>
          <c:tx>
            <c:v>Versicolor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'ML-Batch-1 (4)'!$B$8:$B$12</c:f>
              <c:numCache>
                <c:formatCode>General</c:formatCode>
                <c:ptCount val="5"/>
                <c:pt idx="0">
                  <c:v>5.5</c:v>
                </c:pt>
                <c:pt idx="1">
                  <c:v>6.5</c:v>
                </c:pt>
                <c:pt idx="2">
                  <c:v>5.7</c:v>
                </c:pt>
                <c:pt idx="3">
                  <c:v>6.3</c:v>
                </c:pt>
                <c:pt idx="4">
                  <c:v>4.9000000000000004</c:v>
                </c:pt>
              </c:numCache>
            </c:numRef>
          </c:xVal>
          <c:yVal>
            <c:numRef>
              <c:f>'ML-Batch-1 (4)'!$C$8:$C$12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2.8</c:v>
                </c:pt>
                <c:pt idx="2">
                  <c:v>2.8</c:v>
                </c:pt>
                <c:pt idx="3">
                  <c:v>3.3</c:v>
                </c:pt>
                <c:pt idx="4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C5-4510-9A24-17C45F293E2F}"/>
            </c:ext>
          </c:extLst>
        </c:ser>
        <c:ser>
          <c:idx val="2"/>
          <c:order val="2"/>
          <c:tx>
            <c:v>Virginica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'ML-Batch-1 (4)'!$B$13:$B$17</c:f>
              <c:numCache>
                <c:formatCode>General</c:formatCode>
                <c:ptCount val="5"/>
                <c:pt idx="0">
                  <c:v>7.2</c:v>
                </c:pt>
                <c:pt idx="1">
                  <c:v>6.5</c:v>
                </c:pt>
                <c:pt idx="2">
                  <c:v>6.4</c:v>
                </c:pt>
                <c:pt idx="3">
                  <c:v>6.8</c:v>
                </c:pt>
                <c:pt idx="4">
                  <c:v>5.7</c:v>
                </c:pt>
              </c:numCache>
            </c:numRef>
          </c:xVal>
          <c:yVal>
            <c:numRef>
              <c:f>'ML-Batch-1 (4)'!$C$13:$C$17</c:f>
              <c:numCache>
                <c:formatCode>General</c:formatCode>
                <c:ptCount val="5"/>
                <c:pt idx="0">
                  <c:v>3.6</c:v>
                </c:pt>
                <c:pt idx="1">
                  <c:v>3.2</c:v>
                </c:pt>
                <c:pt idx="2">
                  <c:v>2.7</c:v>
                </c:pt>
                <c:pt idx="3">
                  <c:v>3</c:v>
                </c:pt>
                <c:pt idx="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C5-4510-9A24-17C45F293E2F}"/>
            </c:ext>
          </c:extLst>
        </c:ser>
        <c:ser>
          <c:idx val="3"/>
          <c:order val="3"/>
          <c:tx>
            <c:v>Test Row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'ML-Batch-1 (4)'!$J$4</c:f>
              <c:numCache>
                <c:formatCode>General</c:formatCode>
                <c:ptCount val="1"/>
                <c:pt idx="0">
                  <c:v>6.3</c:v>
                </c:pt>
              </c:numCache>
            </c:numRef>
          </c:xVal>
          <c:yVal>
            <c:numRef>
              <c:f>'ML-Batch-1 (4)'!$K$4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C5-4510-9A24-17C45F293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79040"/>
        <c:axId val="67294720"/>
      </c:scatterChart>
      <c:valAx>
        <c:axId val="78279040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sepal_length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4720"/>
        <c:crosses val="autoZero"/>
        <c:crossBetween val="midCat"/>
      </c:valAx>
      <c:valAx>
        <c:axId val="67294720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sepal_width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7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KNN on IRIS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Setosa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'ML-Batch-1 (4)'!$B$3:$B$7</c:f>
              <c:numCache>
                <c:formatCode>General</c:formatCode>
                <c:ptCount val="5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</c:numCache>
            </c:numRef>
          </c:xVal>
          <c:yVal>
            <c:numRef>
              <c:f>'ML-Batch-1 (4)'!$C$3:$C$7</c:f>
              <c:numCache>
                <c:formatCode>General</c:formatCode>
                <c:ptCount val="5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F-4695-A96F-D713C04FC8E2}"/>
            </c:ext>
          </c:extLst>
        </c:ser>
        <c:ser>
          <c:idx val="1"/>
          <c:order val="1"/>
          <c:tx>
            <c:v>Versicolor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'ML-Batch-1 (4)'!$B$8:$B$12</c:f>
              <c:numCache>
                <c:formatCode>General</c:formatCode>
                <c:ptCount val="5"/>
                <c:pt idx="0">
                  <c:v>5.5</c:v>
                </c:pt>
                <c:pt idx="1">
                  <c:v>6.5</c:v>
                </c:pt>
                <c:pt idx="2">
                  <c:v>5.7</c:v>
                </c:pt>
                <c:pt idx="3">
                  <c:v>6.3</c:v>
                </c:pt>
                <c:pt idx="4">
                  <c:v>4.9000000000000004</c:v>
                </c:pt>
              </c:numCache>
            </c:numRef>
          </c:xVal>
          <c:yVal>
            <c:numRef>
              <c:f>'ML-Batch-1 (4)'!$C$8:$C$12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2.8</c:v>
                </c:pt>
                <c:pt idx="2">
                  <c:v>2.8</c:v>
                </c:pt>
                <c:pt idx="3">
                  <c:v>3.3</c:v>
                </c:pt>
                <c:pt idx="4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8F-4695-A96F-D713C04FC8E2}"/>
            </c:ext>
          </c:extLst>
        </c:ser>
        <c:ser>
          <c:idx val="2"/>
          <c:order val="2"/>
          <c:tx>
            <c:v>Virginica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'ML-Batch-1 (4)'!$B$13:$B$17</c:f>
              <c:numCache>
                <c:formatCode>General</c:formatCode>
                <c:ptCount val="5"/>
                <c:pt idx="0">
                  <c:v>7.2</c:v>
                </c:pt>
                <c:pt idx="1">
                  <c:v>6.5</c:v>
                </c:pt>
                <c:pt idx="2">
                  <c:v>6.4</c:v>
                </c:pt>
                <c:pt idx="3">
                  <c:v>6.8</c:v>
                </c:pt>
                <c:pt idx="4">
                  <c:v>5.7</c:v>
                </c:pt>
              </c:numCache>
            </c:numRef>
          </c:xVal>
          <c:yVal>
            <c:numRef>
              <c:f>'ML-Batch-1 (4)'!$C$13:$C$17</c:f>
              <c:numCache>
                <c:formatCode>General</c:formatCode>
                <c:ptCount val="5"/>
                <c:pt idx="0">
                  <c:v>3.6</c:v>
                </c:pt>
                <c:pt idx="1">
                  <c:v>3.2</c:v>
                </c:pt>
                <c:pt idx="2">
                  <c:v>2.7</c:v>
                </c:pt>
                <c:pt idx="3">
                  <c:v>3</c:v>
                </c:pt>
                <c:pt idx="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8F-4695-A96F-D713C04FC8E2}"/>
            </c:ext>
          </c:extLst>
        </c:ser>
        <c:ser>
          <c:idx val="3"/>
          <c:order val="3"/>
          <c:tx>
            <c:v>Test Data Point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'ML-Batch-1 (4)'!$J$4</c:f>
              <c:numCache>
                <c:formatCode>General</c:formatCode>
                <c:ptCount val="1"/>
                <c:pt idx="0">
                  <c:v>6.3</c:v>
                </c:pt>
              </c:numCache>
            </c:numRef>
          </c:xVal>
          <c:yVal>
            <c:numRef>
              <c:f>'ML-Batch-1 (4)'!$K$4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8F-4695-A96F-D713C04FC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678256"/>
        <c:axId val="1804679920"/>
      </c:scatterChart>
      <c:valAx>
        <c:axId val="1804678256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Sepal_length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79920"/>
        <c:crosses val="autoZero"/>
        <c:crossBetween val="midCat"/>
      </c:valAx>
      <c:valAx>
        <c:axId val="1804679920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Sepal_width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7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K-NN Implementation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'K-NN (2)'!$D$2</c:f>
              <c:strCache>
                <c:ptCount val="1"/>
                <c:pt idx="0">
                  <c:v>setosa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'K-NN (2)'!$B$2:$B$6</c:f>
              <c:numCache>
                <c:formatCode>0.0</c:formatCode>
                <c:ptCount val="5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</c:numCache>
            </c:numRef>
          </c:xVal>
          <c:yVal>
            <c:numRef>
              <c:f>'K-NN (2)'!$C$2:$C$6</c:f>
              <c:numCache>
                <c:formatCode>0.0</c:formatCode>
                <c:ptCount val="5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2-4A8B-A2E9-DD849931D1FD}"/>
            </c:ext>
          </c:extLst>
        </c:ser>
        <c:ser>
          <c:idx val="1"/>
          <c:order val="1"/>
          <c:tx>
            <c:strRef>
              <c:f>'K-NN (2)'!$D$7</c:f>
              <c:strCache>
                <c:ptCount val="1"/>
                <c:pt idx="0">
                  <c:v>versicolor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'K-NN (2)'!$B$7:$B$11</c:f>
              <c:numCache>
                <c:formatCode>0.0</c:formatCode>
                <c:ptCount val="5"/>
                <c:pt idx="0">
                  <c:v>5.5</c:v>
                </c:pt>
                <c:pt idx="1">
                  <c:v>6.5</c:v>
                </c:pt>
                <c:pt idx="2">
                  <c:v>5.7</c:v>
                </c:pt>
                <c:pt idx="3">
                  <c:v>6.3</c:v>
                </c:pt>
                <c:pt idx="4">
                  <c:v>4.9000000000000004</c:v>
                </c:pt>
              </c:numCache>
            </c:numRef>
          </c:xVal>
          <c:yVal>
            <c:numRef>
              <c:f>'K-NN (2)'!$C$7:$C$11</c:f>
              <c:numCache>
                <c:formatCode>0.0</c:formatCode>
                <c:ptCount val="5"/>
                <c:pt idx="0">
                  <c:v>2.2999999999999998</c:v>
                </c:pt>
                <c:pt idx="1">
                  <c:v>2.8</c:v>
                </c:pt>
                <c:pt idx="2">
                  <c:v>2.8</c:v>
                </c:pt>
                <c:pt idx="3">
                  <c:v>3.3</c:v>
                </c:pt>
                <c:pt idx="4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C2-4A8B-A2E9-DD849931D1FD}"/>
            </c:ext>
          </c:extLst>
        </c:ser>
        <c:ser>
          <c:idx val="2"/>
          <c:order val="2"/>
          <c:tx>
            <c:strRef>
              <c:f>'K-NN (2)'!$D$12</c:f>
              <c:strCache>
                <c:ptCount val="1"/>
                <c:pt idx="0">
                  <c:v>virginica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'K-NN (2)'!$B$12:$B$16</c:f>
              <c:numCache>
                <c:formatCode>0.0</c:formatCode>
                <c:ptCount val="5"/>
                <c:pt idx="0">
                  <c:v>7.2</c:v>
                </c:pt>
                <c:pt idx="1">
                  <c:v>6.5</c:v>
                </c:pt>
                <c:pt idx="2">
                  <c:v>6.4</c:v>
                </c:pt>
                <c:pt idx="3">
                  <c:v>6.8</c:v>
                </c:pt>
                <c:pt idx="4">
                  <c:v>5.7</c:v>
                </c:pt>
              </c:numCache>
            </c:numRef>
          </c:xVal>
          <c:yVal>
            <c:numRef>
              <c:f>'K-NN (2)'!$C$12:$C$16</c:f>
              <c:numCache>
                <c:formatCode>0.0</c:formatCode>
                <c:ptCount val="5"/>
                <c:pt idx="0">
                  <c:v>3.6</c:v>
                </c:pt>
                <c:pt idx="1">
                  <c:v>3.2</c:v>
                </c:pt>
                <c:pt idx="2">
                  <c:v>2.7</c:v>
                </c:pt>
                <c:pt idx="3">
                  <c:v>3</c:v>
                </c:pt>
                <c:pt idx="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C2-4A8B-A2E9-DD849931D1FD}"/>
            </c:ext>
          </c:extLst>
        </c:ser>
        <c:ser>
          <c:idx val="3"/>
          <c:order val="3"/>
          <c:tx>
            <c:v>Test Data Point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xVal>
            <c:numRef>
              <c:f>'K-NN (2)'!$J$3</c:f>
              <c:numCache>
                <c:formatCode>General</c:formatCode>
                <c:ptCount val="1"/>
                <c:pt idx="0">
                  <c:v>6.3</c:v>
                </c:pt>
              </c:numCache>
            </c:numRef>
          </c:xVal>
          <c:yVal>
            <c:numRef>
              <c:f>'K-NN (2)'!$K$3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C2-4A8B-A2E9-DD849931D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2096"/>
        <c:axId val="8830736"/>
      </c:scatterChart>
      <c:valAx>
        <c:axId val="8822096"/>
        <c:scaling>
          <c:orientation val="minMax"/>
          <c:max val="8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0736"/>
        <c:crosses val="autoZero"/>
        <c:crossBetween val="midCat"/>
      </c:valAx>
      <c:valAx>
        <c:axId val="883073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096"/>
        <c:crosses val="autoZero"/>
        <c:crossBetween val="midCat"/>
      </c:valAx>
      <c:spPr>
        <a:noFill/>
        <a:ln w="22225">
          <a:solidFill>
            <a:srgbClr val="00206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setosa</c:v>
          </c:tx>
          <c:spPr>
            <a:ln w="28575">
              <a:noFill/>
            </a:ln>
          </c:spPr>
          <c:xVal>
            <c:numRef>
              <c:f>'ML-Batch-2'!$B$3:$B$7</c:f>
              <c:numCache>
                <c:formatCode>0.0</c:formatCode>
                <c:ptCount val="5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</c:numCache>
            </c:numRef>
          </c:xVal>
          <c:yVal>
            <c:numRef>
              <c:f>'ML-Batch-2'!$C$3:$C$7</c:f>
              <c:numCache>
                <c:formatCode>0.0</c:formatCode>
                <c:ptCount val="5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E-41E0-B6DA-95BBDDB985FB}"/>
            </c:ext>
          </c:extLst>
        </c:ser>
        <c:ser>
          <c:idx val="1"/>
          <c:order val="1"/>
          <c:tx>
            <c:v>versicolor</c:v>
          </c:tx>
          <c:spPr>
            <a:ln w="28575">
              <a:noFill/>
            </a:ln>
          </c:spPr>
          <c:xVal>
            <c:numRef>
              <c:f>'ML-Batch-2'!$B$8:$B$12</c:f>
              <c:numCache>
                <c:formatCode>0.0</c:formatCode>
                <c:ptCount val="5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</c:numCache>
            </c:numRef>
          </c:xVal>
          <c:yVal>
            <c:numRef>
              <c:f>'ML-Batch-2'!$C$8:$C$12</c:f>
              <c:numCache>
                <c:formatCode>0.0</c:formatCode>
                <c:ptCount val="5"/>
                <c:pt idx="0">
                  <c:v>3.2</c:v>
                </c:pt>
                <c:pt idx="1">
                  <c:v>3.2</c:v>
                </c:pt>
                <c:pt idx="2">
                  <c:v>3.1</c:v>
                </c:pt>
                <c:pt idx="3">
                  <c:v>2.2999999999999998</c:v>
                </c:pt>
                <c:pt idx="4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EE-41E0-B6DA-95BBDDB985FB}"/>
            </c:ext>
          </c:extLst>
        </c:ser>
        <c:ser>
          <c:idx val="2"/>
          <c:order val="2"/>
          <c:tx>
            <c:v>virginica</c:v>
          </c:tx>
          <c:spPr>
            <a:ln w="28575">
              <a:noFill/>
            </a:ln>
          </c:spPr>
          <c:xVal>
            <c:numRef>
              <c:f>'ML-Batch-2'!$B$13:$B$17</c:f>
              <c:numCache>
                <c:formatCode>0.0</c:formatCode>
                <c:ptCount val="5"/>
                <c:pt idx="0">
                  <c:v>6.3</c:v>
                </c:pt>
                <c:pt idx="1">
                  <c:v>5.8</c:v>
                </c:pt>
                <c:pt idx="2">
                  <c:v>7.1</c:v>
                </c:pt>
                <c:pt idx="3">
                  <c:v>6.3</c:v>
                </c:pt>
                <c:pt idx="4">
                  <c:v>6.5</c:v>
                </c:pt>
              </c:numCache>
            </c:numRef>
          </c:xVal>
          <c:yVal>
            <c:numRef>
              <c:f>'ML-Batch-2'!$C$13:$C$17</c:f>
              <c:numCache>
                <c:formatCode>0.0</c:formatCode>
                <c:ptCount val="5"/>
                <c:pt idx="0">
                  <c:v>3.3</c:v>
                </c:pt>
                <c:pt idx="1">
                  <c:v>2.7</c:v>
                </c:pt>
                <c:pt idx="2">
                  <c:v>3</c:v>
                </c:pt>
                <c:pt idx="3">
                  <c:v>2.9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EE-41E0-B6DA-95BBDDB985FB}"/>
            </c:ext>
          </c:extLst>
        </c:ser>
        <c:ser>
          <c:idx val="3"/>
          <c:order val="3"/>
          <c:tx>
            <c:v>Test Row</c:v>
          </c:tx>
          <c:spPr>
            <a:ln w="28575">
              <a:noFill/>
            </a:ln>
          </c:spPr>
          <c:xVal>
            <c:numRef>
              <c:f>'ML-Batch-2'!$I$4</c:f>
              <c:numCache>
                <c:formatCode>0.0</c:formatCode>
                <c:ptCount val="1"/>
                <c:pt idx="0">
                  <c:v>6.1</c:v>
                </c:pt>
              </c:numCache>
            </c:numRef>
          </c:xVal>
          <c:yVal>
            <c:numRef>
              <c:f>'ML-Batch-2'!$J$4</c:f>
              <c:numCache>
                <c:formatCode>0.0</c:formatCode>
                <c:ptCount val="1"/>
                <c:pt idx="0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EE-41E0-B6DA-95BBDDB98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01888"/>
        <c:axId val="94499968"/>
      </c:scatterChart>
      <c:valAx>
        <c:axId val="94501888"/>
        <c:scaling>
          <c:orientation val="minMax"/>
          <c:max val="7.5"/>
          <c:min val="4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sepal_length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94499968"/>
        <c:crosses val="autoZero"/>
        <c:crossBetween val="midCat"/>
      </c:valAx>
      <c:valAx>
        <c:axId val="94499968"/>
        <c:scaling>
          <c:orientation val="minMax"/>
          <c:max val="3.8"/>
          <c:min val="2.200000000000000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sepal_width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94501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KNN Algorithm for Machine Learning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Setosa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'ML-Batch-1 (2)'!$B$3:$B$7</c:f>
              <c:numCache>
                <c:formatCode>0.0</c:formatCode>
                <c:ptCount val="5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</c:numCache>
            </c:numRef>
          </c:xVal>
          <c:yVal>
            <c:numRef>
              <c:f>'ML-Batch-1 (2)'!$C$3:$C$7</c:f>
              <c:numCache>
                <c:formatCode>0.0</c:formatCode>
                <c:ptCount val="5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2-4608-B732-0564D47EDEB4}"/>
            </c:ext>
          </c:extLst>
        </c:ser>
        <c:ser>
          <c:idx val="1"/>
          <c:order val="1"/>
          <c:tx>
            <c:v>Versicolor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'ML-Batch-1 (2)'!$B$8:$B$12</c:f>
              <c:numCache>
                <c:formatCode>0.0</c:formatCode>
                <c:ptCount val="5"/>
                <c:pt idx="0">
                  <c:v>5.5</c:v>
                </c:pt>
                <c:pt idx="1">
                  <c:v>6.5</c:v>
                </c:pt>
                <c:pt idx="2">
                  <c:v>5.7</c:v>
                </c:pt>
                <c:pt idx="3">
                  <c:v>6.3</c:v>
                </c:pt>
                <c:pt idx="4">
                  <c:v>4.9000000000000004</c:v>
                </c:pt>
              </c:numCache>
            </c:numRef>
          </c:xVal>
          <c:yVal>
            <c:numRef>
              <c:f>'ML-Batch-1 (2)'!$C$8:$C$12</c:f>
              <c:numCache>
                <c:formatCode>0.0</c:formatCode>
                <c:ptCount val="5"/>
                <c:pt idx="0">
                  <c:v>2.2999999999999998</c:v>
                </c:pt>
                <c:pt idx="1">
                  <c:v>2.8</c:v>
                </c:pt>
                <c:pt idx="2">
                  <c:v>2.8</c:v>
                </c:pt>
                <c:pt idx="3">
                  <c:v>3.3</c:v>
                </c:pt>
                <c:pt idx="4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2-4608-B732-0564D47EDEB4}"/>
            </c:ext>
          </c:extLst>
        </c:ser>
        <c:ser>
          <c:idx val="2"/>
          <c:order val="2"/>
          <c:tx>
            <c:v>Virginica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'ML-Batch-1 (2)'!$B$13:$B$17</c:f>
              <c:numCache>
                <c:formatCode>0.0</c:formatCode>
                <c:ptCount val="5"/>
                <c:pt idx="0">
                  <c:v>7.2</c:v>
                </c:pt>
                <c:pt idx="1">
                  <c:v>6.5</c:v>
                </c:pt>
                <c:pt idx="2">
                  <c:v>6.4</c:v>
                </c:pt>
                <c:pt idx="3">
                  <c:v>6.8</c:v>
                </c:pt>
                <c:pt idx="4">
                  <c:v>5.7</c:v>
                </c:pt>
              </c:numCache>
            </c:numRef>
          </c:xVal>
          <c:yVal>
            <c:numRef>
              <c:f>'ML-Batch-1 (2)'!$C$13:$C$17</c:f>
              <c:numCache>
                <c:formatCode>0.0</c:formatCode>
                <c:ptCount val="5"/>
                <c:pt idx="0">
                  <c:v>3.6</c:v>
                </c:pt>
                <c:pt idx="1">
                  <c:v>3.2</c:v>
                </c:pt>
                <c:pt idx="2">
                  <c:v>2.7</c:v>
                </c:pt>
                <c:pt idx="3">
                  <c:v>3</c:v>
                </c:pt>
                <c:pt idx="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92-4608-B732-0564D47EDEB4}"/>
            </c:ext>
          </c:extLst>
        </c:ser>
        <c:ser>
          <c:idx val="3"/>
          <c:order val="3"/>
          <c:tx>
            <c:v>Test Data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'ML-Batch-1 (2)'!$H$5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'ML-Batch-1 (2)'!$I$5</c:f>
              <c:numCache>
                <c:formatCode>General</c:formatCode>
                <c:ptCount val="1"/>
                <c:pt idx="0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92-4608-B732-0564D47ED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347407"/>
        <c:axId val="1352344911"/>
      </c:scatterChart>
      <c:valAx>
        <c:axId val="1352347407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344911"/>
        <c:crosses val="autoZero"/>
        <c:crossBetween val="midCat"/>
      </c:valAx>
      <c:valAx>
        <c:axId val="135234491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34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Implementation of K-NN Algo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K-NN on IRIS DataSet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('ML-Batch-1 (3)'!$B$3:$B$8,'ML-Batch-1 (3)'!$B$12:$B$13,'ML-Batch-1 (3)'!$B$16:$B$17)</c:f>
              <c:numCache>
                <c:formatCode>0.0</c:formatCode>
                <c:ptCount val="1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5.5</c:v>
                </c:pt>
                <c:pt idx="6">
                  <c:v>4.9000000000000004</c:v>
                </c:pt>
                <c:pt idx="7">
                  <c:v>7.2</c:v>
                </c:pt>
                <c:pt idx="8">
                  <c:v>6.8</c:v>
                </c:pt>
                <c:pt idx="9">
                  <c:v>5.7</c:v>
                </c:pt>
              </c:numCache>
            </c:numRef>
          </c:xVal>
          <c:yVal>
            <c:numRef>
              <c:f>('ML-Batch-1 (3)'!$C$3:$C$8,'ML-Batch-1 (3)'!$C$12:$C$13,'ML-Batch-1 (3)'!$C$16:$C$17)</c:f>
              <c:numCache>
                <c:formatCode>0.0</c:formatCode>
                <c:ptCount val="1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2.2999999999999998</c:v>
                </c:pt>
                <c:pt idx="6">
                  <c:v>2.4</c:v>
                </c:pt>
                <c:pt idx="7">
                  <c:v>3.6</c:v>
                </c:pt>
                <c:pt idx="8">
                  <c:v>3</c:v>
                </c:pt>
                <c:pt idx="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BD-4DC3-9B83-5710A82C736D}"/>
            </c:ext>
          </c:extLst>
        </c:ser>
        <c:ser>
          <c:idx val="1"/>
          <c:order val="1"/>
          <c:tx>
            <c:v>Neighbor Members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('ML-Batch-1 (3)'!$B$9:$B$11,'ML-Batch-1 (3)'!$B$14:$B$15)</c:f>
              <c:numCache>
                <c:formatCode>0.0</c:formatCode>
                <c:ptCount val="5"/>
                <c:pt idx="0">
                  <c:v>6.5</c:v>
                </c:pt>
                <c:pt idx="1">
                  <c:v>5.7</c:v>
                </c:pt>
                <c:pt idx="2">
                  <c:v>6.3</c:v>
                </c:pt>
                <c:pt idx="3">
                  <c:v>6.5</c:v>
                </c:pt>
                <c:pt idx="4">
                  <c:v>6.4</c:v>
                </c:pt>
              </c:numCache>
            </c:numRef>
          </c:xVal>
          <c:yVal>
            <c:numRef>
              <c:f>('ML-Batch-1 (3)'!$C$9:$C$11,'ML-Batch-1 (3)'!$C$14:$C$15)</c:f>
              <c:numCache>
                <c:formatCode>0.0</c:formatCode>
                <c:ptCount val="5"/>
                <c:pt idx="0">
                  <c:v>2.8</c:v>
                </c:pt>
                <c:pt idx="1">
                  <c:v>2.8</c:v>
                </c:pt>
                <c:pt idx="2">
                  <c:v>3.3</c:v>
                </c:pt>
                <c:pt idx="3">
                  <c:v>3.2</c:v>
                </c:pt>
                <c:pt idx="4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BD-4DC3-9B83-5710A82C736D}"/>
            </c:ext>
          </c:extLst>
        </c:ser>
        <c:ser>
          <c:idx val="2"/>
          <c:order val="2"/>
          <c:tx>
            <c:v>Test Row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'ML-Batch-1 (3)'!$H$5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'ML-Batch-1 (3)'!$I$5</c:f>
              <c:numCache>
                <c:formatCode>General</c:formatCode>
                <c:ptCount val="1"/>
                <c:pt idx="0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BD-4DC3-9B83-5710A82C7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511087"/>
        <c:axId val="992509839"/>
      </c:scatterChart>
      <c:valAx>
        <c:axId val="992511087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509839"/>
        <c:crosses val="autoZero"/>
        <c:crossBetween val="midCat"/>
      </c:valAx>
      <c:valAx>
        <c:axId val="992509839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511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K-NN Algo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Other Points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('ML-Batch-1 (3)'!$B$3:$B$8,'ML-Batch-1 (3)'!$B$12:$B$13,'ML-Batch-1 (3)'!$B$16:$B$17)</c:f>
              <c:numCache>
                <c:formatCode>0.0</c:formatCode>
                <c:ptCount val="1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5.5</c:v>
                </c:pt>
                <c:pt idx="6">
                  <c:v>4.9000000000000004</c:v>
                </c:pt>
                <c:pt idx="7">
                  <c:v>7.2</c:v>
                </c:pt>
                <c:pt idx="8">
                  <c:v>6.8</c:v>
                </c:pt>
                <c:pt idx="9">
                  <c:v>5.7</c:v>
                </c:pt>
              </c:numCache>
            </c:numRef>
          </c:xVal>
          <c:yVal>
            <c:numRef>
              <c:f>('ML-Batch-1 (3)'!$C$3:$C$8,'ML-Batch-1 (3)'!$C$12:$C$13,'ML-Batch-1 (3)'!$C$16:$C$17)</c:f>
              <c:numCache>
                <c:formatCode>0.0</c:formatCode>
                <c:ptCount val="1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2.2999999999999998</c:v>
                </c:pt>
                <c:pt idx="6">
                  <c:v>2.4</c:v>
                </c:pt>
                <c:pt idx="7">
                  <c:v>3.6</c:v>
                </c:pt>
                <c:pt idx="8">
                  <c:v>3</c:v>
                </c:pt>
                <c:pt idx="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C-408C-9F45-E55D14AA725D}"/>
            </c:ext>
          </c:extLst>
        </c:ser>
        <c:ser>
          <c:idx val="1"/>
          <c:order val="1"/>
          <c:tx>
            <c:v>Neighbors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('ML-Batch-1 (3)'!$B$9:$B$11,'ML-Batch-1 (3)'!$B$14:$B$15)</c:f>
              <c:numCache>
                <c:formatCode>0.0</c:formatCode>
                <c:ptCount val="5"/>
                <c:pt idx="0">
                  <c:v>6.5</c:v>
                </c:pt>
                <c:pt idx="1">
                  <c:v>5.7</c:v>
                </c:pt>
                <c:pt idx="2">
                  <c:v>6.3</c:v>
                </c:pt>
                <c:pt idx="3">
                  <c:v>6.5</c:v>
                </c:pt>
                <c:pt idx="4">
                  <c:v>6.4</c:v>
                </c:pt>
              </c:numCache>
            </c:numRef>
          </c:xVal>
          <c:yVal>
            <c:numRef>
              <c:f>('ML-Batch-1 (3)'!$C$9:$C$11,'ML-Batch-1 (3)'!$C$14:$C$15)</c:f>
              <c:numCache>
                <c:formatCode>0.0</c:formatCode>
                <c:ptCount val="5"/>
                <c:pt idx="0">
                  <c:v>2.8</c:v>
                </c:pt>
                <c:pt idx="1">
                  <c:v>2.8</c:v>
                </c:pt>
                <c:pt idx="2">
                  <c:v>3.3</c:v>
                </c:pt>
                <c:pt idx="3">
                  <c:v>3.2</c:v>
                </c:pt>
                <c:pt idx="4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7C-408C-9F45-E55D14AA725D}"/>
            </c:ext>
          </c:extLst>
        </c:ser>
        <c:ser>
          <c:idx val="2"/>
          <c:order val="2"/>
          <c:tx>
            <c:v>Test Row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'ML-Batch-1 (3)'!$H$5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'ML-Batch-1 (3)'!$I$5</c:f>
              <c:numCache>
                <c:formatCode>General</c:formatCode>
                <c:ptCount val="1"/>
                <c:pt idx="0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7C-408C-9F45-E55D14AA7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510255"/>
        <c:axId val="992508591"/>
      </c:scatterChart>
      <c:valAx>
        <c:axId val="992510255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508591"/>
        <c:crosses val="autoZero"/>
        <c:crossBetween val="midCat"/>
      </c:valAx>
      <c:valAx>
        <c:axId val="99250859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510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163219</xdr:colOff>
      <xdr:row>30</xdr:row>
      <xdr:rowOff>66503</xdr:rowOff>
    </xdr:from>
    <xdr:to>
      <xdr:col>19</xdr:col>
      <xdr:colOff>554490</xdr:colOff>
      <xdr:row>45</xdr:row>
      <xdr:rowOff>139341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29308</xdr:colOff>
      <xdr:row>4</xdr:row>
      <xdr:rowOff>5862</xdr:rowOff>
    </xdr:from>
    <xdr:to>
      <xdr:col>14</xdr:col>
      <xdr:colOff>351692</xdr:colOff>
      <xdr:row>18</xdr:row>
      <xdr:rowOff>82062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163219</xdr:colOff>
      <xdr:row>30</xdr:row>
      <xdr:rowOff>66503</xdr:rowOff>
    </xdr:from>
    <xdr:to>
      <xdr:col>19</xdr:col>
      <xdr:colOff>554490</xdr:colOff>
      <xdr:row>45</xdr:row>
      <xdr:rowOff>139341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72D4B2-0F66-4640-B8E5-BE13195B1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116897</xdr:colOff>
      <xdr:row>6</xdr:row>
      <xdr:rowOff>57149</xdr:rowOff>
    </xdr:from>
    <xdr:to>
      <xdr:col>15</xdr:col>
      <xdr:colOff>337704</xdr:colOff>
      <xdr:row>22</xdr:row>
      <xdr:rowOff>164522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B95215-F5CE-4A23-9D86-602923F20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238540</xdr:colOff>
      <xdr:row>4</xdr:row>
      <xdr:rowOff>86138</xdr:rowOff>
    </xdr:from>
    <xdr:to>
      <xdr:col>18</xdr:col>
      <xdr:colOff>311426</xdr:colOff>
      <xdr:row>21</xdr:row>
      <xdr:rowOff>33130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4CB31B-3610-F9E8-9B9F-6F1080F0D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336550</xdr:colOff>
      <xdr:row>1</xdr:row>
      <xdr:rowOff>133350</xdr:rowOff>
    </xdr:from>
    <xdr:to>
      <xdr:col>14</xdr:col>
      <xdr:colOff>254000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36633</xdr:colOff>
      <xdr:row>5</xdr:row>
      <xdr:rowOff>75467</xdr:rowOff>
    </xdr:from>
    <xdr:to>
      <xdr:col>13</xdr:col>
      <xdr:colOff>556845</xdr:colOff>
      <xdr:row>19</xdr:row>
      <xdr:rowOff>151667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234950</xdr:colOff>
      <xdr:row>6</xdr:row>
      <xdr:rowOff>44449</xdr:rowOff>
    </xdr:from>
    <xdr:to>
      <xdr:col>18</xdr:col>
      <xdr:colOff>444500</xdr:colOff>
      <xdr:row>18</xdr:row>
      <xdr:rowOff>111124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311150</xdr:colOff>
      <xdr:row>5</xdr:row>
      <xdr:rowOff>107949</xdr:rowOff>
    </xdr:from>
    <xdr:to>
      <xdr:col>12</xdr:col>
      <xdr:colOff>596900</xdr:colOff>
      <xdr:row>18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B4E930-DFF6-4BF0-9F1C-5E4C67D47D9A}" name="Table1" displayName="Table1" ref="A1:J151" totalsRowShown="0" tableBorderDxfId="67">
  <autoFilter ref="A1:J151" xr:uid="{62B4E930-DFF6-4BF0-9F1C-5E4C67D47D9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sortState xmlns:xlrd2="http://schemas.microsoft.com/office/spreadsheetml/2017/richdata2" ref="A2:J151">
    <sortCondition ref="A2:A151"/>
  </sortState>
  <tableColumns count="10">
    <tableColumn id="1" xr3:uid="{9E39D9F3-A5B0-4A6E-8B73-AD4D1843CBC2}" name="Serial" dataDxfId="66"/>
    <tableColumn id="2" xr3:uid="{35A32B08-19B0-448B-9F9B-44A8E465FBEE}" name="sepal_length" dataDxfId="65"/>
    <tableColumn id="3" xr3:uid="{1CC034BE-2E78-44A8-9DAA-F31BE4E7B5EF}" name="sepal_width" dataDxfId="64"/>
    <tableColumn id="4" xr3:uid="{F3C0574C-E8D1-4020-BC00-E1DD61989450}" name="petal_length" dataDxfId="63"/>
    <tableColumn id="5" xr3:uid="{7675C544-6F66-4948-88D0-5FEC20E628C8}" name="petal_width" dataDxfId="62"/>
    <tableColumn id="6" xr3:uid="{7F0BCB37-ACA3-4F02-968D-F6B1D396EBF8}" name="species" dataDxfId="61"/>
    <tableColumn id="7" xr3:uid="{8AACF6F8-92DC-410B-AD82-747B33DB4B85}" name="Euclidean_x000a_Distance" dataDxfId="60"/>
    <tableColumn id="8" xr3:uid="{C8DF516B-ADEC-4C92-8228-2351E5E45C91}" name="Rank" dataDxfId="59"/>
    <tableColumn id="9" xr3:uid="{14902DC2-48F1-4E44-92DE-C23B8110EB7A}" name="Manhattan_x000a_Distance" dataDxfId="58"/>
    <tableColumn id="10" xr3:uid="{3F84A328-C1BD-4146-B04F-0F443C64D92F}" name="Rank2" dataDxfId="57"/>
  </tableColumns>
  <tableStyleInfo name="TableStyleMedium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6375DB-54B7-4DF8-BAD5-A1ACB3137082}" name="Table13" displayName="Table13" ref="A1:J151" totalsRowShown="0" tableBorderDxfId="42">
  <autoFilter ref="A1:J151" xr:uid="{62B4E930-DFF6-4BF0-9F1C-5E4C67D47D9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sortState xmlns:xlrd2="http://schemas.microsoft.com/office/spreadsheetml/2017/richdata2" ref="A2:J151">
    <sortCondition ref="A2:A151"/>
  </sortState>
  <tableColumns count="10">
    <tableColumn id="1" xr3:uid="{7A06E883-A177-46B5-8F11-86913805E790}" name="Serial" dataDxfId="41"/>
    <tableColumn id="2" xr3:uid="{0D9076D1-FC28-4B92-954F-4A7478AC79C0}" name="sepal_length" dataDxfId="40"/>
    <tableColumn id="3" xr3:uid="{A66ECE97-E109-4C63-A7D7-51966907B0F1}" name="sepal_width" dataDxfId="39"/>
    <tableColumn id="4" xr3:uid="{AD125737-B811-4F55-A4EF-D28D47365A60}" name="petal_length" dataDxfId="38"/>
    <tableColumn id="5" xr3:uid="{D2729D42-F70E-46EE-AB48-49CD56E6C561}" name="petal_width" dataDxfId="37"/>
    <tableColumn id="6" xr3:uid="{195F679F-37FC-4D4F-891C-14D9544B174B}" name="species" dataDxfId="36"/>
    <tableColumn id="7" xr3:uid="{038894DF-A556-4E0A-9F27-DCCCD306E2C4}" name="Euclidean_x000a_Distance" dataDxfId="35">
      <calculatedColumnFormula>SQRT((Table13[[#This Row],[sepal_length]]-$L$4)^2+(Table13[[#This Row],[sepal_width]]-$M$4)^2+(Table13[[#This Row],[petal_length]]-$N$4)^2+(Table13[[#This Row],[petal_width]]-$O$4)^2)</calculatedColumnFormula>
    </tableColumn>
    <tableColumn id="8" xr3:uid="{5B359E33-CE3F-4450-AC8D-DF355629E35A}" name="Rank" dataDxfId="34">
      <calculatedColumnFormula>RANK(Table13[[#This Row],[Euclidean
Distance]],Table13[Euclidean
Distance],1)</calculatedColumnFormula>
    </tableColumn>
    <tableColumn id="9" xr3:uid="{9ECB5155-0896-4F2E-8179-96E5ABCA0E52}" name="Manhattan_x000a_Distance" dataDxfId="33">
      <calculatedColumnFormula>ABS(Table13[[#This Row],[sepal_length]]-$L$4)+ABS(Table13[[#This Row],[sepal_width]]-$M$4)+ABS(Table13[[#This Row],[petal_length]]-$N$4)+ABS(Table13[[#This Row],[petal_width]]-$O$4)</calculatedColumnFormula>
    </tableColumn>
    <tableColumn id="10" xr3:uid="{25A31AA8-D91E-4259-B9CC-5C4A3DB20FBA}" name="Rank2" dataDxfId="32">
      <calculatedColumnFormula>RANK(Table13[[#This Row],[Manhattan
Distance]],Table13[Manhattan
Distance],1)</calculatedColumnFormula>
    </tableColumn>
  </tableColumns>
  <tableStyleInfo name="TableStyleMedium6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owardsdatascience.com/9-distance-measures-in-data-science-918109d069fa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46"/>
  <sheetViews>
    <sheetView zoomScale="90" zoomScaleNormal="90" workbookViewId="0">
      <selection activeCell="A2" sqref="A2:H2"/>
    </sheetView>
  </sheetViews>
  <sheetFormatPr defaultRowHeight="14.4" x14ac:dyDescent="0.3"/>
  <cols>
    <col min="2" max="2" width="12.21875" bestFit="1" customWidth="1"/>
    <col min="3" max="3" width="11.77734375" bestFit="1" customWidth="1"/>
    <col min="4" max="4" width="9.77734375" bestFit="1" customWidth="1"/>
    <col min="5" max="5" width="10.77734375" customWidth="1"/>
    <col min="7" max="7" width="11.21875" bestFit="1" customWidth="1"/>
    <col min="8" max="8" width="12.44140625" bestFit="1" customWidth="1"/>
    <col min="9" max="9" width="11.77734375" bestFit="1" customWidth="1"/>
    <col min="10" max="10" width="12.5546875" bestFit="1" customWidth="1"/>
    <col min="11" max="11" width="12" bestFit="1" customWidth="1"/>
  </cols>
  <sheetData>
    <row r="2" spans="1:12" ht="28.8" x14ac:dyDescent="0.3">
      <c r="B2" s="1" t="s">
        <v>13</v>
      </c>
      <c r="C2" s="1" t="s">
        <v>14</v>
      </c>
      <c r="D2" s="1" t="s">
        <v>15</v>
      </c>
      <c r="E2" s="10" t="s">
        <v>16</v>
      </c>
      <c r="F2" s="1" t="s">
        <v>17</v>
      </c>
      <c r="G2" s="10" t="s">
        <v>18</v>
      </c>
      <c r="H2" s="1" t="s">
        <v>17</v>
      </c>
      <c r="J2" s="3" t="s">
        <v>6</v>
      </c>
    </row>
    <row r="3" spans="1:12" x14ac:dyDescent="0.3">
      <c r="A3">
        <v>1</v>
      </c>
      <c r="B3">
        <v>5.0999999999999996</v>
      </c>
      <c r="C3">
        <v>3.5</v>
      </c>
      <c r="D3" t="s">
        <v>3</v>
      </c>
      <c r="E3" s="5">
        <f>SQRT((B3-$J$4)^2 + (C3-$K$4)^2)</f>
        <v>1.3</v>
      </c>
      <c r="F3">
        <f>RANK(E3,$E$3:$E$17,1)</f>
        <v>10</v>
      </c>
      <c r="G3">
        <f>ABS($J$4-B3)+ABS($K$4-C3)</f>
        <v>1.7000000000000002</v>
      </c>
      <c r="H3">
        <f>RANK(G3,$G$3:$G$17,1)</f>
        <v>11</v>
      </c>
      <c r="J3" s="1" t="s">
        <v>0</v>
      </c>
      <c r="K3" s="1" t="s">
        <v>1</v>
      </c>
    </row>
    <row r="4" spans="1:12" x14ac:dyDescent="0.3">
      <c r="A4">
        <v>2</v>
      </c>
      <c r="B4">
        <v>4.9000000000000004</v>
      </c>
      <c r="C4">
        <v>3</v>
      </c>
      <c r="D4" t="s">
        <v>3</v>
      </c>
      <c r="E4" s="5">
        <f t="shared" ref="E4:E17" si="0">SQRT((B4-$J$4)^2 + (C4-$K$4)^2)</f>
        <v>1.3999999999999995</v>
      </c>
      <c r="F4">
        <f t="shared" ref="F4:F17" si="1">RANK(E4,$E$3:$E$17,1)</f>
        <v>11</v>
      </c>
      <c r="G4">
        <f t="shared" ref="G4:G17" si="2">ABS($J$4-B4)+ABS($K$4-C4)</f>
        <v>1.3999999999999995</v>
      </c>
      <c r="H4">
        <f t="shared" ref="H4:H17" si="3">RANK(G4,$G$3:$G$17,1)</f>
        <v>8</v>
      </c>
      <c r="J4">
        <v>6.3</v>
      </c>
      <c r="K4">
        <v>3</v>
      </c>
      <c r="L4" t="s">
        <v>19</v>
      </c>
    </row>
    <row r="5" spans="1:12" x14ac:dyDescent="0.3">
      <c r="A5">
        <v>3</v>
      </c>
      <c r="B5">
        <v>4.7</v>
      </c>
      <c r="C5">
        <v>3.2</v>
      </c>
      <c r="D5" t="s">
        <v>3</v>
      </c>
      <c r="E5" s="5">
        <f t="shared" si="0"/>
        <v>1.6124515496597096</v>
      </c>
      <c r="F5">
        <f t="shared" si="1"/>
        <v>14</v>
      </c>
      <c r="G5">
        <f t="shared" si="2"/>
        <v>1.7999999999999998</v>
      </c>
      <c r="H5">
        <f t="shared" si="3"/>
        <v>12</v>
      </c>
    </row>
    <row r="6" spans="1:12" x14ac:dyDescent="0.3">
      <c r="A6">
        <v>4</v>
      </c>
      <c r="B6">
        <v>4.5999999999999996</v>
      </c>
      <c r="C6">
        <v>3.1</v>
      </c>
      <c r="D6" t="s">
        <v>3</v>
      </c>
      <c r="E6" s="5">
        <f t="shared" si="0"/>
        <v>1.7029386365926404</v>
      </c>
      <c r="F6">
        <f t="shared" si="1"/>
        <v>15</v>
      </c>
      <c r="G6">
        <f t="shared" si="2"/>
        <v>1.8000000000000003</v>
      </c>
      <c r="H6">
        <f t="shared" si="3"/>
        <v>13</v>
      </c>
    </row>
    <row r="7" spans="1:12" x14ac:dyDescent="0.3">
      <c r="A7">
        <v>5</v>
      </c>
      <c r="B7">
        <v>5</v>
      </c>
      <c r="C7">
        <v>3.6</v>
      </c>
      <c r="D7" t="s">
        <v>3</v>
      </c>
      <c r="E7" s="5">
        <f t="shared" si="0"/>
        <v>1.4317821063276353</v>
      </c>
      <c r="F7">
        <f t="shared" si="1"/>
        <v>12</v>
      </c>
      <c r="G7">
        <f t="shared" si="2"/>
        <v>1.9</v>
      </c>
      <c r="H7">
        <f t="shared" si="3"/>
        <v>14</v>
      </c>
    </row>
    <row r="8" spans="1:12" x14ac:dyDescent="0.3">
      <c r="A8">
        <v>6</v>
      </c>
      <c r="B8">
        <v>5.5</v>
      </c>
      <c r="C8">
        <v>2.2999999999999998</v>
      </c>
      <c r="D8" t="s">
        <v>4</v>
      </c>
      <c r="E8" s="5">
        <f t="shared" si="0"/>
        <v>1.0630145812734648</v>
      </c>
      <c r="F8">
        <f t="shared" si="1"/>
        <v>8</v>
      </c>
      <c r="G8">
        <f t="shared" si="2"/>
        <v>1.5</v>
      </c>
      <c r="H8">
        <f t="shared" si="3"/>
        <v>9</v>
      </c>
    </row>
    <row r="9" spans="1:12" x14ac:dyDescent="0.3">
      <c r="A9">
        <v>7</v>
      </c>
      <c r="B9">
        <v>6.5</v>
      </c>
      <c r="C9">
        <v>2.8</v>
      </c>
      <c r="D9" t="s">
        <v>4</v>
      </c>
      <c r="E9" s="5">
        <f t="shared" si="0"/>
        <v>0.28284271247461928</v>
      </c>
      <c r="F9">
        <f t="shared" si="1"/>
        <v>1</v>
      </c>
      <c r="G9">
        <f t="shared" si="2"/>
        <v>0.40000000000000036</v>
      </c>
      <c r="H9">
        <f t="shared" si="3"/>
        <v>2</v>
      </c>
    </row>
    <row r="10" spans="1:12" x14ac:dyDescent="0.3">
      <c r="A10">
        <v>8</v>
      </c>
      <c r="B10">
        <v>5.7</v>
      </c>
      <c r="C10">
        <v>2.8</v>
      </c>
      <c r="D10" t="s">
        <v>4</v>
      </c>
      <c r="E10" s="5">
        <f t="shared" si="0"/>
        <v>0.63245553203367566</v>
      </c>
      <c r="F10">
        <f t="shared" si="1"/>
        <v>6</v>
      </c>
      <c r="G10">
        <f t="shared" si="2"/>
        <v>0.79999999999999982</v>
      </c>
      <c r="H10">
        <f t="shared" si="3"/>
        <v>6</v>
      </c>
    </row>
    <row r="11" spans="1:12" x14ac:dyDescent="0.3">
      <c r="A11">
        <v>9</v>
      </c>
      <c r="B11">
        <v>6.3</v>
      </c>
      <c r="C11">
        <v>3.3</v>
      </c>
      <c r="D11" t="s">
        <v>4</v>
      </c>
      <c r="E11" s="5">
        <f t="shared" si="0"/>
        <v>0.29999999999999982</v>
      </c>
      <c r="F11">
        <f t="shared" si="1"/>
        <v>3</v>
      </c>
      <c r="G11">
        <f t="shared" si="2"/>
        <v>0.29999999999999982</v>
      </c>
      <c r="H11">
        <f t="shared" si="3"/>
        <v>1</v>
      </c>
    </row>
    <row r="12" spans="1:12" x14ac:dyDescent="0.3">
      <c r="A12">
        <v>10</v>
      </c>
      <c r="B12">
        <v>4.9000000000000004</v>
      </c>
      <c r="C12">
        <v>2.4</v>
      </c>
      <c r="D12" t="s">
        <v>4</v>
      </c>
      <c r="E12" s="5">
        <f t="shared" si="0"/>
        <v>1.5231546211727811</v>
      </c>
      <c r="F12">
        <f t="shared" si="1"/>
        <v>13</v>
      </c>
      <c r="G12">
        <f t="shared" si="2"/>
        <v>1.9999999999999996</v>
      </c>
      <c r="H12">
        <f t="shared" si="3"/>
        <v>15</v>
      </c>
    </row>
    <row r="13" spans="1:12" x14ac:dyDescent="0.3">
      <c r="A13">
        <v>11</v>
      </c>
      <c r="B13">
        <v>7.2</v>
      </c>
      <c r="C13">
        <v>3.6</v>
      </c>
      <c r="D13" t="s">
        <v>5</v>
      </c>
      <c r="E13" s="5">
        <f t="shared" si="0"/>
        <v>1.0816653826391971</v>
      </c>
      <c r="F13">
        <f t="shared" si="1"/>
        <v>9</v>
      </c>
      <c r="G13">
        <f t="shared" si="2"/>
        <v>1.5000000000000004</v>
      </c>
      <c r="H13">
        <f t="shared" si="3"/>
        <v>10</v>
      </c>
    </row>
    <row r="14" spans="1:12" x14ac:dyDescent="0.3">
      <c r="A14">
        <v>12</v>
      </c>
      <c r="B14">
        <v>6.5</v>
      </c>
      <c r="C14">
        <v>3.2</v>
      </c>
      <c r="D14" t="s">
        <v>5</v>
      </c>
      <c r="E14" s="5">
        <f t="shared" si="0"/>
        <v>0.28284271247461928</v>
      </c>
      <c r="F14">
        <f t="shared" si="1"/>
        <v>1</v>
      </c>
      <c r="G14">
        <f t="shared" si="2"/>
        <v>0.40000000000000036</v>
      </c>
      <c r="H14">
        <f t="shared" si="3"/>
        <v>2</v>
      </c>
    </row>
    <row r="15" spans="1:12" x14ac:dyDescent="0.3">
      <c r="A15">
        <v>13</v>
      </c>
      <c r="B15">
        <v>6.4</v>
      </c>
      <c r="C15">
        <v>2.7</v>
      </c>
      <c r="D15" t="s">
        <v>5</v>
      </c>
      <c r="E15" s="5">
        <f t="shared" si="0"/>
        <v>0.31622776601683794</v>
      </c>
      <c r="F15">
        <f t="shared" si="1"/>
        <v>4</v>
      </c>
      <c r="G15">
        <f t="shared" si="2"/>
        <v>0.40000000000000036</v>
      </c>
      <c r="H15">
        <f t="shared" si="3"/>
        <v>2</v>
      </c>
    </row>
    <row r="16" spans="1:12" x14ac:dyDescent="0.3">
      <c r="A16">
        <v>14</v>
      </c>
      <c r="B16">
        <v>6.8</v>
      </c>
      <c r="C16">
        <v>3</v>
      </c>
      <c r="D16" t="s">
        <v>5</v>
      </c>
      <c r="E16" s="5">
        <f t="shared" si="0"/>
        <v>0.5</v>
      </c>
      <c r="F16">
        <f t="shared" si="1"/>
        <v>5</v>
      </c>
      <c r="G16">
        <f t="shared" si="2"/>
        <v>0.5</v>
      </c>
      <c r="H16">
        <f t="shared" si="3"/>
        <v>5</v>
      </c>
    </row>
    <row r="17" spans="1:10" x14ac:dyDescent="0.3">
      <c r="A17">
        <v>15</v>
      </c>
      <c r="B17">
        <v>5.7</v>
      </c>
      <c r="C17">
        <v>2.5</v>
      </c>
      <c r="D17" t="s">
        <v>5</v>
      </c>
      <c r="E17" s="5">
        <f t="shared" si="0"/>
        <v>0.7810249675906652</v>
      </c>
      <c r="F17">
        <f t="shared" si="1"/>
        <v>7</v>
      </c>
      <c r="G17">
        <f t="shared" si="2"/>
        <v>1.0999999999999996</v>
      </c>
      <c r="H17">
        <f t="shared" si="3"/>
        <v>7</v>
      </c>
    </row>
    <row r="20" spans="1:10" x14ac:dyDescent="0.3">
      <c r="C20" s="13" t="s">
        <v>20</v>
      </c>
    </row>
    <row r="31" spans="1:10" x14ac:dyDescent="0.3">
      <c r="D31" s="1" t="s">
        <v>2</v>
      </c>
      <c r="E31" s="1" t="s">
        <v>7</v>
      </c>
      <c r="F31" s="1" t="s">
        <v>8</v>
      </c>
      <c r="G31" s="1" t="s">
        <v>3</v>
      </c>
      <c r="H31" s="1" t="s">
        <v>4</v>
      </c>
      <c r="I31" s="1" t="s">
        <v>5</v>
      </c>
      <c r="J31" s="1" t="s">
        <v>9</v>
      </c>
    </row>
    <row r="32" spans="1:10" x14ac:dyDescent="0.3">
      <c r="D32" t="s">
        <v>4</v>
      </c>
      <c r="E32">
        <v>0.28284271247461928</v>
      </c>
      <c r="F32">
        <v>1</v>
      </c>
      <c r="G32">
        <f>COUNTIF($D$32:$D32,G$31)</f>
        <v>0</v>
      </c>
      <c r="H32">
        <f>COUNTIF($D$32:$D32,H$31)</f>
        <v>1</v>
      </c>
      <c r="I32">
        <f>COUNTIF($D$32:$D32,I$31)</f>
        <v>0</v>
      </c>
      <c r="J32">
        <v>1</v>
      </c>
    </row>
    <row r="33" spans="4:10" x14ac:dyDescent="0.3">
      <c r="D33" t="s">
        <v>5</v>
      </c>
      <c r="E33">
        <v>0.28284271247461928</v>
      </c>
      <c r="F33">
        <v>1</v>
      </c>
      <c r="G33">
        <f>COUNTIF($D$32:$D33,G$31)</f>
        <v>0</v>
      </c>
      <c r="H33">
        <f>COUNTIF($D$32:$D33,H$31)</f>
        <v>1</v>
      </c>
      <c r="I33">
        <f>COUNTIF($D$32:$D33,I$31)</f>
        <v>1</v>
      </c>
      <c r="J33">
        <v>2</v>
      </c>
    </row>
    <row r="34" spans="4:10" x14ac:dyDescent="0.3">
      <c r="D34" t="s">
        <v>4</v>
      </c>
      <c r="E34">
        <v>0.29999999999999982</v>
      </c>
      <c r="F34">
        <v>2</v>
      </c>
      <c r="G34">
        <f>COUNTIF($D$32:$D34,G$31)</f>
        <v>0</v>
      </c>
      <c r="H34">
        <f>COUNTIF($D$32:$D34,H$31)</f>
        <v>2</v>
      </c>
      <c r="I34">
        <f>COUNTIF($D$32:$D34,I$31)</f>
        <v>1</v>
      </c>
      <c r="J34">
        <v>3</v>
      </c>
    </row>
    <row r="35" spans="4:10" x14ac:dyDescent="0.3">
      <c r="D35" t="s">
        <v>5</v>
      </c>
      <c r="E35">
        <v>0.31622776601683794</v>
      </c>
      <c r="F35">
        <v>3</v>
      </c>
      <c r="G35">
        <f>COUNTIF($D$32:$D35,G$31)</f>
        <v>0</v>
      </c>
      <c r="H35">
        <f>COUNTIF($D$32:$D35,H$31)</f>
        <v>2</v>
      </c>
      <c r="I35">
        <f>COUNTIF($D$32:$D35,I$31)</f>
        <v>2</v>
      </c>
      <c r="J35">
        <v>4</v>
      </c>
    </row>
    <row r="36" spans="4:10" x14ac:dyDescent="0.3">
      <c r="D36" t="s">
        <v>5</v>
      </c>
      <c r="E36">
        <v>0.5</v>
      </c>
      <c r="F36">
        <v>4</v>
      </c>
      <c r="G36">
        <f>COUNTIF($D$32:$D36,G$31)</f>
        <v>0</v>
      </c>
      <c r="H36">
        <f>COUNTIF($D$32:$D36,H$31)</f>
        <v>2</v>
      </c>
      <c r="I36">
        <f>COUNTIF($D$32:$D36,I$31)</f>
        <v>3</v>
      </c>
      <c r="J36">
        <v>5</v>
      </c>
    </row>
    <row r="37" spans="4:10" x14ac:dyDescent="0.3">
      <c r="D37" t="s">
        <v>4</v>
      </c>
      <c r="E37">
        <v>0.63245553203367566</v>
      </c>
      <c r="F37">
        <v>5</v>
      </c>
      <c r="G37">
        <f>COUNTIF($D$32:$D37,G$31)</f>
        <v>0</v>
      </c>
      <c r="H37">
        <f>COUNTIF($D$32:$D37,H$31)</f>
        <v>3</v>
      </c>
      <c r="I37">
        <f>COUNTIF($D$32:$D37,I$31)</f>
        <v>3</v>
      </c>
      <c r="J37">
        <v>6</v>
      </c>
    </row>
    <row r="38" spans="4:10" x14ac:dyDescent="0.3">
      <c r="D38" t="s">
        <v>5</v>
      </c>
      <c r="E38">
        <v>0.7810249675906652</v>
      </c>
      <c r="F38">
        <v>6</v>
      </c>
      <c r="G38">
        <f>COUNTIF($D$32:$D38,G$31)</f>
        <v>0</v>
      </c>
      <c r="H38">
        <f>COUNTIF($D$32:$D38,H$31)</f>
        <v>3</v>
      </c>
      <c r="I38">
        <f>COUNTIF($D$32:$D38,I$31)</f>
        <v>4</v>
      </c>
      <c r="J38">
        <v>7</v>
      </c>
    </row>
    <row r="39" spans="4:10" x14ac:dyDescent="0.3">
      <c r="D39" t="s">
        <v>4</v>
      </c>
      <c r="E39">
        <v>1.0630145812734648</v>
      </c>
      <c r="F39">
        <v>7</v>
      </c>
      <c r="G39">
        <f>COUNTIF($D$32:$D39,G$31)</f>
        <v>0</v>
      </c>
      <c r="H39">
        <f>COUNTIF($D$32:$D39,H$31)</f>
        <v>4</v>
      </c>
      <c r="I39">
        <f>COUNTIF($D$32:$D39,I$31)</f>
        <v>4</v>
      </c>
      <c r="J39">
        <v>8</v>
      </c>
    </row>
    <row r="40" spans="4:10" x14ac:dyDescent="0.3">
      <c r="D40" t="s">
        <v>5</v>
      </c>
      <c r="E40">
        <v>1.0816653826391971</v>
      </c>
      <c r="F40">
        <v>8</v>
      </c>
      <c r="G40">
        <f>COUNTIF($D$32:$D40,G$31)</f>
        <v>0</v>
      </c>
      <c r="H40">
        <f>COUNTIF($D$32:$D40,H$31)</f>
        <v>4</v>
      </c>
      <c r="I40">
        <f>COUNTIF($D$32:$D40,I$31)</f>
        <v>5</v>
      </c>
      <c r="J40">
        <v>9</v>
      </c>
    </row>
    <row r="41" spans="4:10" x14ac:dyDescent="0.3">
      <c r="D41" t="s">
        <v>3</v>
      </c>
      <c r="E41">
        <v>1.3</v>
      </c>
      <c r="F41">
        <v>9</v>
      </c>
      <c r="G41">
        <f>COUNTIF($D$32:$D41,G$31)</f>
        <v>1</v>
      </c>
      <c r="H41">
        <f>COUNTIF($D$32:$D41,H$31)</f>
        <v>4</v>
      </c>
      <c r="I41">
        <f>COUNTIF($D$32:$D41,I$31)</f>
        <v>5</v>
      </c>
      <c r="J41">
        <v>10</v>
      </c>
    </row>
    <row r="42" spans="4:10" x14ac:dyDescent="0.3">
      <c r="D42" t="s">
        <v>3</v>
      </c>
      <c r="E42">
        <v>1.3999999999999995</v>
      </c>
      <c r="F42">
        <v>10</v>
      </c>
      <c r="G42">
        <f>COUNTIF($D$32:$D42,G$31)</f>
        <v>2</v>
      </c>
      <c r="H42">
        <f>COUNTIF($D$32:$D42,H$31)</f>
        <v>4</v>
      </c>
      <c r="I42">
        <f>COUNTIF($D$32:$D42,I$31)</f>
        <v>5</v>
      </c>
      <c r="J42">
        <v>11</v>
      </c>
    </row>
    <row r="43" spans="4:10" x14ac:dyDescent="0.3">
      <c r="D43" t="s">
        <v>3</v>
      </c>
      <c r="E43">
        <v>1.4317821063276353</v>
      </c>
      <c r="F43">
        <v>11</v>
      </c>
      <c r="G43">
        <f>COUNTIF($D$32:$D43,G$31)</f>
        <v>3</v>
      </c>
      <c r="H43">
        <f>COUNTIF($D$32:$D43,H$31)</f>
        <v>4</v>
      </c>
      <c r="I43">
        <f>COUNTIF($D$32:$D43,I$31)</f>
        <v>5</v>
      </c>
      <c r="J43">
        <v>12</v>
      </c>
    </row>
    <row r="44" spans="4:10" x14ac:dyDescent="0.3">
      <c r="D44" t="s">
        <v>4</v>
      </c>
      <c r="E44">
        <v>1.5231546211727811</v>
      </c>
      <c r="F44">
        <v>12</v>
      </c>
      <c r="G44">
        <f>COUNTIF($D$32:$D44,G$31)</f>
        <v>3</v>
      </c>
      <c r="H44">
        <f>COUNTIF($D$32:$D44,H$31)</f>
        <v>5</v>
      </c>
      <c r="I44">
        <f>COUNTIF($D$32:$D44,I$31)</f>
        <v>5</v>
      </c>
      <c r="J44">
        <v>13</v>
      </c>
    </row>
    <row r="45" spans="4:10" x14ac:dyDescent="0.3">
      <c r="D45" t="s">
        <v>3</v>
      </c>
      <c r="E45">
        <v>1.6124515496597096</v>
      </c>
      <c r="F45">
        <v>13</v>
      </c>
      <c r="G45">
        <f>COUNTIF($D$32:$D45,G$31)</f>
        <v>4</v>
      </c>
      <c r="H45">
        <f>COUNTIF($D$32:$D45,H$31)</f>
        <v>5</v>
      </c>
      <c r="I45">
        <f>COUNTIF($D$32:$D45,I$31)</f>
        <v>5</v>
      </c>
      <c r="J45">
        <v>14</v>
      </c>
    </row>
    <row r="46" spans="4:10" x14ac:dyDescent="0.3">
      <c r="D46" t="s">
        <v>3</v>
      </c>
      <c r="E46">
        <v>1.7029386365926404</v>
      </c>
      <c r="F46">
        <v>14</v>
      </c>
      <c r="G46">
        <f>COUNTIF($D$32:$D46,G$31)</f>
        <v>5</v>
      </c>
      <c r="H46">
        <f>COUNTIF($D$32:$D46,H$31)</f>
        <v>5</v>
      </c>
      <c r="I46">
        <f>COUNTIF($D$32:$D46,I$31)</f>
        <v>5</v>
      </c>
      <c r="J46">
        <v>15</v>
      </c>
    </row>
  </sheetData>
  <sortState xmlns:xlrd2="http://schemas.microsoft.com/office/spreadsheetml/2017/richdata2" ref="B3:G17">
    <sortCondition ref="F32:F46"/>
  </sortState>
  <conditionalFormatting sqref="F3:F17">
    <cfRule type="top10" dxfId="56" priority="2" bottom="1" rank="5"/>
  </conditionalFormatting>
  <conditionalFormatting sqref="H3:H17">
    <cfRule type="top10" dxfId="55" priority="1" bottom="1" rank="5"/>
  </conditionalFormatting>
  <hyperlinks>
    <hyperlink ref="C20" r:id="rId1" xr:uid="{5F6ACA93-1C4E-4EFD-9E32-27168292207B}"/>
  </hyperlinks>
  <pageMargins left="0.7" right="0.7" top="0.75" bottom="0.75" header="0.3" footer="0.3"/>
  <pageSetup orientation="portrait" horizontalDpi="300" verticalDpi="30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46"/>
  <sheetViews>
    <sheetView zoomScale="150" zoomScaleNormal="150" workbookViewId="0">
      <selection activeCell="E3" sqref="E3"/>
    </sheetView>
  </sheetViews>
  <sheetFormatPr defaultRowHeight="14.4" x14ac:dyDescent="0.3"/>
  <cols>
    <col min="2" max="2" width="12.21875" bestFit="1" customWidth="1"/>
    <col min="3" max="3" width="11.77734375" bestFit="1" customWidth="1"/>
    <col min="4" max="4" width="9.77734375" bestFit="1" customWidth="1"/>
    <col min="6" max="6" width="4.77734375" bestFit="1" customWidth="1"/>
    <col min="7" max="7" width="10.5546875" bestFit="1" customWidth="1"/>
    <col min="8" max="8" width="12.44140625" bestFit="1" customWidth="1"/>
    <col min="9" max="9" width="11.77734375" bestFit="1" customWidth="1"/>
  </cols>
  <sheetData>
    <row r="2" spans="1:9" x14ac:dyDescent="0.3">
      <c r="B2" s="1" t="s">
        <v>0</v>
      </c>
      <c r="C2" s="1" t="s">
        <v>1</v>
      </c>
      <c r="D2" s="1" t="s">
        <v>2</v>
      </c>
      <c r="E2" s="1" t="s">
        <v>7</v>
      </c>
      <c r="F2" s="1" t="s">
        <v>8</v>
      </c>
      <c r="H2" s="9" t="s">
        <v>11</v>
      </c>
    </row>
    <row r="3" spans="1:9" x14ac:dyDescent="0.3">
      <c r="A3">
        <v>1</v>
      </c>
      <c r="B3" s="2">
        <v>5.0999999999999996</v>
      </c>
      <c r="C3" s="2">
        <v>3.5</v>
      </c>
      <c r="D3" t="s">
        <v>3</v>
      </c>
      <c r="E3" s="6">
        <f>SQRT((B3-$H$5)^2+(C3-$I$5)^2)</f>
        <v>0.90553851381374195</v>
      </c>
      <c r="F3" s="4">
        <f>RANK(E3,$E$3:$E$17)</f>
        <v>9</v>
      </c>
      <c r="H3" s="3" t="s">
        <v>12</v>
      </c>
    </row>
    <row r="4" spans="1:9" x14ac:dyDescent="0.3">
      <c r="A4">
        <v>2</v>
      </c>
      <c r="B4" s="2">
        <v>4.9000000000000004</v>
      </c>
      <c r="C4" s="2">
        <v>3</v>
      </c>
      <c r="D4" t="s">
        <v>3</v>
      </c>
      <c r="E4" s="6">
        <f t="shared" ref="E4:E17" si="0">SQRT((B4-$H$5)^2+(C4-$I$5)^2)</f>
        <v>1.1704699910719623</v>
      </c>
      <c r="F4" s="4">
        <f t="shared" ref="F4:F17" si="1">RANK(E4,$E$3:$E$17)</f>
        <v>6</v>
      </c>
      <c r="H4" s="1" t="s">
        <v>0</v>
      </c>
      <c r="I4" s="1" t="s">
        <v>1</v>
      </c>
    </row>
    <row r="5" spans="1:9" x14ac:dyDescent="0.3">
      <c r="A5">
        <v>3</v>
      </c>
      <c r="B5" s="2">
        <v>4.7</v>
      </c>
      <c r="C5" s="2">
        <v>3.2</v>
      </c>
      <c r="D5" t="s">
        <v>3</v>
      </c>
      <c r="E5" s="6">
        <f t="shared" si="0"/>
        <v>1.3152946437965902</v>
      </c>
      <c r="F5" s="4">
        <f t="shared" si="1"/>
        <v>3</v>
      </c>
      <c r="H5">
        <v>6</v>
      </c>
      <c r="I5">
        <v>3.4</v>
      </c>
    </row>
    <row r="6" spans="1:9" x14ac:dyDescent="0.3">
      <c r="A6">
        <v>4</v>
      </c>
      <c r="B6" s="2">
        <v>4.5999999999999996</v>
      </c>
      <c r="C6" s="2">
        <v>3.1</v>
      </c>
      <c r="D6" t="s">
        <v>3</v>
      </c>
      <c r="E6" s="6">
        <f t="shared" si="0"/>
        <v>1.4317821063276357</v>
      </c>
      <c r="F6" s="4">
        <f t="shared" si="1"/>
        <v>2</v>
      </c>
    </row>
    <row r="7" spans="1:9" x14ac:dyDescent="0.3">
      <c r="A7">
        <v>5</v>
      </c>
      <c r="B7" s="2">
        <v>5</v>
      </c>
      <c r="C7" s="2">
        <v>3.6</v>
      </c>
      <c r="D7" t="s">
        <v>3</v>
      </c>
      <c r="E7" s="6">
        <f t="shared" si="0"/>
        <v>1.019803902718557</v>
      </c>
      <c r="F7" s="4">
        <f t="shared" si="1"/>
        <v>7</v>
      </c>
    </row>
    <row r="8" spans="1:9" x14ac:dyDescent="0.3">
      <c r="A8">
        <v>6</v>
      </c>
      <c r="B8" s="2">
        <v>5.5</v>
      </c>
      <c r="C8" s="2">
        <v>2.2999999999999998</v>
      </c>
      <c r="D8" t="s">
        <v>4</v>
      </c>
      <c r="E8" s="6">
        <f t="shared" si="0"/>
        <v>1.2083045973594573</v>
      </c>
      <c r="F8" s="4">
        <f t="shared" si="1"/>
        <v>5</v>
      </c>
    </row>
    <row r="9" spans="1:9" x14ac:dyDescent="0.3">
      <c r="A9">
        <v>7</v>
      </c>
      <c r="B9" s="2">
        <v>6.5</v>
      </c>
      <c r="C9" s="2">
        <v>2.8</v>
      </c>
      <c r="D9" t="s">
        <v>4</v>
      </c>
      <c r="E9" s="6">
        <f t="shared" si="0"/>
        <v>0.78102496759066553</v>
      </c>
      <c r="F9" s="4">
        <f t="shared" si="1"/>
        <v>12</v>
      </c>
    </row>
    <row r="10" spans="1:9" x14ac:dyDescent="0.3">
      <c r="A10">
        <v>8</v>
      </c>
      <c r="B10" s="2">
        <v>5.7</v>
      </c>
      <c r="C10" s="2">
        <v>2.8</v>
      </c>
      <c r="D10" t="s">
        <v>4</v>
      </c>
      <c r="E10" s="6">
        <f t="shared" si="0"/>
        <v>0.67082039324993692</v>
      </c>
      <c r="F10" s="4">
        <f t="shared" si="1"/>
        <v>13</v>
      </c>
    </row>
    <row r="11" spans="1:9" x14ac:dyDescent="0.3">
      <c r="A11">
        <v>9</v>
      </c>
      <c r="B11" s="2">
        <v>6.3</v>
      </c>
      <c r="C11" s="2">
        <v>3.3</v>
      </c>
      <c r="D11" t="s">
        <v>4</v>
      </c>
      <c r="E11" s="6">
        <f t="shared" si="0"/>
        <v>0.31622776601683783</v>
      </c>
      <c r="F11" s="4">
        <f t="shared" si="1"/>
        <v>15</v>
      </c>
    </row>
    <row r="12" spans="1:9" x14ac:dyDescent="0.3">
      <c r="A12">
        <v>10</v>
      </c>
      <c r="B12" s="2">
        <v>4.9000000000000004</v>
      </c>
      <c r="C12" s="2">
        <v>2.4</v>
      </c>
      <c r="D12" t="s">
        <v>4</v>
      </c>
      <c r="E12" s="6">
        <f t="shared" si="0"/>
        <v>1.4866068747318502</v>
      </c>
      <c r="F12" s="4">
        <f t="shared" si="1"/>
        <v>1</v>
      </c>
    </row>
    <row r="13" spans="1:9" x14ac:dyDescent="0.3">
      <c r="A13">
        <v>11</v>
      </c>
      <c r="B13" s="2">
        <v>7.2</v>
      </c>
      <c r="C13" s="2">
        <v>3.6</v>
      </c>
      <c r="D13" t="s">
        <v>5</v>
      </c>
      <c r="E13" s="6">
        <f t="shared" si="0"/>
        <v>1.216552506059644</v>
      </c>
      <c r="F13" s="4">
        <f t="shared" si="1"/>
        <v>4</v>
      </c>
    </row>
    <row r="14" spans="1:9" x14ac:dyDescent="0.3">
      <c r="A14">
        <v>12</v>
      </c>
      <c r="B14" s="2">
        <v>6.5</v>
      </c>
      <c r="C14" s="2">
        <v>3.2</v>
      </c>
      <c r="D14" t="s">
        <v>5</v>
      </c>
      <c r="E14" s="6">
        <f t="shared" si="0"/>
        <v>0.53851648071345037</v>
      </c>
      <c r="F14" s="4">
        <f t="shared" si="1"/>
        <v>14</v>
      </c>
    </row>
    <row r="15" spans="1:9" x14ac:dyDescent="0.3">
      <c r="A15">
        <v>13</v>
      </c>
      <c r="B15" s="2">
        <v>6.4</v>
      </c>
      <c r="C15" s="2">
        <v>2.7</v>
      </c>
      <c r="D15" t="s">
        <v>5</v>
      </c>
      <c r="E15" s="6">
        <f t="shared" si="0"/>
        <v>0.80622577482985491</v>
      </c>
      <c r="F15" s="4">
        <f t="shared" si="1"/>
        <v>11</v>
      </c>
    </row>
    <row r="16" spans="1:9" x14ac:dyDescent="0.3">
      <c r="A16">
        <v>14</v>
      </c>
      <c r="B16" s="2">
        <v>6.8</v>
      </c>
      <c r="C16" s="2">
        <v>3</v>
      </c>
      <c r="D16" t="s">
        <v>5</v>
      </c>
      <c r="E16" s="6">
        <f t="shared" si="0"/>
        <v>0.89442719099991563</v>
      </c>
      <c r="F16" s="4">
        <f t="shared" si="1"/>
        <v>10</v>
      </c>
    </row>
    <row r="17" spans="1:10" x14ac:dyDescent="0.3">
      <c r="A17">
        <v>15</v>
      </c>
      <c r="B17" s="2">
        <v>5.7</v>
      </c>
      <c r="C17" s="2">
        <v>2.5</v>
      </c>
      <c r="D17" t="s">
        <v>5</v>
      </c>
      <c r="E17" s="6">
        <f t="shared" si="0"/>
        <v>0.94868329805051366</v>
      </c>
      <c r="F17" s="4">
        <f t="shared" si="1"/>
        <v>8</v>
      </c>
    </row>
    <row r="31" spans="1:10" x14ac:dyDescent="0.3">
      <c r="D31" s="1" t="s">
        <v>2</v>
      </c>
      <c r="E31" s="1" t="s">
        <v>7</v>
      </c>
      <c r="F31" s="1" t="s">
        <v>8</v>
      </c>
      <c r="G31" s="1" t="s">
        <v>3</v>
      </c>
      <c r="H31" s="1" t="s">
        <v>4</v>
      </c>
      <c r="I31" s="1" t="s">
        <v>5</v>
      </c>
      <c r="J31" s="1" t="s">
        <v>9</v>
      </c>
    </row>
    <row r="32" spans="1:10" x14ac:dyDescent="0.3">
      <c r="D32" t="s">
        <v>4</v>
      </c>
      <c r="E32">
        <v>0.28284271247461928</v>
      </c>
      <c r="F32">
        <v>1</v>
      </c>
      <c r="G32">
        <f>COUNTIF($D$32:$D32,G$31)</f>
        <v>0</v>
      </c>
      <c r="H32">
        <f>COUNTIF($D$32:$D32,H$31)</f>
        <v>1</v>
      </c>
      <c r="I32">
        <f>COUNTIF($D$32:$D32,I$31)</f>
        <v>0</v>
      </c>
      <c r="J32">
        <v>1</v>
      </c>
    </row>
    <row r="33" spans="4:10" x14ac:dyDescent="0.3">
      <c r="D33" t="s">
        <v>5</v>
      </c>
      <c r="E33">
        <v>0.28284271247461928</v>
      </c>
      <c r="F33">
        <v>1</v>
      </c>
      <c r="G33">
        <f>COUNTIF($D$32:$D33,G$31)</f>
        <v>0</v>
      </c>
      <c r="H33">
        <f>COUNTIF($D$32:$D33,H$31)</f>
        <v>1</v>
      </c>
      <c r="I33">
        <f>COUNTIF($D$32:$D33,I$31)</f>
        <v>1</v>
      </c>
      <c r="J33">
        <v>2</v>
      </c>
    </row>
    <row r="34" spans="4:10" x14ac:dyDescent="0.3">
      <c r="D34" t="s">
        <v>4</v>
      </c>
      <c r="E34">
        <v>0.29999999999999982</v>
      </c>
      <c r="F34">
        <v>2</v>
      </c>
      <c r="G34">
        <f>COUNTIF($D$32:$D34,G$31)</f>
        <v>0</v>
      </c>
      <c r="H34">
        <f>COUNTIF($D$32:$D34,H$31)</f>
        <v>2</v>
      </c>
      <c r="I34">
        <f>COUNTIF($D$32:$D34,I$31)</f>
        <v>1</v>
      </c>
      <c r="J34">
        <v>3</v>
      </c>
    </row>
    <row r="35" spans="4:10" x14ac:dyDescent="0.3">
      <c r="D35" t="s">
        <v>5</v>
      </c>
      <c r="E35">
        <v>0.31622776601683794</v>
      </c>
      <c r="F35">
        <v>3</v>
      </c>
      <c r="G35">
        <f>COUNTIF($D$32:$D35,G$31)</f>
        <v>0</v>
      </c>
      <c r="H35">
        <f>COUNTIF($D$32:$D35,H$31)</f>
        <v>2</v>
      </c>
      <c r="I35">
        <f>COUNTIF($D$32:$D35,I$31)</f>
        <v>2</v>
      </c>
      <c r="J35">
        <v>4</v>
      </c>
    </row>
    <row r="36" spans="4:10" x14ac:dyDescent="0.3">
      <c r="D36" t="s">
        <v>5</v>
      </c>
      <c r="E36">
        <v>0.5</v>
      </c>
      <c r="F36">
        <v>4</v>
      </c>
      <c r="G36">
        <f>COUNTIF($D$32:$D36,G$31)</f>
        <v>0</v>
      </c>
      <c r="H36">
        <f>COUNTIF($D$32:$D36,H$31)</f>
        <v>2</v>
      </c>
      <c r="I36">
        <f>COUNTIF($D$32:$D36,I$31)</f>
        <v>3</v>
      </c>
      <c r="J36">
        <v>5</v>
      </c>
    </row>
    <row r="37" spans="4:10" x14ac:dyDescent="0.3">
      <c r="D37" t="s">
        <v>4</v>
      </c>
      <c r="E37">
        <v>0.63245553203367566</v>
      </c>
      <c r="F37">
        <v>5</v>
      </c>
      <c r="G37">
        <f>COUNTIF($D$32:$D37,G$31)</f>
        <v>0</v>
      </c>
      <c r="H37">
        <f>COUNTIF($D$32:$D37,H$31)</f>
        <v>3</v>
      </c>
      <c r="I37">
        <f>COUNTIF($D$32:$D37,I$31)</f>
        <v>3</v>
      </c>
      <c r="J37">
        <v>6</v>
      </c>
    </row>
    <row r="38" spans="4:10" x14ac:dyDescent="0.3">
      <c r="D38" t="s">
        <v>5</v>
      </c>
      <c r="E38">
        <v>0.7810249675906652</v>
      </c>
      <c r="F38">
        <v>6</v>
      </c>
      <c r="G38">
        <f>COUNTIF($D$32:$D38,G$31)</f>
        <v>0</v>
      </c>
      <c r="H38">
        <f>COUNTIF($D$32:$D38,H$31)</f>
        <v>3</v>
      </c>
      <c r="I38">
        <f>COUNTIF($D$32:$D38,I$31)</f>
        <v>4</v>
      </c>
      <c r="J38">
        <v>7</v>
      </c>
    </row>
    <row r="39" spans="4:10" x14ac:dyDescent="0.3">
      <c r="D39" t="s">
        <v>4</v>
      </c>
      <c r="E39">
        <v>1.0630145812734648</v>
      </c>
      <c r="F39">
        <v>7</v>
      </c>
      <c r="G39">
        <f>COUNTIF($D$32:$D39,G$31)</f>
        <v>0</v>
      </c>
      <c r="H39">
        <f>COUNTIF($D$32:$D39,H$31)</f>
        <v>4</v>
      </c>
      <c r="I39">
        <f>COUNTIF($D$32:$D39,I$31)</f>
        <v>4</v>
      </c>
      <c r="J39">
        <v>8</v>
      </c>
    </row>
    <row r="40" spans="4:10" x14ac:dyDescent="0.3">
      <c r="D40" t="s">
        <v>5</v>
      </c>
      <c r="E40">
        <v>1.0816653826391971</v>
      </c>
      <c r="F40">
        <v>8</v>
      </c>
      <c r="G40">
        <f>COUNTIF($D$32:$D40,G$31)</f>
        <v>0</v>
      </c>
      <c r="H40">
        <f>COUNTIF($D$32:$D40,H$31)</f>
        <v>4</v>
      </c>
      <c r="I40">
        <f>COUNTIF($D$32:$D40,I$31)</f>
        <v>5</v>
      </c>
      <c r="J40">
        <v>9</v>
      </c>
    </row>
    <row r="41" spans="4:10" x14ac:dyDescent="0.3">
      <c r="D41" t="s">
        <v>3</v>
      </c>
      <c r="E41">
        <v>1.3</v>
      </c>
      <c r="F41">
        <v>9</v>
      </c>
      <c r="G41">
        <f>COUNTIF($D$32:$D41,G$31)</f>
        <v>1</v>
      </c>
      <c r="H41">
        <f>COUNTIF($D$32:$D41,H$31)</f>
        <v>4</v>
      </c>
      <c r="I41">
        <f>COUNTIF($D$32:$D41,I$31)</f>
        <v>5</v>
      </c>
      <c r="J41">
        <v>10</v>
      </c>
    </row>
    <row r="42" spans="4:10" x14ac:dyDescent="0.3">
      <c r="D42" t="s">
        <v>3</v>
      </c>
      <c r="E42">
        <v>1.3999999999999995</v>
      </c>
      <c r="F42">
        <v>10</v>
      </c>
      <c r="G42">
        <f>COUNTIF($D$32:$D42,G$31)</f>
        <v>2</v>
      </c>
      <c r="H42">
        <f>COUNTIF($D$32:$D42,H$31)</f>
        <v>4</v>
      </c>
      <c r="I42">
        <f>COUNTIF($D$32:$D42,I$31)</f>
        <v>5</v>
      </c>
      <c r="J42">
        <v>11</v>
      </c>
    </row>
    <row r="43" spans="4:10" x14ac:dyDescent="0.3">
      <c r="D43" t="s">
        <v>3</v>
      </c>
      <c r="E43">
        <v>1.4317821063276353</v>
      </c>
      <c r="F43">
        <v>11</v>
      </c>
      <c r="G43">
        <f>COUNTIF($D$32:$D43,G$31)</f>
        <v>3</v>
      </c>
      <c r="H43">
        <f>COUNTIF($D$32:$D43,H$31)</f>
        <v>4</v>
      </c>
      <c r="I43">
        <f>COUNTIF($D$32:$D43,I$31)</f>
        <v>5</v>
      </c>
      <c r="J43">
        <v>12</v>
      </c>
    </row>
    <row r="44" spans="4:10" x14ac:dyDescent="0.3">
      <c r="D44" t="s">
        <v>4</v>
      </c>
      <c r="E44">
        <v>1.5231546211727811</v>
      </c>
      <c r="F44">
        <v>12</v>
      </c>
      <c r="G44">
        <f>COUNTIF($D$32:$D44,G$31)</f>
        <v>3</v>
      </c>
      <c r="H44">
        <f>COUNTIF($D$32:$D44,H$31)</f>
        <v>5</v>
      </c>
      <c r="I44">
        <f>COUNTIF($D$32:$D44,I$31)</f>
        <v>5</v>
      </c>
      <c r="J44">
        <v>13</v>
      </c>
    </row>
    <row r="45" spans="4:10" x14ac:dyDescent="0.3">
      <c r="D45" t="s">
        <v>3</v>
      </c>
      <c r="E45">
        <v>1.6124515496597096</v>
      </c>
      <c r="F45">
        <v>13</v>
      </c>
      <c r="G45">
        <f>COUNTIF($D$32:$D45,G$31)</f>
        <v>4</v>
      </c>
      <c r="H45">
        <f>COUNTIF($D$32:$D45,H$31)</f>
        <v>5</v>
      </c>
      <c r="I45">
        <f>COUNTIF($D$32:$D45,I$31)</f>
        <v>5</v>
      </c>
      <c r="J45">
        <v>14</v>
      </c>
    </row>
    <row r="46" spans="4:10" x14ac:dyDescent="0.3">
      <c r="D46" t="s">
        <v>3</v>
      </c>
      <c r="E46">
        <v>1.7029386365926404</v>
      </c>
      <c r="F46">
        <v>14</v>
      </c>
      <c r="G46">
        <f>COUNTIF($D$32:$D46,G$31)</f>
        <v>5</v>
      </c>
      <c r="H46">
        <f>COUNTIF($D$32:$D46,H$31)</f>
        <v>5</v>
      </c>
      <c r="I46">
        <f>COUNTIF($D$32:$D46,I$31)</f>
        <v>5</v>
      </c>
      <c r="J46">
        <v>15</v>
      </c>
    </row>
  </sheetData>
  <conditionalFormatting sqref="F3:F17">
    <cfRule type="top10" dxfId="43" priority="1" rank="5"/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A310-6A2E-4385-9D4D-68E41F629050}">
  <dimension ref="A2:L46"/>
  <sheetViews>
    <sheetView zoomScale="110" zoomScaleNormal="110" workbookViewId="0">
      <selection activeCell="H3" sqref="H3"/>
    </sheetView>
  </sheetViews>
  <sheetFormatPr defaultRowHeight="14.4" x14ac:dyDescent="0.3"/>
  <cols>
    <col min="2" max="2" width="12.21875" bestFit="1" customWidth="1"/>
    <col min="3" max="3" width="11.77734375" bestFit="1" customWidth="1"/>
    <col min="4" max="4" width="9.77734375" bestFit="1" customWidth="1"/>
    <col min="5" max="5" width="10.77734375" customWidth="1"/>
    <col min="7" max="7" width="11.21875" bestFit="1" customWidth="1"/>
    <col min="8" max="8" width="12.44140625" bestFit="1" customWidth="1"/>
    <col min="9" max="9" width="11.77734375" bestFit="1" customWidth="1"/>
    <col min="10" max="10" width="12.5546875" bestFit="1" customWidth="1"/>
    <col min="11" max="11" width="12" bestFit="1" customWidth="1"/>
  </cols>
  <sheetData>
    <row r="2" spans="1:12" ht="28.8" x14ac:dyDescent="0.3">
      <c r="B2" s="1" t="s">
        <v>13</v>
      </c>
      <c r="C2" s="1" t="s">
        <v>14</v>
      </c>
      <c r="D2" s="1" t="s">
        <v>15</v>
      </c>
      <c r="E2" s="10" t="s">
        <v>16</v>
      </c>
      <c r="F2" s="1" t="s">
        <v>17</v>
      </c>
      <c r="G2" s="10" t="s">
        <v>18</v>
      </c>
      <c r="H2" s="1" t="s">
        <v>17</v>
      </c>
      <c r="J2" s="3" t="s">
        <v>6</v>
      </c>
    </row>
    <row r="3" spans="1:12" x14ac:dyDescent="0.3">
      <c r="A3">
        <v>1</v>
      </c>
      <c r="B3">
        <v>5.0999999999999996</v>
      </c>
      <c r="C3">
        <v>3.5</v>
      </c>
      <c r="D3" t="s">
        <v>3</v>
      </c>
      <c r="E3" s="5">
        <f>SQRT((B3-$J$4)^2+(C3-$K$4)^2)</f>
        <v>1.3</v>
      </c>
      <c r="F3">
        <f>RANK(E3,$E$3:$E$17,1)</f>
        <v>10</v>
      </c>
      <c r="G3">
        <f>ABS($J$4-B3)+ABS($K$4-C3)</f>
        <v>1.7000000000000002</v>
      </c>
      <c r="H3">
        <f>RANK(G3,$G$3:$G$17,1)</f>
        <v>11</v>
      </c>
      <c r="J3" s="1" t="s">
        <v>0</v>
      </c>
      <c r="K3" s="1" t="s">
        <v>1</v>
      </c>
    </row>
    <row r="4" spans="1:12" x14ac:dyDescent="0.3">
      <c r="A4">
        <v>2</v>
      </c>
      <c r="B4">
        <v>4.9000000000000004</v>
      </c>
      <c r="C4">
        <v>3</v>
      </c>
      <c r="D4" t="s">
        <v>3</v>
      </c>
      <c r="E4" s="5">
        <f t="shared" ref="E4:E17" si="0">SQRT((B4-$J$4)^2+(C4-$K$4)^2)</f>
        <v>1.3999999999999995</v>
      </c>
      <c r="F4">
        <f t="shared" ref="F4:F17" si="1">RANK(E4,$E$3:$E$17,1)</f>
        <v>11</v>
      </c>
      <c r="G4">
        <f t="shared" ref="G4:G17" si="2">ABS($J$4-B4)+ABS($K$4-C4)</f>
        <v>1.3999999999999995</v>
      </c>
      <c r="H4">
        <f t="shared" ref="H4:H17" si="3">RANK(G4,$G$3:$G$17,1)</f>
        <v>8</v>
      </c>
      <c r="J4">
        <v>6.3</v>
      </c>
      <c r="K4">
        <v>3</v>
      </c>
      <c r="L4" s="12" t="s">
        <v>5</v>
      </c>
    </row>
    <row r="5" spans="1:12" x14ac:dyDescent="0.3">
      <c r="A5">
        <v>3</v>
      </c>
      <c r="B5">
        <v>4.7</v>
      </c>
      <c r="C5">
        <v>3.2</v>
      </c>
      <c r="D5" t="s">
        <v>3</v>
      </c>
      <c r="E5" s="5">
        <f t="shared" si="0"/>
        <v>1.6124515496597096</v>
      </c>
      <c r="F5">
        <f t="shared" si="1"/>
        <v>14</v>
      </c>
      <c r="G5">
        <f t="shared" si="2"/>
        <v>1.7999999999999998</v>
      </c>
      <c r="H5">
        <f t="shared" si="3"/>
        <v>12</v>
      </c>
    </row>
    <row r="6" spans="1:12" x14ac:dyDescent="0.3">
      <c r="A6">
        <v>4</v>
      </c>
      <c r="B6">
        <v>4.5999999999999996</v>
      </c>
      <c r="C6">
        <v>3.1</v>
      </c>
      <c r="D6" t="s">
        <v>3</v>
      </c>
      <c r="E6" s="5">
        <f t="shared" si="0"/>
        <v>1.7029386365926404</v>
      </c>
      <c r="F6">
        <f t="shared" si="1"/>
        <v>15</v>
      </c>
      <c r="G6">
        <f t="shared" si="2"/>
        <v>1.8000000000000003</v>
      </c>
      <c r="H6">
        <f t="shared" si="3"/>
        <v>13</v>
      </c>
      <c r="J6" s="11" t="s">
        <v>21</v>
      </c>
      <c r="K6">
        <v>5</v>
      </c>
    </row>
    <row r="7" spans="1:12" x14ac:dyDescent="0.3">
      <c r="A7">
        <v>5</v>
      </c>
      <c r="B7">
        <v>5</v>
      </c>
      <c r="C7">
        <v>3.6</v>
      </c>
      <c r="D7" t="s">
        <v>3</v>
      </c>
      <c r="E7" s="5">
        <f t="shared" si="0"/>
        <v>1.4317821063276353</v>
      </c>
      <c r="F7">
        <f t="shared" si="1"/>
        <v>12</v>
      </c>
      <c r="G7">
        <f t="shared" si="2"/>
        <v>1.9</v>
      </c>
      <c r="H7">
        <f t="shared" si="3"/>
        <v>14</v>
      </c>
    </row>
    <row r="8" spans="1:12" x14ac:dyDescent="0.3">
      <c r="A8">
        <v>6</v>
      </c>
      <c r="B8">
        <v>5.5</v>
      </c>
      <c r="C8">
        <v>2.2999999999999998</v>
      </c>
      <c r="D8" t="s">
        <v>4</v>
      </c>
      <c r="E8" s="5">
        <f t="shared" si="0"/>
        <v>1.0630145812734648</v>
      </c>
      <c r="F8">
        <f t="shared" si="1"/>
        <v>8</v>
      </c>
      <c r="G8">
        <f t="shared" si="2"/>
        <v>1.5</v>
      </c>
      <c r="H8">
        <f t="shared" si="3"/>
        <v>9</v>
      </c>
    </row>
    <row r="9" spans="1:12" x14ac:dyDescent="0.3">
      <c r="A9">
        <v>7</v>
      </c>
      <c r="B9">
        <v>6.5</v>
      </c>
      <c r="C9">
        <v>2.8</v>
      </c>
      <c r="D9" t="s">
        <v>4</v>
      </c>
      <c r="E9" s="5">
        <f t="shared" si="0"/>
        <v>0.28284271247461928</v>
      </c>
      <c r="F9">
        <f t="shared" si="1"/>
        <v>1</v>
      </c>
      <c r="G9">
        <f t="shared" si="2"/>
        <v>0.40000000000000036</v>
      </c>
      <c r="H9">
        <f t="shared" si="3"/>
        <v>2</v>
      </c>
    </row>
    <row r="10" spans="1:12" x14ac:dyDescent="0.3">
      <c r="A10">
        <v>8</v>
      </c>
      <c r="B10">
        <v>5.7</v>
      </c>
      <c r="C10">
        <v>2.8</v>
      </c>
      <c r="D10" t="s">
        <v>4</v>
      </c>
      <c r="E10" s="5">
        <f t="shared" si="0"/>
        <v>0.63245553203367566</v>
      </c>
      <c r="F10">
        <f t="shared" si="1"/>
        <v>6</v>
      </c>
      <c r="G10">
        <f t="shared" si="2"/>
        <v>0.79999999999999982</v>
      </c>
      <c r="H10">
        <f t="shared" si="3"/>
        <v>6</v>
      </c>
    </row>
    <row r="11" spans="1:12" x14ac:dyDescent="0.3">
      <c r="A11">
        <v>9</v>
      </c>
      <c r="B11">
        <v>6.3</v>
      </c>
      <c r="C11">
        <v>3.3</v>
      </c>
      <c r="D11" t="s">
        <v>4</v>
      </c>
      <c r="E11" s="5">
        <f t="shared" si="0"/>
        <v>0.29999999999999982</v>
      </c>
      <c r="F11">
        <f t="shared" si="1"/>
        <v>3</v>
      </c>
      <c r="G11">
        <f t="shared" si="2"/>
        <v>0.29999999999999982</v>
      </c>
      <c r="H11">
        <f t="shared" si="3"/>
        <v>1</v>
      </c>
    </row>
    <row r="12" spans="1:12" x14ac:dyDescent="0.3">
      <c r="A12">
        <v>10</v>
      </c>
      <c r="B12">
        <v>4.9000000000000004</v>
      </c>
      <c r="C12">
        <v>2.4</v>
      </c>
      <c r="D12" t="s">
        <v>4</v>
      </c>
      <c r="E12" s="5">
        <f t="shared" si="0"/>
        <v>1.5231546211727811</v>
      </c>
      <c r="F12">
        <f t="shared" si="1"/>
        <v>13</v>
      </c>
      <c r="G12">
        <f t="shared" si="2"/>
        <v>1.9999999999999996</v>
      </c>
      <c r="H12">
        <f t="shared" si="3"/>
        <v>15</v>
      </c>
    </row>
    <row r="13" spans="1:12" x14ac:dyDescent="0.3">
      <c r="A13">
        <v>11</v>
      </c>
      <c r="B13">
        <v>7.2</v>
      </c>
      <c r="C13">
        <v>3.6</v>
      </c>
      <c r="D13" t="s">
        <v>5</v>
      </c>
      <c r="E13" s="5">
        <f t="shared" si="0"/>
        <v>1.0816653826391971</v>
      </c>
      <c r="F13">
        <f t="shared" si="1"/>
        <v>9</v>
      </c>
      <c r="G13">
        <f t="shared" si="2"/>
        <v>1.5000000000000004</v>
      </c>
      <c r="H13">
        <f t="shared" si="3"/>
        <v>10</v>
      </c>
    </row>
    <row r="14" spans="1:12" x14ac:dyDescent="0.3">
      <c r="A14">
        <v>12</v>
      </c>
      <c r="B14">
        <v>6.5</v>
      </c>
      <c r="C14">
        <v>3.2</v>
      </c>
      <c r="D14" t="s">
        <v>5</v>
      </c>
      <c r="E14" s="5">
        <f t="shared" si="0"/>
        <v>0.28284271247461928</v>
      </c>
      <c r="F14">
        <f t="shared" si="1"/>
        <v>1</v>
      </c>
      <c r="G14">
        <f t="shared" si="2"/>
        <v>0.40000000000000036</v>
      </c>
      <c r="H14">
        <f t="shared" si="3"/>
        <v>2</v>
      </c>
    </row>
    <row r="15" spans="1:12" x14ac:dyDescent="0.3">
      <c r="A15">
        <v>13</v>
      </c>
      <c r="B15">
        <v>6.4</v>
      </c>
      <c r="C15">
        <v>2.7</v>
      </c>
      <c r="D15" t="s">
        <v>5</v>
      </c>
      <c r="E15" s="5">
        <f t="shared" si="0"/>
        <v>0.31622776601683794</v>
      </c>
      <c r="F15">
        <f t="shared" si="1"/>
        <v>4</v>
      </c>
      <c r="G15">
        <f t="shared" si="2"/>
        <v>0.40000000000000036</v>
      </c>
      <c r="H15">
        <f t="shared" si="3"/>
        <v>2</v>
      </c>
    </row>
    <row r="16" spans="1:12" x14ac:dyDescent="0.3">
      <c r="A16">
        <v>14</v>
      </c>
      <c r="B16">
        <v>6.8</v>
      </c>
      <c r="C16">
        <v>3</v>
      </c>
      <c r="D16" t="s">
        <v>5</v>
      </c>
      <c r="E16" s="5">
        <f t="shared" si="0"/>
        <v>0.5</v>
      </c>
      <c r="F16">
        <f t="shared" si="1"/>
        <v>5</v>
      </c>
      <c r="G16">
        <f t="shared" si="2"/>
        <v>0.5</v>
      </c>
      <c r="H16">
        <f t="shared" si="3"/>
        <v>5</v>
      </c>
    </row>
    <row r="17" spans="1:10" x14ac:dyDescent="0.3">
      <c r="A17">
        <v>15</v>
      </c>
      <c r="B17">
        <v>5.7</v>
      </c>
      <c r="C17">
        <v>2.5</v>
      </c>
      <c r="D17" t="s">
        <v>5</v>
      </c>
      <c r="E17" s="5">
        <f t="shared" si="0"/>
        <v>0.7810249675906652</v>
      </c>
      <c r="F17">
        <f t="shared" si="1"/>
        <v>7</v>
      </c>
      <c r="G17">
        <f t="shared" si="2"/>
        <v>1.0999999999999996</v>
      </c>
      <c r="H17">
        <f t="shared" si="3"/>
        <v>7</v>
      </c>
    </row>
    <row r="31" spans="1:10" x14ac:dyDescent="0.3">
      <c r="D31" s="1" t="s">
        <v>2</v>
      </c>
      <c r="E31" s="1" t="s">
        <v>7</v>
      </c>
      <c r="F31" s="1" t="s">
        <v>8</v>
      </c>
      <c r="G31" s="1" t="s">
        <v>3</v>
      </c>
      <c r="H31" s="1" t="s">
        <v>4</v>
      </c>
      <c r="I31" s="1" t="s">
        <v>5</v>
      </c>
      <c r="J31" s="1" t="s">
        <v>9</v>
      </c>
    </row>
    <row r="32" spans="1:10" x14ac:dyDescent="0.3">
      <c r="D32" t="s">
        <v>4</v>
      </c>
      <c r="E32">
        <v>0.28284271247461928</v>
      </c>
      <c r="F32">
        <v>1</v>
      </c>
      <c r="G32">
        <f>COUNTIF($D$32:$D32,G$31)</f>
        <v>0</v>
      </c>
      <c r="H32">
        <f>COUNTIF($D$32:$D32,H$31)</f>
        <v>1</v>
      </c>
      <c r="I32">
        <f>COUNTIF($D$32:$D32,I$31)</f>
        <v>0</v>
      </c>
      <c r="J32">
        <v>1</v>
      </c>
    </row>
    <row r="33" spans="4:10" x14ac:dyDescent="0.3">
      <c r="D33" t="s">
        <v>5</v>
      </c>
      <c r="E33">
        <v>0.28284271247461928</v>
      </c>
      <c r="F33">
        <v>1</v>
      </c>
      <c r="G33">
        <f>COUNTIF($D$32:$D33,G$31)</f>
        <v>0</v>
      </c>
      <c r="H33">
        <f>COUNTIF($D$32:$D33,H$31)</f>
        <v>1</v>
      </c>
      <c r="I33">
        <f>COUNTIF($D$32:$D33,I$31)</f>
        <v>1</v>
      </c>
      <c r="J33">
        <v>2</v>
      </c>
    </row>
    <row r="34" spans="4:10" x14ac:dyDescent="0.3">
      <c r="D34" t="s">
        <v>4</v>
      </c>
      <c r="E34">
        <v>0.29999999999999982</v>
      </c>
      <c r="F34">
        <v>2</v>
      </c>
      <c r="G34">
        <f>COUNTIF($D$32:$D34,G$31)</f>
        <v>0</v>
      </c>
      <c r="H34">
        <f>COUNTIF($D$32:$D34,H$31)</f>
        <v>2</v>
      </c>
      <c r="I34">
        <f>COUNTIF($D$32:$D34,I$31)</f>
        <v>1</v>
      </c>
      <c r="J34">
        <v>3</v>
      </c>
    </row>
    <row r="35" spans="4:10" x14ac:dyDescent="0.3">
      <c r="D35" t="s">
        <v>5</v>
      </c>
      <c r="E35">
        <v>0.31622776601683794</v>
      </c>
      <c r="F35">
        <v>3</v>
      </c>
      <c r="G35">
        <f>COUNTIF($D$32:$D35,G$31)</f>
        <v>0</v>
      </c>
      <c r="H35">
        <f>COUNTIF($D$32:$D35,H$31)</f>
        <v>2</v>
      </c>
      <c r="I35">
        <f>COUNTIF($D$32:$D35,I$31)</f>
        <v>2</v>
      </c>
      <c r="J35">
        <v>4</v>
      </c>
    </row>
    <row r="36" spans="4:10" x14ac:dyDescent="0.3">
      <c r="D36" t="s">
        <v>5</v>
      </c>
      <c r="E36">
        <v>0.5</v>
      </c>
      <c r="F36">
        <v>4</v>
      </c>
      <c r="G36">
        <f>COUNTIF($D$32:$D36,G$31)</f>
        <v>0</v>
      </c>
      <c r="H36">
        <f>COUNTIF($D$32:$D36,H$31)</f>
        <v>2</v>
      </c>
      <c r="I36">
        <f>COUNTIF($D$32:$D36,I$31)</f>
        <v>3</v>
      </c>
      <c r="J36">
        <v>5</v>
      </c>
    </row>
    <row r="37" spans="4:10" x14ac:dyDescent="0.3">
      <c r="D37" t="s">
        <v>4</v>
      </c>
      <c r="E37">
        <v>0.63245553203367566</v>
      </c>
      <c r="F37">
        <v>5</v>
      </c>
      <c r="G37">
        <f>COUNTIF($D$32:$D37,G$31)</f>
        <v>0</v>
      </c>
      <c r="H37">
        <f>COUNTIF($D$32:$D37,H$31)</f>
        <v>3</v>
      </c>
      <c r="I37">
        <f>COUNTIF($D$32:$D37,I$31)</f>
        <v>3</v>
      </c>
      <c r="J37">
        <v>6</v>
      </c>
    </row>
    <row r="38" spans="4:10" x14ac:dyDescent="0.3">
      <c r="D38" t="s">
        <v>5</v>
      </c>
      <c r="E38">
        <v>0.7810249675906652</v>
      </c>
      <c r="F38">
        <v>6</v>
      </c>
      <c r="G38">
        <f>COUNTIF($D$32:$D38,G$31)</f>
        <v>0</v>
      </c>
      <c r="H38">
        <f>COUNTIF($D$32:$D38,H$31)</f>
        <v>3</v>
      </c>
      <c r="I38">
        <f>COUNTIF($D$32:$D38,I$31)</f>
        <v>4</v>
      </c>
      <c r="J38">
        <v>7</v>
      </c>
    </row>
    <row r="39" spans="4:10" x14ac:dyDescent="0.3">
      <c r="D39" t="s">
        <v>4</v>
      </c>
      <c r="E39">
        <v>1.0630145812734648</v>
      </c>
      <c r="F39">
        <v>7</v>
      </c>
      <c r="G39">
        <f>COUNTIF($D$32:$D39,G$31)</f>
        <v>0</v>
      </c>
      <c r="H39">
        <f>COUNTIF($D$32:$D39,H$31)</f>
        <v>4</v>
      </c>
      <c r="I39">
        <f>COUNTIF($D$32:$D39,I$31)</f>
        <v>4</v>
      </c>
      <c r="J39">
        <v>8</v>
      </c>
    </row>
    <row r="40" spans="4:10" x14ac:dyDescent="0.3">
      <c r="D40" t="s">
        <v>5</v>
      </c>
      <c r="E40">
        <v>1.0816653826391971</v>
      </c>
      <c r="F40">
        <v>8</v>
      </c>
      <c r="G40">
        <f>COUNTIF($D$32:$D40,G$31)</f>
        <v>0</v>
      </c>
      <c r="H40">
        <f>COUNTIF($D$32:$D40,H$31)</f>
        <v>4</v>
      </c>
      <c r="I40">
        <f>COUNTIF($D$32:$D40,I$31)</f>
        <v>5</v>
      </c>
      <c r="J40">
        <v>9</v>
      </c>
    </row>
    <row r="41" spans="4:10" x14ac:dyDescent="0.3">
      <c r="D41" t="s">
        <v>3</v>
      </c>
      <c r="E41">
        <v>1.3</v>
      </c>
      <c r="F41">
        <v>9</v>
      </c>
      <c r="G41">
        <f>COUNTIF($D$32:$D41,G$31)</f>
        <v>1</v>
      </c>
      <c r="H41">
        <f>COUNTIF($D$32:$D41,H$31)</f>
        <v>4</v>
      </c>
      <c r="I41">
        <f>COUNTIF($D$32:$D41,I$31)</f>
        <v>5</v>
      </c>
      <c r="J41">
        <v>10</v>
      </c>
    </row>
    <row r="42" spans="4:10" x14ac:dyDescent="0.3">
      <c r="D42" t="s">
        <v>3</v>
      </c>
      <c r="E42">
        <v>1.3999999999999995</v>
      </c>
      <c r="F42">
        <v>10</v>
      </c>
      <c r="G42">
        <f>COUNTIF($D$32:$D42,G$31)</f>
        <v>2</v>
      </c>
      <c r="H42">
        <f>COUNTIF($D$32:$D42,H$31)</f>
        <v>4</v>
      </c>
      <c r="I42">
        <f>COUNTIF($D$32:$D42,I$31)</f>
        <v>5</v>
      </c>
      <c r="J42">
        <v>11</v>
      </c>
    </row>
    <row r="43" spans="4:10" x14ac:dyDescent="0.3">
      <c r="D43" t="s">
        <v>3</v>
      </c>
      <c r="E43">
        <v>1.4317821063276353</v>
      </c>
      <c r="F43">
        <v>11</v>
      </c>
      <c r="G43">
        <f>COUNTIF($D$32:$D43,G$31)</f>
        <v>3</v>
      </c>
      <c r="H43">
        <f>COUNTIF($D$32:$D43,H$31)</f>
        <v>4</v>
      </c>
      <c r="I43">
        <f>COUNTIF($D$32:$D43,I$31)</f>
        <v>5</v>
      </c>
      <c r="J43">
        <v>12</v>
      </c>
    </row>
    <row r="44" spans="4:10" x14ac:dyDescent="0.3">
      <c r="D44" t="s">
        <v>4</v>
      </c>
      <c r="E44">
        <v>1.5231546211727811</v>
      </c>
      <c r="F44">
        <v>12</v>
      </c>
      <c r="G44">
        <f>COUNTIF($D$32:$D44,G$31)</f>
        <v>3</v>
      </c>
      <c r="H44">
        <f>COUNTIF($D$32:$D44,H$31)</f>
        <v>5</v>
      </c>
      <c r="I44">
        <f>COUNTIF($D$32:$D44,I$31)</f>
        <v>5</v>
      </c>
      <c r="J44">
        <v>13</v>
      </c>
    </row>
    <row r="45" spans="4:10" x14ac:dyDescent="0.3">
      <c r="D45" t="s">
        <v>3</v>
      </c>
      <c r="E45">
        <v>1.6124515496597096</v>
      </c>
      <c r="F45">
        <v>13</v>
      </c>
      <c r="G45">
        <f>COUNTIF($D$32:$D45,G$31)</f>
        <v>4</v>
      </c>
      <c r="H45">
        <f>COUNTIF($D$32:$D45,H$31)</f>
        <v>5</v>
      </c>
      <c r="I45">
        <f>COUNTIF($D$32:$D45,I$31)</f>
        <v>5</v>
      </c>
      <c r="J45">
        <v>14</v>
      </c>
    </row>
    <row r="46" spans="4:10" x14ac:dyDescent="0.3">
      <c r="D46" t="s">
        <v>3</v>
      </c>
      <c r="E46">
        <v>1.7029386365926404</v>
      </c>
      <c r="F46">
        <v>14</v>
      </c>
      <c r="G46">
        <f>COUNTIF($D$32:$D46,G$31)</f>
        <v>5</v>
      </c>
      <c r="H46">
        <f>COUNTIF($D$32:$D46,H$31)</f>
        <v>5</v>
      </c>
      <c r="I46">
        <f>COUNTIF($D$32:$D46,I$31)</f>
        <v>5</v>
      </c>
      <c r="J46">
        <v>15</v>
      </c>
    </row>
  </sheetData>
  <conditionalFormatting sqref="F3:F17">
    <cfRule type="top10" dxfId="54" priority="2" bottom="1" rank="5"/>
  </conditionalFormatting>
  <conditionalFormatting sqref="H3:H17">
    <cfRule type="top10" dxfId="53" priority="1" bottom="1" rank="5"/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088C1-2427-4D58-A56E-8B6EFCE32C10}">
  <dimension ref="A1:Q151"/>
  <sheetViews>
    <sheetView workbookViewId="0">
      <selection activeCell="J3" sqref="J3"/>
    </sheetView>
  </sheetViews>
  <sheetFormatPr defaultRowHeight="14.4" x14ac:dyDescent="0.3"/>
  <cols>
    <col min="12" max="12" width="11.44140625" bestFit="1" customWidth="1"/>
    <col min="13" max="13" width="11" bestFit="1" customWidth="1"/>
    <col min="14" max="14" width="11.33203125" bestFit="1" customWidth="1"/>
    <col min="15" max="15" width="10.88671875" bestFit="1" customWidth="1"/>
  </cols>
  <sheetData>
    <row r="1" spans="1:17" ht="43.8" thickBot="1" x14ac:dyDescent="0.35">
      <c r="A1" s="41" t="s">
        <v>26</v>
      </c>
      <c r="B1" s="41" t="s">
        <v>0</v>
      </c>
      <c r="C1" s="41" t="s">
        <v>1</v>
      </c>
      <c r="D1" s="41" t="s">
        <v>24</v>
      </c>
      <c r="E1" s="41" t="s">
        <v>25</v>
      </c>
      <c r="F1" s="41" t="s">
        <v>2</v>
      </c>
      <c r="G1" s="41" t="s">
        <v>16</v>
      </c>
      <c r="H1" s="42" t="s">
        <v>17</v>
      </c>
      <c r="I1" s="43" t="s">
        <v>18</v>
      </c>
      <c r="J1" s="42" t="s">
        <v>17</v>
      </c>
    </row>
    <row r="2" spans="1:17" ht="15" thickBot="1" x14ac:dyDescent="0.35">
      <c r="A2" s="52">
        <v>1</v>
      </c>
      <c r="B2" s="60">
        <v>5.0999999999999996</v>
      </c>
      <c r="C2" s="61">
        <v>3.5</v>
      </c>
      <c r="D2" s="61">
        <v>1.4</v>
      </c>
      <c r="E2" s="61">
        <v>0.2</v>
      </c>
      <c r="F2" s="44" t="s">
        <v>3</v>
      </c>
      <c r="G2" s="57">
        <f>SQRT((B2-$L$4)^2+(C2-$M$4)^2+(D2-$N$4)^2+(E2-$O$4)^2)</f>
        <v>3.4788647573597911</v>
      </c>
      <c r="H2" s="44">
        <f>RANK(G2,$G$2:$G$151,1)</f>
        <v>129</v>
      </c>
      <c r="I2" s="62">
        <f>ABS(B2-$L$4)+ABS(C2-$M$4)+ABS(D2-$N$4)+ABS(E2-$O$4)</f>
        <v>6.3500000000000005</v>
      </c>
      <c r="J2" s="44">
        <f>RANK(I2,$I$2:$I$151,1)</f>
        <v>134</v>
      </c>
      <c r="L2" s="79" t="s">
        <v>6</v>
      </c>
      <c r="M2" s="79"/>
      <c r="N2" s="79"/>
      <c r="O2" s="79"/>
      <c r="P2" s="79"/>
    </row>
    <row r="3" spans="1:17" ht="29.4" thickBot="1" x14ac:dyDescent="0.35">
      <c r="A3" s="53">
        <v>2</v>
      </c>
      <c r="B3" s="15">
        <v>4.9000000000000004</v>
      </c>
      <c r="C3" s="14">
        <v>3</v>
      </c>
      <c r="D3" s="14">
        <v>1.4</v>
      </c>
      <c r="E3" s="14">
        <v>0.2</v>
      </c>
      <c r="F3" s="16" t="s">
        <v>3</v>
      </c>
      <c r="G3" s="58">
        <f t="shared" ref="G3:G66" si="0">SQRT((B3-$L$4)^2+(C3-$M$4)^2+(D3-$N$4)^2+(E3-$O$4)^2)</f>
        <v>3.504639781775011</v>
      </c>
      <c r="H3" s="16">
        <f t="shared" ref="H3:H66" si="1">RANK(G3,$G$2:$G$151,1)</f>
        <v>132</v>
      </c>
      <c r="I3" s="55">
        <f t="shared" ref="I3:I66" si="2">ABS(B3-$L$4)+ABS(C3-$M$4)+ABS(D3-$N$4)+ABS(E3-$O$4)</f>
        <v>6.05</v>
      </c>
      <c r="J3" s="16">
        <f t="shared" ref="J3:J66" si="3">RANK(I3,$I$2:$I$151,1)</f>
        <v>110</v>
      </c>
      <c r="L3" s="29" t="s">
        <v>0</v>
      </c>
      <c r="M3" s="47" t="s">
        <v>1</v>
      </c>
      <c r="N3" s="47" t="s">
        <v>24</v>
      </c>
      <c r="O3" s="50" t="s">
        <v>25</v>
      </c>
      <c r="P3" s="48" t="s">
        <v>15</v>
      </c>
    </row>
    <row r="4" spans="1:17" ht="15" thickBot="1" x14ac:dyDescent="0.35">
      <c r="A4" s="53">
        <v>3</v>
      </c>
      <c r="B4" s="15">
        <v>4.7</v>
      </c>
      <c r="C4" s="14">
        <v>3.2</v>
      </c>
      <c r="D4" s="14">
        <v>1.3</v>
      </c>
      <c r="E4" s="14">
        <v>0.2</v>
      </c>
      <c r="F4" s="16" t="s">
        <v>3</v>
      </c>
      <c r="G4" s="58">
        <f t="shared" si="0"/>
        <v>3.7057387927375562</v>
      </c>
      <c r="H4" s="16">
        <f t="shared" si="1"/>
        <v>144</v>
      </c>
      <c r="I4" s="55">
        <f t="shared" si="2"/>
        <v>6.55</v>
      </c>
      <c r="J4" s="16">
        <f t="shared" si="3"/>
        <v>140</v>
      </c>
      <c r="L4" s="45">
        <v>6.7</v>
      </c>
      <c r="M4" s="46">
        <v>2.75</v>
      </c>
      <c r="N4" s="46">
        <v>4.0999999999999996</v>
      </c>
      <c r="O4" s="51">
        <v>1.5</v>
      </c>
      <c r="P4" s="49" t="s">
        <v>27</v>
      </c>
      <c r="Q4" s="1" t="s">
        <v>22</v>
      </c>
    </row>
    <row r="5" spans="1:17" x14ac:dyDescent="0.3">
      <c r="A5" s="53">
        <v>4</v>
      </c>
      <c r="B5" s="15">
        <v>4.5999999999999996</v>
      </c>
      <c r="C5" s="14">
        <v>3.1</v>
      </c>
      <c r="D5" s="14">
        <v>1.5</v>
      </c>
      <c r="E5" s="14">
        <v>0.2</v>
      </c>
      <c r="F5" s="16" t="s">
        <v>3</v>
      </c>
      <c r="G5" s="58">
        <f t="shared" si="0"/>
        <v>3.603123644839294</v>
      </c>
      <c r="H5" s="16">
        <f t="shared" si="1"/>
        <v>140</v>
      </c>
      <c r="I5" s="55">
        <f t="shared" si="2"/>
        <v>6.3500000000000005</v>
      </c>
      <c r="J5" s="16">
        <f t="shared" si="3"/>
        <v>134</v>
      </c>
    </row>
    <row r="6" spans="1:17" x14ac:dyDescent="0.3">
      <c r="A6" s="53">
        <v>5</v>
      </c>
      <c r="B6" s="15">
        <v>5</v>
      </c>
      <c r="C6" s="14">
        <v>3.6</v>
      </c>
      <c r="D6" s="14">
        <v>1.4</v>
      </c>
      <c r="E6" s="14">
        <v>0.2</v>
      </c>
      <c r="F6" s="16" t="s">
        <v>3</v>
      </c>
      <c r="G6" s="58">
        <f t="shared" si="0"/>
        <v>3.5485912697858004</v>
      </c>
      <c r="H6" s="16">
        <f t="shared" si="1"/>
        <v>136</v>
      </c>
      <c r="I6" s="55">
        <f t="shared" si="2"/>
        <v>6.55</v>
      </c>
      <c r="J6" s="16">
        <f t="shared" si="3"/>
        <v>140</v>
      </c>
    </row>
    <row r="7" spans="1:17" x14ac:dyDescent="0.3">
      <c r="A7" s="53">
        <v>6</v>
      </c>
      <c r="B7" s="15">
        <v>5.4</v>
      </c>
      <c r="C7" s="14">
        <v>3.9</v>
      </c>
      <c r="D7" s="14">
        <v>1.7</v>
      </c>
      <c r="E7" s="14">
        <v>0.4</v>
      </c>
      <c r="F7" s="16" t="s">
        <v>3</v>
      </c>
      <c r="G7" s="58">
        <f t="shared" si="0"/>
        <v>3.1595094555959156</v>
      </c>
      <c r="H7" s="16">
        <f t="shared" si="1"/>
        <v>105</v>
      </c>
      <c r="I7" s="55">
        <f t="shared" si="2"/>
        <v>5.9499999999999993</v>
      </c>
      <c r="J7" s="16">
        <f t="shared" si="3"/>
        <v>107</v>
      </c>
    </row>
    <row r="8" spans="1:17" x14ac:dyDescent="0.3">
      <c r="A8" s="53">
        <v>7</v>
      </c>
      <c r="B8" s="15">
        <v>4.5999999999999996</v>
      </c>
      <c r="C8" s="14">
        <v>3.4</v>
      </c>
      <c r="D8" s="14">
        <v>1.4</v>
      </c>
      <c r="E8" s="14">
        <v>0.3</v>
      </c>
      <c r="F8" s="16" t="s">
        <v>3</v>
      </c>
      <c r="G8" s="58">
        <f t="shared" si="0"/>
        <v>3.6827299656640586</v>
      </c>
      <c r="H8" s="16">
        <f t="shared" si="1"/>
        <v>142</v>
      </c>
      <c r="I8" s="55">
        <f t="shared" si="2"/>
        <v>6.65</v>
      </c>
      <c r="J8" s="16">
        <f t="shared" si="3"/>
        <v>145</v>
      </c>
    </row>
    <row r="9" spans="1:17" x14ac:dyDescent="0.3">
      <c r="A9" s="53">
        <v>8</v>
      </c>
      <c r="B9" s="15">
        <v>5</v>
      </c>
      <c r="C9" s="14">
        <v>3.4</v>
      </c>
      <c r="D9" s="14">
        <v>1.5</v>
      </c>
      <c r="E9" s="14">
        <v>0.2</v>
      </c>
      <c r="F9" s="16" t="s">
        <v>3</v>
      </c>
      <c r="G9" s="58">
        <f t="shared" si="0"/>
        <v>3.429650127928503</v>
      </c>
      <c r="H9" s="16">
        <f t="shared" si="1"/>
        <v>121</v>
      </c>
      <c r="I9" s="55">
        <f t="shared" si="2"/>
        <v>6.2499999999999991</v>
      </c>
      <c r="J9" s="16">
        <f t="shared" si="3"/>
        <v>122</v>
      </c>
    </row>
    <row r="10" spans="1:17" x14ac:dyDescent="0.3">
      <c r="A10" s="53">
        <v>9</v>
      </c>
      <c r="B10" s="15">
        <v>4.4000000000000004</v>
      </c>
      <c r="C10" s="14">
        <v>2.9</v>
      </c>
      <c r="D10" s="14">
        <v>1.4</v>
      </c>
      <c r="E10" s="14">
        <v>0.2</v>
      </c>
      <c r="F10" s="16" t="s">
        <v>3</v>
      </c>
      <c r="G10" s="58">
        <f t="shared" si="0"/>
        <v>3.7805422891431855</v>
      </c>
      <c r="H10" s="16">
        <f t="shared" si="1"/>
        <v>145</v>
      </c>
      <c r="I10" s="55">
        <f t="shared" si="2"/>
        <v>6.4499999999999993</v>
      </c>
      <c r="J10" s="16">
        <f t="shared" si="3"/>
        <v>136</v>
      </c>
    </row>
    <row r="11" spans="1:17" x14ac:dyDescent="0.3">
      <c r="A11" s="53">
        <v>10</v>
      </c>
      <c r="B11" s="15">
        <v>4.9000000000000004</v>
      </c>
      <c r="C11" s="14">
        <v>3.1</v>
      </c>
      <c r="D11" s="14">
        <v>1.5</v>
      </c>
      <c r="E11" s="14">
        <v>0.1</v>
      </c>
      <c r="F11" s="16" t="s">
        <v>3</v>
      </c>
      <c r="G11" s="58">
        <f t="shared" si="0"/>
        <v>3.4759890678769398</v>
      </c>
      <c r="H11" s="16">
        <f t="shared" si="1"/>
        <v>126</v>
      </c>
      <c r="I11" s="55">
        <f t="shared" si="2"/>
        <v>6.15</v>
      </c>
      <c r="J11" s="16">
        <f t="shared" si="3"/>
        <v>119</v>
      </c>
    </row>
    <row r="12" spans="1:17" x14ac:dyDescent="0.3">
      <c r="A12" s="53">
        <v>11</v>
      </c>
      <c r="B12" s="15">
        <v>5.4</v>
      </c>
      <c r="C12" s="14">
        <v>3.7</v>
      </c>
      <c r="D12" s="14">
        <v>1.5</v>
      </c>
      <c r="E12" s="14">
        <v>0.2</v>
      </c>
      <c r="F12" s="16" t="s">
        <v>3</v>
      </c>
      <c r="G12" s="58">
        <f t="shared" si="0"/>
        <v>3.3230257296626515</v>
      </c>
      <c r="H12" s="16">
        <f t="shared" si="1"/>
        <v>111</v>
      </c>
      <c r="I12" s="55">
        <f t="shared" si="2"/>
        <v>6.1499999999999995</v>
      </c>
      <c r="J12" s="16">
        <f t="shared" si="3"/>
        <v>115</v>
      </c>
    </row>
    <row r="13" spans="1:17" x14ac:dyDescent="0.3">
      <c r="A13" s="53">
        <v>12</v>
      </c>
      <c r="B13" s="15">
        <v>4.8</v>
      </c>
      <c r="C13" s="14">
        <v>3.4</v>
      </c>
      <c r="D13" s="14">
        <v>1.6</v>
      </c>
      <c r="E13" s="14">
        <v>0.2</v>
      </c>
      <c r="F13" s="16" t="s">
        <v>3</v>
      </c>
      <c r="G13" s="58">
        <f t="shared" si="0"/>
        <v>3.4601300553591909</v>
      </c>
      <c r="H13" s="16">
        <f t="shared" si="1"/>
        <v>124</v>
      </c>
      <c r="I13" s="55">
        <f t="shared" si="2"/>
        <v>6.35</v>
      </c>
      <c r="J13" s="16">
        <f t="shared" si="3"/>
        <v>129</v>
      </c>
    </row>
    <row r="14" spans="1:17" x14ac:dyDescent="0.3">
      <c r="A14" s="53">
        <v>13</v>
      </c>
      <c r="B14" s="15">
        <v>4.8</v>
      </c>
      <c r="C14" s="14">
        <v>3</v>
      </c>
      <c r="D14" s="14">
        <v>1.4</v>
      </c>
      <c r="E14" s="14">
        <v>0.1</v>
      </c>
      <c r="F14" s="16" t="s">
        <v>3</v>
      </c>
      <c r="G14" s="58">
        <f t="shared" si="0"/>
        <v>3.5947878936037378</v>
      </c>
      <c r="H14" s="16">
        <f t="shared" si="1"/>
        <v>139</v>
      </c>
      <c r="I14" s="55">
        <f t="shared" si="2"/>
        <v>6.25</v>
      </c>
      <c r="J14" s="16">
        <f t="shared" si="3"/>
        <v>125</v>
      </c>
    </row>
    <row r="15" spans="1:17" x14ac:dyDescent="0.3">
      <c r="A15" s="53">
        <v>14</v>
      </c>
      <c r="B15" s="15">
        <v>4.3</v>
      </c>
      <c r="C15" s="14">
        <v>3</v>
      </c>
      <c r="D15" s="14">
        <v>1.1000000000000001</v>
      </c>
      <c r="E15" s="14">
        <v>0.1</v>
      </c>
      <c r="F15" s="16" t="s">
        <v>3</v>
      </c>
      <c r="G15" s="58">
        <f t="shared" si="0"/>
        <v>4.0966449687518685</v>
      </c>
      <c r="H15" s="16">
        <f t="shared" si="1"/>
        <v>150</v>
      </c>
      <c r="I15" s="55">
        <f t="shared" si="2"/>
        <v>7.0500000000000007</v>
      </c>
      <c r="J15" s="16">
        <f t="shared" si="3"/>
        <v>149</v>
      </c>
    </row>
    <row r="16" spans="1:17" x14ac:dyDescent="0.3">
      <c r="A16" s="53">
        <v>15</v>
      </c>
      <c r="B16" s="15">
        <v>5.8</v>
      </c>
      <c r="C16" s="14">
        <v>4</v>
      </c>
      <c r="D16" s="14">
        <v>1.2</v>
      </c>
      <c r="E16" s="14">
        <v>0.2</v>
      </c>
      <c r="F16" s="16" t="s">
        <v>3</v>
      </c>
      <c r="G16" s="58">
        <f t="shared" si="0"/>
        <v>3.5316426772820599</v>
      </c>
      <c r="H16" s="16">
        <f t="shared" si="1"/>
        <v>134</v>
      </c>
      <c r="I16" s="55">
        <f t="shared" si="2"/>
        <v>6.35</v>
      </c>
      <c r="J16" s="16">
        <f t="shared" si="3"/>
        <v>129</v>
      </c>
    </row>
    <row r="17" spans="1:10" x14ac:dyDescent="0.3">
      <c r="A17" s="53">
        <v>16</v>
      </c>
      <c r="B17" s="15">
        <v>5.7</v>
      </c>
      <c r="C17" s="14">
        <v>4.4000000000000004</v>
      </c>
      <c r="D17" s="14">
        <v>1.5</v>
      </c>
      <c r="E17" s="14">
        <v>0.4</v>
      </c>
      <c r="F17" s="16" t="s">
        <v>3</v>
      </c>
      <c r="G17" s="58">
        <f t="shared" si="0"/>
        <v>3.4194297770242335</v>
      </c>
      <c r="H17" s="16">
        <f t="shared" si="1"/>
        <v>120</v>
      </c>
      <c r="I17" s="55">
        <f t="shared" si="2"/>
        <v>6.35</v>
      </c>
      <c r="J17" s="16">
        <f t="shared" si="3"/>
        <v>129</v>
      </c>
    </row>
    <row r="18" spans="1:10" x14ac:dyDescent="0.3">
      <c r="A18" s="53">
        <v>17</v>
      </c>
      <c r="B18" s="15">
        <v>5.4</v>
      </c>
      <c r="C18" s="14">
        <v>3.9</v>
      </c>
      <c r="D18" s="14">
        <v>1.3</v>
      </c>
      <c r="E18" s="14">
        <v>0.4</v>
      </c>
      <c r="F18" s="16" t="s">
        <v>3</v>
      </c>
      <c r="G18" s="58">
        <f t="shared" si="0"/>
        <v>3.473110997362451</v>
      </c>
      <c r="H18" s="16">
        <f t="shared" si="1"/>
        <v>125</v>
      </c>
      <c r="I18" s="55">
        <f t="shared" si="2"/>
        <v>6.35</v>
      </c>
      <c r="J18" s="16">
        <f t="shared" si="3"/>
        <v>129</v>
      </c>
    </row>
    <row r="19" spans="1:10" x14ac:dyDescent="0.3">
      <c r="A19" s="53">
        <v>18</v>
      </c>
      <c r="B19" s="15">
        <v>5.0999999999999996</v>
      </c>
      <c r="C19" s="14">
        <v>3.5</v>
      </c>
      <c r="D19" s="14">
        <v>1.4</v>
      </c>
      <c r="E19" s="14">
        <v>0.3</v>
      </c>
      <c r="F19" s="16" t="s">
        <v>3</v>
      </c>
      <c r="G19" s="58">
        <f t="shared" si="0"/>
        <v>3.4427459970204017</v>
      </c>
      <c r="H19" s="16">
        <f t="shared" si="1"/>
        <v>122</v>
      </c>
      <c r="I19" s="55">
        <f t="shared" si="2"/>
        <v>6.2500000000000009</v>
      </c>
      <c r="J19" s="16">
        <f t="shared" si="3"/>
        <v>128</v>
      </c>
    </row>
    <row r="20" spans="1:10" x14ac:dyDescent="0.3">
      <c r="A20" s="53">
        <v>19</v>
      </c>
      <c r="B20" s="15">
        <v>5.7</v>
      </c>
      <c r="C20" s="14">
        <v>3.8</v>
      </c>
      <c r="D20" s="14">
        <v>1.7</v>
      </c>
      <c r="E20" s="14">
        <v>0.3</v>
      </c>
      <c r="F20" s="16" t="s">
        <v>3</v>
      </c>
      <c r="G20" s="58">
        <f t="shared" si="0"/>
        <v>3.0499999999999994</v>
      </c>
      <c r="H20" s="16">
        <f t="shared" si="1"/>
        <v>99</v>
      </c>
      <c r="I20" s="55">
        <f t="shared" si="2"/>
        <v>5.6499999999999995</v>
      </c>
      <c r="J20" s="16">
        <f t="shared" si="3"/>
        <v>103</v>
      </c>
    </row>
    <row r="21" spans="1:10" x14ac:dyDescent="0.3">
      <c r="A21" s="53">
        <v>20</v>
      </c>
      <c r="B21" s="15">
        <v>5.0999999999999996</v>
      </c>
      <c r="C21" s="14">
        <v>3.8</v>
      </c>
      <c r="D21" s="14">
        <v>1.5</v>
      </c>
      <c r="E21" s="14">
        <v>0.3</v>
      </c>
      <c r="F21" s="16" t="s">
        <v>3</v>
      </c>
      <c r="G21" s="58">
        <f t="shared" si="0"/>
        <v>3.4441980198589044</v>
      </c>
      <c r="H21" s="16">
        <f t="shared" si="1"/>
        <v>123</v>
      </c>
      <c r="I21" s="55">
        <f t="shared" si="2"/>
        <v>6.45</v>
      </c>
      <c r="J21" s="16">
        <f t="shared" si="3"/>
        <v>137</v>
      </c>
    </row>
    <row r="22" spans="1:10" x14ac:dyDescent="0.3">
      <c r="A22" s="53">
        <v>21</v>
      </c>
      <c r="B22" s="15">
        <v>5.4</v>
      </c>
      <c r="C22" s="14">
        <v>3.4</v>
      </c>
      <c r="D22" s="14">
        <v>1.7</v>
      </c>
      <c r="E22" s="14">
        <v>0.2</v>
      </c>
      <c r="F22" s="16" t="s">
        <v>3</v>
      </c>
      <c r="G22" s="58">
        <f t="shared" si="0"/>
        <v>3.0923292192132448</v>
      </c>
      <c r="H22" s="16">
        <f t="shared" si="1"/>
        <v>102</v>
      </c>
      <c r="I22" s="55">
        <f t="shared" si="2"/>
        <v>5.6499999999999995</v>
      </c>
      <c r="J22" s="16">
        <f t="shared" si="3"/>
        <v>103</v>
      </c>
    </row>
    <row r="23" spans="1:10" x14ac:dyDescent="0.3">
      <c r="A23" s="53">
        <v>22</v>
      </c>
      <c r="B23" s="15">
        <v>5.0999999999999996</v>
      </c>
      <c r="C23" s="14">
        <v>3.7</v>
      </c>
      <c r="D23" s="14">
        <v>1.5</v>
      </c>
      <c r="E23" s="14">
        <v>0.4</v>
      </c>
      <c r="F23" s="16" t="s">
        <v>3</v>
      </c>
      <c r="G23" s="58">
        <f t="shared" si="0"/>
        <v>3.3811980125393428</v>
      </c>
      <c r="H23" s="16">
        <f t="shared" si="1"/>
        <v>115</v>
      </c>
      <c r="I23" s="55">
        <f t="shared" si="2"/>
        <v>6.25</v>
      </c>
      <c r="J23" s="16">
        <f t="shared" si="3"/>
        <v>125</v>
      </c>
    </row>
    <row r="24" spans="1:10" x14ac:dyDescent="0.3">
      <c r="A24" s="53">
        <v>23</v>
      </c>
      <c r="B24" s="15">
        <v>4.5999999999999996</v>
      </c>
      <c r="C24" s="14">
        <v>3.6</v>
      </c>
      <c r="D24" s="14">
        <v>1</v>
      </c>
      <c r="E24" s="14">
        <v>0.2</v>
      </c>
      <c r="F24" s="16" t="s">
        <v>3</v>
      </c>
      <c r="G24" s="58">
        <f t="shared" si="0"/>
        <v>4.0537020117418594</v>
      </c>
      <c r="H24" s="16">
        <f t="shared" si="1"/>
        <v>149</v>
      </c>
      <c r="I24" s="55">
        <f t="shared" si="2"/>
        <v>7.3500000000000005</v>
      </c>
      <c r="J24" s="16">
        <f t="shared" si="3"/>
        <v>150</v>
      </c>
    </row>
    <row r="25" spans="1:10" x14ac:dyDescent="0.3">
      <c r="A25" s="53">
        <v>24</v>
      </c>
      <c r="B25" s="15">
        <v>5.0999999999999996</v>
      </c>
      <c r="C25" s="14">
        <v>3.3</v>
      </c>
      <c r="D25" s="14">
        <v>1.7</v>
      </c>
      <c r="E25" s="14">
        <v>0.5</v>
      </c>
      <c r="F25" s="16" t="s">
        <v>3</v>
      </c>
      <c r="G25" s="58">
        <f t="shared" si="0"/>
        <v>3.1020154738492196</v>
      </c>
      <c r="H25" s="16">
        <f t="shared" si="1"/>
        <v>103</v>
      </c>
      <c r="I25" s="55">
        <f t="shared" si="2"/>
        <v>5.55</v>
      </c>
      <c r="J25" s="16">
        <f t="shared" si="3"/>
        <v>101</v>
      </c>
    </row>
    <row r="26" spans="1:10" x14ac:dyDescent="0.3">
      <c r="A26" s="53">
        <v>25</v>
      </c>
      <c r="B26" s="15">
        <v>4.8</v>
      </c>
      <c r="C26" s="14">
        <v>3.4</v>
      </c>
      <c r="D26" s="14">
        <v>1.9</v>
      </c>
      <c r="E26" s="14">
        <v>0.2</v>
      </c>
      <c r="F26" s="16" t="s">
        <v>3</v>
      </c>
      <c r="G26" s="58">
        <f t="shared" si="0"/>
        <v>3.2499999999999996</v>
      </c>
      <c r="H26" s="16">
        <f t="shared" si="1"/>
        <v>108</v>
      </c>
      <c r="I26" s="55">
        <f t="shared" si="2"/>
        <v>6.05</v>
      </c>
      <c r="J26" s="16">
        <f t="shared" si="3"/>
        <v>110</v>
      </c>
    </row>
    <row r="27" spans="1:10" x14ac:dyDescent="0.3">
      <c r="A27" s="53">
        <v>26</v>
      </c>
      <c r="B27" s="15">
        <v>5</v>
      </c>
      <c r="C27" s="14">
        <v>3</v>
      </c>
      <c r="D27" s="14">
        <v>1.6</v>
      </c>
      <c r="E27" s="14">
        <v>0.2</v>
      </c>
      <c r="F27" s="16" t="s">
        <v>3</v>
      </c>
      <c r="G27" s="58">
        <f t="shared" si="0"/>
        <v>3.3003787661418498</v>
      </c>
      <c r="H27" s="16">
        <f t="shared" si="1"/>
        <v>110</v>
      </c>
      <c r="I27" s="55">
        <f t="shared" si="2"/>
        <v>5.7499999999999991</v>
      </c>
      <c r="J27" s="16">
        <f t="shared" si="3"/>
        <v>105</v>
      </c>
    </row>
    <row r="28" spans="1:10" x14ac:dyDescent="0.3">
      <c r="A28" s="53">
        <v>27</v>
      </c>
      <c r="B28" s="15">
        <v>5</v>
      </c>
      <c r="C28" s="14">
        <v>3.4</v>
      </c>
      <c r="D28" s="14">
        <v>1.6</v>
      </c>
      <c r="E28" s="14">
        <v>0.4</v>
      </c>
      <c r="F28" s="16" t="s">
        <v>3</v>
      </c>
      <c r="G28" s="58">
        <f t="shared" si="0"/>
        <v>3.2821486864552618</v>
      </c>
      <c r="H28" s="16">
        <f t="shared" si="1"/>
        <v>109</v>
      </c>
      <c r="I28" s="55">
        <f t="shared" si="2"/>
        <v>5.9499999999999993</v>
      </c>
      <c r="J28" s="16">
        <f t="shared" si="3"/>
        <v>107</v>
      </c>
    </row>
    <row r="29" spans="1:10" x14ac:dyDescent="0.3">
      <c r="A29" s="53">
        <v>28</v>
      </c>
      <c r="B29" s="15">
        <v>5.2</v>
      </c>
      <c r="C29" s="14">
        <v>3.5</v>
      </c>
      <c r="D29" s="14">
        <v>1.5</v>
      </c>
      <c r="E29" s="14">
        <v>0.2</v>
      </c>
      <c r="F29" s="16" t="s">
        <v>3</v>
      </c>
      <c r="G29" s="58">
        <f t="shared" si="0"/>
        <v>3.3559648389099666</v>
      </c>
      <c r="H29" s="16">
        <f t="shared" si="1"/>
        <v>112</v>
      </c>
      <c r="I29" s="55">
        <f t="shared" si="2"/>
        <v>6.1499999999999995</v>
      </c>
      <c r="J29" s="16">
        <f t="shared" si="3"/>
        <v>115</v>
      </c>
    </row>
    <row r="30" spans="1:10" x14ac:dyDescent="0.3">
      <c r="A30" s="53">
        <v>29</v>
      </c>
      <c r="B30" s="15">
        <v>5.2</v>
      </c>
      <c r="C30" s="14">
        <v>3.4</v>
      </c>
      <c r="D30" s="14">
        <v>1.4</v>
      </c>
      <c r="E30" s="14">
        <v>0.2</v>
      </c>
      <c r="F30" s="16" t="s">
        <v>3</v>
      </c>
      <c r="G30" s="58">
        <f t="shared" si="0"/>
        <v>3.4135758377396566</v>
      </c>
      <c r="H30" s="16">
        <f t="shared" si="1"/>
        <v>118</v>
      </c>
      <c r="I30" s="55">
        <f t="shared" si="2"/>
        <v>6.1499999999999995</v>
      </c>
      <c r="J30" s="16">
        <f t="shared" si="3"/>
        <v>115</v>
      </c>
    </row>
    <row r="31" spans="1:10" x14ac:dyDescent="0.3">
      <c r="A31" s="53">
        <v>30</v>
      </c>
      <c r="B31" s="15">
        <v>4.7</v>
      </c>
      <c r="C31" s="14">
        <v>3.2</v>
      </c>
      <c r="D31" s="14">
        <v>1.6</v>
      </c>
      <c r="E31" s="14">
        <v>0.2</v>
      </c>
      <c r="F31" s="16" t="s">
        <v>3</v>
      </c>
      <c r="G31" s="58">
        <f t="shared" si="0"/>
        <v>3.4846090168051851</v>
      </c>
      <c r="H31" s="16">
        <f t="shared" si="1"/>
        <v>130</v>
      </c>
      <c r="I31" s="55">
        <f t="shared" si="2"/>
        <v>6.2499999999999991</v>
      </c>
      <c r="J31" s="16">
        <f t="shared" si="3"/>
        <v>122</v>
      </c>
    </row>
    <row r="32" spans="1:10" x14ac:dyDescent="0.3">
      <c r="A32" s="53">
        <v>31</v>
      </c>
      <c r="B32" s="15">
        <v>4.8</v>
      </c>
      <c r="C32" s="14">
        <v>3.1</v>
      </c>
      <c r="D32" s="14">
        <v>1.6</v>
      </c>
      <c r="E32" s="14">
        <v>0.2</v>
      </c>
      <c r="F32" s="16" t="s">
        <v>3</v>
      </c>
      <c r="G32" s="58">
        <f t="shared" si="0"/>
        <v>3.416504061171302</v>
      </c>
      <c r="H32" s="16">
        <f t="shared" si="1"/>
        <v>119</v>
      </c>
      <c r="I32" s="55">
        <f t="shared" si="2"/>
        <v>6.05</v>
      </c>
      <c r="J32" s="16">
        <f t="shared" si="3"/>
        <v>110</v>
      </c>
    </row>
    <row r="33" spans="1:10" x14ac:dyDescent="0.3">
      <c r="A33" s="53">
        <v>32</v>
      </c>
      <c r="B33" s="15">
        <v>5.4</v>
      </c>
      <c r="C33" s="14">
        <v>3.4</v>
      </c>
      <c r="D33" s="14">
        <v>1.5</v>
      </c>
      <c r="E33" s="14">
        <v>0.4</v>
      </c>
      <c r="F33" s="16" t="s">
        <v>3</v>
      </c>
      <c r="G33" s="58">
        <f t="shared" si="0"/>
        <v>3.1752952618614851</v>
      </c>
      <c r="H33" s="16">
        <f t="shared" si="1"/>
        <v>106</v>
      </c>
      <c r="I33" s="55">
        <f t="shared" si="2"/>
        <v>5.6499999999999986</v>
      </c>
      <c r="J33" s="16">
        <f t="shared" si="3"/>
        <v>102</v>
      </c>
    </row>
    <row r="34" spans="1:10" x14ac:dyDescent="0.3">
      <c r="A34" s="53">
        <v>33</v>
      </c>
      <c r="B34" s="15">
        <v>5.2</v>
      </c>
      <c r="C34" s="14">
        <v>4.0999999999999996</v>
      </c>
      <c r="D34" s="14">
        <v>1.5</v>
      </c>
      <c r="E34" s="14">
        <v>0.1</v>
      </c>
      <c r="F34" s="16" t="s">
        <v>3</v>
      </c>
      <c r="G34" s="58">
        <f t="shared" si="0"/>
        <v>3.5766604535516082</v>
      </c>
      <c r="H34" s="16">
        <f t="shared" si="1"/>
        <v>138</v>
      </c>
      <c r="I34" s="55">
        <f t="shared" si="2"/>
        <v>6.85</v>
      </c>
      <c r="J34" s="16">
        <f t="shared" si="3"/>
        <v>147</v>
      </c>
    </row>
    <row r="35" spans="1:10" x14ac:dyDescent="0.3">
      <c r="A35" s="53">
        <v>34</v>
      </c>
      <c r="B35" s="15">
        <v>5.5</v>
      </c>
      <c r="C35" s="14">
        <v>4.2</v>
      </c>
      <c r="D35" s="14">
        <v>1.4</v>
      </c>
      <c r="E35" s="14">
        <v>0.2</v>
      </c>
      <c r="F35" s="16" t="s">
        <v>3</v>
      </c>
      <c r="G35" s="58">
        <f t="shared" si="0"/>
        <v>3.538714455844099</v>
      </c>
      <c r="H35" s="16">
        <f t="shared" si="1"/>
        <v>135</v>
      </c>
      <c r="I35" s="55">
        <f t="shared" si="2"/>
        <v>6.6499999999999995</v>
      </c>
      <c r="J35" s="16">
        <f t="shared" si="3"/>
        <v>143</v>
      </c>
    </row>
    <row r="36" spans="1:10" x14ac:dyDescent="0.3">
      <c r="A36" s="53">
        <v>35</v>
      </c>
      <c r="B36" s="15">
        <v>4.9000000000000004</v>
      </c>
      <c r="C36" s="14">
        <v>3.1</v>
      </c>
      <c r="D36" s="14">
        <v>1.5</v>
      </c>
      <c r="E36" s="14">
        <v>0.1</v>
      </c>
      <c r="F36" s="16" t="s">
        <v>3</v>
      </c>
      <c r="G36" s="58">
        <f t="shared" si="0"/>
        <v>3.4759890678769398</v>
      </c>
      <c r="H36" s="16">
        <f t="shared" si="1"/>
        <v>126</v>
      </c>
      <c r="I36" s="55">
        <f t="shared" si="2"/>
        <v>6.15</v>
      </c>
      <c r="J36" s="16">
        <f t="shared" si="3"/>
        <v>119</v>
      </c>
    </row>
    <row r="37" spans="1:10" x14ac:dyDescent="0.3">
      <c r="A37" s="53">
        <v>36</v>
      </c>
      <c r="B37" s="15">
        <v>5</v>
      </c>
      <c r="C37" s="14">
        <v>3.2</v>
      </c>
      <c r="D37" s="14">
        <v>1.2</v>
      </c>
      <c r="E37" s="14">
        <v>0.2</v>
      </c>
      <c r="F37" s="16" t="s">
        <v>3</v>
      </c>
      <c r="G37" s="58">
        <f t="shared" si="0"/>
        <v>3.6321481247328</v>
      </c>
      <c r="H37" s="16">
        <f t="shared" si="1"/>
        <v>141</v>
      </c>
      <c r="I37" s="55">
        <f t="shared" si="2"/>
        <v>6.35</v>
      </c>
      <c r="J37" s="16">
        <f t="shared" si="3"/>
        <v>129</v>
      </c>
    </row>
    <row r="38" spans="1:10" x14ac:dyDescent="0.3">
      <c r="A38" s="53">
        <v>37</v>
      </c>
      <c r="B38" s="15">
        <v>5.5</v>
      </c>
      <c r="C38" s="14">
        <v>3.5</v>
      </c>
      <c r="D38" s="14">
        <v>1.3</v>
      </c>
      <c r="E38" s="14">
        <v>0.2</v>
      </c>
      <c r="F38" s="16" t="s">
        <v>3</v>
      </c>
      <c r="G38" s="58">
        <f t="shared" si="0"/>
        <v>3.3959534743573858</v>
      </c>
      <c r="H38" s="16">
        <f t="shared" si="1"/>
        <v>116</v>
      </c>
      <c r="I38" s="55">
        <f t="shared" si="2"/>
        <v>6.05</v>
      </c>
      <c r="J38" s="16">
        <f t="shared" si="3"/>
        <v>110</v>
      </c>
    </row>
    <row r="39" spans="1:10" x14ac:dyDescent="0.3">
      <c r="A39" s="53">
        <v>38</v>
      </c>
      <c r="B39" s="15">
        <v>4.9000000000000004</v>
      </c>
      <c r="C39" s="14">
        <v>3.1</v>
      </c>
      <c r="D39" s="14">
        <v>1.5</v>
      </c>
      <c r="E39" s="14">
        <v>0.1</v>
      </c>
      <c r="F39" s="16" t="s">
        <v>3</v>
      </c>
      <c r="G39" s="58">
        <f t="shared" si="0"/>
        <v>3.4759890678769398</v>
      </c>
      <c r="H39" s="16">
        <f t="shared" si="1"/>
        <v>126</v>
      </c>
      <c r="I39" s="55">
        <f t="shared" si="2"/>
        <v>6.15</v>
      </c>
      <c r="J39" s="16">
        <f t="shared" si="3"/>
        <v>119</v>
      </c>
    </row>
    <row r="40" spans="1:10" x14ac:dyDescent="0.3">
      <c r="A40" s="53">
        <v>39</v>
      </c>
      <c r="B40" s="15">
        <v>4.4000000000000004</v>
      </c>
      <c r="C40" s="14">
        <v>3</v>
      </c>
      <c r="D40" s="14">
        <v>1.3</v>
      </c>
      <c r="E40" s="14">
        <v>0.2</v>
      </c>
      <c r="F40" s="16" t="s">
        <v>3</v>
      </c>
      <c r="G40" s="58">
        <f t="shared" si="0"/>
        <v>3.8577843381920665</v>
      </c>
      <c r="H40" s="16">
        <f t="shared" si="1"/>
        <v>147</v>
      </c>
      <c r="I40" s="55">
        <f t="shared" si="2"/>
        <v>6.6499999999999995</v>
      </c>
      <c r="J40" s="16">
        <f t="shared" si="3"/>
        <v>143</v>
      </c>
    </row>
    <row r="41" spans="1:10" x14ac:dyDescent="0.3">
      <c r="A41" s="53">
        <v>40</v>
      </c>
      <c r="B41" s="15">
        <v>5.0999999999999996</v>
      </c>
      <c r="C41" s="14">
        <v>3.4</v>
      </c>
      <c r="D41" s="14">
        <v>1.5</v>
      </c>
      <c r="E41" s="14">
        <v>0.2</v>
      </c>
      <c r="F41" s="16" t="s">
        <v>3</v>
      </c>
      <c r="G41" s="58">
        <f t="shared" si="0"/>
        <v>3.3811980125393424</v>
      </c>
      <c r="H41" s="16">
        <f t="shared" si="1"/>
        <v>114</v>
      </c>
      <c r="I41" s="55">
        <f t="shared" si="2"/>
        <v>6.1499999999999995</v>
      </c>
      <c r="J41" s="16">
        <f t="shared" si="3"/>
        <v>115</v>
      </c>
    </row>
    <row r="42" spans="1:10" x14ac:dyDescent="0.3">
      <c r="A42" s="53">
        <v>41</v>
      </c>
      <c r="B42" s="15">
        <v>5</v>
      </c>
      <c r="C42" s="14">
        <v>3.5</v>
      </c>
      <c r="D42" s="14">
        <v>1.3</v>
      </c>
      <c r="E42" s="14">
        <v>0.3</v>
      </c>
      <c r="F42" s="16" t="s">
        <v>3</v>
      </c>
      <c r="G42" s="58">
        <f t="shared" si="0"/>
        <v>3.5682628826923612</v>
      </c>
      <c r="H42" s="16">
        <f t="shared" si="1"/>
        <v>137</v>
      </c>
      <c r="I42" s="55">
        <f t="shared" si="2"/>
        <v>6.45</v>
      </c>
      <c r="J42" s="16">
        <f t="shared" si="3"/>
        <v>137</v>
      </c>
    </row>
    <row r="43" spans="1:10" x14ac:dyDescent="0.3">
      <c r="A43" s="53">
        <v>42</v>
      </c>
      <c r="B43" s="15">
        <v>4.5</v>
      </c>
      <c r="C43" s="14">
        <v>2.2999999999999998</v>
      </c>
      <c r="D43" s="14">
        <v>1.3</v>
      </c>
      <c r="E43" s="14">
        <v>0.3</v>
      </c>
      <c r="F43" s="16" t="s">
        <v>3</v>
      </c>
      <c r="G43" s="58">
        <f t="shared" si="0"/>
        <v>3.7845078940332519</v>
      </c>
      <c r="H43" s="16">
        <f t="shared" si="1"/>
        <v>146</v>
      </c>
      <c r="I43" s="55">
        <f t="shared" si="2"/>
        <v>6.65</v>
      </c>
      <c r="J43" s="16">
        <f t="shared" si="3"/>
        <v>145</v>
      </c>
    </row>
    <row r="44" spans="1:10" x14ac:dyDescent="0.3">
      <c r="A44" s="53">
        <v>43</v>
      </c>
      <c r="B44" s="15">
        <v>4.4000000000000004</v>
      </c>
      <c r="C44" s="14">
        <v>3.2</v>
      </c>
      <c r="D44" s="14">
        <v>1.3</v>
      </c>
      <c r="E44" s="14">
        <v>0.2</v>
      </c>
      <c r="F44" s="16" t="s">
        <v>3</v>
      </c>
      <c r="G44" s="58">
        <f t="shared" si="0"/>
        <v>3.8758869952566983</v>
      </c>
      <c r="H44" s="16">
        <f t="shared" si="1"/>
        <v>148</v>
      </c>
      <c r="I44" s="55">
        <f t="shared" si="2"/>
        <v>6.85</v>
      </c>
      <c r="J44" s="16">
        <f t="shared" si="3"/>
        <v>147</v>
      </c>
    </row>
    <row r="45" spans="1:10" x14ac:dyDescent="0.3">
      <c r="A45" s="53">
        <v>44</v>
      </c>
      <c r="B45" s="15">
        <v>5</v>
      </c>
      <c r="C45" s="14">
        <v>3.5</v>
      </c>
      <c r="D45" s="14">
        <v>1.6</v>
      </c>
      <c r="E45" s="14">
        <v>0.6</v>
      </c>
      <c r="F45" s="16" t="s">
        <v>3</v>
      </c>
      <c r="G45" s="58">
        <f t="shared" si="0"/>
        <v>3.2422985673746951</v>
      </c>
      <c r="H45" s="16">
        <f t="shared" si="1"/>
        <v>107</v>
      </c>
      <c r="I45" s="55">
        <f t="shared" si="2"/>
        <v>5.85</v>
      </c>
      <c r="J45" s="16">
        <f t="shared" si="3"/>
        <v>106</v>
      </c>
    </row>
    <row r="46" spans="1:10" x14ac:dyDescent="0.3">
      <c r="A46" s="53">
        <v>45</v>
      </c>
      <c r="B46" s="15">
        <v>5.0999999999999996</v>
      </c>
      <c r="C46" s="14">
        <v>3.8</v>
      </c>
      <c r="D46" s="14">
        <v>1.9</v>
      </c>
      <c r="E46" s="14">
        <v>0.4</v>
      </c>
      <c r="F46" s="16" t="s">
        <v>3</v>
      </c>
      <c r="G46" s="58">
        <f t="shared" si="0"/>
        <v>3.1164884084494848</v>
      </c>
      <c r="H46" s="16">
        <f t="shared" si="1"/>
        <v>104</v>
      </c>
      <c r="I46" s="55">
        <f t="shared" si="2"/>
        <v>5.9499999999999993</v>
      </c>
      <c r="J46" s="16">
        <f t="shared" si="3"/>
        <v>107</v>
      </c>
    </row>
    <row r="47" spans="1:10" x14ac:dyDescent="0.3">
      <c r="A47" s="53">
        <v>46</v>
      </c>
      <c r="B47" s="15">
        <v>4.8</v>
      </c>
      <c r="C47" s="14">
        <v>3</v>
      </c>
      <c r="D47" s="14">
        <v>1.4</v>
      </c>
      <c r="E47" s="14">
        <v>0.3</v>
      </c>
      <c r="F47" s="16" t="s">
        <v>3</v>
      </c>
      <c r="G47" s="58">
        <f t="shared" si="0"/>
        <v>3.5217183305880666</v>
      </c>
      <c r="H47" s="16">
        <f t="shared" si="1"/>
        <v>133</v>
      </c>
      <c r="I47" s="55">
        <f t="shared" si="2"/>
        <v>6.05</v>
      </c>
      <c r="J47" s="16">
        <f t="shared" si="3"/>
        <v>110</v>
      </c>
    </row>
    <row r="48" spans="1:10" x14ac:dyDescent="0.3">
      <c r="A48" s="53">
        <v>47</v>
      </c>
      <c r="B48" s="15">
        <v>5.0999999999999996</v>
      </c>
      <c r="C48" s="14">
        <v>3.8</v>
      </c>
      <c r="D48" s="14">
        <v>1.6</v>
      </c>
      <c r="E48" s="14">
        <v>0.2</v>
      </c>
      <c r="F48" s="16" t="s">
        <v>3</v>
      </c>
      <c r="G48" s="58">
        <f t="shared" si="0"/>
        <v>3.4062442660502197</v>
      </c>
      <c r="H48" s="16">
        <f t="shared" si="1"/>
        <v>117</v>
      </c>
      <c r="I48" s="55">
        <f t="shared" si="2"/>
        <v>6.45</v>
      </c>
      <c r="J48" s="16">
        <f t="shared" si="3"/>
        <v>137</v>
      </c>
    </row>
    <row r="49" spans="1:10" x14ac:dyDescent="0.3">
      <c r="A49" s="53">
        <v>48</v>
      </c>
      <c r="B49" s="15">
        <v>4.5999999999999996</v>
      </c>
      <c r="C49" s="14">
        <v>3.2</v>
      </c>
      <c r="D49" s="14">
        <v>1.4</v>
      </c>
      <c r="E49" s="14">
        <v>0.2</v>
      </c>
      <c r="F49" s="16" t="s">
        <v>3</v>
      </c>
      <c r="G49" s="58">
        <f t="shared" si="0"/>
        <v>3.6868007811651551</v>
      </c>
      <c r="H49" s="16">
        <f t="shared" si="1"/>
        <v>143</v>
      </c>
      <c r="I49" s="55">
        <f t="shared" si="2"/>
        <v>6.55</v>
      </c>
      <c r="J49" s="16">
        <f t="shared" si="3"/>
        <v>140</v>
      </c>
    </row>
    <row r="50" spans="1:10" x14ac:dyDescent="0.3">
      <c r="A50" s="53">
        <v>49</v>
      </c>
      <c r="B50" s="15">
        <v>5.3</v>
      </c>
      <c r="C50" s="14">
        <v>3.7</v>
      </c>
      <c r="D50" s="14">
        <v>1.5</v>
      </c>
      <c r="E50" s="14">
        <v>0.2</v>
      </c>
      <c r="F50" s="16" t="s">
        <v>3</v>
      </c>
      <c r="G50" s="58">
        <f t="shared" si="0"/>
        <v>3.3634060117684275</v>
      </c>
      <c r="H50" s="16">
        <f t="shared" si="1"/>
        <v>113</v>
      </c>
      <c r="I50" s="55">
        <f t="shared" si="2"/>
        <v>6.25</v>
      </c>
      <c r="J50" s="16">
        <f t="shared" si="3"/>
        <v>125</v>
      </c>
    </row>
    <row r="51" spans="1:10" x14ac:dyDescent="0.3">
      <c r="A51" s="53">
        <v>50</v>
      </c>
      <c r="B51" s="15">
        <v>5</v>
      </c>
      <c r="C51" s="14">
        <v>3.3</v>
      </c>
      <c r="D51" s="14">
        <v>1.4</v>
      </c>
      <c r="E51" s="14">
        <v>0.2</v>
      </c>
      <c r="F51" s="16" t="s">
        <v>3</v>
      </c>
      <c r="G51" s="58">
        <f t="shared" si="0"/>
        <v>3.488911004883902</v>
      </c>
      <c r="H51" s="16">
        <f t="shared" si="1"/>
        <v>131</v>
      </c>
      <c r="I51" s="55">
        <f t="shared" si="2"/>
        <v>6.2499999999999991</v>
      </c>
      <c r="J51" s="16">
        <f t="shared" si="3"/>
        <v>122</v>
      </c>
    </row>
    <row r="52" spans="1:10" x14ac:dyDescent="0.3">
      <c r="A52" s="53">
        <v>51</v>
      </c>
      <c r="B52" s="15">
        <v>7</v>
      </c>
      <c r="C52" s="14">
        <v>3.2</v>
      </c>
      <c r="D52" s="14">
        <v>4.7</v>
      </c>
      <c r="E52" s="14">
        <v>1.4</v>
      </c>
      <c r="F52" s="16" t="s">
        <v>4</v>
      </c>
      <c r="G52" s="58">
        <f t="shared" si="0"/>
        <v>0.81394102980498584</v>
      </c>
      <c r="H52" s="16">
        <f t="shared" si="1"/>
        <v>12</v>
      </c>
      <c r="I52" s="55">
        <f t="shared" si="2"/>
        <v>1.4500000000000006</v>
      </c>
      <c r="J52" s="16">
        <f t="shared" si="3"/>
        <v>23</v>
      </c>
    </row>
    <row r="53" spans="1:10" x14ac:dyDescent="0.3">
      <c r="A53" s="53">
        <v>52</v>
      </c>
      <c r="B53" s="15">
        <v>6.4</v>
      </c>
      <c r="C53" s="14">
        <v>3.2</v>
      </c>
      <c r="D53" s="14">
        <v>4.5</v>
      </c>
      <c r="E53" s="14">
        <v>1.5</v>
      </c>
      <c r="F53" s="16" t="s">
        <v>4</v>
      </c>
      <c r="G53" s="58">
        <f t="shared" si="0"/>
        <v>0.67268120235368578</v>
      </c>
      <c r="H53" s="16">
        <f t="shared" si="1"/>
        <v>8</v>
      </c>
      <c r="I53" s="55">
        <f t="shared" si="2"/>
        <v>1.1500000000000004</v>
      </c>
      <c r="J53" s="16">
        <f t="shared" si="3"/>
        <v>10</v>
      </c>
    </row>
    <row r="54" spans="1:10" x14ac:dyDescent="0.3">
      <c r="A54" s="53">
        <v>53</v>
      </c>
      <c r="B54" s="15">
        <v>6.9</v>
      </c>
      <c r="C54" s="14">
        <v>3.1</v>
      </c>
      <c r="D54" s="14">
        <v>4.9000000000000004</v>
      </c>
      <c r="E54" s="14">
        <v>1.5</v>
      </c>
      <c r="F54" s="16" t="s">
        <v>4</v>
      </c>
      <c r="G54" s="58">
        <f t="shared" si="0"/>
        <v>0.89582364335844655</v>
      </c>
      <c r="H54" s="16">
        <f t="shared" si="1"/>
        <v>18</v>
      </c>
      <c r="I54" s="55">
        <f t="shared" si="2"/>
        <v>1.350000000000001</v>
      </c>
      <c r="J54" s="16">
        <f t="shared" si="3"/>
        <v>15</v>
      </c>
    </row>
    <row r="55" spans="1:10" x14ac:dyDescent="0.3">
      <c r="A55" s="53">
        <v>54</v>
      </c>
      <c r="B55" s="15">
        <v>5.5</v>
      </c>
      <c r="C55" s="14">
        <v>2.2999999999999998</v>
      </c>
      <c r="D55" s="14">
        <v>4</v>
      </c>
      <c r="E55" s="14">
        <v>1.3</v>
      </c>
      <c r="F55" s="16" t="s">
        <v>4</v>
      </c>
      <c r="G55" s="58">
        <f t="shared" si="0"/>
        <v>1.300961183125769</v>
      </c>
      <c r="H55" s="16">
        <f t="shared" si="1"/>
        <v>52</v>
      </c>
      <c r="I55" s="55">
        <f t="shared" si="2"/>
        <v>1.95</v>
      </c>
      <c r="J55" s="16">
        <f t="shared" si="3"/>
        <v>42</v>
      </c>
    </row>
    <row r="56" spans="1:10" x14ac:dyDescent="0.3">
      <c r="A56" s="53">
        <v>55</v>
      </c>
      <c r="B56" s="15">
        <v>6.5</v>
      </c>
      <c r="C56" s="14">
        <v>2.8</v>
      </c>
      <c r="D56" s="14">
        <v>4.5999999999999996</v>
      </c>
      <c r="E56" s="14">
        <v>1.5</v>
      </c>
      <c r="F56" s="16" t="s">
        <v>4</v>
      </c>
      <c r="G56" s="58">
        <f t="shared" si="0"/>
        <v>0.54083269131959844</v>
      </c>
      <c r="H56" s="16">
        <f t="shared" si="1"/>
        <v>4</v>
      </c>
      <c r="I56" s="55">
        <f t="shared" si="2"/>
        <v>0.75</v>
      </c>
      <c r="J56" s="16">
        <f t="shared" si="3"/>
        <v>1</v>
      </c>
    </row>
    <row r="57" spans="1:10" x14ac:dyDescent="0.3">
      <c r="A57" s="53">
        <v>56</v>
      </c>
      <c r="B57" s="15">
        <v>5.7</v>
      </c>
      <c r="C57" s="14">
        <v>2.8</v>
      </c>
      <c r="D57" s="14">
        <v>4.5</v>
      </c>
      <c r="E57" s="14">
        <v>1.3</v>
      </c>
      <c r="F57" s="16" t="s">
        <v>4</v>
      </c>
      <c r="G57" s="58">
        <f t="shared" si="0"/>
        <v>1.0965856099730655</v>
      </c>
      <c r="H57" s="16">
        <f t="shared" si="1"/>
        <v>37</v>
      </c>
      <c r="I57" s="55">
        <f t="shared" si="2"/>
        <v>1.6500000000000001</v>
      </c>
      <c r="J57" s="16">
        <f t="shared" si="3"/>
        <v>32</v>
      </c>
    </row>
    <row r="58" spans="1:10" x14ac:dyDescent="0.3">
      <c r="A58" s="53">
        <v>57</v>
      </c>
      <c r="B58" s="15">
        <v>6.3</v>
      </c>
      <c r="C58" s="14">
        <v>3.3</v>
      </c>
      <c r="D58" s="14">
        <v>4.7</v>
      </c>
      <c r="E58" s="14">
        <v>1.6</v>
      </c>
      <c r="F58" s="16" t="s">
        <v>4</v>
      </c>
      <c r="G58" s="58">
        <f t="shared" si="0"/>
        <v>0.91241437954473337</v>
      </c>
      <c r="H58" s="16">
        <f t="shared" si="1"/>
        <v>21</v>
      </c>
      <c r="I58" s="55">
        <f t="shared" si="2"/>
        <v>1.6500000000000008</v>
      </c>
      <c r="J58" s="16">
        <f t="shared" si="3"/>
        <v>34</v>
      </c>
    </row>
    <row r="59" spans="1:10" x14ac:dyDescent="0.3">
      <c r="A59" s="53">
        <v>58</v>
      </c>
      <c r="B59" s="15">
        <v>4.9000000000000004</v>
      </c>
      <c r="C59" s="14">
        <v>2.4</v>
      </c>
      <c r="D59" s="14">
        <v>3.3</v>
      </c>
      <c r="E59" s="14">
        <v>1</v>
      </c>
      <c r="F59" s="16" t="s">
        <v>4</v>
      </c>
      <c r="G59" s="58">
        <f t="shared" si="0"/>
        <v>2.0621590627301281</v>
      </c>
      <c r="H59" s="16">
        <f t="shared" si="1"/>
        <v>90</v>
      </c>
      <c r="I59" s="55">
        <f t="shared" si="2"/>
        <v>3.4499999999999997</v>
      </c>
      <c r="J59" s="16">
        <f t="shared" si="3"/>
        <v>89</v>
      </c>
    </row>
    <row r="60" spans="1:10" x14ac:dyDescent="0.3">
      <c r="A60" s="53">
        <v>59</v>
      </c>
      <c r="B60" s="15">
        <v>6.6</v>
      </c>
      <c r="C60" s="14">
        <v>2.9</v>
      </c>
      <c r="D60" s="14">
        <v>4.5999999999999996</v>
      </c>
      <c r="E60" s="14">
        <v>1.3</v>
      </c>
      <c r="F60" s="16" t="s">
        <v>4</v>
      </c>
      <c r="G60" s="58">
        <f t="shared" si="0"/>
        <v>0.56789083458002743</v>
      </c>
      <c r="H60" s="16">
        <f t="shared" si="1"/>
        <v>5</v>
      </c>
      <c r="I60" s="55">
        <f t="shared" si="2"/>
        <v>0.9500000000000004</v>
      </c>
      <c r="J60" s="16">
        <f t="shared" si="3"/>
        <v>7</v>
      </c>
    </row>
    <row r="61" spans="1:10" x14ac:dyDescent="0.3">
      <c r="A61" s="53">
        <v>60</v>
      </c>
      <c r="B61" s="15">
        <v>5.2</v>
      </c>
      <c r="C61" s="14">
        <v>2.7</v>
      </c>
      <c r="D61" s="14">
        <v>3.9</v>
      </c>
      <c r="E61" s="14">
        <v>1.4</v>
      </c>
      <c r="F61" s="16" t="s">
        <v>4</v>
      </c>
      <c r="G61" s="58">
        <f t="shared" si="0"/>
        <v>1.517399090549352</v>
      </c>
      <c r="H61" s="16">
        <f t="shared" si="1"/>
        <v>66</v>
      </c>
      <c r="I61" s="55">
        <f t="shared" si="2"/>
        <v>1.8499999999999996</v>
      </c>
      <c r="J61" s="16">
        <f t="shared" si="3"/>
        <v>37</v>
      </c>
    </row>
    <row r="62" spans="1:10" x14ac:dyDescent="0.3">
      <c r="A62" s="53">
        <v>61</v>
      </c>
      <c r="B62" s="15">
        <v>5</v>
      </c>
      <c r="C62" s="14">
        <v>2</v>
      </c>
      <c r="D62" s="14">
        <v>3.5</v>
      </c>
      <c r="E62" s="14">
        <v>1</v>
      </c>
      <c r="F62" s="16" t="s">
        <v>4</v>
      </c>
      <c r="G62" s="58">
        <f t="shared" si="0"/>
        <v>2.0155644370746373</v>
      </c>
      <c r="H62" s="16">
        <f t="shared" si="1"/>
        <v>87</v>
      </c>
      <c r="I62" s="55">
        <f t="shared" si="2"/>
        <v>3.55</v>
      </c>
      <c r="J62" s="16">
        <f t="shared" si="3"/>
        <v>92</v>
      </c>
    </row>
    <row r="63" spans="1:10" x14ac:dyDescent="0.3">
      <c r="A63" s="53">
        <v>62</v>
      </c>
      <c r="B63" s="15">
        <v>5.9</v>
      </c>
      <c r="C63" s="14">
        <v>3</v>
      </c>
      <c r="D63" s="14">
        <v>4.2</v>
      </c>
      <c r="E63" s="14">
        <v>1.5</v>
      </c>
      <c r="F63" s="16" t="s">
        <v>4</v>
      </c>
      <c r="G63" s="58">
        <f t="shared" si="0"/>
        <v>0.84409715080670644</v>
      </c>
      <c r="H63" s="16">
        <f t="shared" si="1"/>
        <v>15</v>
      </c>
      <c r="I63" s="55">
        <f t="shared" si="2"/>
        <v>1.1500000000000004</v>
      </c>
      <c r="J63" s="16">
        <f t="shared" si="3"/>
        <v>10</v>
      </c>
    </row>
    <row r="64" spans="1:10" x14ac:dyDescent="0.3">
      <c r="A64" s="53">
        <v>63</v>
      </c>
      <c r="B64" s="15">
        <v>6</v>
      </c>
      <c r="C64" s="14">
        <v>2.2000000000000002</v>
      </c>
      <c r="D64" s="14">
        <v>4</v>
      </c>
      <c r="E64" s="14">
        <v>1</v>
      </c>
      <c r="F64" s="16" t="s">
        <v>4</v>
      </c>
      <c r="G64" s="58">
        <f t="shared" si="0"/>
        <v>1.0259142264341596</v>
      </c>
      <c r="H64" s="16">
        <f t="shared" si="1"/>
        <v>28</v>
      </c>
      <c r="I64" s="55">
        <f t="shared" si="2"/>
        <v>1.8499999999999996</v>
      </c>
      <c r="J64" s="16">
        <f t="shared" si="3"/>
        <v>37</v>
      </c>
    </row>
    <row r="65" spans="1:10" x14ac:dyDescent="0.3">
      <c r="A65" s="53">
        <v>64</v>
      </c>
      <c r="B65" s="15">
        <v>6.1</v>
      </c>
      <c r="C65" s="14">
        <v>2.9</v>
      </c>
      <c r="D65" s="14">
        <v>4.7</v>
      </c>
      <c r="E65" s="14">
        <v>1.4</v>
      </c>
      <c r="F65" s="16" t="s">
        <v>4</v>
      </c>
      <c r="G65" s="58">
        <f t="shared" si="0"/>
        <v>0.86746757864487434</v>
      </c>
      <c r="H65" s="16">
        <f t="shared" si="1"/>
        <v>17</v>
      </c>
      <c r="I65" s="55">
        <f t="shared" si="2"/>
        <v>1.4500000000000011</v>
      </c>
      <c r="J65" s="16">
        <f t="shared" si="3"/>
        <v>26</v>
      </c>
    </row>
    <row r="66" spans="1:10" x14ac:dyDescent="0.3">
      <c r="A66" s="53">
        <v>65</v>
      </c>
      <c r="B66" s="15">
        <v>5.6</v>
      </c>
      <c r="C66" s="14">
        <v>2.9</v>
      </c>
      <c r="D66" s="14">
        <v>3.6</v>
      </c>
      <c r="E66" s="14">
        <v>1.3</v>
      </c>
      <c r="F66" s="16" t="s">
        <v>4</v>
      </c>
      <c r="G66" s="58">
        <f t="shared" si="0"/>
        <v>1.2338962679253069</v>
      </c>
      <c r="H66" s="16">
        <f t="shared" si="1"/>
        <v>45</v>
      </c>
      <c r="I66" s="55">
        <f t="shared" si="2"/>
        <v>1.95</v>
      </c>
      <c r="J66" s="16">
        <f t="shared" si="3"/>
        <v>42</v>
      </c>
    </row>
    <row r="67" spans="1:10" x14ac:dyDescent="0.3">
      <c r="A67" s="53">
        <v>66</v>
      </c>
      <c r="B67" s="15">
        <v>6.7</v>
      </c>
      <c r="C67" s="14">
        <v>3.1</v>
      </c>
      <c r="D67" s="14">
        <v>4.4000000000000004</v>
      </c>
      <c r="E67" s="14">
        <v>1.4</v>
      </c>
      <c r="F67" s="16" t="s">
        <v>4</v>
      </c>
      <c r="G67" s="58">
        <f t="shared" ref="G67:G130" si="4">SQRT((B67-$L$4)^2+(C67-$M$4)^2+(D67-$N$4)^2+(E67-$O$4)^2)</f>
        <v>0.47169905660283074</v>
      </c>
      <c r="H67" s="16">
        <f t="shared" ref="H67:H130" si="5">RANK(G67,$G$2:$G$151,1)</f>
        <v>3</v>
      </c>
      <c r="I67" s="55">
        <f t="shared" ref="I67:I130" si="6">ABS(B67-$L$4)+ABS(C67-$M$4)+ABS(D67-$N$4)+ABS(E67-$O$4)</f>
        <v>0.75000000000000089</v>
      </c>
      <c r="J67" s="16">
        <f t="shared" ref="J67:J130" si="7">RANK(I67,$I$2:$I$151,1)</f>
        <v>2</v>
      </c>
    </row>
    <row r="68" spans="1:10" x14ac:dyDescent="0.3">
      <c r="A68" s="53">
        <v>67</v>
      </c>
      <c r="B68" s="15">
        <v>5.6</v>
      </c>
      <c r="C68" s="14">
        <v>3</v>
      </c>
      <c r="D68" s="14">
        <v>4.5</v>
      </c>
      <c r="E68" s="14">
        <v>1.5</v>
      </c>
      <c r="F68" s="16" t="s">
        <v>4</v>
      </c>
      <c r="G68" s="58">
        <f t="shared" si="4"/>
        <v>1.196870920358583</v>
      </c>
      <c r="H68" s="16">
        <f t="shared" si="5"/>
        <v>41</v>
      </c>
      <c r="I68" s="55">
        <f t="shared" si="6"/>
        <v>1.7500000000000009</v>
      </c>
      <c r="J68" s="16">
        <f t="shared" si="7"/>
        <v>36</v>
      </c>
    </row>
    <row r="69" spans="1:10" x14ac:dyDescent="0.3">
      <c r="A69" s="53">
        <v>68</v>
      </c>
      <c r="B69" s="15">
        <v>5.8</v>
      </c>
      <c r="C69" s="14">
        <v>2.7</v>
      </c>
      <c r="D69" s="14">
        <v>4.0999999999999996</v>
      </c>
      <c r="E69" s="14">
        <v>1</v>
      </c>
      <c r="F69" s="16" t="s">
        <v>4</v>
      </c>
      <c r="G69" s="58">
        <f t="shared" si="4"/>
        <v>1.0307764064044154</v>
      </c>
      <c r="H69" s="16">
        <f t="shared" si="5"/>
        <v>29</v>
      </c>
      <c r="I69" s="55">
        <f t="shared" si="6"/>
        <v>1.4500000000000002</v>
      </c>
      <c r="J69" s="16">
        <f t="shared" si="7"/>
        <v>19</v>
      </c>
    </row>
    <row r="70" spans="1:10" x14ac:dyDescent="0.3">
      <c r="A70" s="53">
        <v>69</v>
      </c>
      <c r="B70" s="15">
        <v>6.2</v>
      </c>
      <c r="C70" s="14">
        <v>2.2000000000000002</v>
      </c>
      <c r="D70" s="14">
        <v>4.5</v>
      </c>
      <c r="E70" s="14">
        <v>1.5</v>
      </c>
      <c r="F70" s="16" t="s">
        <v>4</v>
      </c>
      <c r="G70" s="58">
        <f t="shared" si="4"/>
        <v>0.84409715080670666</v>
      </c>
      <c r="H70" s="16">
        <f t="shared" si="5"/>
        <v>16</v>
      </c>
      <c r="I70" s="55">
        <f t="shared" si="6"/>
        <v>1.4500000000000002</v>
      </c>
      <c r="J70" s="16">
        <f t="shared" si="7"/>
        <v>19</v>
      </c>
    </row>
    <row r="71" spans="1:10" x14ac:dyDescent="0.3">
      <c r="A71" s="53">
        <v>70</v>
      </c>
      <c r="B71" s="15">
        <v>5.6</v>
      </c>
      <c r="C71" s="14">
        <v>2.5</v>
      </c>
      <c r="D71" s="14">
        <v>3.9</v>
      </c>
      <c r="E71" s="14">
        <v>1.1000000000000001</v>
      </c>
      <c r="F71" s="16" t="s">
        <v>4</v>
      </c>
      <c r="G71" s="58">
        <f t="shared" si="4"/>
        <v>1.2134661099511601</v>
      </c>
      <c r="H71" s="16">
        <f t="shared" si="5"/>
        <v>42</v>
      </c>
      <c r="I71" s="55">
        <f t="shared" si="6"/>
        <v>1.9500000000000002</v>
      </c>
      <c r="J71" s="16">
        <f t="shared" si="7"/>
        <v>44</v>
      </c>
    </row>
    <row r="72" spans="1:10" x14ac:dyDescent="0.3">
      <c r="A72" s="53">
        <v>71</v>
      </c>
      <c r="B72" s="15">
        <v>5.9</v>
      </c>
      <c r="C72" s="14">
        <v>3.2</v>
      </c>
      <c r="D72" s="14">
        <v>4.8</v>
      </c>
      <c r="E72" s="14">
        <v>1.8</v>
      </c>
      <c r="F72" s="16" t="s">
        <v>4</v>
      </c>
      <c r="G72" s="58">
        <f t="shared" si="4"/>
        <v>1.1926860441876563</v>
      </c>
      <c r="H72" s="16">
        <f t="shared" si="5"/>
        <v>40</v>
      </c>
      <c r="I72" s="55">
        <f t="shared" si="6"/>
        <v>2.25</v>
      </c>
      <c r="J72" s="16">
        <f t="shared" si="7"/>
        <v>56</v>
      </c>
    </row>
    <row r="73" spans="1:10" x14ac:dyDescent="0.3">
      <c r="A73" s="53">
        <v>72</v>
      </c>
      <c r="B73" s="15">
        <v>6.1</v>
      </c>
      <c r="C73" s="14">
        <v>2.8</v>
      </c>
      <c r="D73" s="14">
        <v>4</v>
      </c>
      <c r="E73" s="14">
        <v>1.3</v>
      </c>
      <c r="F73" s="16" t="s">
        <v>4</v>
      </c>
      <c r="G73" s="58">
        <f t="shared" si="4"/>
        <v>0.64226162893325689</v>
      </c>
      <c r="H73" s="16">
        <f t="shared" si="5"/>
        <v>7</v>
      </c>
      <c r="I73" s="55">
        <f t="shared" si="6"/>
        <v>0.95</v>
      </c>
      <c r="J73" s="16">
        <f t="shared" si="7"/>
        <v>6</v>
      </c>
    </row>
    <row r="74" spans="1:10" x14ac:dyDescent="0.3">
      <c r="A74" s="53">
        <v>73</v>
      </c>
      <c r="B74" s="15">
        <v>6.3</v>
      </c>
      <c r="C74" s="14">
        <v>2.5</v>
      </c>
      <c r="D74" s="14">
        <v>4.9000000000000004</v>
      </c>
      <c r="E74" s="14">
        <v>1.5</v>
      </c>
      <c r="F74" s="16" t="s">
        <v>4</v>
      </c>
      <c r="G74" s="58">
        <f t="shared" si="4"/>
        <v>0.92870878105033627</v>
      </c>
      <c r="H74" s="16">
        <f t="shared" si="5"/>
        <v>22</v>
      </c>
      <c r="I74" s="55">
        <f t="shared" si="6"/>
        <v>1.4500000000000011</v>
      </c>
      <c r="J74" s="16">
        <f t="shared" si="7"/>
        <v>26</v>
      </c>
    </row>
    <row r="75" spans="1:10" x14ac:dyDescent="0.3">
      <c r="A75" s="53">
        <v>74</v>
      </c>
      <c r="B75" s="15">
        <v>6.1</v>
      </c>
      <c r="C75" s="14">
        <v>2.8</v>
      </c>
      <c r="D75" s="14">
        <v>4.7</v>
      </c>
      <c r="E75" s="14">
        <v>1.2</v>
      </c>
      <c r="F75" s="16" t="s">
        <v>4</v>
      </c>
      <c r="G75" s="58">
        <f t="shared" si="4"/>
        <v>0.90138781886599806</v>
      </c>
      <c r="H75" s="16">
        <f t="shared" si="5"/>
        <v>19</v>
      </c>
      <c r="I75" s="55">
        <f t="shared" si="6"/>
        <v>1.5500000000000009</v>
      </c>
      <c r="J75" s="16">
        <f t="shared" si="7"/>
        <v>30</v>
      </c>
    </row>
    <row r="76" spans="1:10" x14ac:dyDescent="0.3">
      <c r="A76" s="53">
        <v>75</v>
      </c>
      <c r="B76" s="15">
        <v>6.4</v>
      </c>
      <c r="C76" s="14">
        <v>2.9</v>
      </c>
      <c r="D76" s="14">
        <v>4.3</v>
      </c>
      <c r="E76" s="14">
        <v>1.3</v>
      </c>
      <c r="F76" s="16" t="s">
        <v>4</v>
      </c>
      <c r="G76" s="58">
        <f t="shared" si="4"/>
        <v>0.43874821936960601</v>
      </c>
      <c r="H76" s="16">
        <f t="shared" si="5"/>
        <v>2</v>
      </c>
      <c r="I76" s="55">
        <f t="shared" si="6"/>
        <v>0.84999999999999987</v>
      </c>
      <c r="J76" s="16">
        <f t="shared" si="7"/>
        <v>4</v>
      </c>
    </row>
    <row r="77" spans="1:10" x14ac:dyDescent="0.3">
      <c r="A77" s="53">
        <v>76</v>
      </c>
      <c r="B77" s="15">
        <v>6.6</v>
      </c>
      <c r="C77" s="14">
        <v>3</v>
      </c>
      <c r="D77" s="14">
        <v>4.4000000000000004</v>
      </c>
      <c r="E77" s="14">
        <v>1.4</v>
      </c>
      <c r="F77" s="16" t="s">
        <v>4</v>
      </c>
      <c r="G77" s="58">
        <f t="shared" si="4"/>
        <v>0.41533119314590439</v>
      </c>
      <c r="H77" s="16">
        <f t="shared" si="5"/>
        <v>1</v>
      </c>
      <c r="I77" s="55">
        <f t="shared" si="6"/>
        <v>0.75000000000000133</v>
      </c>
      <c r="J77" s="16">
        <f t="shared" si="7"/>
        <v>3</v>
      </c>
    </row>
    <row r="78" spans="1:10" x14ac:dyDescent="0.3">
      <c r="A78" s="53">
        <v>77</v>
      </c>
      <c r="B78" s="15">
        <v>6.8</v>
      </c>
      <c r="C78" s="14">
        <v>2.8</v>
      </c>
      <c r="D78" s="14">
        <v>4.8</v>
      </c>
      <c r="E78" s="14">
        <v>1.4</v>
      </c>
      <c r="F78" s="16" t="s">
        <v>4</v>
      </c>
      <c r="G78" s="58">
        <f t="shared" si="4"/>
        <v>0.71589105316381774</v>
      </c>
      <c r="H78" s="16">
        <f t="shared" si="5"/>
        <v>11</v>
      </c>
      <c r="I78" s="55">
        <f t="shared" si="6"/>
        <v>0.94999999999999973</v>
      </c>
      <c r="J78" s="16">
        <f t="shared" si="7"/>
        <v>5</v>
      </c>
    </row>
    <row r="79" spans="1:10" x14ac:dyDescent="0.3">
      <c r="A79" s="53">
        <v>78</v>
      </c>
      <c r="B79" s="15">
        <v>6.7</v>
      </c>
      <c r="C79" s="14">
        <v>3</v>
      </c>
      <c r="D79" s="14">
        <v>5</v>
      </c>
      <c r="E79" s="14">
        <v>1.7</v>
      </c>
      <c r="F79" s="16" t="s">
        <v>4</v>
      </c>
      <c r="G79" s="58">
        <f t="shared" si="4"/>
        <v>0.95524865872714027</v>
      </c>
      <c r="H79" s="16">
        <f t="shared" si="5"/>
        <v>24</v>
      </c>
      <c r="I79" s="55">
        <f t="shared" si="6"/>
        <v>1.3500000000000003</v>
      </c>
      <c r="J79" s="16">
        <f t="shared" si="7"/>
        <v>14</v>
      </c>
    </row>
    <row r="80" spans="1:10" x14ac:dyDescent="0.3">
      <c r="A80" s="53">
        <v>79</v>
      </c>
      <c r="B80" s="15">
        <v>6</v>
      </c>
      <c r="C80" s="14">
        <v>2.9</v>
      </c>
      <c r="D80" s="14">
        <v>4.5</v>
      </c>
      <c r="E80" s="14">
        <v>1.5</v>
      </c>
      <c r="F80" s="16" t="s">
        <v>4</v>
      </c>
      <c r="G80" s="58">
        <f t="shared" si="4"/>
        <v>0.82006097334283656</v>
      </c>
      <c r="H80" s="16">
        <f t="shared" si="5"/>
        <v>13</v>
      </c>
      <c r="I80" s="55">
        <f t="shared" si="6"/>
        <v>1.2500000000000004</v>
      </c>
      <c r="J80" s="16">
        <f t="shared" si="7"/>
        <v>13</v>
      </c>
    </row>
    <row r="81" spans="1:10" x14ac:dyDescent="0.3">
      <c r="A81" s="53">
        <v>80</v>
      </c>
      <c r="B81" s="15">
        <v>5.7</v>
      </c>
      <c r="C81" s="14">
        <v>2.6</v>
      </c>
      <c r="D81" s="14">
        <v>3.5</v>
      </c>
      <c r="E81" s="14">
        <v>1</v>
      </c>
      <c r="F81" s="16" t="s">
        <v>4</v>
      </c>
      <c r="G81" s="58">
        <f t="shared" si="4"/>
        <v>1.2776932339180636</v>
      </c>
      <c r="H81" s="16">
        <f t="shared" si="5"/>
        <v>49</v>
      </c>
      <c r="I81" s="55">
        <f t="shared" si="6"/>
        <v>2.2499999999999996</v>
      </c>
      <c r="J81" s="16">
        <f t="shared" si="7"/>
        <v>55</v>
      </c>
    </row>
    <row r="82" spans="1:10" x14ac:dyDescent="0.3">
      <c r="A82" s="53">
        <v>81</v>
      </c>
      <c r="B82" s="15">
        <v>5.5</v>
      </c>
      <c r="C82" s="14">
        <v>2.4</v>
      </c>
      <c r="D82" s="14">
        <v>3.8</v>
      </c>
      <c r="E82" s="14">
        <v>1.1000000000000001</v>
      </c>
      <c r="F82" s="16" t="s">
        <v>4</v>
      </c>
      <c r="G82" s="58">
        <f t="shared" si="4"/>
        <v>1.3462912017836262</v>
      </c>
      <c r="H82" s="16">
        <f t="shared" si="5"/>
        <v>55</v>
      </c>
      <c r="I82" s="55">
        <f t="shared" si="6"/>
        <v>2.25</v>
      </c>
      <c r="J82" s="16">
        <f t="shared" si="7"/>
        <v>56</v>
      </c>
    </row>
    <row r="83" spans="1:10" x14ac:dyDescent="0.3">
      <c r="A83" s="53">
        <v>82</v>
      </c>
      <c r="B83" s="15">
        <v>5.5</v>
      </c>
      <c r="C83" s="14">
        <v>2.4</v>
      </c>
      <c r="D83" s="14">
        <v>3.7</v>
      </c>
      <c r="E83" s="14">
        <v>1</v>
      </c>
      <c r="F83" s="16" t="s">
        <v>4</v>
      </c>
      <c r="G83" s="58">
        <f t="shared" si="4"/>
        <v>1.4044571905188139</v>
      </c>
      <c r="H83" s="16">
        <f t="shared" si="5"/>
        <v>58</v>
      </c>
      <c r="I83" s="55">
        <f t="shared" si="6"/>
        <v>2.4499999999999997</v>
      </c>
      <c r="J83" s="16">
        <f t="shared" si="7"/>
        <v>67</v>
      </c>
    </row>
    <row r="84" spans="1:10" x14ac:dyDescent="0.3">
      <c r="A84" s="53">
        <v>83</v>
      </c>
      <c r="B84" s="15">
        <v>5.8</v>
      </c>
      <c r="C84" s="14">
        <v>2.7</v>
      </c>
      <c r="D84" s="14">
        <v>3.9</v>
      </c>
      <c r="E84" s="14">
        <v>1.2</v>
      </c>
      <c r="F84" s="16" t="s">
        <v>4</v>
      </c>
      <c r="G84" s="58">
        <f t="shared" si="4"/>
        <v>0.97082439194738024</v>
      </c>
      <c r="H84" s="16">
        <f t="shared" si="5"/>
        <v>26</v>
      </c>
      <c r="I84" s="55">
        <f t="shared" si="6"/>
        <v>1.45</v>
      </c>
      <c r="J84" s="16">
        <f t="shared" si="7"/>
        <v>17</v>
      </c>
    </row>
    <row r="85" spans="1:10" x14ac:dyDescent="0.3">
      <c r="A85" s="53">
        <v>84</v>
      </c>
      <c r="B85" s="15">
        <v>6</v>
      </c>
      <c r="C85" s="14">
        <v>2.7</v>
      </c>
      <c r="D85" s="14">
        <v>5.0999999999999996</v>
      </c>
      <c r="E85" s="14">
        <v>1.6</v>
      </c>
      <c r="F85" s="16" t="s">
        <v>4</v>
      </c>
      <c r="G85" s="58">
        <f t="shared" si="4"/>
        <v>1.2257650672131264</v>
      </c>
      <c r="H85" s="16">
        <f t="shared" si="5"/>
        <v>44</v>
      </c>
      <c r="I85" s="55">
        <f t="shared" si="6"/>
        <v>1.85</v>
      </c>
      <c r="J85" s="16">
        <f t="shared" si="7"/>
        <v>39</v>
      </c>
    </row>
    <row r="86" spans="1:10" x14ac:dyDescent="0.3">
      <c r="A86" s="53">
        <v>85</v>
      </c>
      <c r="B86" s="15">
        <v>5.4</v>
      </c>
      <c r="C86" s="14">
        <v>3</v>
      </c>
      <c r="D86" s="14">
        <v>4.5</v>
      </c>
      <c r="E86" s="14">
        <v>1.5</v>
      </c>
      <c r="F86" s="16" t="s">
        <v>4</v>
      </c>
      <c r="G86" s="58">
        <f t="shared" si="4"/>
        <v>1.382931668593933</v>
      </c>
      <c r="H86" s="16">
        <f t="shared" si="5"/>
        <v>56</v>
      </c>
      <c r="I86" s="55">
        <f t="shared" si="6"/>
        <v>1.9500000000000002</v>
      </c>
      <c r="J86" s="16">
        <f t="shared" si="7"/>
        <v>44</v>
      </c>
    </row>
    <row r="87" spans="1:10" x14ac:dyDescent="0.3">
      <c r="A87" s="53">
        <v>86</v>
      </c>
      <c r="B87" s="15">
        <v>6</v>
      </c>
      <c r="C87" s="14">
        <v>3.4</v>
      </c>
      <c r="D87" s="14">
        <v>4.5</v>
      </c>
      <c r="E87" s="14">
        <v>1.6</v>
      </c>
      <c r="F87" s="16" t="s">
        <v>4</v>
      </c>
      <c r="G87" s="58">
        <f t="shared" si="4"/>
        <v>1.0404326023342407</v>
      </c>
      <c r="H87" s="16">
        <f t="shared" si="5"/>
        <v>31</v>
      </c>
      <c r="I87" s="55">
        <f t="shared" si="6"/>
        <v>1.8500000000000005</v>
      </c>
      <c r="J87" s="16">
        <f t="shared" si="7"/>
        <v>40</v>
      </c>
    </row>
    <row r="88" spans="1:10" x14ac:dyDescent="0.3">
      <c r="A88" s="53">
        <v>87</v>
      </c>
      <c r="B88" s="15">
        <v>6.7</v>
      </c>
      <c r="C88" s="14">
        <v>3.1</v>
      </c>
      <c r="D88" s="14">
        <v>4.7</v>
      </c>
      <c r="E88" s="14">
        <v>1.5</v>
      </c>
      <c r="F88" s="16" t="s">
        <v>4</v>
      </c>
      <c r="G88" s="58">
        <f t="shared" si="4"/>
        <v>0.69462219947249071</v>
      </c>
      <c r="H88" s="16">
        <f t="shared" si="5"/>
        <v>9</v>
      </c>
      <c r="I88" s="55">
        <f t="shared" si="6"/>
        <v>0.95000000000000062</v>
      </c>
      <c r="J88" s="16">
        <f t="shared" si="7"/>
        <v>8</v>
      </c>
    </row>
    <row r="89" spans="1:10" x14ac:dyDescent="0.3">
      <c r="A89" s="53">
        <v>88</v>
      </c>
      <c r="B89" s="15">
        <v>6.3</v>
      </c>
      <c r="C89" s="14">
        <v>2.2999999999999998</v>
      </c>
      <c r="D89" s="14">
        <v>4.4000000000000004</v>
      </c>
      <c r="E89" s="14">
        <v>1.3</v>
      </c>
      <c r="F89" s="16" t="s">
        <v>4</v>
      </c>
      <c r="G89" s="58">
        <f t="shared" si="4"/>
        <v>0.70178344238091062</v>
      </c>
      <c r="H89" s="16">
        <f t="shared" si="5"/>
        <v>10</v>
      </c>
      <c r="I89" s="55">
        <f t="shared" si="6"/>
        <v>1.3500000000000012</v>
      </c>
      <c r="J89" s="16">
        <f t="shared" si="7"/>
        <v>16</v>
      </c>
    </row>
    <row r="90" spans="1:10" x14ac:dyDescent="0.3">
      <c r="A90" s="53">
        <v>89</v>
      </c>
      <c r="B90" s="15">
        <v>5.6</v>
      </c>
      <c r="C90" s="14">
        <v>3</v>
      </c>
      <c r="D90" s="14">
        <v>4.0999999999999996</v>
      </c>
      <c r="E90" s="14">
        <v>1.3</v>
      </c>
      <c r="F90" s="16" t="s">
        <v>4</v>
      </c>
      <c r="G90" s="58">
        <f t="shared" si="4"/>
        <v>1.1456439237389604</v>
      </c>
      <c r="H90" s="16">
        <f t="shared" si="5"/>
        <v>39</v>
      </c>
      <c r="I90" s="55">
        <f t="shared" si="6"/>
        <v>1.5500000000000005</v>
      </c>
      <c r="J90" s="16">
        <f t="shared" si="7"/>
        <v>29</v>
      </c>
    </row>
    <row r="91" spans="1:10" x14ac:dyDescent="0.3">
      <c r="A91" s="53">
        <v>90</v>
      </c>
      <c r="B91" s="15">
        <v>5.5</v>
      </c>
      <c r="C91" s="14">
        <v>2.5</v>
      </c>
      <c r="D91" s="14">
        <v>4</v>
      </c>
      <c r="E91" s="14">
        <v>1.3</v>
      </c>
      <c r="F91" s="16" t="s">
        <v>4</v>
      </c>
      <c r="G91" s="58">
        <f t="shared" si="4"/>
        <v>1.2459935794377115</v>
      </c>
      <c r="H91" s="16">
        <f t="shared" si="5"/>
        <v>46</v>
      </c>
      <c r="I91" s="55">
        <f t="shared" si="6"/>
        <v>1.7499999999999998</v>
      </c>
      <c r="J91" s="16">
        <f t="shared" si="7"/>
        <v>35</v>
      </c>
    </row>
    <row r="92" spans="1:10" x14ac:dyDescent="0.3">
      <c r="A92" s="53">
        <v>91</v>
      </c>
      <c r="B92" s="15">
        <v>5.5</v>
      </c>
      <c r="C92" s="14">
        <v>2.6</v>
      </c>
      <c r="D92" s="14">
        <v>4.4000000000000004</v>
      </c>
      <c r="E92" s="14">
        <v>1.2</v>
      </c>
      <c r="F92" s="16" t="s">
        <v>4</v>
      </c>
      <c r="G92" s="58">
        <f t="shared" si="4"/>
        <v>1.28160056179763</v>
      </c>
      <c r="H92" s="16">
        <f t="shared" si="5"/>
        <v>50</v>
      </c>
      <c r="I92" s="55">
        <f t="shared" si="6"/>
        <v>1.9500000000000008</v>
      </c>
      <c r="J92" s="16">
        <f t="shared" si="7"/>
        <v>48</v>
      </c>
    </row>
    <row r="93" spans="1:10" x14ac:dyDescent="0.3">
      <c r="A93" s="53">
        <v>92</v>
      </c>
      <c r="B93" s="15">
        <v>6.1</v>
      </c>
      <c r="C93" s="14">
        <v>3</v>
      </c>
      <c r="D93" s="14">
        <v>4.5999999999999996</v>
      </c>
      <c r="E93" s="14">
        <v>1.4</v>
      </c>
      <c r="F93" s="16" t="s">
        <v>4</v>
      </c>
      <c r="G93" s="58">
        <f t="shared" si="4"/>
        <v>0.82613558209291571</v>
      </c>
      <c r="H93" s="16">
        <f t="shared" si="5"/>
        <v>14</v>
      </c>
      <c r="I93" s="55">
        <f t="shared" si="6"/>
        <v>1.4500000000000006</v>
      </c>
      <c r="J93" s="16">
        <f t="shared" si="7"/>
        <v>23</v>
      </c>
    </row>
    <row r="94" spans="1:10" x14ac:dyDescent="0.3">
      <c r="A94" s="53">
        <v>93</v>
      </c>
      <c r="B94" s="15">
        <v>5.8</v>
      </c>
      <c r="C94" s="14">
        <v>2.6</v>
      </c>
      <c r="D94" s="14">
        <v>4</v>
      </c>
      <c r="E94" s="14">
        <v>1.2</v>
      </c>
      <c r="F94" s="16" t="s">
        <v>4</v>
      </c>
      <c r="G94" s="58">
        <f t="shared" si="4"/>
        <v>0.96566039579139862</v>
      </c>
      <c r="H94" s="16">
        <f t="shared" si="5"/>
        <v>25</v>
      </c>
      <c r="I94" s="55">
        <f t="shared" si="6"/>
        <v>1.45</v>
      </c>
      <c r="J94" s="16">
        <f t="shared" si="7"/>
        <v>17</v>
      </c>
    </row>
    <row r="95" spans="1:10" x14ac:dyDescent="0.3">
      <c r="A95" s="53">
        <v>94</v>
      </c>
      <c r="B95" s="15">
        <v>5</v>
      </c>
      <c r="C95" s="14">
        <v>2.2999999999999998</v>
      </c>
      <c r="D95" s="14">
        <v>3.3</v>
      </c>
      <c r="E95" s="14">
        <v>1</v>
      </c>
      <c r="F95" s="16" t="s">
        <v>4</v>
      </c>
      <c r="G95" s="58">
        <f t="shared" si="4"/>
        <v>1.9956202043475106</v>
      </c>
      <c r="H95" s="16">
        <f t="shared" si="5"/>
        <v>85</v>
      </c>
      <c r="I95" s="55">
        <f t="shared" si="6"/>
        <v>3.45</v>
      </c>
      <c r="J95" s="16">
        <f t="shared" si="7"/>
        <v>90</v>
      </c>
    </row>
    <row r="96" spans="1:10" x14ac:dyDescent="0.3">
      <c r="A96" s="53">
        <v>95</v>
      </c>
      <c r="B96" s="15">
        <v>5.6</v>
      </c>
      <c r="C96" s="14">
        <v>2.7</v>
      </c>
      <c r="D96" s="14">
        <v>4.2</v>
      </c>
      <c r="E96" s="14">
        <v>1.3</v>
      </c>
      <c r="F96" s="16" t="s">
        <v>4</v>
      </c>
      <c r="G96" s="58">
        <f t="shared" si="4"/>
        <v>1.123610252712212</v>
      </c>
      <c r="H96" s="16">
        <f t="shared" si="5"/>
        <v>38</v>
      </c>
      <c r="I96" s="55">
        <f t="shared" si="6"/>
        <v>1.4500000000000008</v>
      </c>
      <c r="J96" s="16">
        <f t="shared" si="7"/>
        <v>25</v>
      </c>
    </row>
    <row r="97" spans="1:10" x14ac:dyDescent="0.3">
      <c r="A97" s="53">
        <v>96</v>
      </c>
      <c r="B97" s="15">
        <v>5.7</v>
      </c>
      <c r="C97" s="14">
        <v>3</v>
      </c>
      <c r="D97" s="14">
        <v>4.2</v>
      </c>
      <c r="E97" s="14">
        <v>1.2</v>
      </c>
      <c r="F97" s="16" t="s">
        <v>4</v>
      </c>
      <c r="G97" s="58">
        <f t="shared" si="4"/>
        <v>1.0781929326423914</v>
      </c>
      <c r="H97" s="16">
        <f t="shared" si="5"/>
        <v>34</v>
      </c>
      <c r="I97" s="55">
        <f t="shared" si="6"/>
        <v>1.6500000000000006</v>
      </c>
      <c r="J97" s="16">
        <f t="shared" si="7"/>
        <v>33</v>
      </c>
    </row>
    <row r="98" spans="1:10" x14ac:dyDescent="0.3">
      <c r="A98" s="53">
        <v>97</v>
      </c>
      <c r="B98" s="15">
        <v>5.7</v>
      </c>
      <c r="C98" s="14">
        <v>2.9</v>
      </c>
      <c r="D98" s="14">
        <v>4.2</v>
      </c>
      <c r="E98" s="14">
        <v>1.3</v>
      </c>
      <c r="F98" s="16" t="s">
        <v>4</v>
      </c>
      <c r="G98" s="58">
        <f t="shared" si="4"/>
        <v>1.0356157588603989</v>
      </c>
      <c r="H98" s="16">
        <f t="shared" si="5"/>
        <v>30</v>
      </c>
      <c r="I98" s="55">
        <f t="shared" si="6"/>
        <v>1.4500000000000004</v>
      </c>
      <c r="J98" s="16">
        <f t="shared" si="7"/>
        <v>22</v>
      </c>
    </row>
    <row r="99" spans="1:10" x14ac:dyDescent="0.3">
      <c r="A99" s="53">
        <v>98</v>
      </c>
      <c r="B99" s="15">
        <v>6.2</v>
      </c>
      <c r="C99" s="14">
        <v>2.9</v>
      </c>
      <c r="D99" s="14">
        <v>4.3</v>
      </c>
      <c r="E99" s="14">
        <v>1.3</v>
      </c>
      <c r="F99" s="16" t="s">
        <v>4</v>
      </c>
      <c r="G99" s="58">
        <f t="shared" si="4"/>
        <v>0.59371710435189584</v>
      </c>
      <c r="H99" s="16">
        <f t="shared" si="5"/>
        <v>6</v>
      </c>
      <c r="I99" s="55">
        <f t="shared" si="6"/>
        <v>1.05</v>
      </c>
      <c r="J99" s="16">
        <f t="shared" si="7"/>
        <v>9</v>
      </c>
    </row>
    <row r="100" spans="1:10" x14ac:dyDescent="0.3">
      <c r="A100" s="53">
        <v>99</v>
      </c>
      <c r="B100" s="15">
        <v>5.0999999999999996</v>
      </c>
      <c r="C100" s="14">
        <v>2.5</v>
      </c>
      <c r="D100" s="14">
        <v>3</v>
      </c>
      <c r="E100" s="14">
        <v>1.1000000000000001</v>
      </c>
      <c r="F100" s="16" t="s">
        <v>4</v>
      </c>
      <c r="G100" s="58">
        <f t="shared" si="4"/>
        <v>1.9981241202688089</v>
      </c>
      <c r="H100" s="16">
        <f t="shared" si="5"/>
        <v>86</v>
      </c>
      <c r="I100" s="55">
        <f t="shared" si="6"/>
        <v>3.35</v>
      </c>
      <c r="J100" s="16">
        <f t="shared" si="7"/>
        <v>88</v>
      </c>
    </row>
    <row r="101" spans="1:10" x14ac:dyDescent="0.3">
      <c r="A101" s="53">
        <v>100</v>
      </c>
      <c r="B101" s="15">
        <v>5.7</v>
      </c>
      <c r="C101" s="14">
        <v>2.8</v>
      </c>
      <c r="D101" s="14">
        <v>4.0999999999999996</v>
      </c>
      <c r="E101" s="14">
        <v>1.3</v>
      </c>
      <c r="F101" s="16" t="s">
        <v>4</v>
      </c>
      <c r="G101" s="58">
        <f t="shared" si="4"/>
        <v>1.0210288928331068</v>
      </c>
      <c r="H101" s="16">
        <f t="shared" si="5"/>
        <v>27</v>
      </c>
      <c r="I101" s="55">
        <f t="shared" si="6"/>
        <v>1.2499999999999998</v>
      </c>
      <c r="J101" s="16">
        <f t="shared" si="7"/>
        <v>12</v>
      </c>
    </row>
    <row r="102" spans="1:10" x14ac:dyDescent="0.3">
      <c r="A102" s="53">
        <v>101</v>
      </c>
      <c r="B102" s="15">
        <v>6.3</v>
      </c>
      <c r="C102" s="14">
        <v>3.3</v>
      </c>
      <c r="D102" s="14">
        <v>6</v>
      </c>
      <c r="E102" s="14">
        <v>2.5</v>
      </c>
      <c r="F102" s="16" t="s">
        <v>5</v>
      </c>
      <c r="G102" s="58">
        <f t="shared" si="4"/>
        <v>2.2522211259110421</v>
      </c>
      <c r="H102" s="16">
        <f t="shared" si="5"/>
        <v>92</v>
      </c>
      <c r="I102" s="55">
        <f t="shared" si="6"/>
        <v>3.8500000000000005</v>
      </c>
      <c r="J102" s="16">
        <f t="shared" si="7"/>
        <v>93</v>
      </c>
    </row>
    <row r="103" spans="1:10" x14ac:dyDescent="0.3">
      <c r="A103" s="53">
        <v>102</v>
      </c>
      <c r="B103" s="15">
        <v>5.8</v>
      </c>
      <c r="C103" s="14">
        <v>2.7</v>
      </c>
      <c r="D103" s="14">
        <v>5.0999999999999996</v>
      </c>
      <c r="E103" s="14">
        <v>1.9</v>
      </c>
      <c r="F103" s="16" t="s">
        <v>5</v>
      </c>
      <c r="G103" s="58">
        <f t="shared" si="4"/>
        <v>1.4044571905188141</v>
      </c>
      <c r="H103" s="16">
        <f t="shared" si="5"/>
        <v>59</v>
      </c>
      <c r="I103" s="55">
        <f t="shared" si="6"/>
        <v>2.35</v>
      </c>
      <c r="J103" s="16">
        <f t="shared" si="7"/>
        <v>60</v>
      </c>
    </row>
    <row r="104" spans="1:10" x14ac:dyDescent="0.3">
      <c r="A104" s="53">
        <v>103</v>
      </c>
      <c r="B104" s="15">
        <v>7.1</v>
      </c>
      <c r="C104" s="14">
        <v>3</v>
      </c>
      <c r="D104" s="14">
        <v>5.9</v>
      </c>
      <c r="E104" s="14">
        <v>2.1</v>
      </c>
      <c r="F104" s="16" t="s">
        <v>5</v>
      </c>
      <c r="G104" s="58">
        <f t="shared" si="4"/>
        <v>1.9551214796017158</v>
      </c>
      <c r="H104" s="16">
        <f t="shared" si="5"/>
        <v>83</v>
      </c>
      <c r="I104" s="55">
        <f t="shared" si="6"/>
        <v>3.0500000000000003</v>
      </c>
      <c r="J104" s="16">
        <f t="shared" si="7"/>
        <v>80</v>
      </c>
    </row>
    <row r="105" spans="1:10" x14ac:dyDescent="0.3">
      <c r="A105" s="53">
        <v>104</v>
      </c>
      <c r="B105" s="15">
        <v>6.3</v>
      </c>
      <c r="C105" s="14">
        <v>2.9</v>
      </c>
      <c r="D105" s="14">
        <v>5.6</v>
      </c>
      <c r="E105" s="14">
        <v>1.8</v>
      </c>
      <c r="F105" s="16" t="s">
        <v>5</v>
      </c>
      <c r="G105" s="58">
        <f t="shared" si="4"/>
        <v>1.5882380174268591</v>
      </c>
      <c r="H105" s="16">
        <f t="shared" si="5"/>
        <v>69</v>
      </c>
      <c r="I105" s="55">
        <f t="shared" si="6"/>
        <v>2.3500000000000005</v>
      </c>
      <c r="J105" s="16">
        <f t="shared" si="7"/>
        <v>64</v>
      </c>
    </row>
    <row r="106" spans="1:10" x14ac:dyDescent="0.3">
      <c r="A106" s="53">
        <v>105</v>
      </c>
      <c r="B106" s="15">
        <v>6.5</v>
      </c>
      <c r="C106" s="14">
        <v>3</v>
      </c>
      <c r="D106" s="14">
        <v>5.8</v>
      </c>
      <c r="E106" s="14">
        <v>2.2000000000000002</v>
      </c>
      <c r="F106" s="16" t="s">
        <v>5</v>
      </c>
      <c r="G106" s="58">
        <f t="shared" si="4"/>
        <v>1.8661457606521525</v>
      </c>
      <c r="H106" s="16">
        <f t="shared" si="5"/>
        <v>80</v>
      </c>
      <c r="I106" s="55">
        <f t="shared" si="6"/>
        <v>2.8500000000000005</v>
      </c>
      <c r="J106" s="16">
        <f t="shared" si="7"/>
        <v>79</v>
      </c>
    </row>
    <row r="107" spans="1:10" x14ac:dyDescent="0.3">
      <c r="A107" s="53">
        <v>106</v>
      </c>
      <c r="B107" s="15">
        <v>7.6</v>
      </c>
      <c r="C107" s="14">
        <v>3</v>
      </c>
      <c r="D107" s="14">
        <v>6.6</v>
      </c>
      <c r="E107" s="14">
        <v>2.1</v>
      </c>
      <c r="F107" s="16" t="s">
        <v>5</v>
      </c>
      <c r="G107" s="58">
        <f t="shared" si="4"/>
        <v>2.7354158733179856</v>
      </c>
      <c r="H107" s="16">
        <f t="shared" si="5"/>
        <v>96</v>
      </c>
      <c r="I107" s="55">
        <f t="shared" si="6"/>
        <v>4.25</v>
      </c>
      <c r="J107" s="16">
        <f t="shared" si="7"/>
        <v>96</v>
      </c>
    </row>
    <row r="108" spans="1:10" x14ac:dyDescent="0.3">
      <c r="A108" s="53">
        <v>107</v>
      </c>
      <c r="B108" s="15">
        <v>4.9000000000000004</v>
      </c>
      <c r="C108" s="14">
        <v>2.5</v>
      </c>
      <c r="D108" s="14">
        <v>4.5</v>
      </c>
      <c r="E108" s="14">
        <v>1.7</v>
      </c>
      <c r="F108" s="16" t="s">
        <v>5</v>
      </c>
      <c r="G108" s="58">
        <f t="shared" si="4"/>
        <v>1.8714967272212899</v>
      </c>
      <c r="H108" s="16">
        <f t="shared" si="5"/>
        <v>81</v>
      </c>
      <c r="I108" s="55">
        <f t="shared" si="6"/>
        <v>2.6500000000000004</v>
      </c>
      <c r="J108" s="16">
        <f t="shared" si="7"/>
        <v>73</v>
      </c>
    </row>
    <row r="109" spans="1:10" x14ac:dyDescent="0.3">
      <c r="A109" s="53">
        <v>108</v>
      </c>
      <c r="B109" s="15">
        <v>7.3</v>
      </c>
      <c r="C109" s="14">
        <v>2.9</v>
      </c>
      <c r="D109" s="14">
        <v>6.3</v>
      </c>
      <c r="E109" s="14">
        <v>1.8</v>
      </c>
      <c r="F109" s="16" t="s">
        <v>5</v>
      </c>
      <c r="G109" s="58">
        <f t="shared" si="4"/>
        <v>2.3048861143232218</v>
      </c>
      <c r="H109" s="16">
        <f t="shared" si="5"/>
        <v>93</v>
      </c>
      <c r="I109" s="55">
        <f t="shared" si="6"/>
        <v>3.25</v>
      </c>
      <c r="J109" s="16">
        <f t="shared" si="7"/>
        <v>86</v>
      </c>
    </row>
    <row r="110" spans="1:10" x14ac:dyDescent="0.3">
      <c r="A110" s="53">
        <v>109</v>
      </c>
      <c r="B110" s="15">
        <v>6.7</v>
      </c>
      <c r="C110" s="14">
        <v>2.5</v>
      </c>
      <c r="D110" s="14">
        <v>5.8</v>
      </c>
      <c r="E110" s="14">
        <v>1.8</v>
      </c>
      <c r="F110" s="16" t="s">
        <v>5</v>
      </c>
      <c r="G110" s="58">
        <f t="shared" si="4"/>
        <v>1.7442763542512409</v>
      </c>
      <c r="H110" s="16">
        <f t="shared" si="5"/>
        <v>75</v>
      </c>
      <c r="I110" s="55">
        <f t="shared" si="6"/>
        <v>2.25</v>
      </c>
      <c r="J110" s="16">
        <f t="shared" si="7"/>
        <v>56</v>
      </c>
    </row>
    <row r="111" spans="1:10" x14ac:dyDescent="0.3">
      <c r="A111" s="53">
        <v>110</v>
      </c>
      <c r="B111" s="15">
        <v>7.2</v>
      </c>
      <c r="C111" s="14">
        <v>3.6</v>
      </c>
      <c r="D111" s="14">
        <v>6.1</v>
      </c>
      <c r="E111" s="14">
        <v>2.5</v>
      </c>
      <c r="F111" s="16" t="s">
        <v>5</v>
      </c>
      <c r="G111" s="58">
        <f t="shared" si="4"/>
        <v>2.4438698819699876</v>
      </c>
      <c r="H111" s="16">
        <f t="shared" si="5"/>
        <v>95</v>
      </c>
      <c r="I111" s="55">
        <f t="shared" si="6"/>
        <v>4.3499999999999996</v>
      </c>
      <c r="J111" s="16">
        <f t="shared" si="7"/>
        <v>97</v>
      </c>
    </row>
    <row r="112" spans="1:10" x14ac:dyDescent="0.3">
      <c r="A112" s="53">
        <v>111</v>
      </c>
      <c r="B112" s="15">
        <v>6.5</v>
      </c>
      <c r="C112" s="14">
        <v>3.2</v>
      </c>
      <c r="D112" s="14">
        <v>5.0999999999999996</v>
      </c>
      <c r="E112" s="14">
        <v>2</v>
      </c>
      <c r="F112" s="16" t="s">
        <v>5</v>
      </c>
      <c r="G112" s="58">
        <f t="shared" si="4"/>
        <v>1.2216791722870617</v>
      </c>
      <c r="H112" s="16">
        <f t="shared" si="5"/>
        <v>43</v>
      </c>
      <c r="I112" s="55">
        <f t="shared" si="6"/>
        <v>2.1500000000000004</v>
      </c>
      <c r="J112" s="16">
        <f t="shared" si="7"/>
        <v>51</v>
      </c>
    </row>
    <row r="113" spans="1:10" x14ac:dyDescent="0.3">
      <c r="A113" s="53">
        <v>112</v>
      </c>
      <c r="B113" s="15">
        <v>6.4</v>
      </c>
      <c r="C113" s="14">
        <v>2.7</v>
      </c>
      <c r="D113" s="14">
        <v>5.3</v>
      </c>
      <c r="E113" s="14">
        <v>1.9</v>
      </c>
      <c r="F113" s="16" t="s">
        <v>5</v>
      </c>
      <c r="G113" s="58">
        <f t="shared" si="4"/>
        <v>1.3009611831257688</v>
      </c>
      <c r="H113" s="16">
        <f t="shared" si="5"/>
        <v>51</v>
      </c>
      <c r="I113" s="55">
        <f t="shared" si="6"/>
        <v>1.9499999999999997</v>
      </c>
      <c r="J113" s="16">
        <f t="shared" si="7"/>
        <v>41</v>
      </c>
    </row>
    <row r="114" spans="1:10" x14ac:dyDescent="0.3">
      <c r="A114" s="53">
        <v>113</v>
      </c>
      <c r="B114" s="15">
        <v>6.8</v>
      </c>
      <c r="C114" s="14">
        <v>3</v>
      </c>
      <c r="D114" s="14">
        <v>5.5</v>
      </c>
      <c r="E114" s="14">
        <v>2.1</v>
      </c>
      <c r="F114" s="16" t="s">
        <v>5</v>
      </c>
      <c r="G114" s="58">
        <f t="shared" si="4"/>
        <v>1.5467708298258023</v>
      </c>
      <c r="H114" s="16">
        <f t="shared" si="5"/>
        <v>68</v>
      </c>
      <c r="I114" s="55">
        <f t="shared" si="6"/>
        <v>2.35</v>
      </c>
      <c r="J114" s="16">
        <f t="shared" si="7"/>
        <v>60</v>
      </c>
    </row>
    <row r="115" spans="1:10" x14ac:dyDescent="0.3">
      <c r="A115" s="53">
        <v>114</v>
      </c>
      <c r="B115" s="15">
        <v>5.7</v>
      </c>
      <c r="C115" s="14">
        <v>2.5</v>
      </c>
      <c r="D115" s="14">
        <v>5</v>
      </c>
      <c r="E115" s="14">
        <v>2</v>
      </c>
      <c r="F115" s="16" t="s">
        <v>5</v>
      </c>
      <c r="G115" s="58">
        <f t="shared" si="4"/>
        <v>1.4568802284333466</v>
      </c>
      <c r="H115" s="16">
        <f t="shared" si="5"/>
        <v>62</v>
      </c>
      <c r="I115" s="55">
        <f t="shared" si="6"/>
        <v>2.6500000000000004</v>
      </c>
      <c r="J115" s="16">
        <f t="shared" si="7"/>
        <v>73</v>
      </c>
    </row>
    <row r="116" spans="1:10" x14ac:dyDescent="0.3">
      <c r="A116" s="53">
        <v>115</v>
      </c>
      <c r="B116" s="15">
        <v>5.8</v>
      </c>
      <c r="C116" s="14">
        <v>2.8</v>
      </c>
      <c r="D116" s="14">
        <v>5.0999999999999996</v>
      </c>
      <c r="E116" s="14">
        <v>2.4</v>
      </c>
      <c r="F116" s="16" t="s">
        <v>5</v>
      </c>
      <c r="G116" s="58">
        <f t="shared" si="4"/>
        <v>1.6194134740701649</v>
      </c>
      <c r="H116" s="16">
        <f t="shared" si="5"/>
        <v>70</v>
      </c>
      <c r="I116" s="55">
        <f t="shared" si="6"/>
        <v>2.85</v>
      </c>
      <c r="J116" s="16">
        <f t="shared" si="7"/>
        <v>78</v>
      </c>
    </row>
    <row r="117" spans="1:10" x14ac:dyDescent="0.3">
      <c r="A117" s="53">
        <v>116</v>
      </c>
      <c r="B117" s="15">
        <v>6.4</v>
      </c>
      <c r="C117" s="14">
        <v>3.2</v>
      </c>
      <c r="D117" s="14">
        <v>5.3</v>
      </c>
      <c r="E117" s="14">
        <v>2.2999999999999998</v>
      </c>
      <c r="F117" s="16" t="s">
        <v>5</v>
      </c>
      <c r="G117" s="58">
        <f t="shared" si="4"/>
        <v>1.5402921800749363</v>
      </c>
      <c r="H117" s="16">
        <f t="shared" si="5"/>
        <v>67</v>
      </c>
      <c r="I117" s="55">
        <f t="shared" si="6"/>
        <v>2.75</v>
      </c>
      <c r="J117" s="16">
        <f t="shared" si="7"/>
        <v>75</v>
      </c>
    </row>
    <row r="118" spans="1:10" x14ac:dyDescent="0.3">
      <c r="A118" s="53">
        <v>117</v>
      </c>
      <c r="B118" s="15">
        <v>6.5</v>
      </c>
      <c r="C118" s="14">
        <v>3</v>
      </c>
      <c r="D118" s="14">
        <v>5.5</v>
      </c>
      <c r="E118" s="14">
        <v>1.8</v>
      </c>
      <c r="F118" s="16" t="s">
        <v>5</v>
      </c>
      <c r="G118" s="58">
        <f t="shared" si="4"/>
        <v>1.4671400751121213</v>
      </c>
      <c r="H118" s="16">
        <f t="shared" si="5"/>
        <v>63</v>
      </c>
      <c r="I118" s="55">
        <f t="shared" si="6"/>
        <v>2.1500000000000004</v>
      </c>
      <c r="J118" s="16">
        <f t="shared" si="7"/>
        <v>51</v>
      </c>
    </row>
    <row r="119" spans="1:10" x14ac:dyDescent="0.3">
      <c r="A119" s="53">
        <v>118</v>
      </c>
      <c r="B119" s="15">
        <v>7.7</v>
      </c>
      <c r="C119" s="14">
        <v>3.8</v>
      </c>
      <c r="D119" s="14">
        <v>6.7</v>
      </c>
      <c r="E119" s="14">
        <v>2.2000000000000002</v>
      </c>
      <c r="F119" s="16" t="s">
        <v>5</v>
      </c>
      <c r="G119" s="58">
        <f t="shared" si="4"/>
        <v>3.0581857366746061</v>
      </c>
      <c r="H119" s="16">
        <f t="shared" si="5"/>
        <v>100</v>
      </c>
      <c r="I119" s="55">
        <f t="shared" si="6"/>
        <v>5.3500000000000005</v>
      </c>
      <c r="J119" s="16">
        <f t="shared" si="7"/>
        <v>100</v>
      </c>
    </row>
    <row r="120" spans="1:10" x14ac:dyDescent="0.3">
      <c r="A120" s="53">
        <v>119</v>
      </c>
      <c r="B120" s="15">
        <v>7.7</v>
      </c>
      <c r="C120" s="14">
        <v>2.6</v>
      </c>
      <c r="D120" s="14">
        <v>6.9</v>
      </c>
      <c r="E120" s="14">
        <v>2.2999999999999998</v>
      </c>
      <c r="F120" s="16" t="s">
        <v>5</v>
      </c>
      <c r="G120" s="58">
        <f t="shared" si="4"/>
        <v>3.0826125283596713</v>
      </c>
      <c r="H120" s="16">
        <f t="shared" si="5"/>
        <v>101</v>
      </c>
      <c r="I120" s="55">
        <f t="shared" si="6"/>
        <v>4.75</v>
      </c>
      <c r="J120" s="16">
        <f t="shared" si="7"/>
        <v>98</v>
      </c>
    </row>
    <row r="121" spans="1:10" x14ac:dyDescent="0.3">
      <c r="A121" s="53">
        <v>120</v>
      </c>
      <c r="B121" s="15">
        <v>6</v>
      </c>
      <c r="C121" s="14">
        <v>2.2000000000000002</v>
      </c>
      <c r="D121" s="14">
        <v>5</v>
      </c>
      <c r="E121" s="14">
        <v>1.5</v>
      </c>
      <c r="F121" s="16" t="s">
        <v>5</v>
      </c>
      <c r="G121" s="58">
        <f t="shared" si="4"/>
        <v>1.2658988901172166</v>
      </c>
      <c r="H121" s="16">
        <f t="shared" si="5"/>
        <v>48</v>
      </c>
      <c r="I121" s="55">
        <f t="shared" si="6"/>
        <v>2.1500000000000004</v>
      </c>
      <c r="J121" s="16">
        <f t="shared" si="7"/>
        <v>51</v>
      </c>
    </row>
    <row r="122" spans="1:10" x14ac:dyDescent="0.3">
      <c r="A122" s="53">
        <v>121</v>
      </c>
      <c r="B122" s="15">
        <v>6.9</v>
      </c>
      <c r="C122" s="14">
        <v>3.2</v>
      </c>
      <c r="D122" s="14">
        <v>5.7</v>
      </c>
      <c r="E122" s="14">
        <v>2.2999999999999998</v>
      </c>
      <c r="F122" s="16" t="s">
        <v>5</v>
      </c>
      <c r="G122" s="58">
        <f t="shared" si="4"/>
        <v>1.8553975315279476</v>
      </c>
      <c r="H122" s="16">
        <f t="shared" si="5"/>
        <v>79</v>
      </c>
      <c r="I122" s="55">
        <f t="shared" si="6"/>
        <v>3.0500000000000007</v>
      </c>
      <c r="J122" s="16">
        <f t="shared" si="7"/>
        <v>81</v>
      </c>
    </row>
    <row r="123" spans="1:10" x14ac:dyDescent="0.3">
      <c r="A123" s="53">
        <v>122</v>
      </c>
      <c r="B123" s="15">
        <v>5.6</v>
      </c>
      <c r="C123" s="14">
        <v>2.8</v>
      </c>
      <c r="D123" s="14">
        <v>4.9000000000000004</v>
      </c>
      <c r="E123" s="14">
        <v>2</v>
      </c>
      <c r="F123" s="16" t="s">
        <v>5</v>
      </c>
      <c r="G123" s="58">
        <f t="shared" si="4"/>
        <v>1.4500000000000008</v>
      </c>
      <c r="H123" s="16">
        <f t="shared" si="5"/>
        <v>61</v>
      </c>
      <c r="I123" s="55">
        <f t="shared" si="6"/>
        <v>2.4500000000000011</v>
      </c>
      <c r="J123" s="16">
        <f t="shared" si="7"/>
        <v>69</v>
      </c>
    </row>
    <row r="124" spans="1:10" x14ac:dyDescent="0.3">
      <c r="A124" s="53">
        <v>123</v>
      </c>
      <c r="B124" s="15">
        <v>7.7</v>
      </c>
      <c r="C124" s="14">
        <v>2.8</v>
      </c>
      <c r="D124" s="14">
        <v>6.7</v>
      </c>
      <c r="E124" s="14">
        <v>2</v>
      </c>
      <c r="F124" s="16" t="s">
        <v>5</v>
      </c>
      <c r="G124" s="58">
        <f t="shared" si="4"/>
        <v>2.8306359709436326</v>
      </c>
      <c r="H124" s="16">
        <f t="shared" si="5"/>
        <v>97</v>
      </c>
      <c r="I124" s="55">
        <f t="shared" si="6"/>
        <v>4.1500000000000004</v>
      </c>
      <c r="J124" s="16">
        <f t="shared" si="7"/>
        <v>95</v>
      </c>
    </row>
    <row r="125" spans="1:10" x14ac:dyDescent="0.3">
      <c r="A125" s="53">
        <v>124</v>
      </c>
      <c r="B125" s="15">
        <v>6.3</v>
      </c>
      <c r="C125" s="14">
        <v>2.7</v>
      </c>
      <c r="D125" s="14">
        <v>4.9000000000000004</v>
      </c>
      <c r="E125" s="14">
        <v>1.8</v>
      </c>
      <c r="F125" s="16" t="s">
        <v>5</v>
      </c>
      <c r="G125" s="58">
        <f t="shared" si="4"/>
        <v>0.94472218138455999</v>
      </c>
      <c r="H125" s="16">
        <f t="shared" si="5"/>
        <v>23</v>
      </c>
      <c r="I125" s="55">
        <f t="shared" si="6"/>
        <v>1.5500000000000009</v>
      </c>
      <c r="J125" s="16">
        <f t="shared" si="7"/>
        <v>30</v>
      </c>
    </row>
    <row r="126" spans="1:10" x14ac:dyDescent="0.3">
      <c r="A126" s="53">
        <v>125</v>
      </c>
      <c r="B126" s="15">
        <v>6.7</v>
      </c>
      <c r="C126" s="14">
        <v>3.3</v>
      </c>
      <c r="D126" s="14">
        <v>5.7</v>
      </c>
      <c r="E126" s="14">
        <v>2.1</v>
      </c>
      <c r="F126" s="16" t="s">
        <v>5</v>
      </c>
      <c r="G126" s="58">
        <f t="shared" si="4"/>
        <v>1.7951323071016247</v>
      </c>
      <c r="H126" s="16">
        <f t="shared" si="5"/>
        <v>78</v>
      </c>
      <c r="I126" s="55">
        <f t="shared" si="6"/>
        <v>2.7500000000000004</v>
      </c>
      <c r="J126" s="16">
        <f t="shared" si="7"/>
        <v>77</v>
      </c>
    </row>
    <row r="127" spans="1:10" x14ac:dyDescent="0.3">
      <c r="A127" s="53">
        <v>126</v>
      </c>
      <c r="B127" s="15">
        <v>7.2</v>
      </c>
      <c r="C127" s="14">
        <v>3.2</v>
      </c>
      <c r="D127" s="14">
        <v>6</v>
      </c>
      <c r="E127" s="14">
        <v>1.8</v>
      </c>
      <c r="F127" s="16" t="s">
        <v>5</v>
      </c>
      <c r="G127" s="58">
        <f t="shared" si="4"/>
        <v>2.0377683872314836</v>
      </c>
      <c r="H127" s="16">
        <f t="shared" si="5"/>
        <v>89</v>
      </c>
      <c r="I127" s="55">
        <f t="shared" si="6"/>
        <v>3.1500000000000004</v>
      </c>
      <c r="J127" s="16">
        <f t="shared" si="7"/>
        <v>83</v>
      </c>
    </row>
    <row r="128" spans="1:10" x14ac:dyDescent="0.3">
      <c r="A128" s="53">
        <v>127</v>
      </c>
      <c r="B128" s="15">
        <v>6.2</v>
      </c>
      <c r="C128" s="14">
        <v>2.8</v>
      </c>
      <c r="D128" s="14">
        <v>4.8</v>
      </c>
      <c r="E128" s="14">
        <v>1.8</v>
      </c>
      <c r="F128" s="16" t="s">
        <v>5</v>
      </c>
      <c r="G128" s="58">
        <f t="shared" si="4"/>
        <v>0.91241437954473303</v>
      </c>
      <c r="H128" s="16">
        <f t="shared" si="5"/>
        <v>20</v>
      </c>
      <c r="I128" s="55">
        <f t="shared" si="6"/>
        <v>1.55</v>
      </c>
      <c r="J128" s="16">
        <f t="shared" si="7"/>
        <v>28</v>
      </c>
    </row>
    <row r="129" spans="1:10" x14ac:dyDescent="0.3">
      <c r="A129" s="53">
        <v>128</v>
      </c>
      <c r="B129" s="15">
        <v>6.1</v>
      </c>
      <c r="C129" s="14">
        <v>3</v>
      </c>
      <c r="D129" s="14">
        <v>4.9000000000000004</v>
      </c>
      <c r="E129" s="14">
        <v>1.8</v>
      </c>
      <c r="F129" s="16" t="s">
        <v>5</v>
      </c>
      <c r="G129" s="58">
        <f t="shared" si="4"/>
        <v>1.0735455276791952</v>
      </c>
      <c r="H129" s="16">
        <f t="shared" si="5"/>
        <v>33</v>
      </c>
      <c r="I129" s="55">
        <f t="shared" si="6"/>
        <v>1.9500000000000013</v>
      </c>
      <c r="J129" s="16">
        <f t="shared" si="7"/>
        <v>49</v>
      </c>
    </row>
    <row r="130" spans="1:10" x14ac:dyDescent="0.3">
      <c r="A130" s="53">
        <v>129</v>
      </c>
      <c r="B130" s="15">
        <v>6.4</v>
      </c>
      <c r="C130" s="14">
        <v>2.8</v>
      </c>
      <c r="D130" s="14">
        <v>5.6</v>
      </c>
      <c r="E130" s="14">
        <v>2.1</v>
      </c>
      <c r="F130" s="16" t="s">
        <v>5</v>
      </c>
      <c r="G130" s="58">
        <f t="shared" si="4"/>
        <v>1.6439282222773595</v>
      </c>
      <c r="H130" s="16">
        <f t="shared" si="5"/>
        <v>72</v>
      </c>
      <c r="I130" s="55">
        <f t="shared" si="6"/>
        <v>2.4499999999999997</v>
      </c>
      <c r="J130" s="16">
        <f t="shared" si="7"/>
        <v>67</v>
      </c>
    </row>
    <row r="131" spans="1:10" x14ac:dyDescent="0.3">
      <c r="A131" s="53">
        <v>130</v>
      </c>
      <c r="B131" s="15">
        <v>7.2</v>
      </c>
      <c r="C131" s="14">
        <v>3</v>
      </c>
      <c r="D131" s="14">
        <v>5.8</v>
      </c>
      <c r="E131" s="14">
        <v>1.6</v>
      </c>
      <c r="F131" s="16" t="s">
        <v>5</v>
      </c>
      <c r="G131" s="58">
        <f t="shared" ref="G131:G151" si="8">SQRT((B131-$L$4)^2+(C131-$M$4)^2+(D131-$N$4)^2+(E131-$O$4)^2)</f>
        <v>1.7923448328934923</v>
      </c>
      <c r="H131" s="16">
        <f t="shared" ref="H131:H151" si="9">RANK(G131,$G$2:$G$151,1)</f>
        <v>77</v>
      </c>
      <c r="I131" s="55">
        <f t="shared" ref="I131:I151" si="10">ABS(B131-$L$4)+ABS(C131-$M$4)+ABS(D131-$N$4)+ABS(E131-$O$4)</f>
        <v>2.5500000000000003</v>
      </c>
      <c r="J131" s="16">
        <f t="shared" ref="J131:J151" si="11">RANK(I131,$I$2:$I$151,1)</f>
        <v>72</v>
      </c>
    </row>
    <row r="132" spans="1:10" x14ac:dyDescent="0.3">
      <c r="A132" s="53">
        <v>131</v>
      </c>
      <c r="B132" s="15">
        <v>7.4</v>
      </c>
      <c r="C132" s="14">
        <v>2.8</v>
      </c>
      <c r="D132" s="14">
        <v>6.1</v>
      </c>
      <c r="E132" s="14">
        <v>1.9</v>
      </c>
      <c r="F132" s="16" t="s">
        <v>5</v>
      </c>
      <c r="G132" s="58">
        <f t="shared" si="8"/>
        <v>2.1569654610122995</v>
      </c>
      <c r="H132" s="16">
        <f t="shared" si="9"/>
        <v>91</v>
      </c>
      <c r="I132" s="55">
        <f t="shared" si="10"/>
        <v>3.15</v>
      </c>
      <c r="J132" s="16">
        <f t="shared" si="11"/>
        <v>82</v>
      </c>
    </row>
    <row r="133" spans="1:10" x14ac:dyDescent="0.3">
      <c r="A133" s="53">
        <v>132</v>
      </c>
      <c r="B133" s="15">
        <v>7.9</v>
      </c>
      <c r="C133" s="14">
        <v>3.8</v>
      </c>
      <c r="D133" s="14">
        <v>6.4</v>
      </c>
      <c r="E133" s="14">
        <v>2</v>
      </c>
      <c r="F133" s="16" t="s">
        <v>5</v>
      </c>
      <c r="G133" s="58">
        <f t="shared" si="8"/>
        <v>2.8429737951659004</v>
      </c>
      <c r="H133" s="16">
        <f t="shared" si="9"/>
        <v>98</v>
      </c>
      <c r="I133" s="55">
        <f t="shared" si="10"/>
        <v>5.0500000000000007</v>
      </c>
      <c r="J133" s="16">
        <f t="shared" si="11"/>
        <v>99</v>
      </c>
    </row>
    <row r="134" spans="1:10" x14ac:dyDescent="0.3">
      <c r="A134" s="53">
        <v>133</v>
      </c>
      <c r="B134" s="15">
        <v>6.4</v>
      </c>
      <c r="C134" s="14">
        <v>2.8</v>
      </c>
      <c r="D134" s="14">
        <v>5.6</v>
      </c>
      <c r="E134" s="14">
        <v>2.2000000000000002</v>
      </c>
      <c r="F134" s="16" t="s">
        <v>5</v>
      </c>
      <c r="G134" s="58">
        <f t="shared" si="8"/>
        <v>1.6830032679706834</v>
      </c>
      <c r="H134" s="16">
        <f t="shared" si="9"/>
        <v>73</v>
      </c>
      <c r="I134" s="55">
        <f t="shared" si="10"/>
        <v>2.5499999999999998</v>
      </c>
      <c r="J134" s="16">
        <f t="shared" si="11"/>
        <v>71</v>
      </c>
    </row>
    <row r="135" spans="1:10" x14ac:dyDescent="0.3">
      <c r="A135" s="53">
        <v>134</v>
      </c>
      <c r="B135" s="15">
        <v>6.3</v>
      </c>
      <c r="C135" s="14">
        <v>2.8</v>
      </c>
      <c r="D135" s="14">
        <v>5.0999999999999996</v>
      </c>
      <c r="E135" s="14">
        <v>1.5</v>
      </c>
      <c r="F135" s="16" t="s">
        <v>5</v>
      </c>
      <c r="G135" s="58">
        <f t="shared" si="8"/>
        <v>1.0781929326423914</v>
      </c>
      <c r="H135" s="16">
        <f t="shared" si="9"/>
        <v>34</v>
      </c>
      <c r="I135" s="55">
        <f t="shared" si="10"/>
        <v>1.4500000000000002</v>
      </c>
      <c r="J135" s="16">
        <f t="shared" si="11"/>
        <v>19</v>
      </c>
    </row>
    <row r="136" spans="1:10" x14ac:dyDescent="0.3">
      <c r="A136" s="53">
        <v>135</v>
      </c>
      <c r="B136" s="15">
        <v>6.1</v>
      </c>
      <c r="C136" s="14">
        <v>2.6</v>
      </c>
      <c r="D136" s="14">
        <v>5.6</v>
      </c>
      <c r="E136" s="14">
        <v>1.4</v>
      </c>
      <c r="F136" s="16" t="s">
        <v>5</v>
      </c>
      <c r="G136" s="58">
        <f t="shared" si="8"/>
        <v>1.625576820700886</v>
      </c>
      <c r="H136" s="16">
        <f t="shared" si="9"/>
        <v>71</v>
      </c>
      <c r="I136" s="55">
        <f t="shared" si="10"/>
        <v>2.3500000000000005</v>
      </c>
      <c r="J136" s="16">
        <f t="shared" si="11"/>
        <v>64</v>
      </c>
    </row>
    <row r="137" spans="1:10" x14ac:dyDescent="0.3">
      <c r="A137" s="53">
        <v>136</v>
      </c>
      <c r="B137" s="15">
        <v>7.7</v>
      </c>
      <c r="C137" s="14">
        <v>3</v>
      </c>
      <c r="D137" s="14">
        <v>6.1</v>
      </c>
      <c r="E137" s="14">
        <v>2.2999999999999998</v>
      </c>
      <c r="F137" s="16" t="s">
        <v>5</v>
      </c>
      <c r="G137" s="58">
        <f t="shared" si="8"/>
        <v>2.3879907872519106</v>
      </c>
      <c r="H137" s="16">
        <f t="shared" si="9"/>
        <v>94</v>
      </c>
      <c r="I137" s="55">
        <f t="shared" si="10"/>
        <v>4.05</v>
      </c>
      <c r="J137" s="16">
        <f t="shared" si="11"/>
        <v>94</v>
      </c>
    </row>
    <row r="138" spans="1:10" x14ac:dyDescent="0.3">
      <c r="A138" s="53">
        <v>137</v>
      </c>
      <c r="B138" s="15">
        <v>6.3</v>
      </c>
      <c r="C138" s="14">
        <v>3.4</v>
      </c>
      <c r="D138" s="14">
        <v>5.6</v>
      </c>
      <c r="E138" s="14">
        <v>2.4</v>
      </c>
      <c r="F138" s="16" t="s">
        <v>5</v>
      </c>
      <c r="G138" s="58">
        <f t="shared" si="8"/>
        <v>1.9085334683992314</v>
      </c>
      <c r="H138" s="16">
        <f t="shared" si="9"/>
        <v>82</v>
      </c>
      <c r="I138" s="55">
        <f t="shared" si="10"/>
        <v>3.45</v>
      </c>
      <c r="J138" s="16">
        <f t="shared" si="11"/>
        <v>90</v>
      </c>
    </row>
    <row r="139" spans="1:10" x14ac:dyDescent="0.3">
      <c r="A139" s="53">
        <v>138</v>
      </c>
      <c r="B139" s="15">
        <v>6.4</v>
      </c>
      <c r="C139" s="14">
        <v>3.1</v>
      </c>
      <c r="D139" s="14">
        <v>5.5</v>
      </c>
      <c r="E139" s="14">
        <v>1.8</v>
      </c>
      <c r="F139" s="16" t="s">
        <v>5</v>
      </c>
      <c r="G139" s="58">
        <f t="shared" si="8"/>
        <v>1.5041608956491328</v>
      </c>
      <c r="H139" s="16">
        <f t="shared" si="9"/>
        <v>65</v>
      </c>
      <c r="I139" s="55">
        <f t="shared" si="10"/>
        <v>2.3500000000000005</v>
      </c>
      <c r="J139" s="16">
        <f t="shared" si="11"/>
        <v>64</v>
      </c>
    </row>
    <row r="140" spans="1:10" x14ac:dyDescent="0.3">
      <c r="A140" s="53">
        <v>139</v>
      </c>
      <c r="B140" s="15">
        <v>6</v>
      </c>
      <c r="C140" s="14">
        <v>3</v>
      </c>
      <c r="D140" s="14">
        <v>4.8</v>
      </c>
      <c r="E140" s="14">
        <v>1.8</v>
      </c>
      <c r="F140" s="16" t="s">
        <v>5</v>
      </c>
      <c r="G140" s="58">
        <f t="shared" si="8"/>
        <v>1.0641898326896384</v>
      </c>
      <c r="H140" s="16">
        <f t="shared" si="9"/>
        <v>32</v>
      </c>
      <c r="I140" s="55">
        <f t="shared" si="10"/>
        <v>1.9500000000000004</v>
      </c>
      <c r="J140" s="16">
        <f t="shared" si="11"/>
        <v>46</v>
      </c>
    </row>
    <row r="141" spans="1:10" x14ac:dyDescent="0.3">
      <c r="A141" s="53">
        <v>140</v>
      </c>
      <c r="B141" s="15">
        <v>6.9</v>
      </c>
      <c r="C141" s="14">
        <v>3.1</v>
      </c>
      <c r="D141" s="14">
        <v>5.4</v>
      </c>
      <c r="E141" s="14">
        <v>2.1</v>
      </c>
      <c r="F141" s="16" t="s">
        <v>5</v>
      </c>
      <c r="G141" s="58">
        <f t="shared" si="8"/>
        <v>1.4874474780643525</v>
      </c>
      <c r="H141" s="16">
        <f t="shared" si="9"/>
        <v>64</v>
      </c>
      <c r="I141" s="55">
        <f t="shared" si="10"/>
        <v>2.4500000000000011</v>
      </c>
      <c r="J141" s="16">
        <f t="shared" si="11"/>
        <v>69</v>
      </c>
    </row>
    <row r="142" spans="1:10" x14ac:dyDescent="0.3">
      <c r="A142" s="53">
        <v>141</v>
      </c>
      <c r="B142" s="15">
        <v>6.7</v>
      </c>
      <c r="C142" s="14">
        <v>3.1</v>
      </c>
      <c r="D142" s="14">
        <v>5.6</v>
      </c>
      <c r="E142" s="14">
        <v>2.4</v>
      </c>
      <c r="F142" s="16" t="s">
        <v>5</v>
      </c>
      <c r="G142" s="58">
        <f t="shared" si="8"/>
        <v>1.7839562774911273</v>
      </c>
      <c r="H142" s="16">
        <f t="shared" si="9"/>
        <v>76</v>
      </c>
      <c r="I142" s="55">
        <f t="shared" si="10"/>
        <v>2.75</v>
      </c>
      <c r="J142" s="16">
        <f t="shared" si="11"/>
        <v>75</v>
      </c>
    </row>
    <row r="143" spans="1:10" x14ac:dyDescent="0.3">
      <c r="A143" s="53">
        <v>142</v>
      </c>
      <c r="B143" s="15">
        <v>6.9</v>
      </c>
      <c r="C143" s="14">
        <v>3.1</v>
      </c>
      <c r="D143" s="14">
        <v>5.0999999999999996</v>
      </c>
      <c r="E143" s="14">
        <v>2.2999999999999998</v>
      </c>
      <c r="F143" s="16" t="s">
        <v>5</v>
      </c>
      <c r="G143" s="58">
        <f t="shared" si="8"/>
        <v>1.3425721582097552</v>
      </c>
      <c r="H143" s="16">
        <f t="shared" si="9"/>
        <v>54</v>
      </c>
      <c r="I143" s="55">
        <f t="shared" si="10"/>
        <v>2.35</v>
      </c>
      <c r="J143" s="16">
        <f t="shared" si="11"/>
        <v>60</v>
      </c>
    </row>
    <row r="144" spans="1:10" x14ac:dyDescent="0.3">
      <c r="A144" s="53">
        <v>143</v>
      </c>
      <c r="B144" s="15">
        <v>5.8</v>
      </c>
      <c r="C144" s="14">
        <v>2.7</v>
      </c>
      <c r="D144" s="14">
        <v>5.0999999999999996</v>
      </c>
      <c r="E144" s="14">
        <v>1.9</v>
      </c>
      <c r="F144" s="16" t="s">
        <v>5</v>
      </c>
      <c r="G144" s="58">
        <f t="shared" si="8"/>
        <v>1.4044571905188141</v>
      </c>
      <c r="H144" s="16">
        <f t="shared" si="9"/>
        <v>59</v>
      </c>
      <c r="I144" s="55">
        <f t="shared" si="10"/>
        <v>2.35</v>
      </c>
      <c r="J144" s="16">
        <f t="shared" si="11"/>
        <v>60</v>
      </c>
    </row>
    <row r="145" spans="1:10" x14ac:dyDescent="0.3">
      <c r="A145" s="53">
        <v>144</v>
      </c>
      <c r="B145" s="15">
        <v>6.8</v>
      </c>
      <c r="C145" s="14">
        <v>3.2</v>
      </c>
      <c r="D145" s="14">
        <v>5.9</v>
      </c>
      <c r="E145" s="14">
        <v>2.2999999999999998</v>
      </c>
      <c r="F145" s="16" t="s">
        <v>5</v>
      </c>
      <c r="G145" s="58">
        <f t="shared" si="8"/>
        <v>2.0229928324143915</v>
      </c>
      <c r="H145" s="16">
        <f t="shared" si="9"/>
        <v>88</v>
      </c>
      <c r="I145" s="55">
        <f t="shared" si="10"/>
        <v>3.1500000000000004</v>
      </c>
      <c r="J145" s="16">
        <f t="shared" si="11"/>
        <v>83</v>
      </c>
    </row>
    <row r="146" spans="1:10" x14ac:dyDescent="0.3">
      <c r="A146" s="53">
        <v>145</v>
      </c>
      <c r="B146" s="15">
        <v>6.7</v>
      </c>
      <c r="C146" s="14">
        <v>3.3</v>
      </c>
      <c r="D146" s="14">
        <v>5.7</v>
      </c>
      <c r="E146" s="14">
        <v>2.5</v>
      </c>
      <c r="F146" s="16" t="s">
        <v>5</v>
      </c>
      <c r="G146" s="58">
        <f t="shared" si="8"/>
        <v>1.965324400703355</v>
      </c>
      <c r="H146" s="16">
        <f t="shared" si="9"/>
        <v>84</v>
      </c>
      <c r="I146" s="55">
        <f t="shared" si="10"/>
        <v>3.1500000000000004</v>
      </c>
      <c r="J146" s="16">
        <f t="shared" si="11"/>
        <v>83</v>
      </c>
    </row>
    <row r="147" spans="1:10" x14ac:dyDescent="0.3">
      <c r="A147" s="53">
        <v>146</v>
      </c>
      <c r="B147" s="15">
        <v>6.7</v>
      </c>
      <c r="C147" s="14">
        <v>3</v>
      </c>
      <c r="D147" s="14">
        <v>5.2</v>
      </c>
      <c r="E147" s="14">
        <v>2.2999999999999998</v>
      </c>
      <c r="F147" s="16" t="s">
        <v>5</v>
      </c>
      <c r="G147" s="58">
        <f t="shared" si="8"/>
        <v>1.3829316685939335</v>
      </c>
      <c r="H147" s="16">
        <f t="shared" si="9"/>
        <v>57</v>
      </c>
      <c r="I147" s="55">
        <f t="shared" si="10"/>
        <v>2.1500000000000004</v>
      </c>
      <c r="J147" s="16">
        <f t="shared" si="11"/>
        <v>51</v>
      </c>
    </row>
    <row r="148" spans="1:10" x14ac:dyDescent="0.3">
      <c r="A148" s="53">
        <v>147</v>
      </c>
      <c r="B148" s="15">
        <v>6.3</v>
      </c>
      <c r="C148" s="14">
        <v>2.5</v>
      </c>
      <c r="D148" s="14">
        <v>5</v>
      </c>
      <c r="E148" s="14">
        <v>1.9</v>
      </c>
      <c r="F148" s="16" t="s">
        <v>5</v>
      </c>
      <c r="G148" s="58">
        <f t="shared" si="8"/>
        <v>1.092016483392078</v>
      </c>
      <c r="H148" s="16">
        <f t="shared" si="9"/>
        <v>36</v>
      </c>
      <c r="I148" s="55">
        <f t="shared" si="10"/>
        <v>1.9500000000000006</v>
      </c>
      <c r="J148" s="16">
        <f t="shared" si="11"/>
        <v>47</v>
      </c>
    </row>
    <row r="149" spans="1:10" x14ac:dyDescent="0.3">
      <c r="A149" s="53">
        <v>148</v>
      </c>
      <c r="B149" s="15">
        <v>6.5</v>
      </c>
      <c r="C149" s="14">
        <v>3</v>
      </c>
      <c r="D149" s="14">
        <v>5.2</v>
      </c>
      <c r="E149" s="14">
        <v>2</v>
      </c>
      <c r="F149" s="16" t="s">
        <v>5</v>
      </c>
      <c r="G149" s="58">
        <f t="shared" si="8"/>
        <v>1.2500000000000004</v>
      </c>
      <c r="H149" s="16">
        <f t="shared" si="9"/>
        <v>47</v>
      </c>
      <c r="I149" s="55">
        <f t="shared" si="10"/>
        <v>2.0500000000000007</v>
      </c>
      <c r="J149" s="16">
        <f t="shared" si="11"/>
        <v>50</v>
      </c>
    </row>
    <row r="150" spans="1:10" x14ac:dyDescent="0.3">
      <c r="A150" s="53">
        <v>149</v>
      </c>
      <c r="B150" s="15">
        <v>6.2</v>
      </c>
      <c r="C150" s="14">
        <v>3.4</v>
      </c>
      <c r="D150" s="14">
        <v>5.4</v>
      </c>
      <c r="E150" s="14">
        <v>2.2999999999999998</v>
      </c>
      <c r="F150" s="16" t="s">
        <v>5</v>
      </c>
      <c r="G150" s="58">
        <f t="shared" si="8"/>
        <v>1.7327723451163459</v>
      </c>
      <c r="H150" s="16">
        <f t="shared" si="9"/>
        <v>74</v>
      </c>
      <c r="I150" s="55">
        <f t="shared" si="10"/>
        <v>3.2500000000000004</v>
      </c>
      <c r="J150" s="16">
        <f t="shared" si="11"/>
        <v>87</v>
      </c>
    </row>
    <row r="151" spans="1:10" ht="15" thickBot="1" x14ac:dyDescent="0.35">
      <c r="A151" s="54">
        <v>150</v>
      </c>
      <c r="B151" s="17">
        <v>5.9</v>
      </c>
      <c r="C151" s="18">
        <v>3</v>
      </c>
      <c r="D151" s="18">
        <v>5.0999999999999996</v>
      </c>
      <c r="E151" s="18">
        <v>1.8</v>
      </c>
      <c r="F151" s="19" t="s">
        <v>5</v>
      </c>
      <c r="G151" s="59">
        <f t="shared" si="8"/>
        <v>1.3388427838995882</v>
      </c>
      <c r="H151" s="19">
        <f t="shared" si="9"/>
        <v>53</v>
      </c>
      <c r="I151" s="56">
        <f t="shared" si="10"/>
        <v>2.3499999999999996</v>
      </c>
      <c r="J151" s="19">
        <f t="shared" si="11"/>
        <v>59</v>
      </c>
    </row>
  </sheetData>
  <mergeCells count="1">
    <mergeCell ref="L2:P2"/>
  </mergeCells>
  <conditionalFormatting sqref="G2:G151">
    <cfRule type="top10" dxfId="52" priority="5" bottom="1" rank="5"/>
  </conditionalFormatting>
  <conditionalFormatting sqref="H2:H151">
    <cfRule type="top10" dxfId="51" priority="4" bottom="1" rank="5"/>
  </conditionalFormatting>
  <conditionalFormatting sqref="I2:I151">
    <cfRule type="top10" dxfId="50" priority="2" bottom="1" rank="5"/>
  </conditionalFormatting>
  <conditionalFormatting sqref="J2:J151">
    <cfRule type="top10" dxfId="49" priority="1" bottom="1" rank="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57A69-F887-45C5-8E03-DF1F1C144479}">
  <dimension ref="A1:M16"/>
  <sheetViews>
    <sheetView zoomScale="115" zoomScaleNormal="115" workbookViewId="0">
      <selection activeCell="L3" sqref="L3"/>
    </sheetView>
  </sheetViews>
  <sheetFormatPr defaultRowHeight="14.4" x14ac:dyDescent="0.3"/>
  <cols>
    <col min="1" max="1" width="3.77734375" bestFit="1" customWidth="1"/>
    <col min="2" max="2" width="11.5546875" bestFit="1" customWidth="1"/>
    <col min="3" max="3" width="11.109375" bestFit="1" customWidth="1"/>
    <col min="4" max="4" width="8.88671875" bestFit="1" customWidth="1"/>
    <col min="5" max="5" width="10.33203125" customWidth="1"/>
    <col min="6" max="6" width="5" bestFit="1" customWidth="1"/>
    <col min="7" max="7" width="10.21875" bestFit="1" customWidth="1"/>
    <col min="8" max="8" width="5" bestFit="1" customWidth="1"/>
    <col min="10" max="10" width="11.77734375" bestFit="1" customWidth="1"/>
    <col min="11" max="11" width="11.21875" bestFit="1" customWidth="1"/>
    <col min="12" max="12" width="7.88671875" bestFit="1" customWidth="1"/>
  </cols>
  <sheetData>
    <row r="1" spans="1:13" ht="43.8" thickBot="1" x14ac:dyDescent="0.35">
      <c r="A1" s="36" t="s">
        <v>23</v>
      </c>
      <c r="B1" s="22" t="s">
        <v>13</v>
      </c>
      <c r="C1" s="23" t="s">
        <v>14</v>
      </c>
      <c r="D1" s="24" t="s">
        <v>15</v>
      </c>
      <c r="E1" s="29" t="s">
        <v>16</v>
      </c>
      <c r="F1" s="24" t="s">
        <v>17</v>
      </c>
      <c r="G1" s="25" t="s">
        <v>18</v>
      </c>
      <c r="H1" s="24" t="s">
        <v>17</v>
      </c>
      <c r="J1" s="80" t="s">
        <v>6</v>
      </c>
      <c r="K1" s="80"/>
      <c r="L1" s="80"/>
    </row>
    <row r="2" spans="1:13" x14ac:dyDescent="0.3">
      <c r="A2" s="37">
        <v>1</v>
      </c>
      <c r="B2" s="26">
        <v>5.0999999999999996</v>
      </c>
      <c r="C2" s="20">
        <v>3.5</v>
      </c>
      <c r="D2" s="21" t="s">
        <v>3</v>
      </c>
      <c r="E2" s="33"/>
      <c r="F2" s="30"/>
      <c r="G2" s="26"/>
      <c r="H2" s="21"/>
      <c r="J2" s="1" t="s">
        <v>13</v>
      </c>
      <c r="K2" s="1" t="s">
        <v>14</v>
      </c>
      <c r="L2" s="1" t="s">
        <v>15</v>
      </c>
    </row>
    <row r="3" spans="1:13" x14ac:dyDescent="0.3">
      <c r="A3" s="38">
        <v>2</v>
      </c>
      <c r="B3" s="27">
        <v>4.9000000000000004</v>
      </c>
      <c r="C3" s="14">
        <v>3</v>
      </c>
      <c r="D3" s="16" t="s">
        <v>3</v>
      </c>
      <c r="E3" s="34"/>
      <c r="F3" s="31"/>
      <c r="G3" s="27"/>
      <c r="H3" s="16"/>
      <c r="J3">
        <v>6.3</v>
      </c>
      <c r="K3">
        <v>3</v>
      </c>
      <c r="L3" s="40"/>
      <c r="M3" s="1" t="s">
        <v>22</v>
      </c>
    </row>
    <row r="4" spans="1:13" x14ac:dyDescent="0.3">
      <c r="A4" s="38">
        <v>3</v>
      </c>
      <c r="B4" s="27">
        <v>4.7</v>
      </c>
      <c r="C4" s="14">
        <v>3.2</v>
      </c>
      <c r="D4" s="16" t="s">
        <v>3</v>
      </c>
      <c r="E4" s="34"/>
      <c r="F4" s="31"/>
      <c r="G4" s="27"/>
      <c r="H4" s="16"/>
    </row>
    <row r="5" spans="1:13" x14ac:dyDescent="0.3">
      <c r="A5" s="38">
        <v>4</v>
      </c>
      <c r="B5" s="27">
        <v>4.5999999999999996</v>
      </c>
      <c r="C5" s="14">
        <v>3.1</v>
      </c>
      <c r="D5" s="16" t="s">
        <v>3</v>
      </c>
      <c r="E5" s="34"/>
      <c r="F5" s="31"/>
      <c r="G5" s="27"/>
      <c r="H5" s="16"/>
    </row>
    <row r="6" spans="1:13" x14ac:dyDescent="0.3">
      <c r="A6" s="38">
        <v>5</v>
      </c>
      <c r="B6" s="27">
        <v>5</v>
      </c>
      <c r="C6" s="14">
        <v>3.6</v>
      </c>
      <c r="D6" s="16" t="s">
        <v>3</v>
      </c>
      <c r="E6" s="34"/>
      <c r="F6" s="31"/>
      <c r="G6" s="27"/>
      <c r="H6" s="16"/>
    </row>
    <row r="7" spans="1:13" x14ac:dyDescent="0.3">
      <c r="A7" s="38">
        <v>6</v>
      </c>
      <c r="B7" s="27">
        <v>5.5</v>
      </c>
      <c r="C7" s="14">
        <v>2.2999999999999998</v>
      </c>
      <c r="D7" s="16" t="s">
        <v>4</v>
      </c>
      <c r="E7" s="34"/>
      <c r="F7" s="31"/>
      <c r="G7" s="27"/>
      <c r="H7" s="16"/>
    </row>
    <row r="8" spans="1:13" x14ac:dyDescent="0.3">
      <c r="A8" s="38">
        <v>7</v>
      </c>
      <c r="B8" s="27">
        <v>6.5</v>
      </c>
      <c r="C8" s="14">
        <v>2.8</v>
      </c>
      <c r="D8" s="16" t="s">
        <v>4</v>
      </c>
      <c r="E8" s="34"/>
      <c r="F8" s="31"/>
      <c r="G8" s="27"/>
      <c r="H8" s="16"/>
    </row>
    <row r="9" spans="1:13" x14ac:dyDescent="0.3">
      <c r="A9" s="38">
        <v>8</v>
      </c>
      <c r="B9" s="27">
        <v>5.7</v>
      </c>
      <c r="C9" s="14">
        <v>2.8</v>
      </c>
      <c r="D9" s="16" t="s">
        <v>4</v>
      </c>
      <c r="E9" s="34"/>
      <c r="F9" s="31"/>
      <c r="G9" s="27"/>
      <c r="H9" s="16"/>
    </row>
    <row r="10" spans="1:13" x14ac:dyDescent="0.3">
      <c r="A10" s="38">
        <v>9</v>
      </c>
      <c r="B10" s="27">
        <v>6.3</v>
      </c>
      <c r="C10" s="14">
        <v>3.3</v>
      </c>
      <c r="D10" s="16" t="s">
        <v>4</v>
      </c>
      <c r="E10" s="34"/>
      <c r="F10" s="31"/>
      <c r="G10" s="27"/>
      <c r="H10" s="16"/>
    </row>
    <row r="11" spans="1:13" x14ac:dyDescent="0.3">
      <c r="A11" s="38">
        <v>10</v>
      </c>
      <c r="B11" s="27">
        <v>4.9000000000000004</v>
      </c>
      <c r="C11" s="14">
        <v>2.4</v>
      </c>
      <c r="D11" s="16" t="s">
        <v>4</v>
      </c>
      <c r="E11" s="34"/>
      <c r="F11" s="31"/>
      <c r="G11" s="27"/>
      <c r="H11" s="16"/>
    </row>
    <row r="12" spans="1:13" x14ac:dyDescent="0.3">
      <c r="A12" s="38">
        <v>11</v>
      </c>
      <c r="B12" s="27">
        <v>7.2</v>
      </c>
      <c r="C12" s="14">
        <v>3.6</v>
      </c>
      <c r="D12" s="16" t="s">
        <v>5</v>
      </c>
      <c r="E12" s="34"/>
      <c r="F12" s="31"/>
      <c r="G12" s="27"/>
      <c r="H12" s="16"/>
    </row>
    <row r="13" spans="1:13" x14ac:dyDescent="0.3">
      <c r="A13" s="38">
        <v>12</v>
      </c>
      <c r="B13" s="27">
        <v>6.5</v>
      </c>
      <c r="C13" s="14">
        <v>3.2</v>
      </c>
      <c r="D13" s="16" t="s">
        <v>5</v>
      </c>
      <c r="E13" s="34"/>
      <c r="F13" s="31"/>
      <c r="G13" s="27"/>
      <c r="H13" s="16"/>
    </row>
    <row r="14" spans="1:13" x14ac:dyDescent="0.3">
      <c r="A14" s="38">
        <v>13</v>
      </c>
      <c r="B14" s="27">
        <v>6.4</v>
      </c>
      <c r="C14" s="14">
        <v>2.7</v>
      </c>
      <c r="D14" s="16" t="s">
        <v>5</v>
      </c>
      <c r="E14" s="34"/>
      <c r="F14" s="31"/>
      <c r="G14" s="27"/>
      <c r="H14" s="16"/>
    </row>
    <row r="15" spans="1:13" x14ac:dyDescent="0.3">
      <c r="A15" s="38">
        <v>14</v>
      </c>
      <c r="B15" s="27">
        <v>6.8</v>
      </c>
      <c r="C15" s="14">
        <v>3</v>
      </c>
      <c r="D15" s="16" t="s">
        <v>5</v>
      </c>
      <c r="E15" s="34"/>
      <c r="F15" s="31"/>
      <c r="G15" s="27"/>
      <c r="H15" s="16"/>
    </row>
    <row r="16" spans="1:13" ht="15" thickBot="1" x14ac:dyDescent="0.35">
      <c r="A16" s="39">
        <v>15</v>
      </c>
      <c r="B16" s="28">
        <v>5.7</v>
      </c>
      <c r="C16" s="18">
        <v>2.5</v>
      </c>
      <c r="D16" s="19" t="s">
        <v>5</v>
      </c>
      <c r="E16" s="35"/>
      <c r="F16" s="32"/>
      <c r="G16" s="28"/>
      <c r="H16" s="19"/>
    </row>
  </sheetData>
  <mergeCells count="1">
    <mergeCell ref="J1:L1"/>
  </mergeCells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AC5D9-FAE3-4C30-877C-BBB54D79F432}">
  <dimension ref="A1:Q151"/>
  <sheetViews>
    <sheetView topLeftCell="B1" workbookViewId="0">
      <selection activeCell="J15" sqref="J15"/>
    </sheetView>
  </sheetViews>
  <sheetFormatPr defaultRowHeight="14.4" x14ac:dyDescent="0.3"/>
  <cols>
    <col min="2" max="2" width="13.44140625" customWidth="1"/>
    <col min="3" max="3" width="13" customWidth="1"/>
    <col min="4" max="4" width="13.33203125" customWidth="1"/>
    <col min="5" max="5" width="12.88671875" customWidth="1"/>
    <col min="6" max="6" width="8.77734375" customWidth="1"/>
    <col min="9" max="9" width="10.21875" customWidth="1"/>
    <col min="12" max="12" width="11.44140625" bestFit="1" customWidth="1"/>
    <col min="13" max="13" width="11" bestFit="1" customWidth="1"/>
    <col min="14" max="14" width="11.33203125" bestFit="1" customWidth="1"/>
    <col min="15" max="15" width="10.88671875" bestFit="1" customWidth="1"/>
    <col min="16" max="16" width="9.21875" bestFit="1" customWidth="1"/>
  </cols>
  <sheetData>
    <row r="1" spans="1:17" ht="43.8" thickBot="1" x14ac:dyDescent="0.35">
      <c r="A1" s="67" t="s">
        <v>26</v>
      </c>
      <c r="B1" s="68" t="s">
        <v>0</v>
      </c>
      <c r="C1" s="68" t="s">
        <v>1</v>
      </c>
      <c r="D1" s="68" t="s">
        <v>24</v>
      </c>
      <c r="E1" s="68" t="s">
        <v>25</v>
      </c>
      <c r="F1" s="68" t="s">
        <v>2</v>
      </c>
      <c r="G1" s="68" t="s">
        <v>16</v>
      </c>
      <c r="H1" s="69" t="s">
        <v>17</v>
      </c>
      <c r="I1" s="67" t="s">
        <v>18</v>
      </c>
      <c r="J1" s="70" t="s">
        <v>28</v>
      </c>
    </row>
    <row r="2" spans="1:17" ht="15" thickBot="1" x14ac:dyDescent="0.35">
      <c r="A2" s="63">
        <v>1</v>
      </c>
      <c r="B2" s="60">
        <v>5.0999999999999996</v>
      </c>
      <c r="C2" s="61">
        <v>3.5</v>
      </c>
      <c r="D2" s="61">
        <v>1.4</v>
      </c>
      <c r="E2" s="61">
        <v>0.2</v>
      </c>
      <c r="F2" s="44" t="s">
        <v>3</v>
      </c>
      <c r="G2" s="57"/>
      <c r="H2" s="44"/>
      <c r="I2" s="62"/>
      <c r="J2" s="65"/>
      <c r="L2" s="79" t="s">
        <v>6</v>
      </c>
      <c r="M2" s="79"/>
      <c r="N2" s="79"/>
      <c r="O2" s="79"/>
      <c r="P2" s="79"/>
    </row>
    <row r="3" spans="1:17" ht="29.4" thickBot="1" x14ac:dyDescent="0.35">
      <c r="A3" s="64">
        <v>2</v>
      </c>
      <c r="B3" s="15">
        <v>4.9000000000000004</v>
      </c>
      <c r="C3" s="14">
        <v>3</v>
      </c>
      <c r="D3" s="14">
        <v>1.4</v>
      </c>
      <c r="E3" s="14">
        <v>0.2</v>
      </c>
      <c r="F3" s="16" t="s">
        <v>3</v>
      </c>
      <c r="G3" s="58"/>
      <c r="H3" s="16"/>
      <c r="I3" s="55"/>
      <c r="J3" s="66"/>
      <c r="L3" s="29" t="s">
        <v>0</v>
      </c>
      <c r="M3" s="47" t="s">
        <v>1</v>
      </c>
      <c r="N3" s="47" t="s">
        <v>24</v>
      </c>
      <c r="O3" s="50" t="s">
        <v>25</v>
      </c>
      <c r="P3" s="48" t="s">
        <v>15</v>
      </c>
    </row>
    <row r="4" spans="1:17" ht="15" thickBot="1" x14ac:dyDescent="0.35">
      <c r="A4" s="64">
        <v>3</v>
      </c>
      <c r="B4" s="15">
        <v>4.7</v>
      </c>
      <c r="C4" s="14">
        <v>3.2</v>
      </c>
      <c r="D4" s="14">
        <v>1.3</v>
      </c>
      <c r="E4" s="14">
        <v>0.2</v>
      </c>
      <c r="F4" s="16" t="s">
        <v>3</v>
      </c>
      <c r="G4" s="58"/>
      <c r="H4" s="16"/>
      <c r="I4" s="55"/>
      <c r="J4" s="66"/>
      <c r="L4" s="45">
        <v>6.7</v>
      </c>
      <c r="M4" s="46">
        <v>2.75</v>
      </c>
      <c r="N4" s="46">
        <v>4.0999999999999996</v>
      </c>
      <c r="O4" s="51">
        <v>1.5</v>
      </c>
      <c r="P4" s="78"/>
      <c r="Q4" s="1" t="s">
        <v>22</v>
      </c>
    </row>
    <row r="5" spans="1:17" x14ac:dyDescent="0.3">
      <c r="A5" s="64">
        <v>4</v>
      </c>
      <c r="B5" s="15">
        <v>4.5999999999999996</v>
      </c>
      <c r="C5" s="14">
        <v>3.1</v>
      </c>
      <c r="D5" s="14">
        <v>1.5</v>
      </c>
      <c r="E5" s="14">
        <v>0.2</v>
      </c>
      <c r="F5" s="16" t="s">
        <v>3</v>
      </c>
      <c r="G5" s="58"/>
      <c r="H5" s="16"/>
      <c r="I5" s="55"/>
      <c r="J5" s="66"/>
    </row>
    <row r="6" spans="1:17" x14ac:dyDescent="0.3">
      <c r="A6" s="64">
        <v>5</v>
      </c>
      <c r="B6" s="15">
        <v>5</v>
      </c>
      <c r="C6" s="14">
        <v>3.6</v>
      </c>
      <c r="D6" s="14">
        <v>1.4</v>
      </c>
      <c r="E6" s="14">
        <v>0.2</v>
      </c>
      <c r="F6" s="16" t="s">
        <v>3</v>
      </c>
      <c r="G6" s="58"/>
      <c r="H6" s="16"/>
      <c r="I6" s="55"/>
      <c r="J6" s="66"/>
    </row>
    <row r="7" spans="1:17" x14ac:dyDescent="0.3">
      <c r="A7" s="64">
        <v>6</v>
      </c>
      <c r="B7" s="15">
        <v>5.4</v>
      </c>
      <c r="C7" s="14">
        <v>3.9</v>
      </c>
      <c r="D7" s="14">
        <v>1.7</v>
      </c>
      <c r="E7" s="14">
        <v>0.4</v>
      </c>
      <c r="F7" s="16" t="s">
        <v>3</v>
      </c>
      <c r="G7" s="58"/>
      <c r="H7" s="16"/>
      <c r="I7" s="55"/>
      <c r="J7" s="66"/>
    </row>
    <row r="8" spans="1:17" x14ac:dyDescent="0.3">
      <c r="A8" s="64">
        <v>7</v>
      </c>
      <c r="B8" s="15">
        <v>4.5999999999999996</v>
      </c>
      <c r="C8" s="14">
        <v>3.4</v>
      </c>
      <c r="D8" s="14">
        <v>1.4</v>
      </c>
      <c r="E8" s="14">
        <v>0.3</v>
      </c>
      <c r="F8" s="16" t="s">
        <v>3</v>
      </c>
      <c r="G8" s="58"/>
      <c r="H8" s="16"/>
      <c r="I8" s="55"/>
      <c r="J8" s="66"/>
    </row>
    <row r="9" spans="1:17" x14ac:dyDescent="0.3">
      <c r="A9" s="64">
        <v>8</v>
      </c>
      <c r="B9" s="15">
        <v>5</v>
      </c>
      <c r="C9" s="14">
        <v>3.4</v>
      </c>
      <c r="D9" s="14">
        <v>1.5</v>
      </c>
      <c r="E9" s="14">
        <v>0.2</v>
      </c>
      <c r="F9" s="16" t="s">
        <v>3</v>
      </c>
      <c r="G9" s="58"/>
      <c r="H9" s="16"/>
      <c r="I9" s="55"/>
      <c r="J9" s="66"/>
    </row>
    <row r="10" spans="1:17" x14ac:dyDescent="0.3">
      <c r="A10" s="64">
        <v>9</v>
      </c>
      <c r="B10" s="15">
        <v>4.4000000000000004</v>
      </c>
      <c r="C10" s="14">
        <v>2.9</v>
      </c>
      <c r="D10" s="14">
        <v>1.4</v>
      </c>
      <c r="E10" s="14">
        <v>0.2</v>
      </c>
      <c r="F10" s="16" t="s">
        <v>3</v>
      </c>
      <c r="G10" s="58"/>
      <c r="H10" s="16"/>
      <c r="I10" s="55"/>
      <c r="J10" s="66"/>
    </row>
    <row r="11" spans="1:17" x14ac:dyDescent="0.3">
      <c r="A11" s="64">
        <v>10</v>
      </c>
      <c r="B11" s="15">
        <v>4.9000000000000004</v>
      </c>
      <c r="C11" s="14">
        <v>3.1</v>
      </c>
      <c r="D11" s="14">
        <v>1.5</v>
      </c>
      <c r="E11" s="14">
        <v>0.1</v>
      </c>
      <c r="F11" s="16" t="s">
        <v>3</v>
      </c>
      <c r="G11" s="58"/>
      <c r="H11" s="16"/>
      <c r="I11" s="55"/>
      <c r="J11" s="66"/>
    </row>
    <row r="12" spans="1:17" x14ac:dyDescent="0.3">
      <c r="A12" s="64">
        <v>11</v>
      </c>
      <c r="B12" s="15">
        <v>5.4</v>
      </c>
      <c r="C12" s="14">
        <v>3.7</v>
      </c>
      <c r="D12" s="14">
        <v>1.5</v>
      </c>
      <c r="E12" s="14">
        <v>0.2</v>
      </c>
      <c r="F12" s="16" t="s">
        <v>3</v>
      </c>
      <c r="G12" s="58"/>
      <c r="H12" s="16"/>
      <c r="I12" s="55"/>
      <c r="J12" s="66"/>
    </row>
    <row r="13" spans="1:17" x14ac:dyDescent="0.3">
      <c r="A13" s="64">
        <v>12</v>
      </c>
      <c r="B13" s="15">
        <v>4.8</v>
      </c>
      <c r="C13" s="14">
        <v>3.4</v>
      </c>
      <c r="D13" s="14">
        <v>1.6</v>
      </c>
      <c r="E13" s="14">
        <v>0.2</v>
      </c>
      <c r="F13" s="16" t="s">
        <v>3</v>
      </c>
      <c r="G13" s="58"/>
      <c r="H13" s="16"/>
      <c r="I13" s="55"/>
      <c r="J13" s="66"/>
    </row>
    <row r="14" spans="1:17" x14ac:dyDescent="0.3">
      <c r="A14" s="64">
        <v>13</v>
      </c>
      <c r="B14" s="15">
        <v>4.8</v>
      </c>
      <c r="C14" s="14">
        <v>3</v>
      </c>
      <c r="D14" s="14">
        <v>1.4</v>
      </c>
      <c r="E14" s="14">
        <v>0.1</v>
      </c>
      <c r="F14" s="16" t="s">
        <v>3</v>
      </c>
      <c r="G14" s="58"/>
      <c r="H14" s="16"/>
      <c r="I14" s="55"/>
      <c r="J14" s="66"/>
    </row>
    <row r="15" spans="1:17" x14ac:dyDescent="0.3">
      <c r="A15" s="64">
        <v>14</v>
      </c>
      <c r="B15" s="15">
        <v>4.3</v>
      </c>
      <c r="C15" s="14">
        <v>3</v>
      </c>
      <c r="D15" s="14">
        <v>1.1000000000000001</v>
      </c>
      <c r="E15" s="14">
        <v>0.1</v>
      </c>
      <c r="F15" s="16" t="s">
        <v>3</v>
      </c>
      <c r="G15" s="58"/>
      <c r="H15" s="16"/>
      <c r="I15" s="55"/>
      <c r="J15" s="66"/>
    </row>
    <row r="16" spans="1:17" x14ac:dyDescent="0.3">
      <c r="A16" s="64">
        <v>15</v>
      </c>
      <c r="B16" s="15">
        <v>5.8</v>
      </c>
      <c r="C16" s="14">
        <v>4</v>
      </c>
      <c r="D16" s="14">
        <v>1.2</v>
      </c>
      <c r="E16" s="14">
        <v>0.2</v>
      </c>
      <c r="F16" s="16" t="s">
        <v>3</v>
      </c>
      <c r="G16" s="58"/>
      <c r="H16" s="16"/>
      <c r="I16" s="55"/>
      <c r="J16" s="66"/>
    </row>
    <row r="17" spans="1:10" x14ac:dyDescent="0.3">
      <c r="A17" s="64">
        <v>16</v>
      </c>
      <c r="B17" s="15">
        <v>5.7</v>
      </c>
      <c r="C17" s="14">
        <v>4.4000000000000004</v>
      </c>
      <c r="D17" s="14">
        <v>1.5</v>
      </c>
      <c r="E17" s="14">
        <v>0.4</v>
      </c>
      <c r="F17" s="16" t="s">
        <v>3</v>
      </c>
      <c r="G17" s="58"/>
      <c r="H17" s="16"/>
      <c r="I17" s="55"/>
      <c r="J17" s="66"/>
    </row>
    <row r="18" spans="1:10" x14ac:dyDescent="0.3">
      <c r="A18" s="64">
        <v>17</v>
      </c>
      <c r="B18" s="15">
        <v>5.4</v>
      </c>
      <c r="C18" s="14">
        <v>3.9</v>
      </c>
      <c r="D18" s="14">
        <v>1.3</v>
      </c>
      <c r="E18" s="14">
        <v>0.4</v>
      </c>
      <c r="F18" s="16" t="s">
        <v>3</v>
      </c>
      <c r="G18" s="58"/>
      <c r="H18" s="16"/>
      <c r="I18" s="55"/>
      <c r="J18" s="66"/>
    </row>
    <row r="19" spans="1:10" x14ac:dyDescent="0.3">
      <c r="A19" s="64">
        <v>18</v>
      </c>
      <c r="B19" s="15">
        <v>5.0999999999999996</v>
      </c>
      <c r="C19" s="14">
        <v>3.5</v>
      </c>
      <c r="D19" s="14">
        <v>1.4</v>
      </c>
      <c r="E19" s="14">
        <v>0.3</v>
      </c>
      <c r="F19" s="16" t="s">
        <v>3</v>
      </c>
      <c r="G19" s="58"/>
      <c r="H19" s="16"/>
      <c r="I19" s="55"/>
      <c r="J19" s="66"/>
    </row>
    <row r="20" spans="1:10" x14ac:dyDescent="0.3">
      <c r="A20" s="64">
        <v>19</v>
      </c>
      <c r="B20" s="15">
        <v>5.7</v>
      </c>
      <c r="C20" s="14">
        <v>3.8</v>
      </c>
      <c r="D20" s="14">
        <v>1.7</v>
      </c>
      <c r="E20" s="14">
        <v>0.3</v>
      </c>
      <c r="F20" s="16" t="s">
        <v>3</v>
      </c>
      <c r="G20" s="58"/>
      <c r="H20" s="16"/>
      <c r="I20" s="55"/>
      <c r="J20" s="66"/>
    </row>
    <row r="21" spans="1:10" x14ac:dyDescent="0.3">
      <c r="A21" s="64">
        <v>20</v>
      </c>
      <c r="B21" s="15">
        <v>5.0999999999999996</v>
      </c>
      <c r="C21" s="14">
        <v>3.8</v>
      </c>
      <c r="D21" s="14">
        <v>1.5</v>
      </c>
      <c r="E21" s="14">
        <v>0.3</v>
      </c>
      <c r="F21" s="16" t="s">
        <v>3</v>
      </c>
      <c r="G21" s="58"/>
      <c r="H21" s="16"/>
      <c r="I21" s="55"/>
      <c r="J21" s="66"/>
    </row>
    <row r="22" spans="1:10" x14ac:dyDescent="0.3">
      <c r="A22" s="64">
        <v>21</v>
      </c>
      <c r="B22" s="15">
        <v>5.4</v>
      </c>
      <c r="C22" s="14">
        <v>3.4</v>
      </c>
      <c r="D22" s="14">
        <v>1.7</v>
      </c>
      <c r="E22" s="14">
        <v>0.2</v>
      </c>
      <c r="F22" s="16" t="s">
        <v>3</v>
      </c>
      <c r="G22" s="58"/>
      <c r="H22" s="16"/>
      <c r="I22" s="55"/>
      <c r="J22" s="66"/>
    </row>
    <row r="23" spans="1:10" x14ac:dyDescent="0.3">
      <c r="A23" s="64">
        <v>22</v>
      </c>
      <c r="B23" s="15">
        <v>5.0999999999999996</v>
      </c>
      <c r="C23" s="14">
        <v>3.7</v>
      </c>
      <c r="D23" s="14">
        <v>1.5</v>
      </c>
      <c r="E23" s="14">
        <v>0.4</v>
      </c>
      <c r="F23" s="16" t="s">
        <v>3</v>
      </c>
      <c r="G23" s="58"/>
      <c r="H23" s="16"/>
      <c r="I23" s="55"/>
      <c r="J23" s="66"/>
    </row>
    <row r="24" spans="1:10" x14ac:dyDescent="0.3">
      <c r="A24" s="64">
        <v>23</v>
      </c>
      <c r="B24" s="15">
        <v>4.5999999999999996</v>
      </c>
      <c r="C24" s="14">
        <v>3.6</v>
      </c>
      <c r="D24" s="14">
        <v>1</v>
      </c>
      <c r="E24" s="14">
        <v>0.2</v>
      </c>
      <c r="F24" s="16" t="s">
        <v>3</v>
      </c>
      <c r="G24" s="58"/>
      <c r="H24" s="16"/>
      <c r="I24" s="55"/>
      <c r="J24" s="66"/>
    </row>
    <row r="25" spans="1:10" x14ac:dyDescent="0.3">
      <c r="A25" s="64">
        <v>24</v>
      </c>
      <c r="B25" s="15">
        <v>5.0999999999999996</v>
      </c>
      <c r="C25" s="14">
        <v>3.3</v>
      </c>
      <c r="D25" s="14">
        <v>1.7</v>
      </c>
      <c r="E25" s="14">
        <v>0.5</v>
      </c>
      <c r="F25" s="16" t="s">
        <v>3</v>
      </c>
      <c r="G25" s="58"/>
      <c r="H25" s="16"/>
      <c r="I25" s="55"/>
      <c r="J25" s="66"/>
    </row>
    <row r="26" spans="1:10" x14ac:dyDescent="0.3">
      <c r="A26" s="64">
        <v>25</v>
      </c>
      <c r="B26" s="15">
        <v>4.8</v>
      </c>
      <c r="C26" s="14">
        <v>3.4</v>
      </c>
      <c r="D26" s="14">
        <v>1.9</v>
      </c>
      <c r="E26" s="14">
        <v>0.2</v>
      </c>
      <c r="F26" s="16" t="s">
        <v>3</v>
      </c>
      <c r="G26" s="58"/>
      <c r="H26" s="16"/>
      <c r="I26" s="55"/>
      <c r="J26" s="66"/>
    </row>
    <row r="27" spans="1:10" x14ac:dyDescent="0.3">
      <c r="A27" s="64">
        <v>26</v>
      </c>
      <c r="B27" s="15">
        <v>5</v>
      </c>
      <c r="C27" s="14">
        <v>3</v>
      </c>
      <c r="D27" s="14">
        <v>1.6</v>
      </c>
      <c r="E27" s="14">
        <v>0.2</v>
      </c>
      <c r="F27" s="16" t="s">
        <v>3</v>
      </c>
      <c r="G27" s="58"/>
      <c r="H27" s="16"/>
      <c r="I27" s="55"/>
      <c r="J27" s="66"/>
    </row>
    <row r="28" spans="1:10" x14ac:dyDescent="0.3">
      <c r="A28" s="64">
        <v>27</v>
      </c>
      <c r="B28" s="15">
        <v>5</v>
      </c>
      <c r="C28" s="14">
        <v>3.4</v>
      </c>
      <c r="D28" s="14">
        <v>1.6</v>
      </c>
      <c r="E28" s="14">
        <v>0.4</v>
      </c>
      <c r="F28" s="16" t="s">
        <v>3</v>
      </c>
      <c r="G28" s="58"/>
      <c r="H28" s="16"/>
      <c r="I28" s="55"/>
      <c r="J28" s="66"/>
    </row>
    <row r="29" spans="1:10" x14ac:dyDescent="0.3">
      <c r="A29" s="64">
        <v>28</v>
      </c>
      <c r="B29" s="15">
        <v>5.2</v>
      </c>
      <c r="C29" s="14">
        <v>3.5</v>
      </c>
      <c r="D29" s="14">
        <v>1.5</v>
      </c>
      <c r="E29" s="14">
        <v>0.2</v>
      </c>
      <c r="F29" s="16" t="s">
        <v>3</v>
      </c>
      <c r="G29" s="58"/>
      <c r="H29" s="16"/>
      <c r="I29" s="55"/>
      <c r="J29" s="66"/>
    </row>
    <row r="30" spans="1:10" x14ac:dyDescent="0.3">
      <c r="A30" s="64">
        <v>29</v>
      </c>
      <c r="B30" s="15">
        <v>5.2</v>
      </c>
      <c r="C30" s="14">
        <v>3.4</v>
      </c>
      <c r="D30" s="14">
        <v>1.4</v>
      </c>
      <c r="E30" s="14">
        <v>0.2</v>
      </c>
      <c r="F30" s="16" t="s">
        <v>3</v>
      </c>
      <c r="G30" s="58"/>
      <c r="H30" s="16"/>
      <c r="I30" s="55"/>
      <c r="J30" s="66"/>
    </row>
    <row r="31" spans="1:10" x14ac:dyDescent="0.3">
      <c r="A31" s="64">
        <v>30</v>
      </c>
      <c r="B31" s="15">
        <v>4.7</v>
      </c>
      <c r="C31" s="14">
        <v>3.2</v>
      </c>
      <c r="D31" s="14">
        <v>1.6</v>
      </c>
      <c r="E31" s="14">
        <v>0.2</v>
      </c>
      <c r="F31" s="16" t="s">
        <v>3</v>
      </c>
      <c r="G31" s="58"/>
      <c r="H31" s="16"/>
      <c r="I31" s="55"/>
      <c r="J31" s="66"/>
    </row>
    <row r="32" spans="1:10" x14ac:dyDescent="0.3">
      <c r="A32" s="64">
        <v>31</v>
      </c>
      <c r="B32" s="15">
        <v>4.8</v>
      </c>
      <c r="C32" s="14">
        <v>3.1</v>
      </c>
      <c r="D32" s="14">
        <v>1.6</v>
      </c>
      <c r="E32" s="14">
        <v>0.2</v>
      </c>
      <c r="F32" s="16" t="s">
        <v>3</v>
      </c>
      <c r="G32" s="58"/>
      <c r="H32" s="16"/>
      <c r="I32" s="55"/>
      <c r="J32" s="66"/>
    </row>
    <row r="33" spans="1:10" x14ac:dyDescent="0.3">
      <c r="A33" s="64">
        <v>32</v>
      </c>
      <c r="B33" s="15">
        <v>5.4</v>
      </c>
      <c r="C33" s="14">
        <v>3.4</v>
      </c>
      <c r="D33" s="14">
        <v>1.5</v>
      </c>
      <c r="E33" s="14">
        <v>0.4</v>
      </c>
      <c r="F33" s="16" t="s">
        <v>3</v>
      </c>
      <c r="G33" s="58"/>
      <c r="H33" s="16"/>
      <c r="I33" s="55"/>
      <c r="J33" s="66"/>
    </row>
    <row r="34" spans="1:10" x14ac:dyDescent="0.3">
      <c r="A34" s="64">
        <v>33</v>
      </c>
      <c r="B34" s="15">
        <v>5.2</v>
      </c>
      <c r="C34" s="14">
        <v>4.0999999999999996</v>
      </c>
      <c r="D34" s="14">
        <v>1.5</v>
      </c>
      <c r="E34" s="14">
        <v>0.1</v>
      </c>
      <c r="F34" s="16" t="s">
        <v>3</v>
      </c>
      <c r="G34" s="58"/>
      <c r="H34" s="16"/>
      <c r="I34" s="55"/>
      <c r="J34" s="66"/>
    </row>
    <row r="35" spans="1:10" x14ac:dyDescent="0.3">
      <c r="A35" s="64">
        <v>34</v>
      </c>
      <c r="B35" s="15">
        <v>5.5</v>
      </c>
      <c r="C35" s="14">
        <v>4.2</v>
      </c>
      <c r="D35" s="14">
        <v>1.4</v>
      </c>
      <c r="E35" s="14">
        <v>0.2</v>
      </c>
      <c r="F35" s="16" t="s">
        <v>3</v>
      </c>
      <c r="G35" s="58"/>
      <c r="H35" s="16"/>
      <c r="I35" s="55"/>
      <c r="J35" s="66"/>
    </row>
    <row r="36" spans="1:10" x14ac:dyDescent="0.3">
      <c r="A36" s="64">
        <v>35</v>
      </c>
      <c r="B36" s="15">
        <v>4.9000000000000004</v>
      </c>
      <c r="C36" s="14">
        <v>3.1</v>
      </c>
      <c r="D36" s="14">
        <v>1.5</v>
      </c>
      <c r="E36" s="14">
        <v>0.1</v>
      </c>
      <c r="F36" s="16" t="s">
        <v>3</v>
      </c>
      <c r="G36" s="58"/>
      <c r="H36" s="16"/>
      <c r="I36" s="55"/>
      <c r="J36" s="66"/>
    </row>
    <row r="37" spans="1:10" x14ac:dyDescent="0.3">
      <c r="A37" s="64">
        <v>36</v>
      </c>
      <c r="B37" s="15">
        <v>5</v>
      </c>
      <c r="C37" s="14">
        <v>3.2</v>
      </c>
      <c r="D37" s="14">
        <v>1.2</v>
      </c>
      <c r="E37" s="14">
        <v>0.2</v>
      </c>
      <c r="F37" s="16" t="s">
        <v>3</v>
      </c>
      <c r="G37" s="58"/>
      <c r="H37" s="16"/>
      <c r="I37" s="55"/>
      <c r="J37" s="66"/>
    </row>
    <row r="38" spans="1:10" x14ac:dyDescent="0.3">
      <c r="A38" s="64">
        <v>37</v>
      </c>
      <c r="B38" s="15">
        <v>5.5</v>
      </c>
      <c r="C38" s="14">
        <v>3.5</v>
      </c>
      <c r="D38" s="14">
        <v>1.3</v>
      </c>
      <c r="E38" s="14">
        <v>0.2</v>
      </c>
      <c r="F38" s="16" t="s">
        <v>3</v>
      </c>
      <c r="G38" s="58"/>
      <c r="H38" s="16"/>
      <c r="I38" s="55"/>
      <c r="J38" s="66"/>
    </row>
    <row r="39" spans="1:10" x14ac:dyDescent="0.3">
      <c r="A39" s="64">
        <v>38</v>
      </c>
      <c r="B39" s="15">
        <v>4.9000000000000004</v>
      </c>
      <c r="C39" s="14">
        <v>3.1</v>
      </c>
      <c r="D39" s="14">
        <v>1.5</v>
      </c>
      <c r="E39" s="14">
        <v>0.1</v>
      </c>
      <c r="F39" s="16" t="s">
        <v>3</v>
      </c>
      <c r="G39" s="58"/>
      <c r="H39" s="16"/>
      <c r="I39" s="55"/>
      <c r="J39" s="66"/>
    </row>
    <row r="40" spans="1:10" x14ac:dyDescent="0.3">
      <c r="A40" s="64">
        <v>39</v>
      </c>
      <c r="B40" s="15">
        <v>4.4000000000000004</v>
      </c>
      <c r="C40" s="14">
        <v>3</v>
      </c>
      <c r="D40" s="14">
        <v>1.3</v>
      </c>
      <c r="E40" s="14">
        <v>0.2</v>
      </c>
      <c r="F40" s="16" t="s">
        <v>3</v>
      </c>
      <c r="G40" s="58"/>
      <c r="H40" s="16"/>
      <c r="I40" s="55"/>
      <c r="J40" s="66"/>
    </row>
    <row r="41" spans="1:10" x14ac:dyDescent="0.3">
      <c r="A41" s="64">
        <v>40</v>
      </c>
      <c r="B41" s="15">
        <v>5.0999999999999996</v>
      </c>
      <c r="C41" s="14">
        <v>3.4</v>
      </c>
      <c r="D41" s="14">
        <v>1.5</v>
      </c>
      <c r="E41" s="14">
        <v>0.2</v>
      </c>
      <c r="F41" s="16" t="s">
        <v>3</v>
      </c>
      <c r="G41" s="58"/>
      <c r="H41" s="16"/>
      <c r="I41" s="55"/>
      <c r="J41" s="66"/>
    </row>
    <row r="42" spans="1:10" x14ac:dyDescent="0.3">
      <c r="A42" s="64">
        <v>41</v>
      </c>
      <c r="B42" s="15">
        <v>5</v>
      </c>
      <c r="C42" s="14">
        <v>3.5</v>
      </c>
      <c r="D42" s="14">
        <v>1.3</v>
      </c>
      <c r="E42" s="14">
        <v>0.3</v>
      </c>
      <c r="F42" s="16" t="s">
        <v>3</v>
      </c>
      <c r="G42" s="58"/>
      <c r="H42" s="16"/>
      <c r="I42" s="55"/>
      <c r="J42" s="66"/>
    </row>
    <row r="43" spans="1:10" x14ac:dyDescent="0.3">
      <c r="A43" s="64">
        <v>42</v>
      </c>
      <c r="B43" s="15">
        <v>4.5</v>
      </c>
      <c r="C43" s="14">
        <v>2.2999999999999998</v>
      </c>
      <c r="D43" s="14">
        <v>1.3</v>
      </c>
      <c r="E43" s="14">
        <v>0.3</v>
      </c>
      <c r="F43" s="16" t="s">
        <v>3</v>
      </c>
      <c r="G43" s="58"/>
      <c r="H43" s="16"/>
      <c r="I43" s="55"/>
      <c r="J43" s="66"/>
    </row>
    <row r="44" spans="1:10" x14ac:dyDescent="0.3">
      <c r="A44" s="64">
        <v>43</v>
      </c>
      <c r="B44" s="15">
        <v>4.4000000000000004</v>
      </c>
      <c r="C44" s="14">
        <v>3.2</v>
      </c>
      <c r="D44" s="14">
        <v>1.3</v>
      </c>
      <c r="E44" s="14">
        <v>0.2</v>
      </c>
      <c r="F44" s="16" t="s">
        <v>3</v>
      </c>
      <c r="G44" s="58"/>
      <c r="H44" s="16"/>
      <c r="I44" s="55"/>
      <c r="J44" s="66"/>
    </row>
    <row r="45" spans="1:10" x14ac:dyDescent="0.3">
      <c r="A45" s="64">
        <v>44</v>
      </c>
      <c r="B45" s="15">
        <v>5</v>
      </c>
      <c r="C45" s="14">
        <v>3.5</v>
      </c>
      <c r="D45" s="14">
        <v>1.6</v>
      </c>
      <c r="E45" s="14">
        <v>0.6</v>
      </c>
      <c r="F45" s="16" t="s">
        <v>3</v>
      </c>
      <c r="G45" s="58"/>
      <c r="H45" s="16"/>
      <c r="I45" s="55"/>
      <c r="J45" s="66"/>
    </row>
    <row r="46" spans="1:10" x14ac:dyDescent="0.3">
      <c r="A46" s="64">
        <v>45</v>
      </c>
      <c r="B46" s="15">
        <v>5.0999999999999996</v>
      </c>
      <c r="C46" s="14">
        <v>3.8</v>
      </c>
      <c r="D46" s="14">
        <v>1.9</v>
      </c>
      <c r="E46" s="14">
        <v>0.4</v>
      </c>
      <c r="F46" s="16" t="s">
        <v>3</v>
      </c>
      <c r="G46" s="58"/>
      <c r="H46" s="16"/>
      <c r="I46" s="55"/>
      <c r="J46" s="66"/>
    </row>
    <row r="47" spans="1:10" x14ac:dyDescent="0.3">
      <c r="A47" s="64">
        <v>46</v>
      </c>
      <c r="B47" s="15">
        <v>4.8</v>
      </c>
      <c r="C47" s="14">
        <v>3</v>
      </c>
      <c r="D47" s="14">
        <v>1.4</v>
      </c>
      <c r="E47" s="14">
        <v>0.3</v>
      </c>
      <c r="F47" s="16" t="s">
        <v>3</v>
      </c>
      <c r="G47" s="58"/>
      <c r="H47" s="16"/>
      <c r="I47" s="55"/>
      <c r="J47" s="66"/>
    </row>
    <row r="48" spans="1:10" x14ac:dyDescent="0.3">
      <c r="A48" s="64">
        <v>47</v>
      </c>
      <c r="B48" s="15">
        <v>5.0999999999999996</v>
      </c>
      <c r="C48" s="14">
        <v>3.8</v>
      </c>
      <c r="D48" s="14">
        <v>1.6</v>
      </c>
      <c r="E48" s="14">
        <v>0.2</v>
      </c>
      <c r="F48" s="16" t="s">
        <v>3</v>
      </c>
      <c r="G48" s="58"/>
      <c r="H48" s="16"/>
      <c r="I48" s="55"/>
      <c r="J48" s="66"/>
    </row>
    <row r="49" spans="1:10" x14ac:dyDescent="0.3">
      <c r="A49" s="64">
        <v>48</v>
      </c>
      <c r="B49" s="15">
        <v>4.5999999999999996</v>
      </c>
      <c r="C49" s="14">
        <v>3.2</v>
      </c>
      <c r="D49" s="14">
        <v>1.4</v>
      </c>
      <c r="E49" s="14">
        <v>0.2</v>
      </c>
      <c r="F49" s="16" t="s">
        <v>3</v>
      </c>
      <c r="G49" s="58"/>
      <c r="H49" s="16"/>
      <c r="I49" s="55"/>
      <c r="J49" s="66"/>
    </row>
    <row r="50" spans="1:10" x14ac:dyDescent="0.3">
      <c r="A50" s="64">
        <v>49</v>
      </c>
      <c r="B50" s="15">
        <v>5.3</v>
      </c>
      <c r="C50" s="14">
        <v>3.7</v>
      </c>
      <c r="D50" s="14">
        <v>1.5</v>
      </c>
      <c r="E50" s="14">
        <v>0.2</v>
      </c>
      <c r="F50" s="16" t="s">
        <v>3</v>
      </c>
      <c r="G50" s="58"/>
      <c r="H50" s="16"/>
      <c r="I50" s="55"/>
      <c r="J50" s="66"/>
    </row>
    <row r="51" spans="1:10" x14ac:dyDescent="0.3">
      <c r="A51" s="64">
        <v>50</v>
      </c>
      <c r="B51" s="15">
        <v>5</v>
      </c>
      <c r="C51" s="14">
        <v>3.3</v>
      </c>
      <c r="D51" s="14">
        <v>1.4</v>
      </c>
      <c r="E51" s="14">
        <v>0.2</v>
      </c>
      <c r="F51" s="16" t="s">
        <v>3</v>
      </c>
      <c r="G51" s="58"/>
      <c r="H51" s="16"/>
      <c r="I51" s="55"/>
      <c r="J51" s="66"/>
    </row>
    <row r="52" spans="1:10" x14ac:dyDescent="0.3">
      <c r="A52" s="64">
        <v>51</v>
      </c>
      <c r="B52" s="15">
        <v>7</v>
      </c>
      <c r="C52" s="14">
        <v>3.2</v>
      </c>
      <c r="D52" s="14">
        <v>4.7</v>
      </c>
      <c r="E52" s="14">
        <v>1.4</v>
      </c>
      <c r="F52" s="16" t="s">
        <v>4</v>
      </c>
      <c r="G52" s="58"/>
      <c r="H52" s="16"/>
      <c r="I52" s="55"/>
      <c r="J52" s="66"/>
    </row>
    <row r="53" spans="1:10" x14ac:dyDescent="0.3">
      <c r="A53" s="64">
        <v>52</v>
      </c>
      <c r="B53" s="15">
        <v>6.4</v>
      </c>
      <c r="C53" s="14">
        <v>3.2</v>
      </c>
      <c r="D53" s="14">
        <v>4.5</v>
      </c>
      <c r="E53" s="14">
        <v>1.5</v>
      </c>
      <c r="F53" s="16" t="s">
        <v>4</v>
      </c>
      <c r="G53" s="58"/>
      <c r="H53" s="16"/>
      <c r="I53" s="55"/>
      <c r="J53" s="66"/>
    </row>
    <row r="54" spans="1:10" x14ac:dyDescent="0.3">
      <c r="A54" s="64">
        <v>53</v>
      </c>
      <c r="B54" s="15">
        <v>6.9</v>
      </c>
      <c r="C54" s="14">
        <v>3.1</v>
      </c>
      <c r="D54" s="14">
        <v>4.9000000000000004</v>
      </c>
      <c r="E54" s="14">
        <v>1.5</v>
      </c>
      <c r="F54" s="16" t="s">
        <v>4</v>
      </c>
      <c r="G54" s="58"/>
      <c r="H54" s="16"/>
      <c r="I54" s="55"/>
      <c r="J54" s="66"/>
    </row>
    <row r="55" spans="1:10" x14ac:dyDescent="0.3">
      <c r="A55" s="64">
        <v>54</v>
      </c>
      <c r="B55" s="15">
        <v>5.5</v>
      </c>
      <c r="C55" s="14">
        <v>2.2999999999999998</v>
      </c>
      <c r="D55" s="14">
        <v>4</v>
      </c>
      <c r="E55" s="14">
        <v>1.3</v>
      </c>
      <c r="F55" s="16" t="s">
        <v>4</v>
      </c>
      <c r="G55" s="58"/>
      <c r="H55" s="16"/>
      <c r="I55" s="55"/>
      <c r="J55" s="66"/>
    </row>
    <row r="56" spans="1:10" x14ac:dyDescent="0.3">
      <c r="A56" s="64">
        <v>55</v>
      </c>
      <c r="B56" s="15">
        <v>6.5</v>
      </c>
      <c r="C56" s="14">
        <v>2.8</v>
      </c>
      <c r="D56" s="14">
        <v>4.5999999999999996</v>
      </c>
      <c r="E56" s="14">
        <v>1.5</v>
      </c>
      <c r="F56" s="16" t="s">
        <v>4</v>
      </c>
      <c r="G56" s="58"/>
      <c r="H56" s="16"/>
      <c r="I56" s="55"/>
      <c r="J56" s="66"/>
    </row>
    <row r="57" spans="1:10" x14ac:dyDescent="0.3">
      <c r="A57" s="64">
        <v>56</v>
      </c>
      <c r="B57" s="15">
        <v>5.7</v>
      </c>
      <c r="C57" s="14">
        <v>2.8</v>
      </c>
      <c r="D57" s="14">
        <v>4.5</v>
      </c>
      <c r="E57" s="14">
        <v>1.3</v>
      </c>
      <c r="F57" s="16" t="s">
        <v>4</v>
      </c>
      <c r="G57" s="58"/>
      <c r="H57" s="16"/>
      <c r="I57" s="55"/>
      <c r="J57" s="66"/>
    </row>
    <row r="58" spans="1:10" x14ac:dyDescent="0.3">
      <c r="A58" s="64">
        <v>57</v>
      </c>
      <c r="B58" s="15">
        <v>6.3</v>
      </c>
      <c r="C58" s="14">
        <v>3.3</v>
      </c>
      <c r="D58" s="14">
        <v>4.7</v>
      </c>
      <c r="E58" s="14">
        <v>1.6</v>
      </c>
      <c r="F58" s="16" t="s">
        <v>4</v>
      </c>
      <c r="G58" s="58"/>
      <c r="H58" s="16"/>
      <c r="I58" s="55"/>
      <c r="J58" s="66"/>
    </row>
    <row r="59" spans="1:10" x14ac:dyDescent="0.3">
      <c r="A59" s="64">
        <v>58</v>
      </c>
      <c r="B59" s="15">
        <v>4.9000000000000004</v>
      </c>
      <c r="C59" s="14">
        <v>2.4</v>
      </c>
      <c r="D59" s="14">
        <v>3.3</v>
      </c>
      <c r="E59" s="14">
        <v>1</v>
      </c>
      <c r="F59" s="16" t="s">
        <v>4</v>
      </c>
      <c r="G59" s="58"/>
      <c r="H59" s="16"/>
      <c r="I59" s="55"/>
      <c r="J59" s="66"/>
    </row>
    <row r="60" spans="1:10" x14ac:dyDescent="0.3">
      <c r="A60" s="64">
        <v>59</v>
      </c>
      <c r="B60" s="15">
        <v>6.6</v>
      </c>
      <c r="C60" s="14">
        <v>2.9</v>
      </c>
      <c r="D60" s="14">
        <v>4.5999999999999996</v>
      </c>
      <c r="E60" s="14">
        <v>1.3</v>
      </c>
      <c r="F60" s="16" t="s">
        <v>4</v>
      </c>
      <c r="G60" s="58"/>
      <c r="H60" s="16"/>
      <c r="I60" s="55"/>
      <c r="J60" s="66"/>
    </row>
    <row r="61" spans="1:10" x14ac:dyDescent="0.3">
      <c r="A61" s="64">
        <v>60</v>
      </c>
      <c r="B61" s="15">
        <v>5.2</v>
      </c>
      <c r="C61" s="14">
        <v>2.7</v>
      </c>
      <c r="D61" s="14">
        <v>3.9</v>
      </c>
      <c r="E61" s="14">
        <v>1.4</v>
      </c>
      <c r="F61" s="16" t="s">
        <v>4</v>
      </c>
      <c r="G61" s="58"/>
      <c r="H61" s="16"/>
      <c r="I61" s="55"/>
      <c r="J61" s="66"/>
    </row>
    <row r="62" spans="1:10" x14ac:dyDescent="0.3">
      <c r="A62" s="64">
        <v>61</v>
      </c>
      <c r="B62" s="15">
        <v>5</v>
      </c>
      <c r="C62" s="14">
        <v>2</v>
      </c>
      <c r="D62" s="14">
        <v>3.5</v>
      </c>
      <c r="E62" s="14">
        <v>1</v>
      </c>
      <c r="F62" s="16" t="s">
        <v>4</v>
      </c>
      <c r="G62" s="58"/>
      <c r="H62" s="16"/>
      <c r="I62" s="55"/>
      <c r="J62" s="66"/>
    </row>
    <row r="63" spans="1:10" x14ac:dyDescent="0.3">
      <c r="A63" s="64">
        <v>62</v>
      </c>
      <c r="B63" s="15">
        <v>5.9</v>
      </c>
      <c r="C63" s="14">
        <v>3</v>
      </c>
      <c r="D63" s="14">
        <v>4.2</v>
      </c>
      <c r="E63" s="14">
        <v>1.5</v>
      </c>
      <c r="F63" s="16" t="s">
        <v>4</v>
      </c>
      <c r="G63" s="58"/>
      <c r="H63" s="16"/>
      <c r="I63" s="55"/>
      <c r="J63" s="66"/>
    </row>
    <row r="64" spans="1:10" x14ac:dyDescent="0.3">
      <c r="A64" s="64">
        <v>63</v>
      </c>
      <c r="B64" s="15">
        <v>6</v>
      </c>
      <c r="C64" s="14">
        <v>2.2000000000000002</v>
      </c>
      <c r="D64" s="14">
        <v>4</v>
      </c>
      <c r="E64" s="14">
        <v>1</v>
      </c>
      <c r="F64" s="16" t="s">
        <v>4</v>
      </c>
      <c r="G64" s="58"/>
      <c r="H64" s="16"/>
      <c r="I64" s="55"/>
      <c r="J64" s="66"/>
    </row>
    <row r="65" spans="1:10" x14ac:dyDescent="0.3">
      <c r="A65" s="64">
        <v>64</v>
      </c>
      <c r="B65" s="15">
        <v>6.1</v>
      </c>
      <c r="C65" s="14">
        <v>2.9</v>
      </c>
      <c r="D65" s="14">
        <v>4.7</v>
      </c>
      <c r="E65" s="14">
        <v>1.4</v>
      </c>
      <c r="F65" s="16" t="s">
        <v>4</v>
      </c>
      <c r="G65" s="58"/>
      <c r="H65" s="16"/>
      <c r="I65" s="55"/>
      <c r="J65" s="66"/>
    </row>
    <row r="66" spans="1:10" x14ac:dyDescent="0.3">
      <c r="A66" s="64">
        <v>65</v>
      </c>
      <c r="B66" s="15">
        <v>5.6</v>
      </c>
      <c r="C66" s="14">
        <v>2.9</v>
      </c>
      <c r="D66" s="14">
        <v>3.6</v>
      </c>
      <c r="E66" s="14">
        <v>1.3</v>
      </c>
      <c r="F66" s="16" t="s">
        <v>4</v>
      </c>
      <c r="G66" s="58"/>
      <c r="H66" s="16"/>
      <c r="I66" s="55"/>
      <c r="J66" s="66"/>
    </row>
    <row r="67" spans="1:10" x14ac:dyDescent="0.3">
      <c r="A67" s="64">
        <v>66</v>
      </c>
      <c r="B67" s="15">
        <v>6.7</v>
      </c>
      <c r="C67" s="14">
        <v>3.1</v>
      </c>
      <c r="D67" s="14">
        <v>4.4000000000000004</v>
      </c>
      <c r="E67" s="14">
        <v>1.4</v>
      </c>
      <c r="F67" s="16" t="s">
        <v>4</v>
      </c>
      <c r="G67" s="58"/>
      <c r="H67" s="16"/>
      <c r="I67" s="55"/>
      <c r="J67" s="66"/>
    </row>
    <row r="68" spans="1:10" x14ac:dyDescent="0.3">
      <c r="A68" s="64">
        <v>67</v>
      </c>
      <c r="B68" s="15">
        <v>5.6</v>
      </c>
      <c r="C68" s="14">
        <v>3</v>
      </c>
      <c r="D68" s="14">
        <v>4.5</v>
      </c>
      <c r="E68" s="14">
        <v>1.5</v>
      </c>
      <c r="F68" s="16" t="s">
        <v>4</v>
      </c>
      <c r="G68" s="58"/>
      <c r="H68" s="16"/>
      <c r="I68" s="55"/>
      <c r="J68" s="66"/>
    </row>
    <row r="69" spans="1:10" x14ac:dyDescent="0.3">
      <c r="A69" s="64">
        <v>68</v>
      </c>
      <c r="B69" s="15">
        <v>5.8</v>
      </c>
      <c r="C69" s="14">
        <v>2.7</v>
      </c>
      <c r="D69" s="14">
        <v>4.0999999999999996</v>
      </c>
      <c r="E69" s="14">
        <v>1</v>
      </c>
      <c r="F69" s="16" t="s">
        <v>4</v>
      </c>
      <c r="G69" s="58"/>
      <c r="H69" s="16"/>
      <c r="I69" s="55"/>
      <c r="J69" s="66"/>
    </row>
    <row r="70" spans="1:10" x14ac:dyDescent="0.3">
      <c r="A70" s="64">
        <v>69</v>
      </c>
      <c r="B70" s="15">
        <v>6.2</v>
      </c>
      <c r="C70" s="14">
        <v>2.2000000000000002</v>
      </c>
      <c r="D70" s="14">
        <v>4.5</v>
      </c>
      <c r="E70" s="14">
        <v>1.5</v>
      </c>
      <c r="F70" s="16" t="s">
        <v>4</v>
      </c>
      <c r="G70" s="58"/>
      <c r="H70" s="16"/>
      <c r="I70" s="55"/>
      <c r="J70" s="66"/>
    </row>
    <row r="71" spans="1:10" x14ac:dyDescent="0.3">
      <c r="A71" s="64">
        <v>70</v>
      </c>
      <c r="B71" s="15">
        <v>5.6</v>
      </c>
      <c r="C71" s="14">
        <v>2.5</v>
      </c>
      <c r="D71" s="14">
        <v>3.9</v>
      </c>
      <c r="E71" s="14">
        <v>1.1000000000000001</v>
      </c>
      <c r="F71" s="16" t="s">
        <v>4</v>
      </c>
      <c r="G71" s="58"/>
      <c r="H71" s="16"/>
      <c r="I71" s="55"/>
      <c r="J71" s="66"/>
    </row>
    <row r="72" spans="1:10" x14ac:dyDescent="0.3">
      <c r="A72" s="64">
        <v>71</v>
      </c>
      <c r="B72" s="15">
        <v>5.9</v>
      </c>
      <c r="C72" s="14">
        <v>3.2</v>
      </c>
      <c r="D72" s="14">
        <v>4.8</v>
      </c>
      <c r="E72" s="14">
        <v>1.8</v>
      </c>
      <c r="F72" s="16" t="s">
        <v>4</v>
      </c>
      <c r="G72" s="58"/>
      <c r="H72" s="16"/>
      <c r="I72" s="55"/>
      <c r="J72" s="66"/>
    </row>
    <row r="73" spans="1:10" x14ac:dyDescent="0.3">
      <c r="A73" s="64">
        <v>72</v>
      </c>
      <c r="B73" s="15">
        <v>6.1</v>
      </c>
      <c r="C73" s="14">
        <v>2.8</v>
      </c>
      <c r="D73" s="14">
        <v>4</v>
      </c>
      <c r="E73" s="14">
        <v>1.3</v>
      </c>
      <c r="F73" s="16" t="s">
        <v>4</v>
      </c>
      <c r="G73" s="58"/>
      <c r="H73" s="16"/>
      <c r="I73" s="55"/>
      <c r="J73" s="66"/>
    </row>
    <row r="74" spans="1:10" x14ac:dyDescent="0.3">
      <c r="A74" s="64">
        <v>73</v>
      </c>
      <c r="B74" s="15">
        <v>6.3</v>
      </c>
      <c r="C74" s="14">
        <v>2.5</v>
      </c>
      <c r="D74" s="14">
        <v>4.9000000000000004</v>
      </c>
      <c r="E74" s="14">
        <v>1.5</v>
      </c>
      <c r="F74" s="16" t="s">
        <v>4</v>
      </c>
      <c r="G74" s="58"/>
      <c r="H74" s="16"/>
      <c r="I74" s="55"/>
      <c r="J74" s="66"/>
    </row>
    <row r="75" spans="1:10" x14ac:dyDescent="0.3">
      <c r="A75" s="64">
        <v>74</v>
      </c>
      <c r="B75" s="15">
        <v>6.1</v>
      </c>
      <c r="C75" s="14">
        <v>2.8</v>
      </c>
      <c r="D75" s="14">
        <v>4.7</v>
      </c>
      <c r="E75" s="14">
        <v>1.2</v>
      </c>
      <c r="F75" s="16" t="s">
        <v>4</v>
      </c>
      <c r="G75" s="58"/>
      <c r="H75" s="16"/>
      <c r="I75" s="55"/>
      <c r="J75" s="66"/>
    </row>
    <row r="76" spans="1:10" x14ac:dyDescent="0.3">
      <c r="A76" s="64">
        <v>75</v>
      </c>
      <c r="B76" s="15">
        <v>6.4</v>
      </c>
      <c r="C76" s="14">
        <v>2.9</v>
      </c>
      <c r="D76" s="14">
        <v>4.3</v>
      </c>
      <c r="E76" s="14">
        <v>1.3</v>
      </c>
      <c r="F76" s="16" t="s">
        <v>4</v>
      </c>
      <c r="G76" s="58"/>
      <c r="H76" s="16"/>
      <c r="I76" s="55"/>
      <c r="J76" s="66"/>
    </row>
    <row r="77" spans="1:10" x14ac:dyDescent="0.3">
      <c r="A77" s="64">
        <v>76</v>
      </c>
      <c r="B77" s="15">
        <v>6.6</v>
      </c>
      <c r="C77" s="14">
        <v>3</v>
      </c>
      <c r="D77" s="14">
        <v>4.4000000000000004</v>
      </c>
      <c r="E77" s="14">
        <v>1.4</v>
      </c>
      <c r="F77" s="16" t="s">
        <v>4</v>
      </c>
      <c r="G77" s="58"/>
      <c r="H77" s="16"/>
      <c r="I77" s="55"/>
      <c r="J77" s="66"/>
    </row>
    <row r="78" spans="1:10" x14ac:dyDescent="0.3">
      <c r="A78" s="64">
        <v>77</v>
      </c>
      <c r="B78" s="15">
        <v>6.8</v>
      </c>
      <c r="C78" s="14">
        <v>2.8</v>
      </c>
      <c r="D78" s="14">
        <v>4.8</v>
      </c>
      <c r="E78" s="14">
        <v>1.4</v>
      </c>
      <c r="F78" s="16" t="s">
        <v>4</v>
      </c>
      <c r="G78" s="58"/>
      <c r="H78" s="16"/>
      <c r="I78" s="55"/>
      <c r="J78" s="66"/>
    </row>
    <row r="79" spans="1:10" x14ac:dyDescent="0.3">
      <c r="A79" s="64">
        <v>78</v>
      </c>
      <c r="B79" s="15">
        <v>6.7</v>
      </c>
      <c r="C79" s="14">
        <v>3</v>
      </c>
      <c r="D79" s="14">
        <v>5</v>
      </c>
      <c r="E79" s="14">
        <v>1.7</v>
      </c>
      <c r="F79" s="16" t="s">
        <v>4</v>
      </c>
      <c r="G79" s="58"/>
      <c r="H79" s="16"/>
      <c r="I79" s="55"/>
      <c r="J79" s="66"/>
    </row>
    <row r="80" spans="1:10" x14ac:dyDescent="0.3">
      <c r="A80" s="64">
        <v>79</v>
      </c>
      <c r="B80" s="15">
        <v>6</v>
      </c>
      <c r="C80" s="14">
        <v>2.9</v>
      </c>
      <c r="D80" s="14">
        <v>4.5</v>
      </c>
      <c r="E80" s="14">
        <v>1.5</v>
      </c>
      <c r="F80" s="16" t="s">
        <v>4</v>
      </c>
      <c r="G80" s="58"/>
      <c r="H80" s="16"/>
      <c r="I80" s="55"/>
      <c r="J80" s="66"/>
    </row>
    <row r="81" spans="1:10" x14ac:dyDescent="0.3">
      <c r="A81" s="64">
        <v>80</v>
      </c>
      <c r="B81" s="15">
        <v>5.7</v>
      </c>
      <c r="C81" s="14">
        <v>2.6</v>
      </c>
      <c r="D81" s="14">
        <v>3.5</v>
      </c>
      <c r="E81" s="14">
        <v>1</v>
      </c>
      <c r="F81" s="16" t="s">
        <v>4</v>
      </c>
      <c r="G81" s="58"/>
      <c r="H81" s="16"/>
      <c r="I81" s="55"/>
      <c r="J81" s="66"/>
    </row>
    <row r="82" spans="1:10" x14ac:dyDescent="0.3">
      <c r="A82" s="64">
        <v>81</v>
      </c>
      <c r="B82" s="15">
        <v>5.5</v>
      </c>
      <c r="C82" s="14">
        <v>2.4</v>
      </c>
      <c r="D82" s="14">
        <v>3.8</v>
      </c>
      <c r="E82" s="14">
        <v>1.1000000000000001</v>
      </c>
      <c r="F82" s="16" t="s">
        <v>4</v>
      </c>
      <c r="G82" s="58"/>
      <c r="H82" s="16"/>
      <c r="I82" s="55"/>
      <c r="J82" s="66"/>
    </row>
    <row r="83" spans="1:10" x14ac:dyDescent="0.3">
      <c r="A83" s="64">
        <v>82</v>
      </c>
      <c r="B83" s="15">
        <v>5.5</v>
      </c>
      <c r="C83" s="14">
        <v>2.4</v>
      </c>
      <c r="D83" s="14">
        <v>3.7</v>
      </c>
      <c r="E83" s="14">
        <v>1</v>
      </c>
      <c r="F83" s="16" t="s">
        <v>4</v>
      </c>
      <c r="G83" s="58"/>
      <c r="H83" s="16"/>
      <c r="I83" s="55"/>
      <c r="J83" s="66"/>
    </row>
    <row r="84" spans="1:10" x14ac:dyDescent="0.3">
      <c r="A84" s="64">
        <v>83</v>
      </c>
      <c r="B84" s="15">
        <v>5.8</v>
      </c>
      <c r="C84" s="14">
        <v>2.7</v>
      </c>
      <c r="D84" s="14">
        <v>3.9</v>
      </c>
      <c r="E84" s="14">
        <v>1.2</v>
      </c>
      <c r="F84" s="16" t="s">
        <v>4</v>
      </c>
      <c r="G84" s="58"/>
      <c r="H84" s="16"/>
      <c r="I84" s="55"/>
      <c r="J84" s="66"/>
    </row>
    <row r="85" spans="1:10" x14ac:dyDescent="0.3">
      <c r="A85" s="64">
        <v>84</v>
      </c>
      <c r="B85" s="15">
        <v>6</v>
      </c>
      <c r="C85" s="14">
        <v>2.7</v>
      </c>
      <c r="D85" s="14">
        <v>5.0999999999999996</v>
      </c>
      <c r="E85" s="14">
        <v>1.6</v>
      </c>
      <c r="F85" s="16" t="s">
        <v>4</v>
      </c>
      <c r="G85" s="58"/>
      <c r="H85" s="16"/>
      <c r="I85" s="55"/>
      <c r="J85" s="66"/>
    </row>
    <row r="86" spans="1:10" x14ac:dyDescent="0.3">
      <c r="A86" s="64">
        <v>85</v>
      </c>
      <c r="B86" s="15">
        <v>5.4</v>
      </c>
      <c r="C86" s="14">
        <v>3</v>
      </c>
      <c r="D86" s="14">
        <v>4.5</v>
      </c>
      <c r="E86" s="14">
        <v>1.5</v>
      </c>
      <c r="F86" s="16" t="s">
        <v>4</v>
      </c>
      <c r="G86" s="58"/>
      <c r="H86" s="16"/>
      <c r="I86" s="55"/>
      <c r="J86" s="66"/>
    </row>
    <row r="87" spans="1:10" x14ac:dyDescent="0.3">
      <c r="A87" s="64">
        <v>86</v>
      </c>
      <c r="B87" s="15">
        <v>6</v>
      </c>
      <c r="C87" s="14">
        <v>3.4</v>
      </c>
      <c r="D87" s="14">
        <v>4.5</v>
      </c>
      <c r="E87" s="14">
        <v>1.6</v>
      </c>
      <c r="F87" s="16" t="s">
        <v>4</v>
      </c>
      <c r="G87" s="58"/>
      <c r="H87" s="16"/>
      <c r="I87" s="55"/>
      <c r="J87" s="66"/>
    </row>
    <row r="88" spans="1:10" x14ac:dyDescent="0.3">
      <c r="A88" s="64">
        <v>87</v>
      </c>
      <c r="B88" s="15">
        <v>6.7</v>
      </c>
      <c r="C88" s="14">
        <v>3.1</v>
      </c>
      <c r="D88" s="14">
        <v>4.7</v>
      </c>
      <c r="E88" s="14">
        <v>1.5</v>
      </c>
      <c r="F88" s="16" t="s">
        <v>4</v>
      </c>
      <c r="G88" s="58"/>
      <c r="H88" s="16"/>
      <c r="I88" s="55"/>
      <c r="J88" s="66"/>
    </row>
    <row r="89" spans="1:10" x14ac:dyDescent="0.3">
      <c r="A89" s="64">
        <v>88</v>
      </c>
      <c r="B89" s="15">
        <v>6.3</v>
      </c>
      <c r="C89" s="14">
        <v>2.2999999999999998</v>
      </c>
      <c r="D89" s="14">
        <v>4.4000000000000004</v>
      </c>
      <c r="E89" s="14">
        <v>1.3</v>
      </c>
      <c r="F89" s="16" t="s">
        <v>4</v>
      </c>
      <c r="G89" s="58"/>
      <c r="H89" s="16"/>
      <c r="I89" s="55"/>
      <c r="J89" s="66"/>
    </row>
    <row r="90" spans="1:10" x14ac:dyDescent="0.3">
      <c r="A90" s="64">
        <v>89</v>
      </c>
      <c r="B90" s="15">
        <v>5.6</v>
      </c>
      <c r="C90" s="14">
        <v>3</v>
      </c>
      <c r="D90" s="14">
        <v>4.0999999999999996</v>
      </c>
      <c r="E90" s="14">
        <v>1.3</v>
      </c>
      <c r="F90" s="16" t="s">
        <v>4</v>
      </c>
      <c r="G90" s="58"/>
      <c r="H90" s="16"/>
      <c r="I90" s="55"/>
      <c r="J90" s="66"/>
    </row>
    <row r="91" spans="1:10" x14ac:dyDescent="0.3">
      <c r="A91" s="64">
        <v>90</v>
      </c>
      <c r="B91" s="15">
        <v>5.5</v>
      </c>
      <c r="C91" s="14">
        <v>2.5</v>
      </c>
      <c r="D91" s="14">
        <v>4</v>
      </c>
      <c r="E91" s="14">
        <v>1.3</v>
      </c>
      <c r="F91" s="16" t="s">
        <v>4</v>
      </c>
      <c r="G91" s="58"/>
      <c r="H91" s="16"/>
      <c r="I91" s="55"/>
      <c r="J91" s="66"/>
    </row>
    <row r="92" spans="1:10" x14ac:dyDescent="0.3">
      <c r="A92" s="64">
        <v>91</v>
      </c>
      <c r="B92" s="15">
        <v>5.5</v>
      </c>
      <c r="C92" s="14">
        <v>2.6</v>
      </c>
      <c r="D92" s="14">
        <v>4.4000000000000004</v>
      </c>
      <c r="E92" s="14">
        <v>1.2</v>
      </c>
      <c r="F92" s="16" t="s">
        <v>4</v>
      </c>
      <c r="G92" s="58"/>
      <c r="H92" s="16"/>
      <c r="I92" s="55"/>
      <c r="J92" s="66"/>
    </row>
    <row r="93" spans="1:10" x14ac:dyDescent="0.3">
      <c r="A93" s="64">
        <v>92</v>
      </c>
      <c r="B93" s="15">
        <v>6.1</v>
      </c>
      <c r="C93" s="14">
        <v>3</v>
      </c>
      <c r="D93" s="14">
        <v>4.5999999999999996</v>
      </c>
      <c r="E93" s="14">
        <v>1.4</v>
      </c>
      <c r="F93" s="16" t="s">
        <v>4</v>
      </c>
      <c r="G93" s="58"/>
      <c r="H93" s="16"/>
      <c r="I93" s="55"/>
      <c r="J93" s="66"/>
    </row>
    <row r="94" spans="1:10" x14ac:dyDescent="0.3">
      <c r="A94" s="64">
        <v>93</v>
      </c>
      <c r="B94" s="15">
        <v>5.8</v>
      </c>
      <c r="C94" s="14">
        <v>2.6</v>
      </c>
      <c r="D94" s="14">
        <v>4</v>
      </c>
      <c r="E94" s="14">
        <v>1.2</v>
      </c>
      <c r="F94" s="16" t="s">
        <v>4</v>
      </c>
      <c r="G94" s="58"/>
      <c r="H94" s="16"/>
      <c r="I94" s="55"/>
      <c r="J94" s="66"/>
    </row>
    <row r="95" spans="1:10" x14ac:dyDescent="0.3">
      <c r="A95" s="64">
        <v>94</v>
      </c>
      <c r="B95" s="15">
        <v>5</v>
      </c>
      <c r="C95" s="14">
        <v>2.2999999999999998</v>
      </c>
      <c r="D95" s="14">
        <v>3.3</v>
      </c>
      <c r="E95" s="14">
        <v>1</v>
      </c>
      <c r="F95" s="16" t="s">
        <v>4</v>
      </c>
      <c r="G95" s="58"/>
      <c r="H95" s="16"/>
      <c r="I95" s="55"/>
      <c r="J95" s="66"/>
    </row>
    <row r="96" spans="1:10" x14ac:dyDescent="0.3">
      <c r="A96" s="64">
        <v>95</v>
      </c>
      <c r="B96" s="15">
        <v>5.6</v>
      </c>
      <c r="C96" s="14">
        <v>2.7</v>
      </c>
      <c r="D96" s="14">
        <v>4.2</v>
      </c>
      <c r="E96" s="14">
        <v>1.3</v>
      </c>
      <c r="F96" s="16" t="s">
        <v>4</v>
      </c>
      <c r="G96" s="58"/>
      <c r="H96" s="16"/>
      <c r="I96" s="55"/>
      <c r="J96" s="66"/>
    </row>
    <row r="97" spans="1:10" x14ac:dyDescent="0.3">
      <c r="A97" s="64">
        <v>96</v>
      </c>
      <c r="B97" s="15">
        <v>5.7</v>
      </c>
      <c r="C97" s="14">
        <v>3</v>
      </c>
      <c r="D97" s="14">
        <v>4.2</v>
      </c>
      <c r="E97" s="14">
        <v>1.2</v>
      </c>
      <c r="F97" s="16" t="s">
        <v>4</v>
      </c>
      <c r="G97" s="58"/>
      <c r="H97" s="16"/>
      <c r="I97" s="55"/>
      <c r="J97" s="66"/>
    </row>
    <row r="98" spans="1:10" x14ac:dyDescent="0.3">
      <c r="A98" s="64">
        <v>97</v>
      </c>
      <c r="B98" s="15">
        <v>5.7</v>
      </c>
      <c r="C98" s="14">
        <v>2.9</v>
      </c>
      <c r="D98" s="14">
        <v>4.2</v>
      </c>
      <c r="E98" s="14">
        <v>1.3</v>
      </c>
      <c r="F98" s="16" t="s">
        <v>4</v>
      </c>
      <c r="G98" s="58"/>
      <c r="H98" s="16"/>
      <c r="I98" s="55"/>
      <c r="J98" s="66"/>
    </row>
    <row r="99" spans="1:10" x14ac:dyDescent="0.3">
      <c r="A99" s="64">
        <v>98</v>
      </c>
      <c r="B99" s="15">
        <v>6.2</v>
      </c>
      <c r="C99" s="14">
        <v>2.9</v>
      </c>
      <c r="D99" s="14">
        <v>4.3</v>
      </c>
      <c r="E99" s="14">
        <v>1.3</v>
      </c>
      <c r="F99" s="16" t="s">
        <v>4</v>
      </c>
      <c r="G99" s="58"/>
      <c r="H99" s="16"/>
      <c r="I99" s="55"/>
      <c r="J99" s="66"/>
    </row>
    <row r="100" spans="1:10" x14ac:dyDescent="0.3">
      <c r="A100" s="64">
        <v>99</v>
      </c>
      <c r="B100" s="15">
        <v>5.0999999999999996</v>
      </c>
      <c r="C100" s="14">
        <v>2.5</v>
      </c>
      <c r="D100" s="14">
        <v>3</v>
      </c>
      <c r="E100" s="14">
        <v>1.1000000000000001</v>
      </c>
      <c r="F100" s="16" t="s">
        <v>4</v>
      </c>
      <c r="G100" s="58"/>
      <c r="H100" s="16"/>
      <c r="I100" s="55"/>
      <c r="J100" s="66"/>
    </row>
    <row r="101" spans="1:10" x14ac:dyDescent="0.3">
      <c r="A101" s="64">
        <v>100</v>
      </c>
      <c r="B101" s="15">
        <v>5.7</v>
      </c>
      <c r="C101" s="14">
        <v>2.8</v>
      </c>
      <c r="D101" s="14">
        <v>4.0999999999999996</v>
      </c>
      <c r="E101" s="14">
        <v>1.3</v>
      </c>
      <c r="F101" s="16" t="s">
        <v>4</v>
      </c>
      <c r="G101" s="58"/>
      <c r="H101" s="16"/>
      <c r="I101" s="55"/>
      <c r="J101" s="66"/>
    </row>
    <row r="102" spans="1:10" x14ac:dyDescent="0.3">
      <c r="A102" s="64">
        <v>101</v>
      </c>
      <c r="B102" s="15">
        <v>6.3</v>
      </c>
      <c r="C102" s="14">
        <v>3.3</v>
      </c>
      <c r="D102" s="14">
        <v>6</v>
      </c>
      <c r="E102" s="14">
        <v>2.5</v>
      </c>
      <c r="F102" s="16" t="s">
        <v>5</v>
      </c>
      <c r="G102" s="58"/>
      <c r="H102" s="16"/>
      <c r="I102" s="55"/>
      <c r="J102" s="66"/>
    </row>
    <row r="103" spans="1:10" x14ac:dyDescent="0.3">
      <c r="A103" s="64">
        <v>102</v>
      </c>
      <c r="B103" s="15">
        <v>5.8</v>
      </c>
      <c r="C103" s="14">
        <v>2.7</v>
      </c>
      <c r="D103" s="14">
        <v>5.0999999999999996</v>
      </c>
      <c r="E103" s="14">
        <v>1.9</v>
      </c>
      <c r="F103" s="16" t="s">
        <v>5</v>
      </c>
      <c r="G103" s="58"/>
      <c r="H103" s="16"/>
      <c r="I103" s="55"/>
      <c r="J103" s="66"/>
    </row>
    <row r="104" spans="1:10" x14ac:dyDescent="0.3">
      <c r="A104" s="64">
        <v>103</v>
      </c>
      <c r="B104" s="15">
        <v>7.1</v>
      </c>
      <c r="C104" s="14">
        <v>3</v>
      </c>
      <c r="D104" s="14">
        <v>5.9</v>
      </c>
      <c r="E104" s="14">
        <v>2.1</v>
      </c>
      <c r="F104" s="16" t="s">
        <v>5</v>
      </c>
      <c r="G104" s="58"/>
      <c r="H104" s="16"/>
      <c r="I104" s="55"/>
      <c r="J104" s="66"/>
    </row>
    <row r="105" spans="1:10" x14ac:dyDescent="0.3">
      <c r="A105" s="64">
        <v>104</v>
      </c>
      <c r="B105" s="15">
        <v>6.3</v>
      </c>
      <c r="C105" s="14">
        <v>2.9</v>
      </c>
      <c r="D105" s="14">
        <v>5.6</v>
      </c>
      <c r="E105" s="14">
        <v>1.8</v>
      </c>
      <c r="F105" s="16" t="s">
        <v>5</v>
      </c>
      <c r="G105" s="58"/>
      <c r="H105" s="16"/>
      <c r="I105" s="55"/>
      <c r="J105" s="66"/>
    </row>
    <row r="106" spans="1:10" x14ac:dyDescent="0.3">
      <c r="A106" s="64">
        <v>105</v>
      </c>
      <c r="B106" s="15">
        <v>6.5</v>
      </c>
      <c r="C106" s="14">
        <v>3</v>
      </c>
      <c r="D106" s="14">
        <v>5.8</v>
      </c>
      <c r="E106" s="14">
        <v>2.2000000000000002</v>
      </c>
      <c r="F106" s="16" t="s">
        <v>5</v>
      </c>
      <c r="G106" s="58"/>
      <c r="H106" s="16"/>
      <c r="I106" s="55"/>
      <c r="J106" s="66"/>
    </row>
    <row r="107" spans="1:10" x14ac:dyDescent="0.3">
      <c r="A107" s="64">
        <v>106</v>
      </c>
      <c r="B107" s="15">
        <v>7.6</v>
      </c>
      <c r="C107" s="14">
        <v>3</v>
      </c>
      <c r="D107" s="14">
        <v>6.6</v>
      </c>
      <c r="E107" s="14">
        <v>2.1</v>
      </c>
      <c r="F107" s="16" t="s">
        <v>5</v>
      </c>
      <c r="G107" s="58"/>
      <c r="H107" s="16"/>
      <c r="I107" s="55"/>
      <c r="J107" s="66"/>
    </row>
    <row r="108" spans="1:10" x14ac:dyDescent="0.3">
      <c r="A108" s="64">
        <v>107</v>
      </c>
      <c r="B108" s="15">
        <v>4.9000000000000004</v>
      </c>
      <c r="C108" s="14">
        <v>2.5</v>
      </c>
      <c r="D108" s="14">
        <v>4.5</v>
      </c>
      <c r="E108" s="14">
        <v>1.7</v>
      </c>
      <c r="F108" s="16" t="s">
        <v>5</v>
      </c>
      <c r="G108" s="58"/>
      <c r="H108" s="16"/>
      <c r="I108" s="55"/>
      <c r="J108" s="66"/>
    </row>
    <row r="109" spans="1:10" x14ac:dyDescent="0.3">
      <c r="A109" s="64">
        <v>108</v>
      </c>
      <c r="B109" s="15">
        <v>7.3</v>
      </c>
      <c r="C109" s="14">
        <v>2.9</v>
      </c>
      <c r="D109" s="14">
        <v>6.3</v>
      </c>
      <c r="E109" s="14">
        <v>1.8</v>
      </c>
      <c r="F109" s="16" t="s">
        <v>5</v>
      </c>
      <c r="G109" s="58"/>
      <c r="H109" s="16"/>
      <c r="I109" s="55"/>
      <c r="J109" s="66"/>
    </row>
    <row r="110" spans="1:10" x14ac:dyDescent="0.3">
      <c r="A110" s="64">
        <v>109</v>
      </c>
      <c r="B110" s="15">
        <v>6.7</v>
      </c>
      <c r="C110" s="14">
        <v>2.5</v>
      </c>
      <c r="D110" s="14">
        <v>5.8</v>
      </c>
      <c r="E110" s="14">
        <v>1.8</v>
      </c>
      <c r="F110" s="16" t="s">
        <v>5</v>
      </c>
      <c r="G110" s="58"/>
      <c r="H110" s="16"/>
      <c r="I110" s="55"/>
      <c r="J110" s="66"/>
    </row>
    <row r="111" spans="1:10" x14ac:dyDescent="0.3">
      <c r="A111" s="64">
        <v>110</v>
      </c>
      <c r="B111" s="15">
        <v>7.2</v>
      </c>
      <c r="C111" s="14">
        <v>3.6</v>
      </c>
      <c r="D111" s="14">
        <v>6.1</v>
      </c>
      <c r="E111" s="14">
        <v>2.5</v>
      </c>
      <c r="F111" s="16" t="s">
        <v>5</v>
      </c>
      <c r="G111" s="58"/>
      <c r="H111" s="16"/>
      <c r="I111" s="55"/>
      <c r="J111" s="66"/>
    </row>
    <row r="112" spans="1:10" x14ac:dyDescent="0.3">
      <c r="A112" s="64">
        <v>111</v>
      </c>
      <c r="B112" s="15">
        <v>6.5</v>
      </c>
      <c r="C112" s="14">
        <v>3.2</v>
      </c>
      <c r="D112" s="14">
        <v>5.0999999999999996</v>
      </c>
      <c r="E112" s="14">
        <v>2</v>
      </c>
      <c r="F112" s="16" t="s">
        <v>5</v>
      </c>
      <c r="G112" s="58"/>
      <c r="H112" s="16"/>
      <c r="I112" s="55"/>
      <c r="J112" s="66"/>
    </row>
    <row r="113" spans="1:10" x14ac:dyDescent="0.3">
      <c r="A113" s="64">
        <v>112</v>
      </c>
      <c r="B113" s="15">
        <v>6.4</v>
      </c>
      <c r="C113" s="14">
        <v>2.7</v>
      </c>
      <c r="D113" s="14">
        <v>5.3</v>
      </c>
      <c r="E113" s="14">
        <v>1.9</v>
      </c>
      <c r="F113" s="16" t="s">
        <v>5</v>
      </c>
      <c r="G113" s="58"/>
      <c r="H113" s="16"/>
      <c r="I113" s="55"/>
      <c r="J113" s="66"/>
    </row>
    <row r="114" spans="1:10" x14ac:dyDescent="0.3">
      <c r="A114" s="64">
        <v>113</v>
      </c>
      <c r="B114" s="15">
        <v>6.8</v>
      </c>
      <c r="C114" s="14">
        <v>3</v>
      </c>
      <c r="D114" s="14">
        <v>5.5</v>
      </c>
      <c r="E114" s="14">
        <v>2.1</v>
      </c>
      <c r="F114" s="16" t="s">
        <v>5</v>
      </c>
      <c r="G114" s="58"/>
      <c r="H114" s="16"/>
      <c r="I114" s="55"/>
      <c r="J114" s="66"/>
    </row>
    <row r="115" spans="1:10" x14ac:dyDescent="0.3">
      <c r="A115" s="64">
        <v>114</v>
      </c>
      <c r="B115" s="15">
        <v>5.7</v>
      </c>
      <c r="C115" s="14">
        <v>2.5</v>
      </c>
      <c r="D115" s="14">
        <v>5</v>
      </c>
      <c r="E115" s="14">
        <v>2</v>
      </c>
      <c r="F115" s="16" t="s">
        <v>5</v>
      </c>
      <c r="G115" s="58"/>
      <c r="H115" s="16"/>
      <c r="I115" s="55"/>
      <c r="J115" s="66"/>
    </row>
    <row r="116" spans="1:10" x14ac:dyDescent="0.3">
      <c r="A116" s="64">
        <v>115</v>
      </c>
      <c r="B116" s="15">
        <v>5.8</v>
      </c>
      <c r="C116" s="14">
        <v>2.8</v>
      </c>
      <c r="D116" s="14">
        <v>5.0999999999999996</v>
      </c>
      <c r="E116" s="14">
        <v>2.4</v>
      </c>
      <c r="F116" s="16" t="s">
        <v>5</v>
      </c>
      <c r="G116" s="58"/>
      <c r="H116" s="16"/>
      <c r="I116" s="55"/>
      <c r="J116" s="66"/>
    </row>
    <row r="117" spans="1:10" x14ac:dyDescent="0.3">
      <c r="A117" s="64">
        <v>116</v>
      </c>
      <c r="B117" s="15">
        <v>6.4</v>
      </c>
      <c r="C117" s="14">
        <v>3.2</v>
      </c>
      <c r="D117" s="14">
        <v>5.3</v>
      </c>
      <c r="E117" s="14">
        <v>2.2999999999999998</v>
      </c>
      <c r="F117" s="16" t="s">
        <v>5</v>
      </c>
      <c r="G117" s="58"/>
      <c r="H117" s="16"/>
      <c r="I117" s="55"/>
      <c r="J117" s="66"/>
    </row>
    <row r="118" spans="1:10" x14ac:dyDescent="0.3">
      <c r="A118" s="64">
        <v>117</v>
      </c>
      <c r="B118" s="15">
        <v>6.5</v>
      </c>
      <c r="C118" s="14">
        <v>3</v>
      </c>
      <c r="D118" s="14">
        <v>5.5</v>
      </c>
      <c r="E118" s="14">
        <v>1.8</v>
      </c>
      <c r="F118" s="16" t="s">
        <v>5</v>
      </c>
      <c r="G118" s="58"/>
      <c r="H118" s="16"/>
      <c r="I118" s="55"/>
      <c r="J118" s="66"/>
    </row>
    <row r="119" spans="1:10" x14ac:dyDescent="0.3">
      <c r="A119" s="64">
        <v>118</v>
      </c>
      <c r="B119" s="15">
        <v>7.7</v>
      </c>
      <c r="C119" s="14">
        <v>3.8</v>
      </c>
      <c r="D119" s="14">
        <v>6.7</v>
      </c>
      <c r="E119" s="14">
        <v>2.2000000000000002</v>
      </c>
      <c r="F119" s="16" t="s">
        <v>5</v>
      </c>
      <c r="G119" s="58"/>
      <c r="H119" s="16"/>
      <c r="I119" s="55"/>
      <c r="J119" s="66"/>
    </row>
    <row r="120" spans="1:10" x14ac:dyDescent="0.3">
      <c r="A120" s="64">
        <v>119</v>
      </c>
      <c r="B120" s="15">
        <v>7.7</v>
      </c>
      <c r="C120" s="14">
        <v>2.6</v>
      </c>
      <c r="D120" s="14">
        <v>6.9</v>
      </c>
      <c r="E120" s="14">
        <v>2.2999999999999998</v>
      </c>
      <c r="F120" s="16" t="s">
        <v>5</v>
      </c>
      <c r="G120" s="58"/>
      <c r="H120" s="16"/>
      <c r="I120" s="55"/>
      <c r="J120" s="66"/>
    </row>
    <row r="121" spans="1:10" x14ac:dyDescent="0.3">
      <c r="A121" s="64">
        <v>120</v>
      </c>
      <c r="B121" s="15">
        <v>6</v>
      </c>
      <c r="C121" s="14">
        <v>2.2000000000000002</v>
      </c>
      <c r="D121" s="14">
        <v>5</v>
      </c>
      <c r="E121" s="14">
        <v>1.5</v>
      </c>
      <c r="F121" s="16" t="s">
        <v>5</v>
      </c>
      <c r="G121" s="58"/>
      <c r="H121" s="16"/>
      <c r="I121" s="55"/>
      <c r="J121" s="66"/>
    </row>
    <row r="122" spans="1:10" x14ac:dyDescent="0.3">
      <c r="A122" s="64">
        <v>121</v>
      </c>
      <c r="B122" s="15">
        <v>6.9</v>
      </c>
      <c r="C122" s="14">
        <v>3.2</v>
      </c>
      <c r="D122" s="14">
        <v>5.7</v>
      </c>
      <c r="E122" s="14">
        <v>2.2999999999999998</v>
      </c>
      <c r="F122" s="16" t="s">
        <v>5</v>
      </c>
      <c r="G122" s="58"/>
      <c r="H122" s="16"/>
      <c r="I122" s="55"/>
      <c r="J122" s="66"/>
    </row>
    <row r="123" spans="1:10" x14ac:dyDescent="0.3">
      <c r="A123" s="64">
        <v>122</v>
      </c>
      <c r="B123" s="15">
        <v>5.6</v>
      </c>
      <c r="C123" s="14">
        <v>2.8</v>
      </c>
      <c r="D123" s="14">
        <v>4.9000000000000004</v>
      </c>
      <c r="E123" s="14">
        <v>2</v>
      </c>
      <c r="F123" s="16" t="s">
        <v>5</v>
      </c>
      <c r="G123" s="58"/>
      <c r="H123" s="16"/>
      <c r="I123" s="55"/>
      <c r="J123" s="66"/>
    </row>
    <row r="124" spans="1:10" x14ac:dyDescent="0.3">
      <c r="A124" s="64">
        <v>123</v>
      </c>
      <c r="B124" s="15">
        <v>7.7</v>
      </c>
      <c r="C124" s="14">
        <v>2.8</v>
      </c>
      <c r="D124" s="14">
        <v>6.7</v>
      </c>
      <c r="E124" s="14">
        <v>2</v>
      </c>
      <c r="F124" s="16" t="s">
        <v>5</v>
      </c>
      <c r="G124" s="58"/>
      <c r="H124" s="16"/>
      <c r="I124" s="55"/>
      <c r="J124" s="66"/>
    </row>
    <row r="125" spans="1:10" x14ac:dyDescent="0.3">
      <c r="A125" s="64">
        <v>124</v>
      </c>
      <c r="B125" s="15">
        <v>6.3</v>
      </c>
      <c r="C125" s="14">
        <v>2.7</v>
      </c>
      <c r="D125" s="14">
        <v>4.9000000000000004</v>
      </c>
      <c r="E125" s="14">
        <v>1.8</v>
      </c>
      <c r="F125" s="16" t="s">
        <v>5</v>
      </c>
      <c r="G125" s="58"/>
      <c r="H125" s="16"/>
      <c r="I125" s="55"/>
      <c r="J125" s="66"/>
    </row>
    <row r="126" spans="1:10" x14ac:dyDescent="0.3">
      <c r="A126" s="64">
        <v>125</v>
      </c>
      <c r="B126" s="15">
        <v>6.7</v>
      </c>
      <c r="C126" s="14">
        <v>3.3</v>
      </c>
      <c r="D126" s="14">
        <v>5.7</v>
      </c>
      <c r="E126" s="14">
        <v>2.1</v>
      </c>
      <c r="F126" s="16" t="s">
        <v>5</v>
      </c>
      <c r="G126" s="58"/>
      <c r="H126" s="16"/>
      <c r="I126" s="55"/>
      <c r="J126" s="66"/>
    </row>
    <row r="127" spans="1:10" x14ac:dyDescent="0.3">
      <c r="A127" s="64">
        <v>126</v>
      </c>
      <c r="B127" s="15">
        <v>7.2</v>
      </c>
      <c r="C127" s="14">
        <v>3.2</v>
      </c>
      <c r="D127" s="14">
        <v>6</v>
      </c>
      <c r="E127" s="14">
        <v>1.8</v>
      </c>
      <c r="F127" s="16" t="s">
        <v>5</v>
      </c>
      <c r="G127" s="58"/>
      <c r="H127" s="16"/>
      <c r="I127" s="55"/>
      <c r="J127" s="66"/>
    </row>
    <row r="128" spans="1:10" x14ac:dyDescent="0.3">
      <c r="A128" s="64">
        <v>127</v>
      </c>
      <c r="B128" s="15">
        <v>6.2</v>
      </c>
      <c r="C128" s="14">
        <v>2.8</v>
      </c>
      <c r="D128" s="14">
        <v>4.8</v>
      </c>
      <c r="E128" s="14">
        <v>1.8</v>
      </c>
      <c r="F128" s="16" t="s">
        <v>5</v>
      </c>
      <c r="G128" s="58"/>
      <c r="H128" s="16"/>
      <c r="I128" s="55"/>
      <c r="J128" s="66"/>
    </row>
    <row r="129" spans="1:10" x14ac:dyDescent="0.3">
      <c r="A129" s="64">
        <v>128</v>
      </c>
      <c r="B129" s="15">
        <v>6.1</v>
      </c>
      <c r="C129" s="14">
        <v>3</v>
      </c>
      <c r="D129" s="14">
        <v>4.9000000000000004</v>
      </c>
      <c r="E129" s="14">
        <v>1.8</v>
      </c>
      <c r="F129" s="16" t="s">
        <v>5</v>
      </c>
      <c r="G129" s="58"/>
      <c r="H129" s="16"/>
      <c r="I129" s="55"/>
      <c r="J129" s="66"/>
    </row>
    <row r="130" spans="1:10" x14ac:dyDescent="0.3">
      <c r="A130" s="64">
        <v>129</v>
      </c>
      <c r="B130" s="15">
        <v>6.4</v>
      </c>
      <c r="C130" s="14">
        <v>2.8</v>
      </c>
      <c r="D130" s="14">
        <v>5.6</v>
      </c>
      <c r="E130" s="14">
        <v>2.1</v>
      </c>
      <c r="F130" s="16" t="s">
        <v>5</v>
      </c>
      <c r="G130" s="58"/>
      <c r="H130" s="16"/>
      <c r="I130" s="55"/>
      <c r="J130" s="66"/>
    </row>
    <row r="131" spans="1:10" x14ac:dyDescent="0.3">
      <c r="A131" s="64">
        <v>130</v>
      </c>
      <c r="B131" s="15">
        <v>7.2</v>
      </c>
      <c r="C131" s="14">
        <v>3</v>
      </c>
      <c r="D131" s="14">
        <v>5.8</v>
      </c>
      <c r="E131" s="14">
        <v>1.6</v>
      </c>
      <c r="F131" s="16" t="s">
        <v>5</v>
      </c>
      <c r="G131" s="58"/>
      <c r="H131" s="16"/>
      <c r="I131" s="55"/>
      <c r="J131" s="66"/>
    </row>
    <row r="132" spans="1:10" x14ac:dyDescent="0.3">
      <c r="A132" s="64">
        <v>131</v>
      </c>
      <c r="B132" s="15">
        <v>7.4</v>
      </c>
      <c r="C132" s="14">
        <v>2.8</v>
      </c>
      <c r="D132" s="14">
        <v>6.1</v>
      </c>
      <c r="E132" s="14">
        <v>1.9</v>
      </c>
      <c r="F132" s="16" t="s">
        <v>5</v>
      </c>
      <c r="G132" s="58"/>
      <c r="H132" s="16"/>
      <c r="I132" s="55"/>
      <c r="J132" s="66"/>
    </row>
    <row r="133" spans="1:10" x14ac:dyDescent="0.3">
      <c r="A133" s="64">
        <v>132</v>
      </c>
      <c r="B133" s="15">
        <v>7.9</v>
      </c>
      <c r="C133" s="14">
        <v>3.8</v>
      </c>
      <c r="D133" s="14">
        <v>6.4</v>
      </c>
      <c r="E133" s="14">
        <v>2</v>
      </c>
      <c r="F133" s="16" t="s">
        <v>5</v>
      </c>
      <c r="G133" s="58"/>
      <c r="H133" s="16"/>
      <c r="I133" s="55"/>
      <c r="J133" s="66"/>
    </row>
    <row r="134" spans="1:10" x14ac:dyDescent="0.3">
      <c r="A134" s="64">
        <v>133</v>
      </c>
      <c r="B134" s="15">
        <v>6.4</v>
      </c>
      <c r="C134" s="14">
        <v>2.8</v>
      </c>
      <c r="D134" s="14">
        <v>5.6</v>
      </c>
      <c r="E134" s="14">
        <v>2.2000000000000002</v>
      </c>
      <c r="F134" s="16" t="s">
        <v>5</v>
      </c>
      <c r="G134" s="58"/>
      <c r="H134" s="16"/>
      <c r="I134" s="55"/>
      <c r="J134" s="66"/>
    </row>
    <row r="135" spans="1:10" x14ac:dyDescent="0.3">
      <c r="A135" s="64">
        <v>134</v>
      </c>
      <c r="B135" s="15">
        <v>6.3</v>
      </c>
      <c r="C135" s="14">
        <v>2.8</v>
      </c>
      <c r="D135" s="14">
        <v>5.0999999999999996</v>
      </c>
      <c r="E135" s="14">
        <v>1.5</v>
      </c>
      <c r="F135" s="16" t="s">
        <v>5</v>
      </c>
      <c r="G135" s="58"/>
      <c r="H135" s="16"/>
      <c r="I135" s="55"/>
      <c r="J135" s="66"/>
    </row>
    <row r="136" spans="1:10" x14ac:dyDescent="0.3">
      <c r="A136" s="64">
        <v>135</v>
      </c>
      <c r="B136" s="15">
        <v>6.1</v>
      </c>
      <c r="C136" s="14">
        <v>2.6</v>
      </c>
      <c r="D136" s="14">
        <v>5.6</v>
      </c>
      <c r="E136" s="14">
        <v>1.4</v>
      </c>
      <c r="F136" s="16" t="s">
        <v>5</v>
      </c>
      <c r="G136" s="58"/>
      <c r="H136" s="16"/>
      <c r="I136" s="55"/>
      <c r="J136" s="66"/>
    </row>
    <row r="137" spans="1:10" x14ac:dyDescent="0.3">
      <c r="A137" s="64">
        <v>136</v>
      </c>
      <c r="B137" s="15">
        <v>7.7</v>
      </c>
      <c r="C137" s="14">
        <v>3</v>
      </c>
      <c r="D137" s="14">
        <v>6.1</v>
      </c>
      <c r="E137" s="14">
        <v>2.2999999999999998</v>
      </c>
      <c r="F137" s="16" t="s">
        <v>5</v>
      </c>
      <c r="G137" s="58"/>
      <c r="H137" s="16"/>
      <c r="I137" s="55"/>
      <c r="J137" s="66"/>
    </row>
    <row r="138" spans="1:10" x14ac:dyDescent="0.3">
      <c r="A138" s="64">
        <v>137</v>
      </c>
      <c r="B138" s="15">
        <v>6.3</v>
      </c>
      <c r="C138" s="14">
        <v>3.4</v>
      </c>
      <c r="D138" s="14">
        <v>5.6</v>
      </c>
      <c r="E138" s="14">
        <v>2.4</v>
      </c>
      <c r="F138" s="16" t="s">
        <v>5</v>
      </c>
      <c r="G138" s="58"/>
      <c r="H138" s="16"/>
      <c r="I138" s="55"/>
      <c r="J138" s="66"/>
    </row>
    <row r="139" spans="1:10" x14ac:dyDescent="0.3">
      <c r="A139" s="64">
        <v>138</v>
      </c>
      <c r="B139" s="15">
        <v>6.4</v>
      </c>
      <c r="C139" s="14">
        <v>3.1</v>
      </c>
      <c r="D139" s="14">
        <v>5.5</v>
      </c>
      <c r="E139" s="14">
        <v>1.8</v>
      </c>
      <c r="F139" s="16" t="s">
        <v>5</v>
      </c>
      <c r="G139" s="58"/>
      <c r="H139" s="16"/>
      <c r="I139" s="55"/>
      <c r="J139" s="66"/>
    </row>
    <row r="140" spans="1:10" x14ac:dyDescent="0.3">
      <c r="A140" s="64">
        <v>139</v>
      </c>
      <c r="B140" s="15">
        <v>6</v>
      </c>
      <c r="C140" s="14">
        <v>3</v>
      </c>
      <c r="D140" s="14">
        <v>4.8</v>
      </c>
      <c r="E140" s="14">
        <v>1.8</v>
      </c>
      <c r="F140" s="16" t="s">
        <v>5</v>
      </c>
      <c r="G140" s="58"/>
      <c r="H140" s="16"/>
      <c r="I140" s="55"/>
      <c r="J140" s="66"/>
    </row>
    <row r="141" spans="1:10" x14ac:dyDescent="0.3">
      <c r="A141" s="64">
        <v>140</v>
      </c>
      <c r="B141" s="15">
        <v>6.9</v>
      </c>
      <c r="C141" s="14">
        <v>3.1</v>
      </c>
      <c r="D141" s="14">
        <v>5.4</v>
      </c>
      <c r="E141" s="14">
        <v>2.1</v>
      </c>
      <c r="F141" s="16" t="s">
        <v>5</v>
      </c>
      <c r="G141" s="58"/>
      <c r="H141" s="16"/>
      <c r="I141" s="55"/>
      <c r="J141" s="66"/>
    </row>
    <row r="142" spans="1:10" x14ac:dyDescent="0.3">
      <c r="A142" s="64">
        <v>141</v>
      </c>
      <c r="B142" s="15">
        <v>6.7</v>
      </c>
      <c r="C142" s="14">
        <v>3.1</v>
      </c>
      <c r="D142" s="14">
        <v>5.6</v>
      </c>
      <c r="E142" s="14">
        <v>2.4</v>
      </c>
      <c r="F142" s="16" t="s">
        <v>5</v>
      </c>
      <c r="G142" s="58"/>
      <c r="H142" s="16"/>
      <c r="I142" s="55"/>
      <c r="J142" s="66"/>
    </row>
    <row r="143" spans="1:10" x14ac:dyDescent="0.3">
      <c r="A143" s="64">
        <v>142</v>
      </c>
      <c r="B143" s="15">
        <v>6.9</v>
      </c>
      <c r="C143" s="14">
        <v>3.1</v>
      </c>
      <c r="D143" s="14">
        <v>5.0999999999999996</v>
      </c>
      <c r="E143" s="14">
        <v>2.2999999999999998</v>
      </c>
      <c r="F143" s="16" t="s">
        <v>5</v>
      </c>
      <c r="G143" s="58"/>
      <c r="H143" s="16"/>
      <c r="I143" s="55"/>
      <c r="J143" s="66"/>
    </row>
    <row r="144" spans="1:10" x14ac:dyDescent="0.3">
      <c r="A144" s="64">
        <v>143</v>
      </c>
      <c r="B144" s="15">
        <v>5.8</v>
      </c>
      <c r="C144" s="14">
        <v>2.7</v>
      </c>
      <c r="D144" s="14">
        <v>5.0999999999999996</v>
      </c>
      <c r="E144" s="14">
        <v>1.9</v>
      </c>
      <c r="F144" s="16" t="s">
        <v>5</v>
      </c>
      <c r="G144" s="58"/>
      <c r="H144" s="16"/>
      <c r="I144" s="55"/>
      <c r="J144" s="66"/>
    </row>
    <row r="145" spans="1:10" x14ac:dyDescent="0.3">
      <c r="A145" s="64">
        <v>144</v>
      </c>
      <c r="B145" s="15">
        <v>6.8</v>
      </c>
      <c r="C145" s="14">
        <v>3.2</v>
      </c>
      <c r="D145" s="14">
        <v>5.9</v>
      </c>
      <c r="E145" s="14">
        <v>2.2999999999999998</v>
      </c>
      <c r="F145" s="16" t="s">
        <v>5</v>
      </c>
      <c r="G145" s="58"/>
      <c r="H145" s="16"/>
      <c r="I145" s="55"/>
      <c r="J145" s="66"/>
    </row>
    <row r="146" spans="1:10" x14ac:dyDescent="0.3">
      <c r="A146" s="64">
        <v>145</v>
      </c>
      <c r="B146" s="15">
        <v>6.7</v>
      </c>
      <c r="C146" s="14">
        <v>3.3</v>
      </c>
      <c r="D146" s="14">
        <v>5.7</v>
      </c>
      <c r="E146" s="14">
        <v>2.5</v>
      </c>
      <c r="F146" s="16" t="s">
        <v>5</v>
      </c>
      <c r="G146" s="58"/>
      <c r="H146" s="16"/>
      <c r="I146" s="55"/>
      <c r="J146" s="66"/>
    </row>
    <row r="147" spans="1:10" x14ac:dyDescent="0.3">
      <c r="A147" s="64">
        <v>146</v>
      </c>
      <c r="B147" s="15">
        <v>6.7</v>
      </c>
      <c r="C147" s="14">
        <v>3</v>
      </c>
      <c r="D147" s="14">
        <v>5.2</v>
      </c>
      <c r="E147" s="14">
        <v>2.2999999999999998</v>
      </c>
      <c r="F147" s="16" t="s">
        <v>5</v>
      </c>
      <c r="G147" s="58"/>
      <c r="H147" s="16"/>
      <c r="I147" s="55"/>
      <c r="J147" s="66"/>
    </row>
    <row r="148" spans="1:10" x14ac:dyDescent="0.3">
      <c r="A148" s="64">
        <v>147</v>
      </c>
      <c r="B148" s="15">
        <v>6.3</v>
      </c>
      <c r="C148" s="14">
        <v>2.5</v>
      </c>
      <c r="D148" s="14">
        <v>5</v>
      </c>
      <c r="E148" s="14">
        <v>1.9</v>
      </c>
      <c r="F148" s="16" t="s">
        <v>5</v>
      </c>
      <c r="G148" s="58"/>
      <c r="H148" s="16"/>
      <c r="I148" s="55"/>
      <c r="J148" s="66"/>
    </row>
    <row r="149" spans="1:10" x14ac:dyDescent="0.3">
      <c r="A149" s="64">
        <v>148</v>
      </c>
      <c r="B149" s="15">
        <v>6.5</v>
      </c>
      <c r="C149" s="14">
        <v>3</v>
      </c>
      <c r="D149" s="14">
        <v>5.2</v>
      </c>
      <c r="E149" s="14">
        <v>2</v>
      </c>
      <c r="F149" s="16" t="s">
        <v>5</v>
      </c>
      <c r="G149" s="58"/>
      <c r="H149" s="16"/>
      <c r="I149" s="55"/>
      <c r="J149" s="66"/>
    </row>
    <row r="150" spans="1:10" x14ac:dyDescent="0.3">
      <c r="A150" s="64">
        <v>149</v>
      </c>
      <c r="B150" s="15">
        <v>6.2</v>
      </c>
      <c r="C150" s="14">
        <v>3.4</v>
      </c>
      <c r="D150" s="14">
        <v>5.4</v>
      </c>
      <c r="E150" s="14">
        <v>2.2999999999999998</v>
      </c>
      <c r="F150" s="16" t="s">
        <v>5</v>
      </c>
      <c r="G150" s="58"/>
      <c r="H150" s="16"/>
      <c r="I150" s="55"/>
      <c r="J150" s="66"/>
    </row>
    <row r="151" spans="1:10" x14ac:dyDescent="0.3">
      <c r="A151" s="71">
        <v>150</v>
      </c>
      <c r="B151" s="72">
        <v>5.9</v>
      </c>
      <c r="C151" s="73">
        <v>3</v>
      </c>
      <c r="D151" s="73">
        <v>5.0999999999999996</v>
      </c>
      <c r="E151" s="73">
        <v>1.8</v>
      </c>
      <c r="F151" s="74" t="s">
        <v>5</v>
      </c>
      <c r="G151" s="75"/>
      <c r="H151" s="74"/>
      <c r="I151" s="76"/>
      <c r="J151" s="77"/>
    </row>
  </sheetData>
  <sortState xmlns:xlrd2="http://schemas.microsoft.com/office/spreadsheetml/2017/richdata2" ref="A2:J151">
    <sortCondition ref="H2:H151"/>
  </sortState>
  <mergeCells count="1">
    <mergeCell ref="L2:P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E5805-5D8B-4AD6-B9E9-7C06094BB47A}">
  <dimension ref="A1:M16"/>
  <sheetViews>
    <sheetView tabSelected="1" zoomScale="115" zoomScaleNormal="115" workbookViewId="0">
      <selection activeCell="F20" sqref="F20"/>
    </sheetView>
  </sheetViews>
  <sheetFormatPr defaultRowHeight="14.4" x14ac:dyDescent="0.3"/>
  <cols>
    <col min="1" max="1" width="3.77734375" bestFit="1" customWidth="1"/>
    <col min="2" max="2" width="11.5546875" bestFit="1" customWidth="1"/>
    <col min="3" max="3" width="11.109375" bestFit="1" customWidth="1"/>
    <col min="4" max="4" width="8.88671875" bestFit="1" customWidth="1"/>
    <col min="5" max="5" width="10.33203125" customWidth="1"/>
    <col min="6" max="6" width="5" bestFit="1" customWidth="1"/>
    <col min="7" max="7" width="10.21875" bestFit="1" customWidth="1"/>
    <col min="8" max="8" width="5" bestFit="1" customWidth="1"/>
    <col min="10" max="10" width="11.77734375" bestFit="1" customWidth="1"/>
    <col min="11" max="11" width="11.21875" bestFit="1" customWidth="1"/>
    <col min="12" max="12" width="7.88671875" bestFit="1" customWidth="1"/>
  </cols>
  <sheetData>
    <row r="1" spans="1:13" ht="43.8" thickBot="1" x14ac:dyDescent="0.35">
      <c r="A1" s="36" t="s">
        <v>23</v>
      </c>
      <c r="B1" s="22" t="s">
        <v>13</v>
      </c>
      <c r="C1" s="23" t="s">
        <v>14</v>
      </c>
      <c r="D1" s="24" t="s">
        <v>15</v>
      </c>
      <c r="E1" s="29" t="s">
        <v>16</v>
      </c>
      <c r="F1" s="24" t="s">
        <v>17</v>
      </c>
      <c r="G1" s="25" t="s">
        <v>18</v>
      </c>
      <c r="H1" s="24" t="s">
        <v>17</v>
      </c>
      <c r="J1" s="80" t="s">
        <v>6</v>
      </c>
      <c r="K1" s="80"/>
      <c r="L1" s="80"/>
    </row>
    <row r="2" spans="1:13" x14ac:dyDescent="0.3">
      <c r="A2" s="37">
        <v>1</v>
      </c>
      <c r="B2" s="26">
        <v>5.0999999999999996</v>
      </c>
      <c r="C2" s="20">
        <v>3.5</v>
      </c>
      <c r="D2" s="21" t="s">
        <v>3</v>
      </c>
      <c r="E2" s="33">
        <f>SQRT((B2-$J$3)^2+(C2-$K$3)^2)</f>
        <v>1.3</v>
      </c>
      <c r="F2" s="30">
        <f>RANK(E2,$E$2:$E$16,1)</f>
        <v>10</v>
      </c>
      <c r="G2" s="26">
        <f>ABS(B2-$J$3)+ABS(C2-$K$3)</f>
        <v>1.7000000000000002</v>
      </c>
      <c r="H2" s="21">
        <f>RANK(G2,$G$2:$G$16,1)</f>
        <v>11</v>
      </c>
      <c r="J2" s="1" t="s">
        <v>13</v>
      </c>
      <c r="K2" s="1" t="s">
        <v>14</v>
      </c>
      <c r="L2" s="1" t="s">
        <v>15</v>
      </c>
    </row>
    <row r="3" spans="1:13" x14ac:dyDescent="0.3">
      <c r="A3" s="38">
        <v>2</v>
      </c>
      <c r="B3" s="27">
        <v>4.9000000000000004</v>
      </c>
      <c r="C3" s="14">
        <v>3</v>
      </c>
      <c r="D3" s="16" t="s">
        <v>3</v>
      </c>
      <c r="E3" s="34">
        <f t="shared" ref="E3:E16" si="0">SQRT((B3-$J$3)^2+(C3-$K$3)^2)</f>
        <v>1.3999999999999995</v>
      </c>
      <c r="F3" s="31">
        <f t="shared" ref="F3:F16" si="1">RANK(E3,$E$2:$E$16,1)</f>
        <v>11</v>
      </c>
      <c r="G3" s="27">
        <f t="shared" ref="G3:G16" si="2">ABS(B3-$J$3)+ABS(C3-$K$3)</f>
        <v>1.3999999999999995</v>
      </c>
      <c r="H3" s="16">
        <f t="shared" ref="H3:H16" si="3">RANK(G3,$G$2:$G$16,1)</f>
        <v>8</v>
      </c>
      <c r="J3">
        <v>6.3</v>
      </c>
      <c r="K3">
        <v>3</v>
      </c>
      <c r="L3" s="40" t="s">
        <v>5</v>
      </c>
      <c r="M3" s="1" t="s">
        <v>22</v>
      </c>
    </row>
    <row r="4" spans="1:13" x14ac:dyDescent="0.3">
      <c r="A4" s="38">
        <v>3</v>
      </c>
      <c r="B4" s="27">
        <v>4.7</v>
      </c>
      <c r="C4" s="14">
        <v>3.2</v>
      </c>
      <c r="D4" s="16" t="s">
        <v>3</v>
      </c>
      <c r="E4" s="34">
        <f t="shared" si="0"/>
        <v>1.6124515496597096</v>
      </c>
      <c r="F4" s="31">
        <f t="shared" si="1"/>
        <v>14</v>
      </c>
      <c r="G4" s="27">
        <f t="shared" si="2"/>
        <v>1.7999999999999998</v>
      </c>
      <c r="H4" s="16">
        <f t="shared" si="3"/>
        <v>12</v>
      </c>
    </row>
    <row r="5" spans="1:13" x14ac:dyDescent="0.3">
      <c r="A5" s="38">
        <v>4</v>
      </c>
      <c r="B5" s="27">
        <v>4.5999999999999996</v>
      </c>
      <c r="C5" s="14">
        <v>3.1</v>
      </c>
      <c r="D5" s="16" t="s">
        <v>3</v>
      </c>
      <c r="E5" s="34">
        <f t="shared" si="0"/>
        <v>1.7029386365926404</v>
      </c>
      <c r="F5" s="31">
        <f t="shared" si="1"/>
        <v>15</v>
      </c>
      <c r="G5" s="27">
        <f t="shared" si="2"/>
        <v>1.8000000000000003</v>
      </c>
      <c r="H5" s="16">
        <f t="shared" si="3"/>
        <v>13</v>
      </c>
    </row>
    <row r="6" spans="1:13" x14ac:dyDescent="0.3">
      <c r="A6" s="38">
        <v>5</v>
      </c>
      <c r="B6" s="27">
        <v>5</v>
      </c>
      <c r="C6" s="14">
        <v>3.6</v>
      </c>
      <c r="D6" s="16" t="s">
        <v>3</v>
      </c>
      <c r="E6" s="34">
        <f t="shared" si="0"/>
        <v>1.4317821063276353</v>
      </c>
      <c r="F6" s="31">
        <f t="shared" si="1"/>
        <v>12</v>
      </c>
      <c r="G6" s="27">
        <f t="shared" si="2"/>
        <v>1.9</v>
      </c>
      <c r="H6" s="16">
        <f t="shared" si="3"/>
        <v>14</v>
      </c>
    </row>
    <row r="7" spans="1:13" x14ac:dyDescent="0.3">
      <c r="A7" s="38">
        <v>6</v>
      </c>
      <c r="B7" s="27">
        <v>5.5</v>
      </c>
      <c r="C7" s="14">
        <v>2.2999999999999998</v>
      </c>
      <c r="D7" s="16" t="s">
        <v>4</v>
      </c>
      <c r="E7" s="34">
        <f t="shared" si="0"/>
        <v>1.0630145812734648</v>
      </c>
      <c r="F7" s="31">
        <f t="shared" si="1"/>
        <v>8</v>
      </c>
      <c r="G7" s="27">
        <f t="shared" si="2"/>
        <v>1.5</v>
      </c>
      <c r="H7" s="16">
        <f t="shared" si="3"/>
        <v>9</v>
      </c>
    </row>
    <row r="8" spans="1:13" x14ac:dyDescent="0.3">
      <c r="A8" s="38">
        <v>7</v>
      </c>
      <c r="B8" s="27">
        <v>6.5</v>
      </c>
      <c r="C8" s="14">
        <v>2.8</v>
      </c>
      <c r="D8" s="16" t="s">
        <v>4</v>
      </c>
      <c r="E8" s="34">
        <f t="shared" si="0"/>
        <v>0.28284271247461928</v>
      </c>
      <c r="F8" s="31">
        <f t="shared" si="1"/>
        <v>1</v>
      </c>
      <c r="G8" s="27">
        <f t="shared" si="2"/>
        <v>0.40000000000000036</v>
      </c>
      <c r="H8" s="16">
        <f t="shared" si="3"/>
        <v>2</v>
      </c>
    </row>
    <row r="9" spans="1:13" x14ac:dyDescent="0.3">
      <c r="A9" s="38">
        <v>8</v>
      </c>
      <c r="B9" s="27">
        <v>5.7</v>
      </c>
      <c r="C9" s="14">
        <v>2.8</v>
      </c>
      <c r="D9" s="16" t="s">
        <v>4</v>
      </c>
      <c r="E9" s="34">
        <f t="shared" si="0"/>
        <v>0.63245553203367566</v>
      </c>
      <c r="F9" s="31">
        <f t="shared" si="1"/>
        <v>6</v>
      </c>
      <c r="G9" s="27">
        <f t="shared" si="2"/>
        <v>0.79999999999999982</v>
      </c>
      <c r="H9" s="16">
        <f t="shared" si="3"/>
        <v>6</v>
      </c>
    </row>
    <row r="10" spans="1:13" x14ac:dyDescent="0.3">
      <c r="A10" s="38">
        <v>9</v>
      </c>
      <c r="B10" s="27">
        <v>6.3</v>
      </c>
      <c r="C10" s="14">
        <v>3.3</v>
      </c>
      <c r="D10" s="16" t="s">
        <v>4</v>
      </c>
      <c r="E10" s="34">
        <f t="shared" si="0"/>
        <v>0.29999999999999982</v>
      </c>
      <c r="F10" s="31">
        <f t="shared" si="1"/>
        <v>3</v>
      </c>
      <c r="G10" s="27">
        <f t="shared" si="2"/>
        <v>0.29999999999999982</v>
      </c>
      <c r="H10" s="16">
        <f t="shared" si="3"/>
        <v>1</v>
      </c>
    </row>
    <row r="11" spans="1:13" x14ac:dyDescent="0.3">
      <c r="A11" s="38">
        <v>10</v>
      </c>
      <c r="B11" s="27">
        <v>4.9000000000000004</v>
      </c>
      <c r="C11" s="14">
        <v>2.4</v>
      </c>
      <c r="D11" s="16" t="s">
        <v>4</v>
      </c>
      <c r="E11" s="34">
        <f t="shared" si="0"/>
        <v>1.5231546211727811</v>
      </c>
      <c r="F11" s="31">
        <f t="shared" si="1"/>
        <v>13</v>
      </c>
      <c r="G11" s="27">
        <f t="shared" si="2"/>
        <v>1.9999999999999996</v>
      </c>
      <c r="H11" s="16">
        <f t="shared" si="3"/>
        <v>15</v>
      </c>
    </row>
    <row r="12" spans="1:13" x14ac:dyDescent="0.3">
      <c r="A12" s="38">
        <v>11</v>
      </c>
      <c r="B12" s="27">
        <v>7.2</v>
      </c>
      <c r="C12" s="14">
        <v>3.6</v>
      </c>
      <c r="D12" s="16" t="s">
        <v>5</v>
      </c>
      <c r="E12" s="34">
        <f t="shared" si="0"/>
        <v>1.0816653826391971</v>
      </c>
      <c r="F12" s="31">
        <f t="shared" si="1"/>
        <v>9</v>
      </c>
      <c r="G12" s="27">
        <f t="shared" si="2"/>
        <v>1.5000000000000004</v>
      </c>
      <c r="H12" s="16">
        <f t="shared" si="3"/>
        <v>10</v>
      </c>
    </row>
    <row r="13" spans="1:13" x14ac:dyDescent="0.3">
      <c r="A13" s="38">
        <v>12</v>
      </c>
      <c r="B13" s="27">
        <v>6.5</v>
      </c>
      <c r="C13" s="14">
        <v>3.2</v>
      </c>
      <c r="D13" s="16" t="s">
        <v>5</v>
      </c>
      <c r="E13" s="34">
        <f t="shared" si="0"/>
        <v>0.28284271247461928</v>
      </c>
      <c r="F13" s="31">
        <f t="shared" si="1"/>
        <v>1</v>
      </c>
      <c r="G13" s="27">
        <f t="shared" si="2"/>
        <v>0.40000000000000036</v>
      </c>
      <c r="H13" s="16">
        <f t="shared" si="3"/>
        <v>2</v>
      </c>
    </row>
    <row r="14" spans="1:13" x14ac:dyDescent="0.3">
      <c r="A14" s="38">
        <v>13</v>
      </c>
      <c r="B14" s="27">
        <v>6.4</v>
      </c>
      <c r="C14" s="14">
        <v>2.7</v>
      </c>
      <c r="D14" s="16" t="s">
        <v>5</v>
      </c>
      <c r="E14" s="34">
        <f t="shared" si="0"/>
        <v>0.31622776601683794</v>
      </c>
      <c r="F14" s="31">
        <f t="shared" si="1"/>
        <v>4</v>
      </c>
      <c r="G14" s="27">
        <f t="shared" si="2"/>
        <v>0.40000000000000036</v>
      </c>
      <c r="H14" s="16">
        <f t="shared" si="3"/>
        <v>2</v>
      </c>
    </row>
    <row r="15" spans="1:13" x14ac:dyDescent="0.3">
      <c r="A15" s="38">
        <v>14</v>
      </c>
      <c r="B15" s="27">
        <v>6.8</v>
      </c>
      <c r="C15" s="14">
        <v>3</v>
      </c>
      <c r="D15" s="16" t="s">
        <v>5</v>
      </c>
      <c r="E15" s="34">
        <f t="shared" si="0"/>
        <v>0.5</v>
      </c>
      <c r="F15" s="31">
        <f t="shared" si="1"/>
        <v>5</v>
      </c>
      <c r="G15" s="27">
        <f t="shared" si="2"/>
        <v>0.5</v>
      </c>
      <c r="H15" s="16">
        <f t="shared" si="3"/>
        <v>5</v>
      </c>
    </row>
    <row r="16" spans="1:13" ht="15" thickBot="1" x14ac:dyDescent="0.35">
      <c r="A16" s="39">
        <v>15</v>
      </c>
      <c r="B16" s="28">
        <v>5.7</v>
      </c>
      <c r="C16" s="18">
        <v>2.5</v>
      </c>
      <c r="D16" s="19" t="s">
        <v>5</v>
      </c>
      <c r="E16" s="35">
        <f t="shared" si="0"/>
        <v>0.7810249675906652</v>
      </c>
      <c r="F16" s="32">
        <f t="shared" si="1"/>
        <v>7</v>
      </c>
      <c r="G16" s="28">
        <f t="shared" si="2"/>
        <v>1.0999999999999996</v>
      </c>
      <c r="H16" s="19">
        <f t="shared" si="3"/>
        <v>7</v>
      </c>
    </row>
  </sheetData>
  <mergeCells count="1">
    <mergeCell ref="J1:L1"/>
  </mergeCells>
  <conditionalFormatting sqref="E2:E16">
    <cfRule type="top10" dxfId="28" priority="4" bottom="1" rank="5"/>
  </conditionalFormatting>
  <conditionalFormatting sqref="F2:F16">
    <cfRule type="top10" dxfId="27" priority="3" bottom="1" rank="5"/>
  </conditionalFormatting>
  <conditionalFormatting sqref="G2:G16">
    <cfRule type="top10" dxfId="26" priority="2" bottom="1" rank="5"/>
  </conditionalFormatting>
  <conditionalFormatting sqref="H2:H16">
    <cfRule type="top10" dxfId="22" priority="1" bottom="1" rank="5"/>
  </conditionalFormatting>
  <pageMargins left="0.7" right="0.7" top="0.75" bottom="0.75" header="0.3" footer="0.3"/>
  <pageSetup paperSize="9" orientation="portrait" horizontalDpi="30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A350-963B-4329-8A26-61A5C0C26525}">
  <dimension ref="A1:Q151"/>
  <sheetViews>
    <sheetView workbookViewId="0">
      <selection activeCell="L7" sqref="L7"/>
    </sheetView>
  </sheetViews>
  <sheetFormatPr defaultRowHeight="14.4" x14ac:dyDescent="0.3"/>
  <cols>
    <col min="2" max="2" width="13.44140625" customWidth="1"/>
    <col min="3" max="3" width="13" customWidth="1"/>
    <col min="4" max="4" width="13.33203125" customWidth="1"/>
    <col min="5" max="5" width="12.88671875" customWidth="1"/>
    <col min="6" max="6" width="8.77734375" customWidth="1"/>
    <col min="9" max="9" width="10.21875" customWidth="1"/>
    <col min="12" max="12" width="11.44140625" bestFit="1" customWidth="1"/>
    <col min="13" max="13" width="11" bestFit="1" customWidth="1"/>
    <col min="14" max="14" width="11.33203125" bestFit="1" customWidth="1"/>
    <col min="15" max="15" width="10.88671875" bestFit="1" customWidth="1"/>
    <col min="16" max="16" width="9.21875" bestFit="1" customWidth="1"/>
  </cols>
  <sheetData>
    <row r="1" spans="1:17" ht="43.8" thickBot="1" x14ac:dyDescent="0.35">
      <c r="A1" s="67" t="s">
        <v>26</v>
      </c>
      <c r="B1" s="68" t="s">
        <v>0</v>
      </c>
      <c r="C1" s="68" t="s">
        <v>1</v>
      </c>
      <c r="D1" s="68" t="s">
        <v>24</v>
      </c>
      <c r="E1" s="68" t="s">
        <v>25</v>
      </c>
      <c r="F1" s="68" t="s">
        <v>2</v>
      </c>
      <c r="G1" s="68" t="s">
        <v>16</v>
      </c>
      <c r="H1" s="69" t="s">
        <v>17</v>
      </c>
      <c r="I1" s="67" t="s">
        <v>18</v>
      </c>
      <c r="J1" s="70" t="s">
        <v>28</v>
      </c>
    </row>
    <row r="2" spans="1:17" ht="15" thickBot="1" x14ac:dyDescent="0.35">
      <c r="A2" s="63">
        <v>1</v>
      </c>
      <c r="B2" s="60">
        <v>5.0999999999999996</v>
      </c>
      <c r="C2" s="61">
        <v>3.5</v>
      </c>
      <c r="D2" s="61">
        <v>1.4</v>
      </c>
      <c r="E2" s="61">
        <v>0.2</v>
      </c>
      <c r="F2" s="44" t="s">
        <v>3</v>
      </c>
      <c r="G2" s="57">
        <f>SQRT((Table13[[#This Row],[sepal_length]]-$L$4)^2+(Table13[[#This Row],[sepal_width]]-$M$4)^2+(Table13[[#This Row],[petal_length]]-$N$4)^2+(Table13[[#This Row],[petal_width]]-$O$4)^2)</f>
        <v>3.4788647573597911</v>
      </c>
      <c r="H2" s="44">
        <f>RANK(Table13[[#This Row],[Euclidean
Distance]],Table13[Euclidean
Distance],1)</f>
        <v>129</v>
      </c>
      <c r="I2" s="62">
        <f>ABS(Table13[[#This Row],[sepal_length]]-$L$4)+ABS(Table13[[#This Row],[sepal_width]]-$M$4)+ABS(Table13[[#This Row],[petal_length]]-$N$4)+ABS(Table13[[#This Row],[petal_width]]-$O$4)</f>
        <v>6.3500000000000005</v>
      </c>
      <c r="J2" s="65">
        <f>RANK(Table13[[#This Row],[Manhattan
Distance]],Table13[Manhattan
Distance],1)</f>
        <v>134</v>
      </c>
      <c r="L2" s="79" t="s">
        <v>6</v>
      </c>
      <c r="M2" s="79"/>
      <c r="N2" s="79"/>
      <c r="O2" s="79"/>
      <c r="P2" s="79"/>
    </row>
    <row r="3" spans="1:17" ht="29.4" thickBot="1" x14ac:dyDescent="0.35">
      <c r="A3" s="64">
        <v>2</v>
      </c>
      <c r="B3" s="15">
        <v>4.9000000000000004</v>
      </c>
      <c r="C3" s="14">
        <v>3</v>
      </c>
      <c r="D3" s="14">
        <v>1.4</v>
      </c>
      <c r="E3" s="14">
        <v>0.2</v>
      </c>
      <c r="F3" s="16" t="s">
        <v>3</v>
      </c>
      <c r="G3" s="58">
        <f>SQRT((Table13[[#This Row],[sepal_length]]-$L$4)^2+(Table13[[#This Row],[sepal_width]]-$M$4)^2+(Table13[[#This Row],[petal_length]]-$N$4)^2+(Table13[[#This Row],[petal_width]]-$O$4)^2)</f>
        <v>3.504639781775011</v>
      </c>
      <c r="H3" s="16">
        <f>RANK(Table13[[#This Row],[Euclidean
Distance]],Table13[Euclidean
Distance],1)</f>
        <v>132</v>
      </c>
      <c r="I3" s="55">
        <f>ABS(Table13[[#This Row],[sepal_length]]-$L$4)+ABS(Table13[[#This Row],[sepal_width]]-$M$4)+ABS(Table13[[#This Row],[petal_length]]-$N$4)+ABS(Table13[[#This Row],[petal_width]]-$O$4)</f>
        <v>6.05</v>
      </c>
      <c r="J3" s="66">
        <f>RANK(Table13[[#This Row],[Manhattan
Distance]],Table13[Manhattan
Distance],1)</f>
        <v>110</v>
      </c>
      <c r="L3" s="29" t="s">
        <v>0</v>
      </c>
      <c r="M3" s="47" t="s">
        <v>1</v>
      </c>
      <c r="N3" s="47" t="s">
        <v>24</v>
      </c>
      <c r="O3" s="50" t="s">
        <v>25</v>
      </c>
      <c r="P3" s="48" t="s">
        <v>15</v>
      </c>
    </row>
    <row r="4" spans="1:17" ht="15" thickBot="1" x14ac:dyDescent="0.35">
      <c r="A4" s="64">
        <v>3</v>
      </c>
      <c r="B4" s="15">
        <v>4.7</v>
      </c>
      <c r="C4" s="14">
        <v>3.2</v>
      </c>
      <c r="D4" s="14">
        <v>1.3</v>
      </c>
      <c r="E4" s="14">
        <v>0.2</v>
      </c>
      <c r="F4" s="16" t="s">
        <v>3</v>
      </c>
      <c r="G4" s="58">
        <f>SQRT((Table13[[#This Row],[sepal_length]]-$L$4)^2+(Table13[[#This Row],[sepal_width]]-$M$4)^2+(Table13[[#This Row],[petal_length]]-$N$4)^2+(Table13[[#This Row],[petal_width]]-$O$4)^2)</f>
        <v>3.7057387927375562</v>
      </c>
      <c r="H4" s="16">
        <f>RANK(Table13[[#This Row],[Euclidean
Distance]],Table13[Euclidean
Distance],1)</f>
        <v>144</v>
      </c>
      <c r="I4" s="55">
        <f>ABS(Table13[[#This Row],[sepal_length]]-$L$4)+ABS(Table13[[#This Row],[sepal_width]]-$M$4)+ABS(Table13[[#This Row],[petal_length]]-$N$4)+ABS(Table13[[#This Row],[petal_width]]-$O$4)</f>
        <v>6.55</v>
      </c>
      <c r="J4" s="66">
        <f>RANK(Table13[[#This Row],[Manhattan
Distance]],Table13[Manhattan
Distance],1)</f>
        <v>140</v>
      </c>
      <c r="L4" s="45">
        <v>6.7</v>
      </c>
      <c r="M4" s="46">
        <v>2.75</v>
      </c>
      <c r="N4" s="46">
        <v>4.0999999999999996</v>
      </c>
      <c r="O4" s="51">
        <v>1.5</v>
      </c>
      <c r="P4" s="78" t="s">
        <v>4</v>
      </c>
      <c r="Q4" s="1" t="s">
        <v>22</v>
      </c>
    </row>
    <row r="5" spans="1:17" x14ac:dyDescent="0.3">
      <c r="A5" s="64">
        <v>4</v>
      </c>
      <c r="B5" s="15">
        <v>4.5999999999999996</v>
      </c>
      <c r="C5" s="14">
        <v>3.1</v>
      </c>
      <c r="D5" s="14">
        <v>1.5</v>
      </c>
      <c r="E5" s="14">
        <v>0.2</v>
      </c>
      <c r="F5" s="16" t="s">
        <v>3</v>
      </c>
      <c r="G5" s="58">
        <f>SQRT((Table13[[#This Row],[sepal_length]]-$L$4)^2+(Table13[[#This Row],[sepal_width]]-$M$4)^2+(Table13[[#This Row],[petal_length]]-$N$4)^2+(Table13[[#This Row],[petal_width]]-$O$4)^2)</f>
        <v>3.603123644839294</v>
      </c>
      <c r="H5" s="16">
        <f>RANK(Table13[[#This Row],[Euclidean
Distance]],Table13[Euclidean
Distance],1)</f>
        <v>140</v>
      </c>
      <c r="I5" s="55">
        <f>ABS(Table13[[#This Row],[sepal_length]]-$L$4)+ABS(Table13[[#This Row],[sepal_width]]-$M$4)+ABS(Table13[[#This Row],[petal_length]]-$N$4)+ABS(Table13[[#This Row],[petal_width]]-$O$4)</f>
        <v>6.3500000000000005</v>
      </c>
      <c r="J5" s="66">
        <f>RANK(Table13[[#This Row],[Manhattan
Distance]],Table13[Manhattan
Distance],1)</f>
        <v>134</v>
      </c>
    </row>
    <row r="6" spans="1:17" x14ac:dyDescent="0.3">
      <c r="A6" s="64">
        <v>5</v>
      </c>
      <c r="B6" s="15">
        <v>5</v>
      </c>
      <c r="C6" s="14">
        <v>3.6</v>
      </c>
      <c r="D6" s="14">
        <v>1.4</v>
      </c>
      <c r="E6" s="14">
        <v>0.2</v>
      </c>
      <c r="F6" s="16" t="s">
        <v>3</v>
      </c>
      <c r="G6" s="58">
        <f>SQRT((Table13[[#This Row],[sepal_length]]-$L$4)^2+(Table13[[#This Row],[sepal_width]]-$M$4)^2+(Table13[[#This Row],[petal_length]]-$N$4)^2+(Table13[[#This Row],[petal_width]]-$O$4)^2)</f>
        <v>3.5485912697858004</v>
      </c>
      <c r="H6" s="16">
        <f>RANK(Table13[[#This Row],[Euclidean
Distance]],Table13[Euclidean
Distance],1)</f>
        <v>136</v>
      </c>
      <c r="I6" s="55">
        <f>ABS(Table13[[#This Row],[sepal_length]]-$L$4)+ABS(Table13[[#This Row],[sepal_width]]-$M$4)+ABS(Table13[[#This Row],[petal_length]]-$N$4)+ABS(Table13[[#This Row],[petal_width]]-$O$4)</f>
        <v>6.55</v>
      </c>
      <c r="J6" s="66">
        <f>RANK(Table13[[#This Row],[Manhattan
Distance]],Table13[Manhattan
Distance],1)</f>
        <v>140</v>
      </c>
    </row>
    <row r="7" spans="1:17" x14ac:dyDescent="0.3">
      <c r="A7" s="64">
        <v>6</v>
      </c>
      <c r="B7" s="15">
        <v>5.4</v>
      </c>
      <c r="C7" s="14">
        <v>3.9</v>
      </c>
      <c r="D7" s="14">
        <v>1.7</v>
      </c>
      <c r="E7" s="14">
        <v>0.4</v>
      </c>
      <c r="F7" s="16" t="s">
        <v>3</v>
      </c>
      <c r="G7" s="58">
        <f>SQRT((Table13[[#This Row],[sepal_length]]-$L$4)^2+(Table13[[#This Row],[sepal_width]]-$M$4)^2+(Table13[[#This Row],[petal_length]]-$N$4)^2+(Table13[[#This Row],[petal_width]]-$O$4)^2)</f>
        <v>3.1595094555959156</v>
      </c>
      <c r="H7" s="16">
        <f>RANK(Table13[[#This Row],[Euclidean
Distance]],Table13[Euclidean
Distance],1)</f>
        <v>105</v>
      </c>
      <c r="I7" s="55">
        <f>ABS(Table13[[#This Row],[sepal_length]]-$L$4)+ABS(Table13[[#This Row],[sepal_width]]-$M$4)+ABS(Table13[[#This Row],[petal_length]]-$N$4)+ABS(Table13[[#This Row],[petal_width]]-$O$4)</f>
        <v>5.9499999999999993</v>
      </c>
      <c r="J7" s="66">
        <f>RANK(Table13[[#This Row],[Manhattan
Distance]],Table13[Manhattan
Distance],1)</f>
        <v>107</v>
      </c>
    </row>
    <row r="8" spans="1:17" x14ac:dyDescent="0.3">
      <c r="A8" s="64">
        <v>7</v>
      </c>
      <c r="B8" s="15">
        <v>4.5999999999999996</v>
      </c>
      <c r="C8" s="14">
        <v>3.4</v>
      </c>
      <c r="D8" s="14">
        <v>1.4</v>
      </c>
      <c r="E8" s="14">
        <v>0.3</v>
      </c>
      <c r="F8" s="16" t="s">
        <v>3</v>
      </c>
      <c r="G8" s="58">
        <f>SQRT((Table13[[#This Row],[sepal_length]]-$L$4)^2+(Table13[[#This Row],[sepal_width]]-$M$4)^2+(Table13[[#This Row],[petal_length]]-$N$4)^2+(Table13[[#This Row],[petal_width]]-$O$4)^2)</f>
        <v>3.6827299656640586</v>
      </c>
      <c r="H8" s="16">
        <f>RANK(Table13[[#This Row],[Euclidean
Distance]],Table13[Euclidean
Distance],1)</f>
        <v>142</v>
      </c>
      <c r="I8" s="55">
        <f>ABS(Table13[[#This Row],[sepal_length]]-$L$4)+ABS(Table13[[#This Row],[sepal_width]]-$M$4)+ABS(Table13[[#This Row],[petal_length]]-$N$4)+ABS(Table13[[#This Row],[petal_width]]-$O$4)</f>
        <v>6.65</v>
      </c>
      <c r="J8" s="66">
        <f>RANK(Table13[[#This Row],[Manhattan
Distance]],Table13[Manhattan
Distance],1)</f>
        <v>145</v>
      </c>
    </row>
    <row r="9" spans="1:17" x14ac:dyDescent="0.3">
      <c r="A9" s="64">
        <v>8</v>
      </c>
      <c r="B9" s="15">
        <v>5</v>
      </c>
      <c r="C9" s="14">
        <v>3.4</v>
      </c>
      <c r="D9" s="14">
        <v>1.5</v>
      </c>
      <c r="E9" s="14">
        <v>0.2</v>
      </c>
      <c r="F9" s="16" t="s">
        <v>3</v>
      </c>
      <c r="G9" s="58">
        <f>SQRT((Table13[[#This Row],[sepal_length]]-$L$4)^2+(Table13[[#This Row],[sepal_width]]-$M$4)^2+(Table13[[#This Row],[petal_length]]-$N$4)^2+(Table13[[#This Row],[petal_width]]-$O$4)^2)</f>
        <v>3.429650127928503</v>
      </c>
      <c r="H9" s="16">
        <f>RANK(Table13[[#This Row],[Euclidean
Distance]],Table13[Euclidean
Distance],1)</f>
        <v>121</v>
      </c>
      <c r="I9" s="55">
        <f>ABS(Table13[[#This Row],[sepal_length]]-$L$4)+ABS(Table13[[#This Row],[sepal_width]]-$M$4)+ABS(Table13[[#This Row],[petal_length]]-$N$4)+ABS(Table13[[#This Row],[petal_width]]-$O$4)</f>
        <v>6.2499999999999991</v>
      </c>
      <c r="J9" s="66">
        <f>RANK(Table13[[#This Row],[Manhattan
Distance]],Table13[Manhattan
Distance],1)</f>
        <v>122</v>
      </c>
    </row>
    <row r="10" spans="1:17" x14ac:dyDescent="0.3">
      <c r="A10" s="64">
        <v>9</v>
      </c>
      <c r="B10" s="15">
        <v>4.4000000000000004</v>
      </c>
      <c r="C10" s="14">
        <v>2.9</v>
      </c>
      <c r="D10" s="14">
        <v>1.4</v>
      </c>
      <c r="E10" s="14">
        <v>0.2</v>
      </c>
      <c r="F10" s="16" t="s">
        <v>3</v>
      </c>
      <c r="G10" s="58">
        <f>SQRT((Table13[[#This Row],[sepal_length]]-$L$4)^2+(Table13[[#This Row],[sepal_width]]-$M$4)^2+(Table13[[#This Row],[petal_length]]-$N$4)^2+(Table13[[#This Row],[petal_width]]-$O$4)^2)</f>
        <v>3.7805422891431855</v>
      </c>
      <c r="H10" s="16">
        <f>RANK(Table13[[#This Row],[Euclidean
Distance]],Table13[Euclidean
Distance],1)</f>
        <v>145</v>
      </c>
      <c r="I10" s="55">
        <f>ABS(Table13[[#This Row],[sepal_length]]-$L$4)+ABS(Table13[[#This Row],[sepal_width]]-$M$4)+ABS(Table13[[#This Row],[petal_length]]-$N$4)+ABS(Table13[[#This Row],[petal_width]]-$O$4)</f>
        <v>6.4499999999999993</v>
      </c>
      <c r="J10" s="66">
        <f>RANK(Table13[[#This Row],[Manhattan
Distance]],Table13[Manhattan
Distance],1)</f>
        <v>136</v>
      </c>
    </row>
    <row r="11" spans="1:17" x14ac:dyDescent="0.3">
      <c r="A11" s="64">
        <v>10</v>
      </c>
      <c r="B11" s="15">
        <v>4.9000000000000004</v>
      </c>
      <c r="C11" s="14">
        <v>3.1</v>
      </c>
      <c r="D11" s="14">
        <v>1.5</v>
      </c>
      <c r="E11" s="14">
        <v>0.1</v>
      </c>
      <c r="F11" s="16" t="s">
        <v>3</v>
      </c>
      <c r="G11" s="58">
        <f>SQRT((Table13[[#This Row],[sepal_length]]-$L$4)^2+(Table13[[#This Row],[sepal_width]]-$M$4)^2+(Table13[[#This Row],[petal_length]]-$N$4)^2+(Table13[[#This Row],[petal_width]]-$O$4)^2)</f>
        <v>3.4759890678769398</v>
      </c>
      <c r="H11" s="16">
        <f>RANK(Table13[[#This Row],[Euclidean
Distance]],Table13[Euclidean
Distance],1)</f>
        <v>126</v>
      </c>
      <c r="I11" s="55">
        <f>ABS(Table13[[#This Row],[sepal_length]]-$L$4)+ABS(Table13[[#This Row],[sepal_width]]-$M$4)+ABS(Table13[[#This Row],[petal_length]]-$N$4)+ABS(Table13[[#This Row],[petal_width]]-$O$4)</f>
        <v>6.15</v>
      </c>
      <c r="J11" s="66">
        <f>RANK(Table13[[#This Row],[Manhattan
Distance]],Table13[Manhattan
Distance],1)</f>
        <v>119</v>
      </c>
    </row>
    <row r="12" spans="1:17" x14ac:dyDescent="0.3">
      <c r="A12" s="64">
        <v>11</v>
      </c>
      <c r="B12" s="15">
        <v>5.4</v>
      </c>
      <c r="C12" s="14">
        <v>3.7</v>
      </c>
      <c r="D12" s="14">
        <v>1.5</v>
      </c>
      <c r="E12" s="14">
        <v>0.2</v>
      </c>
      <c r="F12" s="16" t="s">
        <v>3</v>
      </c>
      <c r="G12" s="58">
        <f>SQRT((Table13[[#This Row],[sepal_length]]-$L$4)^2+(Table13[[#This Row],[sepal_width]]-$M$4)^2+(Table13[[#This Row],[petal_length]]-$N$4)^2+(Table13[[#This Row],[petal_width]]-$O$4)^2)</f>
        <v>3.3230257296626515</v>
      </c>
      <c r="H12" s="16">
        <f>RANK(Table13[[#This Row],[Euclidean
Distance]],Table13[Euclidean
Distance],1)</f>
        <v>111</v>
      </c>
      <c r="I12" s="55">
        <f>ABS(Table13[[#This Row],[sepal_length]]-$L$4)+ABS(Table13[[#This Row],[sepal_width]]-$M$4)+ABS(Table13[[#This Row],[petal_length]]-$N$4)+ABS(Table13[[#This Row],[petal_width]]-$O$4)</f>
        <v>6.1499999999999995</v>
      </c>
      <c r="J12" s="66">
        <f>RANK(Table13[[#This Row],[Manhattan
Distance]],Table13[Manhattan
Distance],1)</f>
        <v>115</v>
      </c>
    </row>
    <row r="13" spans="1:17" x14ac:dyDescent="0.3">
      <c r="A13" s="64">
        <v>12</v>
      </c>
      <c r="B13" s="15">
        <v>4.8</v>
      </c>
      <c r="C13" s="14">
        <v>3.4</v>
      </c>
      <c r="D13" s="14">
        <v>1.6</v>
      </c>
      <c r="E13" s="14">
        <v>0.2</v>
      </c>
      <c r="F13" s="16" t="s">
        <v>3</v>
      </c>
      <c r="G13" s="58">
        <f>SQRT((Table13[[#This Row],[sepal_length]]-$L$4)^2+(Table13[[#This Row],[sepal_width]]-$M$4)^2+(Table13[[#This Row],[petal_length]]-$N$4)^2+(Table13[[#This Row],[petal_width]]-$O$4)^2)</f>
        <v>3.4601300553591909</v>
      </c>
      <c r="H13" s="16">
        <f>RANK(Table13[[#This Row],[Euclidean
Distance]],Table13[Euclidean
Distance],1)</f>
        <v>124</v>
      </c>
      <c r="I13" s="55">
        <f>ABS(Table13[[#This Row],[sepal_length]]-$L$4)+ABS(Table13[[#This Row],[sepal_width]]-$M$4)+ABS(Table13[[#This Row],[petal_length]]-$N$4)+ABS(Table13[[#This Row],[petal_width]]-$O$4)</f>
        <v>6.35</v>
      </c>
      <c r="J13" s="66">
        <f>RANK(Table13[[#This Row],[Manhattan
Distance]],Table13[Manhattan
Distance],1)</f>
        <v>129</v>
      </c>
    </row>
    <row r="14" spans="1:17" x14ac:dyDescent="0.3">
      <c r="A14" s="64">
        <v>13</v>
      </c>
      <c r="B14" s="15">
        <v>4.8</v>
      </c>
      <c r="C14" s="14">
        <v>3</v>
      </c>
      <c r="D14" s="14">
        <v>1.4</v>
      </c>
      <c r="E14" s="14">
        <v>0.1</v>
      </c>
      <c r="F14" s="16" t="s">
        <v>3</v>
      </c>
      <c r="G14" s="58">
        <f>SQRT((Table13[[#This Row],[sepal_length]]-$L$4)^2+(Table13[[#This Row],[sepal_width]]-$M$4)^2+(Table13[[#This Row],[petal_length]]-$N$4)^2+(Table13[[#This Row],[petal_width]]-$O$4)^2)</f>
        <v>3.5947878936037378</v>
      </c>
      <c r="H14" s="16">
        <f>RANK(Table13[[#This Row],[Euclidean
Distance]],Table13[Euclidean
Distance],1)</f>
        <v>139</v>
      </c>
      <c r="I14" s="55">
        <f>ABS(Table13[[#This Row],[sepal_length]]-$L$4)+ABS(Table13[[#This Row],[sepal_width]]-$M$4)+ABS(Table13[[#This Row],[petal_length]]-$N$4)+ABS(Table13[[#This Row],[petal_width]]-$O$4)</f>
        <v>6.25</v>
      </c>
      <c r="J14" s="66">
        <f>RANK(Table13[[#This Row],[Manhattan
Distance]],Table13[Manhattan
Distance],1)</f>
        <v>125</v>
      </c>
    </row>
    <row r="15" spans="1:17" x14ac:dyDescent="0.3">
      <c r="A15" s="64">
        <v>14</v>
      </c>
      <c r="B15" s="15">
        <v>4.3</v>
      </c>
      <c r="C15" s="14">
        <v>3</v>
      </c>
      <c r="D15" s="14">
        <v>1.1000000000000001</v>
      </c>
      <c r="E15" s="14">
        <v>0.1</v>
      </c>
      <c r="F15" s="16" t="s">
        <v>3</v>
      </c>
      <c r="G15" s="58">
        <f>SQRT((Table13[[#This Row],[sepal_length]]-$L$4)^2+(Table13[[#This Row],[sepal_width]]-$M$4)^2+(Table13[[#This Row],[petal_length]]-$N$4)^2+(Table13[[#This Row],[petal_width]]-$O$4)^2)</f>
        <v>4.0966449687518685</v>
      </c>
      <c r="H15" s="16">
        <f>RANK(Table13[[#This Row],[Euclidean
Distance]],Table13[Euclidean
Distance],1)</f>
        <v>150</v>
      </c>
      <c r="I15" s="55">
        <f>ABS(Table13[[#This Row],[sepal_length]]-$L$4)+ABS(Table13[[#This Row],[sepal_width]]-$M$4)+ABS(Table13[[#This Row],[petal_length]]-$N$4)+ABS(Table13[[#This Row],[petal_width]]-$O$4)</f>
        <v>7.0500000000000007</v>
      </c>
      <c r="J15" s="66">
        <f>RANK(Table13[[#This Row],[Manhattan
Distance]],Table13[Manhattan
Distance],1)</f>
        <v>149</v>
      </c>
    </row>
    <row r="16" spans="1:17" x14ac:dyDescent="0.3">
      <c r="A16" s="64">
        <v>15</v>
      </c>
      <c r="B16" s="15">
        <v>5.8</v>
      </c>
      <c r="C16" s="14">
        <v>4</v>
      </c>
      <c r="D16" s="14">
        <v>1.2</v>
      </c>
      <c r="E16" s="14">
        <v>0.2</v>
      </c>
      <c r="F16" s="16" t="s">
        <v>3</v>
      </c>
      <c r="G16" s="58">
        <f>SQRT((Table13[[#This Row],[sepal_length]]-$L$4)^2+(Table13[[#This Row],[sepal_width]]-$M$4)^2+(Table13[[#This Row],[petal_length]]-$N$4)^2+(Table13[[#This Row],[petal_width]]-$O$4)^2)</f>
        <v>3.5316426772820599</v>
      </c>
      <c r="H16" s="16">
        <f>RANK(Table13[[#This Row],[Euclidean
Distance]],Table13[Euclidean
Distance],1)</f>
        <v>134</v>
      </c>
      <c r="I16" s="55">
        <f>ABS(Table13[[#This Row],[sepal_length]]-$L$4)+ABS(Table13[[#This Row],[sepal_width]]-$M$4)+ABS(Table13[[#This Row],[petal_length]]-$N$4)+ABS(Table13[[#This Row],[petal_width]]-$O$4)</f>
        <v>6.35</v>
      </c>
      <c r="J16" s="66">
        <f>RANK(Table13[[#This Row],[Manhattan
Distance]],Table13[Manhattan
Distance],1)</f>
        <v>129</v>
      </c>
    </row>
    <row r="17" spans="1:10" x14ac:dyDescent="0.3">
      <c r="A17" s="64">
        <v>16</v>
      </c>
      <c r="B17" s="15">
        <v>5.7</v>
      </c>
      <c r="C17" s="14">
        <v>4.4000000000000004</v>
      </c>
      <c r="D17" s="14">
        <v>1.5</v>
      </c>
      <c r="E17" s="14">
        <v>0.4</v>
      </c>
      <c r="F17" s="16" t="s">
        <v>3</v>
      </c>
      <c r="G17" s="58">
        <f>SQRT((Table13[[#This Row],[sepal_length]]-$L$4)^2+(Table13[[#This Row],[sepal_width]]-$M$4)^2+(Table13[[#This Row],[petal_length]]-$N$4)^2+(Table13[[#This Row],[petal_width]]-$O$4)^2)</f>
        <v>3.4194297770242335</v>
      </c>
      <c r="H17" s="16">
        <f>RANK(Table13[[#This Row],[Euclidean
Distance]],Table13[Euclidean
Distance],1)</f>
        <v>120</v>
      </c>
      <c r="I17" s="55">
        <f>ABS(Table13[[#This Row],[sepal_length]]-$L$4)+ABS(Table13[[#This Row],[sepal_width]]-$M$4)+ABS(Table13[[#This Row],[petal_length]]-$N$4)+ABS(Table13[[#This Row],[petal_width]]-$O$4)</f>
        <v>6.35</v>
      </c>
      <c r="J17" s="66">
        <f>RANK(Table13[[#This Row],[Manhattan
Distance]],Table13[Manhattan
Distance],1)</f>
        <v>129</v>
      </c>
    </row>
    <row r="18" spans="1:10" x14ac:dyDescent="0.3">
      <c r="A18" s="64">
        <v>17</v>
      </c>
      <c r="B18" s="15">
        <v>5.4</v>
      </c>
      <c r="C18" s="14">
        <v>3.9</v>
      </c>
      <c r="D18" s="14">
        <v>1.3</v>
      </c>
      <c r="E18" s="14">
        <v>0.4</v>
      </c>
      <c r="F18" s="16" t="s">
        <v>3</v>
      </c>
      <c r="G18" s="58">
        <f>SQRT((Table13[[#This Row],[sepal_length]]-$L$4)^2+(Table13[[#This Row],[sepal_width]]-$M$4)^2+(Table13[[#This Row],[petal_length]]-$N$4)^2+(Table13[[#This Row],[petal_width]]-$O$4)^2)</f>
        <v>3.473110997362451</v>
      </c>
      <c r="H18" s="16">
        <f>RANK(Table13[[#This Row],[Euclidean
Distance]],Table13[Euclidean
Distance],1)</f>
        <v>125</v>
      </c>
      <c r="I18" s="55">
        <f>ABS(Table13[[#This Row],[sepal_length]]-$L$4)+ABS(Table13[[#This Row],[sepal_width]]-$M$4)+ABS(Table13[[#This Row],[petal_length]]-$N$4)+ABS(Table13[[#This Row],[petal_width]]-$O$4)</f>
        <v>6.35</v>
      </c>
      <c r="J18" s="66">
        <f>RANK(Table13[[#This Row],[Manhattan
Distance]],Table13[Manhattan
Distance],1)</f>
        <v>129</v>
      </c>
    </row>
    <row r="19" spans="1:10" x14ac:dyDescent="0.3">
      <c r="A19" s="64">
        <v>18</v>
      </c>
      <c r="B19" s="15">
        <v>5.0999999999999996</v>
      </c>
      <c r="C19" s="14">
        <v>3.5</v>
      </c>
      <c r="D19" s="14">
        <v>1.4</v>
      </c>
      <c r="E19" s="14">
        <v>0.3</v>
      </c>
      <c r="F19" s="16" t="s">
        <v>3</v>
      </c>
      <c r="G19" s="58">
        <f>SQRT((Table13[[#This Row],[sepal_length]]-$L$4)^2+(Table13[[#This Row],[sepal_width]]-$M$4)^2+(Table13[[#This Row],[petal_length]]-$N$4)^2+(Table13[[#This Row],[petal_width]]-$O$4)^2)</f>
        <v>3.4427459970204017</v>
      </c>
      <c r="H19" s="16">
        <f>RANK(Table13[[#This Row],[Euclidean
Distance]],Table13[Euclidean
Distance],1)</f>
        <v>122</v>
      </c>
      <c r="I19" s="55">
        <f>ABS(Table13[[#This Row],[sepal_length]]-$L$4)+ABS(Table13[[#This Row],[sepal_width]]-$M$4)+ABS(Table13[[#This Row],[petal_length]]-$N$4)+ABS(Table13[[#This Row],[petal_width]]-$O$4)</f>
        <v>6.2500000000000009</v>
      </c>
      <c r="J19" s="66">
        <f>RANK(Table13[[#This Row],[Manhattan
Distance]],Table13[Manhattan
Distance],1)</f>
        <v>128</v>
      </c>
    </row>
    <row r="20" spans="1:10" x14ac:dyDescent="0.3">
      <c r="A20" s="64">
        <v>19</v>
      </c>
      <c r="B20" s="15">
        <v>5.7</v>
      </c>
      <c r="C20" s="14">
        <v>3.8</v>
      </c>
      <c r="D20" s="14">
        <v>1.7</v>
      </c>
      <c r="E20" s="14">
        <v>0.3</v>
      </c>
      <c r="F20" s="16" t="s">
        <v>3</v>
      </c>
      <c r="G20" s="58">
        <f>SQRT((Table13[[#This Row],[sepal_length]]-$L$4)^2+(Table13[[#This Row],[sepal_width]]-$M$4)^2+(Table13[[#This Row],[petal_length]]-$N$4)^2+(Table13[[#This Row],[petal_width]]-$O$4)^2)</f>
        <v>3.0499999999999994</v>
      </c>
      <c r="H20" s="16">
        <f>RANK(Table13[[#This Row],[Euclidean
Distance]],Table13[Euclidean
Distance],1)</f>
        <v>99</v>
      </c>
      <c r="I20" s="55">
        <f>ABS(Table13[[#This Row],[sepal_length]]-$L$4)+ABS(Table13[[#This Row],[sepal_width]]-$M$4)+ABS(Table13[[#This Row],[petal_length]]-$N$4)+ABS(Table13[[#This Row],[petal_width]]-$O$4)</f>
        <v>5.6499999999999995</v>
      </c>
      <c r="J20" s="66">
        <f>RANK(Table13[[#This Row],[Manhattan
Distance]],Table13[Manhattan
Distance],1)</f>
        <v>103</v>
      </c>
    </row>
    <row r="21" spans="1:10" x14ac:dyDescent="0.3">
      <c r="A21" s="64">
        <v>20</v>
      </c>
      <c r="B21" s="15">
        <v>5.0999999999999996</v>
      </c>
      <c r="C21" s="14">
        <v>3.8</v>
      </c>
      <c r="D21" s="14">
        <v>1.5</v>
      </c>
      <c r="E21" s="14">
        <v>0.3</v>
      </c>
      <c r="F21" s="16" t="s">
        <v>3</v>
      </c>
      <c r="G21" s="58">
        <f>SQRT((Table13[[#This Row],[sepal_length]]-$L$4)^2+(Table13[[#This Row],[sepal_width]]-$M$4)^2+(Table13[[#This Row],[petal_length]]-$N$4)^2+(Table13[[#This Row],[petal_width]]-$O$4)^2)</f>
        <v>3.4441980198589044</v>
      </c>
      <c r="H21" s="16">
        <f>RANK(Table13[[#This Row],[Euclidean
Distance]],Table13[Euclidean
Distance],1)</f>
        <v>123</v>
      </c>
      <c r="I21" s="55">
        <f>ABS(Table13[[#This Row],[sepal_length]]-$L$4)+ABS(Table13[[#This Row],[sepal_width]]-$M$4)+ABS(Table13[[#This Row],[petal_length]]-$N$4)+ABS(Table13[[#This Row],[petal_width]]-$O$4)</f>
        <v>6.45</v>
      </c>
      <c r="J21" s="66">
        <f>RANK(Table13[[#This Row],[Manhattan
Distance]],Table13[Manhattan
Distance],1)</f>
        <v>137</v>
      </c>
    </row>
    <row r="22" spans="1:10" x14ac:dyDescent="0.3">
      <c r="A22" s="64">
        <v>21</v>
      </c>
      <c r="B22" s="15">
        <v>5.4</v>
      </c>
      <c r="C22" s="14">
        <v>3.4</v>
      </c>
      <c r="D22" s="14">
        <v>1.7</v>
      </c>
      <c r="E22" s="14">
        <v>0.2</v>
      </c>
      <c r="F22" s="16" t="s">
        <v>3</v>
      </c>
      <c r="G22" s="58">
        <f>SQRT((Table13[[#This Row],[sepal_length]]-$L$4)^2+(Table13[[#This Row],[sepal_width]]-$M$4)^2+(Table13[[#This Row],[petal_length]]-$N$4)^2+(Table13[[#This Row],[petal_width]]-$O$4)^2)</f>
        <v>3.0923292192132448</v>
      </c>
      <c r="H22" s="16">
        <f>RANK(Table13[[#This Row],[Euclidean
Distance]],Table13[Euclidean
Distance],1)</f>
        <v>102</v>
      </c>
      <c r="I22" s="55">
        <f>ABS(Table13[[#This Row],[sepal_length]]-$L$4)+ABS(Table13[[#This Row],[sepal_width]]-$M$4)+ABS(Table13[[#This Row],[petal_length]]-$N$4)+ABS(Table13[[#This Row],[petal_width]]-$O$4)</f>
        <v>5.6499999999999995</v>
      </c>
      <c r="J22" s="66">
        <f>RANK(Table13[[#This Row],[Manhattan
Distance]],Table13[Manhattan
Distance],1)</f>
        <v>103</v>
      </c>
    </row>
    <row r="23" spans="1:10" x14ac:dyDescent="0.3">
      <c r="A23" s="64">
        <v>22</v>
      </c>
      <c r="B23" s="15">
        <v>5.0999999999999996</v>
      </c>
      <c r="C23" s="14">
        <v>3.7</v>
      </c>
      <c r="D23" s="14">
        <v>1.5</v>
      </c>
      <c r="E23" s="14">
        <v>0.4</v>
      </c>
      <c r="F23" s="16" t="s">
        <v>3</v>
      </c>
      <c r="G23" s="58">
        <f>SQRT((Table13[[#This Row],[sepal_length]]-$L$4)^2+(Table13[[#This Row],[sepal_width]]-$M$4)^2+(Table13[[#This Row],[petal_length]]-$N$4)^2+(Table13[[#This Row],[petal_width]]-$O$4)^2)</f>
        <v>3.3811980125393428</v>
      </c>
      <c r="H23" s="16">
        <f>RANK(Table13[[#This Row],[Euclidean
Distance]],Table13[Euclidean
Distance],1)</f>
        <v>115</v>
      </c>
      <c r="I23" s="55">
        <f>ABS(Table13[[#This Row],[sepal_length]]-$L$4)+ABS(Table13[[#This Row],[sepal_width]]-$M$4)+ABS(Table13[[#This Row],[petal_length]]-$N$4)+ABS(Table13[[#This Row],[petal_width]]-$O$4)</f>
        <v>6.25</v>
      </c>
      <c r="J23" s="66">
        <f>RANK(Table13[[#This Row],[Manhattan
Distance]],Table13[Manhattan
Distance],1)</f>
        <v>125</v>
      </c>
    </row>
    <row r="24" spans="1:10" x14ac:dyDescent="0.3">
      <c r="A24" s="64">
        <v>23</v>
      </c>
      <c r="B24" s="15">
        <v>4.5999999999999996</v>
      </c>
      <c r="C24" s="14">
        <v>3.6</v>
      </c>
      <c r="D24" s="14">
        <v>1</v>
      </c>
      <c r="E24" s="14">
        <v>0.2</v>
      </c>
      <c r="F24" s="16" t="s">
        <v>3</v>
      </c>
      <c r="G24" s="58">
        <f>SQRT((Table13[[#This Row],[sepal_length]]-$L$4)^2+(Table13[[#This Row],[sepal_width]]-$M$4)^2+(Table13[[#This Row],[petal_length]]-$N$4)^2+(Table13[[#This Row],[petal_width]]-$O$4)^2)</f>
        <v>4.0537020117418594</v>
      </c>
      <c r="H24" s="16">
        <f>RANK(Table13[[#This Row],[Euclidean
Distance]],Table13[Euclidean
Distance],1)</f>
        <v>149</v>
      </c>
      <c r="I24" s="55">
        <f>ABS(Table13[[#This Row],[sepal_length]]-$L$4)+ABS(Table13[[#This Row],[sepal_width]]-$M$4)+ABS(Table13[[#This Row],[petal_length]]-$N$4)+ABS(Table13[[#This Row],[petal_width]]-$O$4)</f>
        <v>7.3500000000000005</v>
      </c>
      <c r="J24" s="66">
        <f>RANK(Table13[[#This Row],[Manhattan
Distance]],Table13[Manhattan
Distance],1)</f>
        <v>150</v>
      </c>
    </row>
    <row r="25" spans="1:10" x14ac:dyDescent="0.3">
      <c r="A25" s="64">
        <v>24</v>
      </c>
      <c r="B25" s="15">
        <v>5.0999999999999996</v>
      </c>
      <c r="C25" s="14">
        <v>3.3</v>
      </c>
      <c r="D25" s="14">
        <v>1.7</v>
      </c>
      <c r="E25" s="14">
        <v>0.5</v>
      </c>
      <c r="F25" s="16" t="s">
        <v>3</v>
      </c>
      <c r="G25" s="58">
        <f>SQRT((Table13[[#This Row],[sepal_length]]-$L$4)^2+(Table13[[#This Row],[sepal_width]]-$M$4)^2+(Table13[[#This Row],[petal_length]]-$N$4)^2+(Table13[[#This Row],[petal_width]]-$O$4)^2)</f>
        <v>3.1020154738492196</v>
      </c>
      <c r="H25" s="16">
        <f>RANK(Table13[[#This Row],[Euclidean
Distance]],Table13[Euclidean
Distance],1)</f>
        <v>103</v>
      </c>
      <c r="I25" s="55">
        <f>ABS(Table13[[#This Row],[sepal_length]]-$L$4)+ABS(Table13[[#This Row],[sepal_width]]-$M$4)+ABS(Table13[[#This Row],[petal_length]]-$N$4)+ABS(Table13[[#This Row],[petal_width]]-$O$4)</f>
        <v>5.55</v>
      </c>
      <c r="J25" s="66">
        <f>RANK(Table13[[#This Row],[Manhattan
Distance]],Table13[Manhattan
Distance],1)</f>
        <v>101</v>
      </c>
    </row>
    <row r="26" spans="1:10" x14ac:dyDescent="0.3">
      <c r="A26" s="64">
        <v>25</v>
      </c>
      <c r="B26" s="15">
        <v>4.8</v>
      </c>
      <c r="C26" s="14">
        <v>3.4</v>
      </c>
      <c r="D26" s="14">
        <v>1.9</v>
      </c>
      <c r="E26" s="14">
        <v>0.2</v>
      </c>
      <c r="F26" s="16" t="s">
        <v>3</v>
      </c>
      <c r="G26" s="58">
        <f>SQRT((Table13[[#This Row],[sepal_length]]-$L$4)^2+(Table13[[#This Row],[sepal_width]]-$M$4)^2+(Table13[[#This Row],[petal_length]]-$N$4)^2+(Table13[[#This Row],[petal_width]]-$O$4)^2)</f>
        <v>3.2499999999999996</v>
      </c>
      <c r="H26" s="16">
        <f>RANK(Table13[[#This Row],[Euclidean
Distance]],Table13[Euclidean
Distance],1)</f>
        <v>108</v>
      </c>
      <c r="I26" s="55">
        <f>ABS(Table13[[#This Row],[sepal_length]]-$L$4)+ABS(Table13[[#This Row],[sepal_width]]-$M$4)+ABS(Table13[[#This Row],[petal_length]]-$N$4)+ABS(Table13[[#This Row],[petal_width]]-$O$4)</f>
        <v>6.05</v>
      </c>
      <c r="J26" s="66">
        <f>RANK(Table13[[#This Row],[Manhattan
Distance]],Table13[Manhattan
Distance],1)</f>
        <v>110</v>
      </c>
    </row>
    <row r="27" spans="1:10" x14ac:dyDescent="0.3">
      <c r="A27" s="64">
        <v>26</v>
      </c>
      <c r="B27" s="15">
        <v>5</v>
      </c>
      <c r="C27" s="14">
        <v>3</v>
      </c>
      <c r="D27" s="14">
        <v>1.6</v>
      </c>
      <c r="E27" s="14">
        <v>0.2</v>
      </c>
      <c r="F27" s="16" t="s">
        <v>3</v>
      </c>
      <c r="G27" s="58">
        <f>SQRT((Table13[[#This Row],[sepal_length]]-$L$4)^2+(Table13[[#This Row],[sepal_width]]-$M$4)^2+(Table13[[#This Row],[petal_length]]-$N$4)^2+(Table13[[#This Row],[petal_width]]-$O$4)^2)</f>
        <v>3.3003787661418498</v>
      </c>
      <c r="H27" s="16">
        <f>RANK(Table13[[#This Row],[Euclidean
Distance]],Table13[Euclidean
Distance],1)</f>
        <v>110</v>
      </c>
      <c r="I27" s="55">
        <f>ABS(Table13[[#This Row],[sepal_length]]-$L$4)+ABS(Table13[[#This Row],[sepal_width]]-$M$4)+ABS(Table13[[#This Row],[petal_length]]-$N$4)+ABS(Table13[[#This Row],[petal_width]]-$O$4)</f>
        <v>5.7499999999999991</v>
      </c>
      <c r="J27" s="66">
        <f>RANK(Table13[[#This Row],[Manhattan
Distance]],Table13[Manhattan
Distance],1)</f>
        <v>105</v>
      </c>
    </row>
    <row r="28" spans="1:10" x14ac:dyDescent="0.3">
      <c r="A28" s="64">
        <v>27</v>
      </c>
      <c r="B28" s="15">
        <v>5</v>
      </c>
      <c r="C28" s="14">
        <v>3.4</v>
      </c>
      <c r="D28" s="14">
        <v>1.6</v>
      </c>
      <c r="E28" s="14">
        <v>0.4</v>
      </c>
      <c r="F28" s="16" t="s">
        <v>3</v>
      </c>
      <c r="G28" s="58">
        <f>SQRT((Table13[[#This Row],[sepal_length]]-$L$4)^2+(Table13[[#This Row],[sepal_width]]-$M$4)^2+(Table13[[#This Row],[petal_length]]-$N$4)^2+(Table13[[#This Row],[petal_width]]-$O$4)^2)</f>
        <v>3.2821486864552618</v>
      </c>
      <c r="H28" s="16">
        <f>RANK(Table13[[#This Row],[Euclidean
Distance]],Table13[Euclidean
Distance],1)</f>
        <v>109</v>
      </c>
      <c r="I28" s="55">
        <f>ABS(Table13[[#This Row],[sepal_length]]-$L$4)+ABS(Table13[[#This Row],[sepal_width]]-$M$4)+ABS(Table13[[#This Row],[petal_length]]-$N$4)+ABS(Table13[[#This Row],[petal_width]]-$O$4)</f>
        <v>5.9499999999999993</v>
      </c>
      <c r="J28" s="66">
        <f>RANK(Table13[[#This Row],[Manhattan
Distance]],Table13[Manhattan
Distance],1)</f>
        <v>107</v>
      </c>
    </row>
    <row r="29" spans="1:10" x14ac:dyDescent="0.3">
      <c r="A29" s="64">
        <v>28</v>
      </c>
      <c r="B29" s="15">
        <v>5.2</v>
      </c>
      <c r="C29" s="14">
        <v>3.5</v>
      </c>
      <c r="D29" s="14">
        <v>1.5</v>
      </c>
      <c r="E29" s="14">
        <v>0.2</v>
      </c>
      <c r="F29" s="16" t="s">
        <v>3</v>
      </c>
      <c r="G29" s="58">
        <f>SQRT((Table13[[#This Row],[sepal_length]]-$L$4)^2+(Table13[[#This Row],[sepal_width]]-$M$4)^2+(Table13[[#This Row],[petal_length]]-$N$4)^2+(Table13[[#This Row],[petal_width]]-$O$4)^2)</f>
        <v>3.3559648389099666</v>
      </c>
      <c r="H29" s="16">
        <f>RANK(Table13[[#This Row],[Euclidean
Distance]],Table13[Euclidean
Distance],1)</f>
        <v>112</v>
      </c>
      <c r="I29" s="55">
        <f>ABS(Table13[[#This Row],[sepal_length]]-$L$4)+ABS(Table13[[#This Row],[sepal_width]]-$M$4)+ABS(Table13[[#This Row],[petal_length]]-$N$4)+ABS(Table13[[#This Row],[petal_width]]-$O$4)</f>
        <v>6.1499999999999995</v>
      </c>
      <c r="J29" s="66">
        <f>RANK(Table13[[#This Row],[Manhattan
Distance]],Table13[Manhattan
Distance],1)</f>
        <v>115</v>
      </c>
    </row>
    <row r="30" spans="1:10" x14ac:dyDescent="0.3">
      <c r="A30" s="64">
        <v>29</v>
      </c>
      <c r="B30" s="15">
        <v>5.2</v>
      </c>
      <c r="C30" s="14">
        <v>3.4</v>
      </c>
      <c r="D30" s="14">
        <v>1.4</v>
      </c>
      <c r="E30" s="14">
        <v>0.2</v>
      </c>
      <c r="F30" s="16" t="s">
        <v>3</v>
      </c>
      <c r="G30" s="58">
        <f>SQRT((Table13[[#This Row],[sepal_length]]-$L$4)^2+(Table13[[#This Row],[sepal_width]]-$M$4)^2+(Table13[[#This Row],[petal_length]]-$N$4)^2+(Table13[[#This Row],[petal_width]]-$O$4)^2)</f>
        <v>3.4135758377396566</v>
      </c>
      <c r="H30" s="16">
        <f>RANK(Table13[[#This Row],[Euclidean
Distance]],Table13[Euclidean
Distance],1)</f>
        <v>118</v>
      </c>
      <c r="I30" s="55">
        <f>ABS(Table13[[#This Row],[sepal_length]]-$L$4)+ABS(Table13[[#This Row],[sepal_width]]-$M$4)+ABS(Table13[[#This Row],[petal_length]]-$N$4)+ABS(Table13[[#This Row],[petal_width]]-$O$4)</f>
        <v>6.1499999999999995</v>
      </c>
      <c r="J30" s="66">
        <f>RANK(Table13[[#This Row],[Manhattan
Distance]],Table13[Manhattan
Distance],1)</f>
        <v>115</v>
      </c>
    </row>
    <row r="31" spans="1:10" x14ac:dyDescent="0.3">
      <c r="A31" s="64">
        <v>30</v>
      </c>
      <c r="B31" s="15">
        <v>4.7</v>
      </c>
      <c r="C31" s="14">
        <v>3.2</v>
      </c>
      <c r="D31" s="14">
        <v>1.6</v>
      </c>
      <c r="E31" s="14">
        <v>0.2</v>
      </c>
      <c r="F31" s="16" t="s">
        <v>3</v>
      </c>
      <c r="G31" s="58">
        <f>SQRT((Table13[[#This Row],[sepal_length]]-$L$4)^2+(Table13[[#This Row],[sepal_width]]-$M$4)^2+(Table13[[#This Row],[petal_length]]-$N$4)^2+(Table13[[#This Row],[petal_width]]-$O$4)^2)</f>
        <v>3.4846090168051851</v>
      </c>
      <c r="H31" s="16">
        <f>RANK(Table13[[#This Row],[Euclidean
Distance]],Table13[Euclidean
Distance],1)</f>
        <v>130</v>
      </c>
      <c r="I31" s="55">
        <f>ABS(Table13[[#This Row],[sepal_length]]-$L$4)+ABS(Table13[[#This Row],[sepal_width]]-$M$4)+ABS(Table13[[#This Row],[petal_length]]-$N$4)+ABS(Table13[[#This Row],[petal_width]]-$O$4)</f>
        <v>6.2499999999999991</v>
      </c>
      <c r="J31" s="66">
        <f>RANK(Table13[[#This Row],[Manhattan
Distance]],Table13[Manhattan
Distance],1)</f>
        <v>122</v>
      </c>
    </row>
    <row r="32" spans="1:10" x14ac:dyDescent="0.3">
      <c r="A32" s="64">
        <v>31</v>
      </c>
      <c r="B32" s="15">
        <v>4.8</v>
      </c>
      <c r="C32" s="14">
        <v>3.1</v>
      </c>
      <c r="D32" s="14">
        <v>1.6</v>
      </c>
      <c r="E32" s="14">
        <v>0.2</v>
      </c>
      <c r="F32" s="16" t="s">
        <v>3</v>
      </c>
      <c r="G32" s="58">
        <f>SQRT((Table13[[#This Row],[sepal_length]]-$L$4)^2+(Table13[[#This Row],[sepal_width]]-$M$4)^2+(Table13[[#This Row],[petal_length]]-$N$4)^2+(Table13[[#This Row],[petal_width]]-$O$4)^2)</f>
        <v>3.416504061171302</v>
      </c>
      <c r="H32" s="16">
        <f>RANK(Table13[[#This Row],[Euclidean
Distance]],Table13[Euclidean
Distance],1)</f>
        <v>119</v>
      </c>
      <c r="I32" s="55">
        <f>ABS(Table13[[#This Row],[sepal_length]]-$L$4)+ABS(Table13[[#This Row],[sepal_width]]-$M$4)+ABS(Table13[[#This Row],[petal_length]]-$N$4)+ABS(Table13[[#This Row],[petal_width]]-$O$4)</f>
        <v>6.05</v>
      </c>
      <c r="J32" s="66">
        <f>RANK(Table13[[#This Row],[Manhattan
Distance]],Table13[Manhattan
Distance],1)</f>
        <v>110</v>
      </c>
    </row>
    <row r="33" spans="1:10" x14ac:dyDescent="0.3">
      <c r="A33" s="64">
        <v>32</v>
      </c>
      <c r="B33" s="15">
        <v>5.4</v>
      </c>
      <c r="C33" s="14">
        <v>3.4</v>
      </c>
      <c r="D33" s="14">
        <v>1.5</v>
      </c>
      <c r="E33" s="14">
        <v>0.4</v>
      </c>
      <c r="F33" s="16" t="s">
        <v>3</v>
      </c>
      <c r="G33" s="58">
        <f>SQRT((Table13[[#This Row],[sepal_length]]-$L$4)^2+(Table13[[#This Row],[sepal_width]]-$M$4)^2+(Table13[[#This Row],[petal_length]]-$N$4)^2+(Table13[[#This Row],[petal_width]]-$O$4)^2)</f>
        <v>3.1752952618614851</v>
      </c>
      <c r="H33" s="16">
        <f>RANK(Table13[[#This Row],[Euclidean
Distance]],Table13[Euclidean
Distance],1)</f>
        <v>106</v>
      </c>
      <c r="I33" s="55">
        <f>ABS(Table13[[#This Row],[sepal_length]]-$L$4)+ABS(Table13[[#This Row],[sepal_width]]-$M$4)+ABS(Table13[[#This Row],[petal_length]]-$N$4)+ABS(Table13[[#This Row],[petal_width]]-$O$4)</f>
        <v>5.6499999999999986</v>
      </c>
      <c r="J33" s="66">
        <f>RANK(Table13[[#This Row],[Manhattan
Distance]],Table13[Manhattan
Distance],1)</f>
        <v>102</v>
      </c>
    </row>
    <row r="34" spans="1:10" x14ac:dyDescent="0.3">
      <c r="A34" s="64">
        <v>33</v>
      </c>
      <c r="B34" s="15">
        <v>5.2</v>
      </c>
      <c r="C34" s="14">
        <v>4.0999999999999996</v>
      </c>
      <c r="D34" s="14">
        <v>1.5</v>
      </c>
      <c r="E34" s="14">
        <v>0.1</v>
      </c>
      <c r="F34" s="16" t="s">
        <v>3</v>
      </c>
      <c r="G34" s="58">
        <f>SQRT((Table13[[#This Row],[sepal_length]]-$L$4)^2+(Table13[[#This Row],[sepal_width]]-$M$4)^2+(Table13[[#This Row],[petal_length]]-$N$4)^2+(Table13[[#This Row],[petal_width]]-$O$4)^2)</f>
        <v>3.5766604535516082</v>
      </c>
      <c r="H34" s="16">
        <f>RANK(Table13[[#This Row],[Euclidean
Distance]],Table13[Euclidean
Distance],1)</f>
        <v>138</v>
      </c>
      <c r="I34" s="55">
        <f>ABS(Table13[[#This Row],[sepal_length]]-$L$4)+ABS(Table13[[#This Row],[sepal_width]]-$M$4)+ABS(Table13[[#This Row],[petal_length]]-$N$4)+ABS(Table13[[#This Row],[petal_width]]-$O$4)</f>
        <v>6.85</v>
      </c>
      <c r="J34" s="66">
        <f>RANK(Table13[[#This Row],[Manhattan
Distance]],Table13[Manhattan
Distance],1)</f>
        <v>147</v>
      </c>
    </row>
    <row r="35" spans="1:10" x14ac:dyDescent="0.3">
      <c r="A35" s="64">
        <v>34</v>
      </c>
      <c r="B35" s="15">
        <v>5.5</v>
      </c>
      <c r="C35" s="14">
        <v>4.2</v>
      </c>
      <c r="D35" s="14">
        <v>1.4</v>
      </c>
      <c r="E35" s="14">
        <v>0.2</v>
      </c>
      <c r="F35" s="16" t="s">
        <v>3</v>
      </c>
      <c r="G35" s="58">
        <f>SQRT((Table13[[#This Row],[sepal_length]]-$L$4)^2+(Table13[[#This Row],[sepal_width]]-$M$4)^2+(Table13[[#This Row],[petal_length]]-$N$4)^2+(Table13[[#This Row],[petal_width]]-$O$4)^2)</f>
        <v>3.538714455844099</v>
      </c>
      <c r="H35" s="16">
        <f>RANK(Table13[[#This Row],[Euclidean
Distance]],Table13[Euclidean
Distance],1)</f>
        <v>135</v>
      </c>
      <c r="I35" s="55">
        <f>ABS(Table13[[#This Row],[sepal_length]]-$L$4)+ABS(Table13[[#This Row],[sepal_width]]-$M$4)+ABS(Table13[[#This Row],[petal_length]]-$N$4)+ABS(Table13[[#This Row],[petal_width]]-$O$4)</f>
        <v>6.6499999999999995</v>
      </c>
      <c r="J35" s="66">
        <f>RANK(Table13[[#This Row],[Manhattan
Distance]],Table13[Manhattan
Distance],1)</f>
        <v>143</v>
      </c>
    </row>
    <row r="36" spans="1:10" x14ac:dyDescent="0.3">
      <c r="A36" s="64">
        <v>35</v>
      </c>
      <c r="B36" s="15">
        <v>4.9000000000000004</v>
      </c>
      <c r="C36" s="14">
        <v>3.1</v>
      </c>
      <c r="D36" s="14">
        <v>1.5</v>
      </c>
      <c r="E36" s="14">
        <v>0.1</v>
      </c>
      <c r="F36" s="16" t="s">
        <v>3</v>
      </c>
      <c r="G36" s="58">
        <f>SQRT((Table13[[#This Row],[sepal_length]]-$L$4)^2+(Table13[[#This Row],[sepal_width]]-$M$4)^2+(Table13[[#This Row],[petal_length]]-$N$4)^2+(Table13[[#This Row],[petal_width]]-$O$4)^2)</f>
        <v>3.4759890678769398</v>
      </c>
      <c r="H36" s="16">
        <f>RANK(Table13[[#This Row],[Euclidean
Distance]],Table13[Euclidean
Distance],1)</f>
        <v>126</v>
      </c>
      <c r="I36" s="55">
        <f>ABS(Table13[[#This Row],[sepal_length]]-$L$4)+ABS(Table13[[#This Row],[sepal_width]]-$M$4)+ABS(Table13[[#This Row],[petal_length]]-$N$4)+ABS(Table13[[#This Row],[petal_width]]-$O$4)</f>
        <v>6.15</v>
      </c>
      <c r="J36" s="66">
        <f>RANK(Table13[[#This Row],[Manhattan
Distance]],Table13[Manhattan
Distance],1)</f>
        <v>119</v>
      </c>
    </row>
    <row r="37" spans="1:10" x14ac:dyDescent="0.3">
      <c r="A37" s="64">
        <v>36</v>
      </c>
      <c r="B37" s="15">
        <v>5</v>
      </c>
      <c r="C37" s="14">
        <v>3.2</v>
      </c>
      <c r="D37" s="14">
        <v>1.2</v>
      </c>
      <c r="E37" s="14">
        <v>0.2</v>
      </c>
      <c r="F37" s="16" t="s">
        <v>3</v>
      </c>
      <c r="G37" s="58">
        <f>SQRT((Table13[[#This Row],[sepal_length]]-$L$4)^2+(Table13[[#This Row],[sepal_width]]-$M$4)^2+(Table13[[#This Row],[petal_length]]-$N$4)^2+(Table13[[#This Row],[petal_width]]-$O$4)^2)</f>
        <v>3.6321481247328</v>
      </c>
      <c r="H37" s="16">
        <f>RANK(Table13[[#This Row],[Euclidean
Distance]],Table13[Euclidean
Distance],1)</f>
        <v>141</v>
      </c>
      <c r="I37" s="55">
        <f>ABS(Table13[[#This Row],[sepal_length]]-$L$4)+ABS(Table13[[#This Row],[sepal_width]]-$M$4)+ABS(Table13[[#This Row],[petal_length]]-$N$4)+ABS(Table13[[#This Row],[petal_width]]-$O$4)</f>
        <v>6.35</v>
      </c>
      <c r="J37" s="66">
        <f>RANK(Table13[[#This Row],[Manhattan
Distance]],Table13[Manhattan
Distance],1)</f>
        <v>129</v>
      </c>
    </row>
    <row r="38" spans="1:10" x14ac:dyDescent="0.3">
      <c r="A38" s="64">
        <v>37</v>
      </c>
      <c r="B38" s="15">
        <v>5.5</v>
      </c>
      <c r="C38" s="14">
        <v>3.5</v>
      </c>
      <c r="D38" s="14">
        <v>1.3</v>
      </c>
      <c r="E38" s="14">
        <v>0.2</v>
      </c>
      <c r="F38" s="16" t="s">
        <v>3</v>
      </c>
      <c r="G38" s="58">
        <f>SQRT((Table13[[#This Row],[sepal_length]]-$L$4)^2+(Table13[[#This Row],[sepal_width]]-$M$4)^2+(Table13[[#This Row],[petal_length]]-$N$4)^2+(Table13[[#This Row],[petal_width]]-$O$4)^2)</f>
        <v>3.3959534743573858</v>
      </c>
      <c r="H38" s="16">
        <f>RANK(Table13[[#This Row],[Euclidean
Distance]],Table13[Euclidean
Distance],1)</f>
        <v>116</v>
      </c>
      <c r="I38" s="55">
        <f>ABS(Table13[[#This Row],[sepal_length]]-$L$4)+ABS(Table13[[#This Row],[sepal_width]]-$M$4)+ABS(Table13[[#This Row],[petal_length]]-$N$4)+ABS(Table13[[#This Row],[petal_width]]-$O$4)</f>
        <v>6.05</v>
      </c>
      <c r="J38" s="66">
        <f>RANK(Table13[[#This Row],[Manhattan
Distance]],Table13[Manhattan
Distance],1)</f>
        <v>110</v>
      </c>
    </row>
    <row r="39" spans="1:10" x14ac:dyDescent="0.3">
      <c r="A39" s="64">
        <v>38</v>
      </c>
      <c r="B39" s="15">
        <v>4.9000000000000004</v>
      </c>
      <c r="C39" s="14">
        <v>3.1</v>
      </c>
      <c r="D39" s="14">
        <v>1.5</v>
      </c>
      <c r="E39" s="14">
        <v>0.1</v>
      </c>
      <c r="F39" s="16" t="s">
        <v>3</v>
      </c>
      <c r="G39" s="58">
        <f>SQRT((Table13[[#This Row],[sepal_length]]-$L$4)^2+(Table13[[#This Row],[sepal_width]]-$M$4)^2+(Table13[[#This Row],[petal_length]]-$N$4)^2+(Table13[[#This Row],[petal_width]]-$O$4)^2)</f>
        <v>3.4759890678769398</v>
      </c>
      <c r="H39" s="16">
        <f>RANK(Table13[[#This Row],[Euclidean
Distance]],Table13[Euclidean
Distance],1)</f>
        <v>126</v>
      </c>
      <c r="I39" s="55">
        <f>ABS(Table13[[#This Row],[sepal_length]]-$L$4)+ABS(Table13[[#This Row],[sepal_width]]-$M$4)+ABS(Table13[[#This Row],[petal_length]]-$N$4)+ABS(Table13[[#This Row],[petal_width]]-$O$4)</f>
        <v>6.15</v>
      </c>
      <c r="J39" s="66">
        <f>RANK(Table13[[#This Row],[Manhattan
Distance]],Table13[Manhattan
Distance],1)</f>
        <v>119</v>
      </c>
    </row>
    <row r="40" spans="1:10" x14ac:dyDescent="0.3">
      <c r="A40" s="64">
        <v>39</v>
      </c>
      <c r="B40" s="15">
        <v>4.4000000000000004</v>
      </c>
      <c r="C40" s="14">
        <v>3</v>
      </c>
      <c r="D40" s="14">
        <v>1.3</v>
      </c>
      <c r="E40" s="14">
        <v>0.2</v>
      </c>
      <c r="F40" s="16" t="s">
        <v>3</v>
      </c>
      <c r="G40" s="58">
        <f>SQRT((Table13[[#This Row],[sepal_length]]-$L$4)^2+(Table13[[#This Row],[sepal_width]]-$M$4)^2+(Table13[[#This Row],[petal_length]]-$N$4)^2+(Table13[[#This Row],[petal_width]]-$O$4)^2)</f>
        <v>3.8577843381920665</v>
      </c>
      <c r="H40" s="16">
        <f>RANK(Table13[[#This Row],[Euclidean
Distance]],Table13[Euclidean
Distance],1)</f>
        <v>147</v>
      </c>
      <c r="I40" s="55">
        <f>ABS(Table13[[#This Row],[sepal_length]]-$L$4)+ABS(Table13[[#This Row],[sepal_width]]-$M$4)+ABS(Table13[[#This Row],[petal_length]]-$N$4)+ABS(Table13[[#This Row],[petal_width]]-$O$4)</f>
        <v>6.6499999999999995</v>
      </c>
      <c r="J40" s="66">
        <f>RANK(Table13[[#This Row],[Manhattan
Distance]],Table13[Manhattan
Distance],1)</f>
        <v>143</v>
      </c>
    </row>
    <row r="41" spans="1:10" x14ac:dyDescent="0.3">
      <c r="A41" s="64">
        <v>40</v>
      </c>
      <c r="B41" s="15">
        <v>5.0999999999999996</v>
      </c>
      <c r="C41" s="14">
        <v>3.4</v>
      </c>
      <c r="D41" s="14">
        <v>1.5</v>
      </c>
      <c r="E41" s="14">
        <v>0.2</v>
      </c>
      <c r="F41" s="16" t="s">
        <v>3</v>
      </c>
      <c r="G41" s="58">
        <f>SQRT((Table13[[#This Row],[sepal_length]]-$L$4)^2+(Table13[[#This Row],[sepal_width]]-$M$4)^2+(Table13[[#This Row],[petal_length]]-$N$4)^2+(Table13[[#This Row],[petal_width]]-$O$4)^2)</f>
        <v>3.3811980125393424</v>
      </c>
      <c r="H41" s="16">
        <f>RANK(Table13[[#This Row],[Euclidean
Distance]],Table13[Euclidean
Distance],1)</f>
        <v>114</v>
      </c>
      <c r="I41" s="55">
        <f>ABS(Table13[[#This Row],[sepal_length]]-$L$4)+ABS(Table13[[#This Row],[sepal_width]]-$M$4)+ABS(Table13[[#This Row],[petal_length]]-$N$4)+ABS(Table13[[#This Row],[petal_width]]-$O$4)</f>
        <v>6.1499999999999995</v>
      </c>
      <c r="J41" s="66">
        <f>RANK(Table13[[#This Row],[Manhattan
Distance]],Table13[Manhattan
Distance],1)</f>
        <v>115</v>
      </c>
    </row>
    <row r="42" spans="1:10" x14ac:dyDescent="0.3">
      <c r="A42" s="64">
        <v>41</v>
      </c>
      <c r="B42" s="15">
        <v>5</v>
      </c>
      <c r="C42" s="14">
        <v>3.5</v>
      </c>
      <c r="D42" s="14">
        <v>1.3</v>
      </c>
      <c r="E42" s="14">
        <v>0.3</v>
      </c>
      <c r="F42" s="16" t="s">
        <v>3</v>
      </c>
      <c r="G42" s="58">
        <f>SQRT((Table13[[#This Row],[sepal_length]]-$L$4)^2+(Table13[[#This Row],[sepal_width]]-$M$4)^2+(Table13[[#This Row],[petal_length]]-$N$4)^2+(Table13[[#This Row],[petal_width]]-$O$4)^2)</f>
        <v>3.5682628826923612</v>
      </c>
      <c r="H42" s="16">
        <f>RANK(Table13[[#This Row],[Euclidean
Distance]],Table13[Euclidean
Distance],1)</f>
        <v>137</v>
      </c>
      <c r="I42" s="55">
        <f>ABS(Table13[[#This Row],[sepal_length]]-$L$4)+ABS(Table13[[#This Row],[sepal_width]]-$M$4)+ABS(Table13[[#This Row],[petal_length]]-$N$4)+ABS(Table13[[#This Row],[petal_width]]-$O$4)</f>
        <v>6.45</v>
      </c>
      <c r="J42" s="66">
        <f>RANK(Table13[[#This Row],[Manhattan
Distance]],Table13[Manhattan
Distance],1)</f>
        <v>137</v>
      </c>
    </row>
    <row r="43" spans="1:10" x14ac:dyDescent="0.3">
      <c r="A43" s="64">
        <v>42</v>
      </c>
      <c r="B43" s="15">
        <v>4.5</v>
      </c>
      <c r="C43" s="14">
        <v>2.2999999999999998</v>
      </c>
      <c r="D43" s="14">
        <v>1.3</v>
      </c>
      <c r="E43" s="14">
        <v>0.3</v>
      </c>
      <c r="F43" s="16" t="s">
        <v>3</v>
      </c>
      <c r="G43" s="58">
        <f>SQRT((Table13[[#This Row],[sepal_length]]-$L$4)^2+(Table13[[#This Row],[sepal_width]]-$M$4)^2+(Table13[[#This Row],[petal_length]]-$N$4)^2+(Table13[[#This Row],[petal_width]]-$O$4)^2)</f>
        <v>3.7845078940332519</v>
      </c>
      <c r="H43" s="16">
        <f>RANK(Table13[[#This Row],[Euclidean
Distance]],Table13[Euclidean
Distance],1)</f>
        <v>146</v>
      </c>
      <c r="I43" s="55">
        <f>ABS(Table13[[#This Row],[sepal_length]]-$L$4)+ABS(Table13[[#This Row],[sepal_width]]-$M$4)+ABS(Table13[[#This Row],[petal_length]]-$N$4)+ABS(Table13[[#This Row],[petal_width]]-$O$4)</f>
        <v>6.65</v>
      </c>
      <c r="J43" s="66">
        <f>RANK(Table13[[#This Row],[Manhattan
Distance]],Table13[Manhattan
Distance],1)</f>
        <v>145</v>
      </c>
    </row>
    <row r="44" spans="1:10" x14ac:dyDescent="0.3">
      <c r="A44" s="64">
        <v>43</v>
      </c>
      <c r="B44" s="15">
        <v>4.4000000000000004</v>
      </c>
      <c r="C44" s="14">
        <v>3.2</v>
      </c>
      <c r="D44" s="14">
        <v>1.3</v>
      </c>
      <c r="E44" s="14">
        <v>0.2</v>
      </c>
      <c r="F44" s="16" t="s">
        <v>3</v>
      </c>
      <c r="G44" s="58">
        <f>SQRT((Table13[[#This Row],[sepal_length]]-$L$4)^2+(Table13[[#This Row],[sepal_width]]-$M$4)^2+(Table13[[#This Row],[petal_length]]-$N$4)^2+(Table13[[#This Row],[petal_width]]-$O$4)^2)</f>
        <v>3.8758869952566983</v>
      </c>
      <c r="H44" s="16">
        <f>RANK(Table13[[#This Row],[Euclidean
Distance]],Table13[Euclidean
Distance],1)</f>
        <v>148</v>
      </c>
      <c r="I44" s="55">
        <f>ABS(Table13[[#This Row],[sepal_length]]-$L$4)+ABS(Table13[[#This Row],[sepal_width]]-$M$4)+ABS(Table13[[#This Row],[petal_length]]-$N$4)+ABS(Table13[[#This Row],[petal_width]]-$O$4)</f>
        <v>6.85</v>
      </c>
      <c r="J44" s="66">
        <f>RANK(Table13[[#This Row],[Manhattan
Distance]],Table13[Manhattan
Distance],1)</f>
        <v>147</v>
      </c>
    </row>
    <row r="45" spans="1:10" x14ac:dyDescent="0.3">
      <c r="A45" s="64">
        <v>44</v>
      </c>
      <c r="B45" s="15">
        <v>5</v>
      </c>
      <c r="C45" s="14">
        <v>3.5</v>
      </c>
      <c r="D45" s="14">
        <v>1.6</v>
      </c>
      <c r="E45" s="14">
        <v>0.6</v>
      </c>
      <c r="F45" s="16" t="s">
        <v>3</v>
      </c>
      <c r="G45" s="58">
        <f>SQRT((Table13[[#This Row],[sepal_length]]-$L$4)^2+(Table13[[#This Row],[sepal_width]]-$M$4)^2+(Table13[[#This Row],[petal_length]]-$N$4)^2+(Table13[[#This Row],[petal_width]]-$O$4)^2)</f>
        <v>3.2422985673746951</v>
      </c>
      <c r="H45" s="16">
        <f>RANK(Table13[[#This Row],[Euclidean
Distance]],Table13[Euclidean
Distance],1)</f>
        <v>107</v>
      </c>
      <c r="I45" s="55">
        <f>ABS(Table13[[#This Row],[sepal_length]]-$L$4)+ABS(Table13[[#This Row],[sepal_width]]-$M$4)+ABS(Table13[[#This Row],[petal_length]]-$N$4)+ABS(Table13[[#This Row],[petal_width]]-$O$4)</f>
        <v>5.85</v>
      </c>
      <c r="J45" s="66">
        <f>RANK(Table13[[#This Row],[Manhattan
Distance]],Table13[Manhattan
Distance],1)</f>
        <v>106</v>
      </c>
    </row>
    <row r="46" spans="1:10" x14ac:dyDescent="0.3">
      <c r="A46" s="64">
        <v>45</v>
      </c>
      <c r="B46" s="15">
        <v>5.0999999999999996</v>
      </c>
      <c r="C46" s="14">
        <v>3.8</v>
      </c>
      <c r="D46" s="14">
        <v>1.9</v>
      </c>
      <c r="E46" s="14">
        <v>0.4</v>
      </c>
      <c r="F46" s="16" t="s">
        <v>3</v>
      </c>
      <c r="G46" s="58">
        <f>SQRT((Table13[[#This Row],[sepal_length]]-$L$4)^2+(Table13[[#This Row],[sepal_width]]-$M$4)^2+(Table13[[#This Row],[petal_length]]-$N$4)^2+(Table13[[#This Row],[petal_width]]-$O$4)^2)</f>
        <v>3.1164884084494848</v>
      </c>
      <c r="H46" s="16">
        <f>RANK(Table13[[#This Row],[Euclidean
Distance]],Table13[Euclidean
Distance],1)</f>
        <v>104</v>
      </c>
      <c r="I46" s="55">
        <f>ABS(Table13[[#This Row],[sepal_length]]-$L$4)+ABS(Table13[[#This Row],[sepal_width]]-$M$4)+ABS(Table13[[#This Row],[petal_length]]-$N$4)+ABS(Table13[[#This Row],[petal_width]]-$O$4)</f>
        <v>5.9499999999999993</v>
      </c>
      <c r="J46" s="66">
        <f>RANK(Table13[[#This Row],[Manhattan
Distance]],Table13[Manhattan
Distance],1)</f>
        <v>107</v>
      </c>
    </row>
    <row r="47" spans="1:10" x14ac:dyDescent="0.3">
      <c r="A47" s="64">
        <v>46</v>
      </c>
      <c r="B47" s="15">
        <v>4.8</v>
      </c>
      <c r="C47" s="14">
        <v>3</v>
      </c>
      <c r="D47" s="14">
        <v>1.4</v>
      </c>
      <c r="E47" s="14">
        <v>0.3</v>
      </c>
      <c r="F47" s="16" t="s">
        <v>3</v>
      </c>
      <c r="G47" s="58">
        <f>SQRT((Table13[[#This Row],[sepal_length]]-$L$4)^2+(Table13[[#This Row],[sepal_width]]-$M$4)^2+(Table13[[#This Row],[petal_length]]-$N$4)^2+(Table13[[#This Row],[petal_width]]-$O$4)^2)</f>
        <v>3.5217183305880666</v>
      </c>
      <c r="H47" s="16">
        <f>RANK(Table13[[#This Row],[Euclidean
Distance]],Table13[Euclidean
Distance],1)</f>
        <v>133</v>
      </c>
      <c r="I47" s="55">
        <f>ABS(Table13[[#This Row],[sepal_length]]-$L$4)+ABS(Table13[[#This Row],[sepal_width]]-$M$4)+ABS(Table13[[#This Row],[petal_length]]-$N$4)+ABS(Table13[[#This Row],[petal_width]]-$O$4)</f>
        <v>6.05</v>
      </c>
      <c r="J47" s="66">
        <f>RANK(Table13[[#This Row],[Manhattan
Distance]],Table13[Manhattan
Distance],1)</f>
        <v>110</v>
      </c>
    </row>
    <row r="48" spans="1:10" x14ac:dyDescent="0.3">
      <c r="A48" s="64">
        <v>47</v>
      </c>
      <c r="B48" s="15">
        <v>5.0999999999999996</v>
      </c>
      <c r="C48" s="14">
        <v>3.8</v>
      </c>
      <c r="D48" s="14">
        <v>1.6</v>
      </c>
      <c r="E48" s="14">
        <v>0.2</v>
      </c>
      <c r="F48" s="16" t="s">
        <v>3</v>
      </c>
      <c r="G48" s="58">
        <f>SQRT((Table13[[#This Row],[sepal_length]]-$L$4)^2+(Table13[[#This Row],[sepal_width]]-$M$4)^2+(Table13[[#This Row],[petal_length]]-$N$4)^2+(Table13[[#This Row],[petal_width]]-$O$4)^2)</f>
        <v>3.4062442660502197</v>
      </c>
      <c r="H48" s="16">
        <f>RANK(Table13[[#This Row],[Euclidean
Distance]],Table13[Euclidean
Distance],1)</f>
        <v>117</v>
      </c>
      <c r="I48" s="55">
        <f>ABS(Table13[[#This Row],[sepal_length]]-$L$4)+ABS(Table13[[#This Row],[sepal_width]]-$M$4)+ABS(Table13[[#This Row],[petal_length]]-$N$4)+ABS(Table13[[#This Row],[petal_width]]-$O$4)</f>
        <v>6.45</v>
      </c>
      <c r="J48" s="66">
        <f>RANK(Table13[[#This Row],[Manhattan
Distance]],Table13[Manhattan
Distance],1)</f>
        <v>137</v>
      </c>
    </row>
    <row r="49" spans="1:10" x14ac:dyDescent="0.3">
      <c r="A49" s="64">
        <v>48</v>
      </c>
      <c r="B49" s="15">
        <v>4.5999999999999996</v>
      </c>
      <c r="C49" s="14">
        <v>3.2</v>
      </c>
      <c r="D49" s="14">
        <v>1.4</v>
      </c>
      <c r="E49" s="14">
        <v>0.2</v>
      </c>
      <c r="F49" s="16" t="s">
        <v>3</v>
      </c>
      <c r="G49" s="58">
        <f>SQRT((Table13[[#This Row],[sepal_length]]-$L$4)^2+(Table13[[#This Row],[sepal_width]]-$M$4)^2+(Table13[[#This Row],[petal_length]]-$N$4)^2+(Table13[[#This Row],[petal_width]]-$O$4)^2)</f>
        <v>3.6868007811651551</v>
      </c>
      <c r="H49" s="16">
        <f>RANK(Table13[[#This Row],[Euclidean
Distance]],Table13[Euclidean
Distance],1)</f>
        <v>143</v>
      </c>
      <c r="I49" s="55">
        <f>ABS(Table13[[#This Row],[sepal_length]]-$L$4)+ABS(Table13[[#This Row],[sepal_width]]-$M$4)+ABS(Table13[[#This Row],[petal_length]]-$N$4)+ABS(Table13[[#This Row],[petal_width]]-$O$4)</f>
        <v>6.55</v>
      </c>
      <c r="J49" s="66">
        <f>RANK(Table13[[#This Row],[Manhattan
Distance]],Table13[Manhattan
Distance],1)</f>
        <v>140</v>
      </c>
    </row>
    <row r="50" spans="1:10" x14ac:dyDescent="0.3">
      <c r="A50" s="64">
        <v>49</v>
      </c>
      <c r="B50" s="15">
        <v>5.3</v>
      </c>
      <c r="C50" s="14">
        <v>3.7</v>
      </c>
      <c r="D50" s="14">
        <v>1.5</v>
      </c>
      <c r="E50" s="14">
        <v>0.2</v>
      </c>
      <c r="F50" s="16" t="s">
        <v>3</v>
      </c>
      <c r="G50" s="58">
        <f>SQRT((Table13[[#This Row],[sepal_length]]-$L$4)^2+(Table13[[#This Row],[sepal_width]]-$M$4)^2+(Table13[[#This Row],[petal_length]]-$N$4)^2+(Table13[[#This Row],[petal_width]]-$O$4)^2)</f>
        <v>3.3634060117684275</v>
      </c>
      <c r="H50" s="16">
        <f>RANK(Table13[[#This Row],[Euclidean
Distance]],Table13[Euclidean
Distance],1)</f>
        <v>113</v>
      </c>
      <c r="I50" s="55">
        <f>ABS(Table13[[#This Row],[sepal_length]]-$L$4)+ABS(Table13[[#This Row],[sepal_width]]-$M$4)+ABS(Table13[[#This Row],[petal_length]]-$N$4)+ABS(Table13[[#This Row],[petal_width]]-$O$4)</f>
        <v>6.25</v>
      </c>
      <c r="J50" s="66">
        <f>RANK(Table13[[#This Row],[Manhattan
Distance]],Table13[Manhattan
Distance],1)</f>
        <v>125</v>
      </c>
    </row>
    <row r="51" spans="1:10" x14ac:dyDescent="0.3">
      <c r="A51" s="64">
        <v>50</v>
      </c>
      <c r="B51" s="15">
        <v>5</v>
      </c>
      <c r="C51" s="14">
        <v>3.3</v>
      </c>
      <c r="D51" s="14">
        <v>1.4</v>
      </c>
      <c r="E51" s="14">
        <v>0.2</v>
      </c>
      <c r="F51" s="16" t="s">
        <v>3</v>
      </c>
      <c r="G51" s="58">
        <f>SQRT((Table13[[#This Row],[sepal_length]]-$L$4)^2+(Table13[[#This Row],[sepal_width]]-$M$4)^2+(Table13[[#This Row],[petal_length]]-$N$4)^2+(Table13[[#This Row],[petal_width]]-$O$4)^2)</f>
        <v>3.488911004883902</v>
      </c>
      <c r="H51" s="16">
        <f>RANK(Table13[[#This Row],[Euclidean
Distance]],Table13[Euclidean
Distance],1)</f>
        <v>131</v>
      </c>
      <c r="I51" s="55">
        <f>ABS(Table13[[#This Row],[sepal_length]]-$L$4)+ABS(Table13[[#This Row],[sepal_width]]-$M$4)+ABS(Table13[[#This Row],[petal_length]]-$N$4)+ABS(Table13[[#This Row],[petal_width]]-$O$4)</f>
        <v>6.2499999999999991</v>
      </c>
      <c r="J51" s="66">
        <f>RANK(Table13[[#This Row],[Manhattan
Distance]],Table13[Manhattan
Distance],1)</f>
        <v>122</v>
      </c>
    </row>
    <row r="52" spans="1:10" x14ac:dyDescent="0.3">
      <c r="A52" s="64">
        <v>51</v>
      </c>
      <c r="B52" s="15">
        <v>7</v>
      </c>
      <c r="C52" s="14">
        <v>3.2</v>
      </c>
      <c r="D52" s="14">
        <v>4.7</v>
      </c>
      <c r="E52" s="14">
        <v>1.4</v>
      </c>
      <c r="F52" s="16" t="s">
        <v>4</v>
      </c>
      <c r="G52" s="58">
        <f>SQRT((Table13[[#This Row],[sepal_length]]-$L$4)^2+(Table13[[#This Row],[sepal_width]]-$M$4)^2+(Table13[[#This Row],[petal_length]]-$N$4)^2+(Table13[[#This Row],[petal_width]]-$O$4)^2)</f>
        <v>0.81394102980498584</v>
      </c>
      <c r="H52" s="16">
        <f>RANK(Table13[[#This Row],[Euclidean
Distance]],Table13[Euclidean
Distance],1)</f>
        <v>12</v>
      </c>
      <c r="I52" s="55">
        <f>ABS(Table13[[#This Row],[sepal_length]]-$L$4)+ABS(Table13[[#This Row],[sepal_width]]-$M$4)+ABS(Table13[[#This Row],[petal_length]]-$N$4)+ABS(Table13[[#This Row],[petal_width]]-$O$4)</f>
        <v>1.4500000000000006</v>
      </c>
      <c r="J52" s="66">
        <f>RANK(Table13[[#This Row],[Manhattan
Distance]],Table13[Manhattan
Distance],1)</f>
        <v>23</v>
      </c>
    </row>
    <row r="53" spans="1:10" x14ac:dyDescent="0.3">
      <c r="A53" s="64">
        <v>52</v>
      </c>
      <c r="B53" s="15">
        <v>6.4</v>
      </c>
      <c r="C53" s="14">
        <v>3.2</v>
      </c>
      <c r="D53" s="14">
        <v>4.5</v>
      </c>
      <c r="E53" s="14">
        <v>1.5</v>
      </c>
      <c r="F53" s="16" t="s">
        <v>4</v>
      </c>
      <c r="G53" s="58">
        <f>SQRT((Table13[[#This Row],[sepal_length]]-$L$4)^2+(Table13[[#This Row],[sepal_width]]-$M$4)^2+(Table13[[#This Row],[petal_length]]-$N$4)^2+(Table13[[#This Row],[petal_width]]-$O$4)^2)</f>
        <v>0.67268120235368578</v>
      </c>
      <c r="H53" s="16">
        <f>RANK(Table13[[#This Row],[Euclidean
Distance]],Table13[Euclidean
Distance],1)</f>
        <v>8</v>
      </c>
      <c r="I53" s="55">
        <f>ABS(Table13[[#This Row],[sepal_length]]-$L$4)+ABS(Table13[[#This Row],[sepal_width]]-$M$4)+ABS(Table13[[#This Row],[petal_length]]-$N$4)+ABS(Table13[[#This Row],[petal_width]]-$O$4)</f>
        <v>1.1500000000000004</v>
      </c>
      <c r="J53" s="66">
        <f>RANK(Table13[[#This Row],[Manhattan
Distance]],Table13[Manhattan
Distance],1)</f>
        <v>10</v>
      </c>
    </row>
    <row r="54" spans="1:10" x14ac:dyDescent="0.3">
      <c r="A54" s="64">
        <v>53</v>
      </c>
      <c r="B54" s="15">
        <v>6.9</v>
      </c>
      <c r="C54" s="14">
        <v>3.1</v>
      </c>
      <c r="D54" s="14">
        <v>4.9000000000000004</v>
      </c>
      <c r="E54" s="14">
        <v>1.5</v>
      </c>
      <c r="F54" s="16" t="s">
        <v>4</v>
      </c>
      <c r="G54" s="58">
        <f>SQRT((Table13[[#This Row],[sepal_length]]-$L$4)^2+(Table13[[#This Row],[sepal_width]]-$M$4)^2+(Table13[[#This Row],[petal_length]]-$N$4)^2+(Table13[[#This Row],[petal_width]]-$O$4)^2)</f>
        <v>0.89582364335844655</v>
      </c>
      <c r="H54" s="16">
        <f>RANK(Table13[[#This Row],[Euclidean
Distance]],Table13[Euclidean
Distance],1)</f>
        <v>18</v>
      </c>
      <c r="I54" s="55">
        <f>ABS(Table13[[#This Row],[sepal_length]]-$L$4)+ABS(Table13[[#This Row],[sepal_width]]-$M$4)+ABS(Table13[[#This Row],[petal_length]]-$N$4)+ABS(Table13[[#This Row],[petal_width]]-$O$4)</f>
        <v>1.350000000000001</v>
      </c>
      <c r="J54" s="66">
        <f>RANK(Table13[[#This Row],[Manhattan
Distance]],Table13[Manhattan
Distance],1)</f>
        <v>15</v>
      </c>
    </row>
    <row r="55" spans="1:10" x14ac:dyDescent="0.3">
      <c r="A55" s="64">
        <v>54</v>
      </c>
      <c r="B55" s="15">
        <v>5.5</v>
      </c>
      <c r="C55" s="14">
        <v>2.2999999999999998</v>
      </c>
      <c r="D55" s="14">
        <v>4</v>
      </c>
      <c r="E55" s="14">
        <v>1.3</v>
      </c>
      <c r="F55" s="16" t="s">
        <v>4</v>
      </c>
      <c r="G55" s="58">
        <f>SQRT((Table13[[#This Row],[sepal_length]]-$L$4)^2+(Table13[[#This Row],[sepal_width]]-$M$4)^2+(Table13[[#This Row],[petal_length]]-$N$4)^2+(Table13[[#This Row],[petal_width]]-$O$4)^2)</f>
        <v>1.300961183125769</v>
      </c>
      <c r="H55" s="16">
        <f>RANK(Table13[[#This Row],[Euclidean
Distance]],Table13[Euclidean
Distance],1)</f>
        <v>52</v>
      </c>
      <c r="I55" s="55">
        <f>ABS(Table13[[#This Row],[sepal_length]]-$L$4)+ABS(Table13[[#This Row],[sepal_width]]-$M$4)+ABS(Table13[[#This Row],[petal_length]]-$N$4)+ABS(Table13[[#This Row],[petal_width]]-$O$4)</f>
        <v>1.95</v>
      </c>
      <c r="J55" s="66">
        <f>RANK(Table13[[#This Row],[Manhattan
Distance]],Table13[Manhattan
Distance],1)</f>
        <v>42</v>
      </c>
    </row>
    <row r="56" spans="1:10" x14ac:dyDescent="0.3">
      <c r="A56" s="64">
        <v>55</v>
      </c>
      <c r="B56" s="15">
        <v>6.5</v>
      </c>
      <c r="C56" s="14">
        <v>2.8</v>
      </c>
      <c r="D56" s="14">
        <v>4.5999999999999996</v>
      </c>
      <c r="E56" s="14">
        <v>1.5</v>
      </c>
      <c r="F56" s="16" t="s">
        <v>4</v>
      </c>
      <c r="G56" s="58">
        <f>SQRT((Table13[[#This Row],[sepal_length]]-$L$4)^2+(Table13[[#This Row],[sepal_width]]-$M$4)^2+(Table13[[#This Row],[petal_length]]-$N$4)^2+(Table13[[#This Row],[petal_width]]-$O$4)^2)</f>
        <v>0.54083269131959844</v>
      </c>
      <c r="H56" s="16">
        <f>RANK(Table13[[#This Row],[Euclidean
Distance]],Table13[Euclidean
Distance],1)</f>
        <v>4</v>
      </c>
      <c r="I56" s="55">
        <f>ABS(Table13[[#This Row],[sepal_length]]-$L$4)+ABS(Table13[[#This Row],[sepal_width]]-$M$4)+ABS(Table13[[#This Row],[petal_length]]-$N$4)+ABS(Table13[[#This Row],[petal_width]]-$O$4)</f>
        <v>0.75</v>
      </c>
      <c r="J56" s="66">
        <f>RANK(Table13[[#This Row],[Manhattan
Distance]],Table13[Manhattan
Distance],1)</f>
        <v>1</v>
      </c>
    </row>
    <row r="57" spans="1:10" x14ac:dyDescent="0.3">
      <c r="A57" s="64">
        <v>56</v>
      </c>
      <c r="B57" s="15">
        <v>5.7</v>
      </c>
      <c r="C57" s="14">
        <v>2.8</v>
      </c>
      <c r="D57" s="14">
        <v>4.5</v>
      </c>
      <c r="E57" s="14">
        <v>1.3</v>
      </c>
      <c r="F57" s="16" t="s">
        <v>4</v>
      </c>
      <c r="G57" s="58">
        <f>SQRT((Table13[[#This Row],[sepal_length]]-$L$4)^2+(Table13[[#This Row],[sepal_width]]-$M$4)^2+(Table13[[#This Row],[petal_length]]-$N$4)^2+(Table13[[#This Row],[petal_width]]-$O$4)^2)</f>
        <v>1.0965856099730655</v>
      </c>
      <c r="H57" s="16">
        <f>RANK(Table13[[#This Row],[Euclidean
Distance]],Table13[Euclidean
Distance],1)</f>
        <v>37</v>
      </c>
      <c r="I57" s="55">
        <f>ABS(Table13[[#This Row],[sepal_length]]-$L$4)+ABS(Table13[[#This Row],[sepal_width]]-$M$4)+ABS(Table13[[#This Row],[petal_length]]-$N$4)+ABS(Table13[[#This Row],[petal_width]]-$O$4)</f>
        <v>1.6500000000000001</v>
      </c>
      <c r="J57" s="66">
        <f>RANK(Table13[[#This Row],[Manhattan
Distance]],Table13[Manhattan
Distance],1)</f>
        <v>32</v>
      </c>
    </row>
    <row r="58" spans="1:10" x14ac:dyDescent="0.3">
      <c r="A58" s="64">
        <v>57</v>
      </c>
      <c r="B58" s="15">
        <v>6.3</v>
      </c>
      <c r="C58" s="14">
        <v>3.3</v>
      </c>
      <c r="D58" s="14">
        <v>4.7</v>
      </c>
      <c r="E58" s="14">
        <v>1.6</v>
      </c>
      <c r="F58" s="16" t="s">
        <v>4</v>
      </c>
      <c r="G58" s="58">
        <f>SQRT((Table13[[#This Row],[sepal_length]]-$L$4)^2+(Table13[[#This Row],[sepal_width]]-$M$4)^2+(Table13[[#This Row],[petal_length]]-$N$4)^2+(Table13[[#This Row],[petal_width]]-$O$4)^2)</f>
        <v>0.91241437954473337</v>
      </c>
      <c r="H58" s="16">
        <f>RANK(Table13[[#This Row],[Euclidean
Distance]],Table13[Euclidean
Distance],1)</f>
        <v>21</v>
      </c>
      <c r="I58" s="55">
        <f>ABS(Table13[[#This Row],[sepal_length]]-$L$4)+ABS(Table13[[#This Row],[sepal_width]]-$M$4)+ABS(Table13[[#This Row],[petal_length]]-$N$4)+ABS(Table13[[#This Row],[petal_width]]-$O$4)</f>
        <v>1.6500000000000008</v>
      </c>
      <c r="J58" s="66">
        <f>RANK(Table13[[#This Row],[Manhattan
Distance]],Table13[Manhattan
Distance],1)</f>
        <v>34</v>
      </c>
    </row>
    <row r="59" spans="1:10" x14ac:dyDescent="0.3">
      <c r="A59" s="64">
        <v>58</v>
      </c>
      <c r="B59" s="15">
        <v>4.9000000000000004</v>
      </c>
      <c r="C59" s="14">
        <v>2.4</v>
      </c>
      <c r="D59" s="14">
        <v>3.3</v>
      </c>
      <c r="E59" s="14">
        <v>1</v>
      </c>
      <c r="F59" s="16" t="s">
        <v>4</v>
      </c>
      <c r="G59" s="58">
        <f>SQRT((Table13[[#This Row],[sepal_length]]-$L$4)^2+(Table13[[#This Row],[sepal_width]]-$M$4)^2+(Table13[[#This Row],[petal_length]]-$N$4)^2+(Table13[[#This Row],[petal_width]]-$O$4)^2)</f>
        <v>2.0621590627301281</v>
      </c>
      <c r="H59" s="16">
        <f>RANK(Table13[[#This Row],[Euclidean
Distance]],Table13[Euclidean
Distance],1)</f>
        <v>90</v>
      </c>
      <c r="I59" s="55">
        <f>ABS(Table13[[#This Row],[sepal_length]]-$L$4)+ABS(Table13[[#This Row],[sepal_width]]-$M$4)+ABS(Table13[[#This Row],[petal_length]]-$N$4)+ABS(Table13[[#This Row],[petal_width]]-$O$4)</f>
        <v>3.4499999999999997</v>
      </c>
      <c r="J59" s="66">
        <f>RANK(Table13[[#This Row],[Manhattan
Distance]],Table13[Manhattan
Distance],1)</f>
        <v>89</v>
      </c>
    </row>
    <row r="60" spans="1:10" x14ac:dyDescent="0.3">
      <c r="A60" s="64">
        <v>59</v>
      </c>
      <c r="B60" s="15">
        <v>6.6</v>
      </c>
      <c r="C60" s="14">
        <v>2.9</v>
      </c>
      <c r="D60" s="14">
        <v>4.5999999999999996</v>
      </c>
      <c r="E60" s="14">
        <v>1.3</v>
      </c>
      <c r="F60" s="16" t="s">
        <v>4</v>
      </c>
      <c r="G60" s="58">
        <f>SQRT((Table13[[#This Row],[sepal_length]]-$L$4)^2+(Table13[[#This Row],[sepal_width]]-$M$4)^2+(Table13[[#This Row],[petal_length]]-$N$4)^2+(Table13[[#This Row],[petal_width]]-$O$4)^2)</f>
        <v>0.56789083458002743</v>
      </c>
      <c r="H60" s="16">
        <f>RANK(Table13[[#This Row],[Euclidean
Distance]],Table13[Euclidean
Distance],1)</f>
        <v>5</v>
      </c>
      <c r="I60" s="55">
        <f>ABS(Table13[[#This Row],[sepal_length]]-$L$4)+ABS(Table13[[#This Row],[sepal_width]]-$M$4)+ABS(Table13[[#This Row],[petal_length]]-$N$4)+ABS(Table13[[#This Row],[petal_width]]-$O$4)</f>
        <v>0.9500000000000004</v>
      </c>
      <c r="J60" s="66">
        <f>RANK(Table13[[#This Row],[Manhattan
Distance]],Table13[Manhattan
Distance],1)</f>
        <v>7</v>
      </c>
    </row>
    <row r="61" spans="1:10" x14ac:dyDescent="0.3">
      <c r="A61" s="64">
        <v>60</v>
      </c>
      <c r="B61" s="15">
        <v>5.2</v>
      </c>
      <c r="C61" s="14">
        <v>2.7</v>
      </c>
      <c r="D61" s="14">
        <v>3.9</v>
      </c>
      <c r="E61" s="14">
        <v>1.4</v>
      </c>
      <c r="F61" s="16" t="s">
        <v>4</v>
      </c>
      <c r="G61" s="58">
        <f>SQRT((Table13[[#This Row],[sepal_length]]-$L$4)^2+(Table13[[#This Row],[sepal_width]]-$M$4)^2+(Table13[[#This Row],[petal_length]]-$N$4)^2+(Table13[[#This Row],[petal_width]]-$O$4)^2)</f>
        <v>1.517399090549352</v>
      </c>
      <c r="H61" s="16">
        <f>RANK(Table13[[#This Row],[Euclidean
Distance]],Table13[Euclidean
Distance],1)</f>
        <v>66</v>
      </c>
      <c r="I61" s="55">
        <f>ABS(Table13[[#This Row],[sepal_length]]-$L$4)+ABS(Table13[[#This Row],[sepal_width]]-$M$4)+ABS(Table13[[#This Row],[petal_length]]-$N$4)+ABS(Table13[[#This Row],[petal_width]]-$O$4)</f>
        <v>1.8499999999999996</v>
      </c>
      <c r="J61" s="66">
        <f>RANK(Table13[[#This Row],[Manhattan
Distance]],Table13[Manhattan
Distance],1)</f>
        <v>37</v>
      </c>
    </row>
    <row r="62" spans="1:10" x14ac:dyDescent="0.3">
      <c r="A62" s="64">
        <v>61</v>
      </c>
      <c r="B62" s="15">
        <v>5</v>
      </c>
      <c r="C62" s="14">
        <v>2</v>
      </c>
      <c r="D62" s="14">
        <v>3.5</v>
      </c>
      <c r="E62" s="14">
        <v>1</v>
      </c>
      <c r="F62" s="16" t="s">
        <v>4</v>
      </c>
      <c r="G62" s="58">
        <f>SQRT((Table13[[#This Row],[sepal_length]]-$L$4)^2+(Table13[[#This Row],[sepal_width]]-$M$4)^2+(Table13[[#This Row],[petal_length]]-$N$4)^2+(Table13[[#This Row],[petal_width]]-$O$4)^2)</f>
        <v>2.0155644370746373</v>
      </c>
      <c r="H62" s="16">
        <f>RANK(Table13[[#This Row],[Euclidean
Distance]],Table13[Euclidean
Distance],1)</f>
        <v>87</v>
      </c>
      <c r="I62" s="55">
        <f>ABS(Table13[[#This Row],[sepal_length]]-$L$4)+ABS(Table13[[#This Row],[sepal_width]]-$M$4)+ABS(Table13[[#This Row],[petal_length]]-$N$4)+ABS(Table13[[#This Row],[petal_width]]-$O$4)</f>
        <v>3.55</v>
      </c>
      <c r="J62" s="66">
        <f>RANK(Table13[[#This Row],[Manhattan
Distance]],Table13[Manhattan
Distance],1)</f>
        <v>92</v>
      </c>
    </row>
    <row r="63" spans="1:10" x14ac:dyDescent="0.3">
      <c r="A63" s="64">
        <v>62</v>
      </c>
      <c r="B63" s="15">
        <v>5.9</v>
      </c>
      <c r="C63" s="14">
        <v>3</v>
      </c>
      <c r="D63" s="14">
        <v>4.2</v>
      </c>
      <c r="E63" s="14">
        <v>1.5</v>
      </c>
      <c r="F63" s="16" t="s">
        <v>4</v>
      </c>
      <c r="G63" s="58">
        <f>SQRT((Table13[[#This Row],[sepal_length]]-$L$4)^2+(Table13[[#This Row],[sepal_width]]-$M$4)^2+(Table13[[#This Row],[petal_length]]-$N$4)^2+(Table13[[#This Row],[petal_width]]-$O$4)^2)</f>
        <v>0.84409715080670644</v>
      </c>
      <c r="H63" s="16">
        <f>RANK(Table13[[#This Row],[Euclidean
Distance]],Table13[Euclidean
Distance],1)</f>
        <v>15</v>
      </c>
      <c r="I63" s="55">
        <f>ABS(Table13[[#This Row],[sepal_length]]-$L$4)+ABS(Table13[[#This Row],[sepal_width]]-$M$4)+ABS(Table13[[#This Row],[petal_length]]-$N$4)+ABS(Table13[[#This Row],[petal_width]]-$O$4)</f>
        <v>1.1500000000000004</v>
      </c>
      <c r="J63" s="66">
        <f>RANK(Table13[[#This Row],[Manhattan
Distance]],Table13[Manhattan
Distance],1)</f>
        <v>10</v>
      </c>
    </row>
    <row r="64" spans="1:10" x14ac:dyDescent="0.3">
      <c r="A64" s="64">
        <v>63</v>
      </c>
      <c r="B64" s="15">
        <v>6</v>
      </c>
      <c r="C64" s="14">
        <v>2.2000000000000002</v>
      </c>
      <c r="D64" s="14">
        <v>4</v>
      </c>
      <c r="E64" s="14">
        <v>1</v>
      </c>
      <c r="F64" s="16" t="s">
        <v>4</v>
      </c>
      <c r="G64" s="58">
        <f>SQRT((Table13[[#This Row],[sepal_length]]-$L$4)^2+(Table13[[#This Row],[sepal_width]]-$M$4)^2+(Table13[[#This Row],[petal_length]]-$N$4)^2+(Table13[[#This Row],[petal_width]]-$O$4)^2)</f>
        <v>1.0259142264341596</v>
      </c>
      <c r="H64" s="16">
        <f>RANK(Table13[[#This Row],[Euclidean
Distance]],Table13[Euclidean
Distance],1)</f>
        <v>28</v>
      </c>
      <c r="I64" s="55">
        <f>ABS(Table13[[#This Row],[sepal_length]]-$L$4)+ABS(Table13[[#This Row],[sepal_width]]-$M$4)+ABS(Table13[[#This Row],[petal_length]]-$N$4)+ABS(Table13[[#This Row],[petal_width]]-$O$4)</f>
        <v>1.8499999999999996</v>
      </c>
      <c r="J64" s="66">
        <f>RANK(Table13[[#This Row],[Manhattan
Distance]],Table13[Manhattan
Distance],1)</f>
        <v>37</v>
      </c>
    </row>
    <row r="65" spans="1:10" x14ac:dyDescent="0.3">
      <c r="A65" s="64">
        <v>64</v>
      </c>
      <c r="B65" s="15">
        <v>6.1</v>
      </c>
      <c r="C65" s="14">
        <v>2.9</v>
      </c>
      <c r="D65" s="14">
        <v>4.7</v>
      </c>
      <c r="E65" s="14">
        <v>1.4</v>
      </c>
      <c r="F65" s="16" t="s">
        <v>4</v>
      </c>
      <c r="G65" s="58">
        <f>SQRT((Table13[[#This Row],[sepal_length]]-$L$4)^2+(Table13[[#This Row],[sepal_width]]-$M$4)^2+(Table13[[#This Row],[petal_length]]-$N$4)^2+(Table13[[#This Row],[petal_width]]-$O$4)^2)</f>
        <v>0.86746757864487434</v>
      </c>
      <c r="H65" s="16">
        <f>RANK(Table13[[#This Row],[Euclidean
Distance]],Table13[Euclidean
Distance],1)</f>
        <v>17</v>
      </c>
      <c r="I65" s="55">
        <f>ABS(Table13[[#This Row],[sepal_length]]-$L$4)+ABS(Table13[[#This Row],[sepal_width]]-$M$4)+ABS(Table13[[#This Row],[petal_length]]-$N$4)+ABS(Table13[[#This Row],[petal_width]]-$O$4)</f>
        <v>1.4500000000000011</v>
      </c>
      <c r="J65" s="66">
        <f>RANK(Table13[[#This Row],[Manhattan
Distance]],Table13[Manhattan
Distance],1)</f>
        <v>26</v>
      </c>
    </row>
    <row r="66" spans="1:10" x14ac:dyDescent="0.3">
      <c r="A66" s="64">
        <v>65</v>
      </c>
      <c r="B66" s="15">
        <v>5.6</v>
      </c>
      <c r="C66" s="14">
        <v>2.9</v>
      </c>
      <c r="D66" s="14">
        <v>3.6</v>
      </c>
      <c r="E66" s="14">
        <v>1.3</v>
      </c>
      <c r="F66" s="16" t="s">
        <v>4</v>
      </c>
      <c r="G66" s="58">
        <f>SQRT((Table13[[#This Row],[sepal_length]]-$L$4)^2+(Table13[[#This Row],[sepal_width]]-$M$4)^2+(Table13[[#This Row],[petal_length]]-$N$4)^2+(Table13[[#This Row],[petal_width]]-$O$4)^2)</f>
        <v>1.2338962679253069</v>
      </c>
      <c r="H66" s="16">
        <f>RANK(Table13[[#This Row],[Euclidean
Distance]],Table13[Euclidean
Distance],1)</f>
        <v>45</v>
      </c>
      <c r="I66" s="55">
        <f>ABS(Table13[[#This Row],[sepal_length]]-$L$4)+ABS(Table13[[#This Row],[sepal_width]]-$M$4)+ABS(Table13[[#This Row],[petal_length]]-$N$4)+ABS(Table13[[#This Row],[petal_width]]-$O$4)</f>
        <v>1.95</v>
      </c>
      <c r="J66" s="66">
        <f>RANK(Table13[[#This Row],[Manhattan
Distance]],Table13[Manhattan
Distance],1)</f>
        <v>42</v>
      </c>
    </row>
    <row r="67" spans="1:10" x14ac:dyDescent="0.3">
      <c r="A67" s="64">
        <v>66</v>
      </c>
      <c r="B67" s="15">
        <v>6.7</v>
      </c>
      <c r="C67" s="14">
        <v>3.1</v>
      </c>
      <c r="D67" s="14">
        <v>4.4000000000000004</v>
      </c>
      <c r="E67" s="14">
        <v>1.4</v>
      </c>
      <c r="F67" s="16" t="s">
        <v>4</v>
      </c>
      <c r="G67" s="58">
        <f>SQRT((Table13[[#This Row],[sepal_length]]-$L$4)^2+(Table13[[#This Row],[sepal_width]]-$M$4)^2+(Table13[[#This Row],[petal_length]]-$N$4)^2+(Table13[[#This Row],[petal_width]]-$O$4)^2)</f>
        <v>0.47169905660283074</v>
      </c>
      <c r="H67" s="16">
        <f>RANK(Table13[[#This Row],[Euclidean
Distance]],Table13[Euclidean
Distance],1)</f>
        <v>3</v>
      </c>
      <c r="I67" s="55">
        <f>ABS(Table13[[#This Row],[sepal_length]]-$L$4)+ABS(Table13[[#This Row],[sepal_width]]-$M$4)+ABS(Table13[[#This Row],[petal_length]]-$N$4)+ABS(Table13[[#This Row],[petal_width]]-$O$4)</f>
        <v>0.75000000000000089</v>
      </c>
      <c r="J67" s="66">
        <f>RANK(Table13[[#This Row],[Manhattan
Distance]],Table13[Manhattan
Distance],1)</f>
        <v>2</v>
      </c>
    </row>
    <row r="68" spans="1:10" x14ac:dyDescent="0.3">
      <c r="A68" s="64">
        <v>67</v>
      </c>
      <c r="B68" s="15">
        <v>5.6</v>
      </c>
      <c r="C68" s="14">
        <v>3</v>
      </c>
      <c r="D68" s="14">
        <v>4.5</v>
      </c>
      <c r="E68" s="14">
        <v>1.5</v>
      </c>
      <c r="F68" s="16" t="s">
        <v>4</v>
      </c>
      <c r="G68" s="58">
        <f>SQRT((Table13[[#This Row],[sepal_length]]-$L$4)^2+(Table13[[#This Row],[sepal_width]]-$M$4)^2+(Table13[[#This Row],[petal_length]]-$N$4)^2+(Table13[[#This Row],[petal_width]]-$O$4)^2)</f>
        <v>1.196870920358583</v>
      </c>
      <c r="H68" s="16">
        <f>RANK(Table13[[#This Row],[Euclidean
Distance]],Table13[Euclidean
Distance],1)</f>
        <v>41</v>
      </c>
      <c r="I68" s="55">
        <f>ABS(Table13[[#This Row],[sepal_length]]-$L$4)+ABS(Table13[[#This Row],[sepal_width]]-$M$4)+ABS(Table13[[#This Row],[petal_length]]-$N$4)+ABS(Table13[[#This Row],[petal_width]]-$O$4)</f>
        <v>1.7500000000000009</v>
      </c>
      <c r="J68" s="66">
        <f>RANK(Table13[[#This Row],[Manhattan
Distance]],Table13[Manhattan
Distance],1)</f>
        <v>36</v>
      </c>
    </row>
    <row r="69" spans="1:10" x14ac:dyDescent="0.3">
      <c r="A69" s="64">
        <v>68</v>
      </c>
      <c r="B69" s="15">
        <v>5.8</v>
      </c>
      <c r="C69" s="14">
        <v>2.7</v>
      </c>
      <c r="D69" s="14">
        <v>4.0999999999999996</v>
      </c>
      <c r="E69" s="14">
        <v>1</v>
      </c>
      <c r="F69" s="16" t="s">
        <v>4</v>
      </c>
      <c r="G69" s="58">
        <f>SQRT((Table13[[#This Row],[sepal_length]]-$L$4)^2+(Table13[[#This Row],[sepal_width]]-$M$4)^2+(Table13[[#This Row],[petal_length]]-$N$4)^2+(Table13[[#This Row],[petal_width]]-$O$4)^2)</f>
        <v>1.0307764064044154</v>
      </c>
      <c r="H69" s="16">
        <f>RANK(Table13[[#This Row],[Euclidean
Distance]],Table13[Euclidean
Distance],1)</f>
        <v>29</v>
      </c>
      <c r="I69" s="55">
        <f>ABS(Table13[[#This Row],[sepal_length]]-$L$4)+ABS(Table13[[#This Row],[sepal_width]]-$M$4)+ABS(Table13[[#This Row],[petal_length]]-$N$4)+ABS(Table13[[#This Row],[petal_width]]-$O$4)</f>
        <v>1.4500000000000002</v>
      </c>
      <c r="J69" s="66">
        <f>RANK(Table13[[#This Row],[Manhattan
Distance]],Table13[Manhattan
Distance],1)</f>
        <v>19</v>
      </c>
    </row>
    <row r="70" spans="1:10" x14ac:dyDescent="0.3">
      <c r="A70" s="64">
        <v>69</v>
      </c>
      <c r="B70" s="15">
        <v>6.2</v>
      </c>
      <c r="C70" s="14">
        <v>2.2000000000000002</v>
      </c>
      <c r="D70" s="14">
        <v>4.5</v>
      </c>
      <c r="E70" s="14">
        <v>1.5</v>
      </c>
      <c r="F70" s="16" t="s">
        <v>4</v>
      </c>
      <c r="G70" s="58">
        <f>SQRT((Table13[[#This Row],[sepal_length]]-$L$4)^2+(Table13[[#This Row],[sepal_width]]-$M$4)^2+(Table13[[#This Row],[petal_length]]-$N$4)^2+(Table13[[#This Row],[petal_width]]-$O$4)^2)</f>
        <v>0.84409715080670666</v>
      </c>
      <c r="H70" s="16">
        <f>RANK(Table13[[#This Row],[Euclidean
Distance]],Table13[Euclidean
Distance],1)</f>
        <v>16</v>
      </c>
      <c r="I70" s="55">
        <f>ABS(Table13[[#This Row],[sepal_length]]-$L$4)+ABS(Table13[[#This Row],[sepal_width]]-$M$4)+ABS(Table13[[#This Row],[petal_length]]-$N$4)+ABS(Table13[[#This Row],[petal_width]]-$O$4)</f>
        <v>1.4500000000000002</v>
      </c>
      <c r="J70" s="66">
        <f>RANK(Table13[[#This Row],[Manhattan
Distance]],Table13[Manhattan
Distance],1)</f>
        <v>19</v>
      </c>
    </row>
    <row r="71" spans="1:10" x14ac:dyDescent="0.3">
      <c r="A71" s="64">
        <v>70</v>
      </c>
      <c r="B71" s="15">
        <v>5.6</v>
      </c>
      <c r="C71" s="14">
        <v>2.5</v>
      </c>
      <c r="D71" s="14">
        <v>3.9</v>
      </c>
      <c r="E71" s="14">
        <v>1.1000000000000001</v>
      </c>
      <c r="F71" s="16" t="s">
        <v>4</v>
      </c>
      <c r="G71" s="58">
        <f>SQRT((Table13[[#This Row],[sepal_length]]-$L$4)^2+(Table13[[#This Row],[sepal_width]]-$M$4)^2+(Table13[[#This Row],[petal_length]]-$N$4)^2+(Table13[[#This Row],[petal_width]]-$O$4)^2)</f>
        <v>1.2134661099511601</v>
      </c>
      <c r="H71" s="16">
        <f>RANK(Table13[[#This Row],[Euclidean
Distance]],Table13[Euclidean
Distance],1)</f>
        <v>42</v>
      </c>
      <c r="I71" s="55">
        <f>ABS(Table13[[#This Row],[sepal_length]]-$L$4)+ABS(Table13[[#This Row],[sepal_width]]-$M$4)+ABS(Table13[[#This Row],[petal_length]]-$N$4)+ABS(Table13[[#This Row],[petal_width]]-$O$4)</f>
        <v>1.9500000000000002</v>
      </c>
      <c r="J71" s="66">
        <f>RANK(Table13[[#This Row],[Manhattan
Distance]],Table13[Manhattan
Distance],1)</f>
        <v>44</v>
      </c>
    </row>
    <row r="72" spans="1:10" x14ac:dyDescent="0.3">
      <c r="A72" s="64">
        <v>71</v>
      </c>
      <c r="B72" s="15">
        <v>5.9</v>
      </c>
      <c r="C72" s="14">
        <v>3.2</v>
      </c>
      <c r="D72" s="14">
        <v>4.8</v>
      </c>
      <c r="E72" s="14">
        <v>1.8</v>
      </c>
      <c r="F72" s="16" t="s">
        <v>4</v>
      </c>
      <c r="G72" s="58">
        <f>SQRT((Table13[[#This Row],[sepal_length]]-$L$4)^2+(Table13[[#This Row],[sepal_width]]-$M$4)^2+(Table13[[#This Row],[petal_length]]-$N$4)^2+(Table13[[#This Row],[petal_width]]-$O$4)^2)</f>
        <v>1.1926860441876563</v>
      </c>
      <c r="H72" s="16">
        <f>RANK(Table13[[#This Row],[Euclidean
Distance]],Table13[Euclidean
Distance],1)</f>
        <v>40</v>
      </c>
      <c r="I72" s="55">
        <f>ABS(Table13[[#This Row],[sepal_length]]-$L$4)+ABS(Table13[[#This Row],[sepal_width]]-$M$4)+ABS(Table13[[#This Row],[petal_length]]-$N$4)+ABS(Table13[[#This Row],[petal_width]]-$O$4)</f>
        <v>2.25</v>
      </c>
      <c r="J72" s="66">
        <f>RANK(Table13[[#This Row],[Manhattan
Distance]],Table13[Manhattan
Distance],1)</f>
        <v>56</v>
      </c>
    </row>
    <row r="73" spans="1:10" x14ac:dyDescent="0.3">
      <c r="A73" s="64">
        <v>72</v>
      </c>
      <c r="B73" s="15">
        <v>6.1</v>
      </c>
      <c r="C73" s="14">
        <v>2.8</v>
      </c>
      <c r="D73" s="14">
        <v>4</v>
      </c>
      <c r="E73" s="14">
        <v>1.3</v>
      </c>
      <c r="F73" s="16" t="s">
        <v>4</v>
      </c>
      <c r="G73" s="58">
        <f>SQRT((Table13[[#This Row],[sepal_length]]-$L$4)^2+(Table13[[#This Row],[sepal_width]]-$M$4)^2+(Table13[[#This Row],[petal_length]]-$N$4)^2+(Table13[[#This Row],[petal_width]]-$O$4)^2)</f>
        <v>0.64226162893325689</v>
      </c>
      <c r="H73" s="16">
        <f>RANK(Table13[[#This Row],[Euclidean
Distance]],Table13[Euclidean
Distance],1)</f>
        <v>7</v>
      </c>
      <c r="I73" s="55">
        <f>ABS(Table13[[#This Row],[sepal_length]]-$L$4)+ABS(Table13[[#This Row],[sepal_width]]-$M$4)+ABS(Table13[[#This Row],[petal_length]]-$N$4)+ABS(Table13[[#This Row],[petal_width]]-$O$4)</f>
        <v>0.95</v>
      </c>
      <c r="J73" s="66">
        <f>RANK(Table13[[#This Row],[Manhattan
Distance]],Table13[Manhattan
Distance],1)</f>
        <v>6</v>
      </c>
    </row>
    <row r="74" spans="1:10" x14ac:dyDescent="0.3">
      <c r="A74" s="64">
        <v>73</v>
      </c>
      <c r="B74" s="15">
        <v>6.3</v>
      </c>
      <c r="C74" s="14">
        <v>2.5</v>
      </c>
      <c r="D74" s="14">
        <v>4.9000000000000004</v>
      </c>
      <c r="E74" s="14">
        <v>1.5</v>
      </c>
      <c r="F74" s="16" t="s">
        <v>4</v>
      </c>
      <c r="G74" s="58">
        <f>SQRT((Table13[[#This Row],[sepal_length]]-$L$4)^2+(Table13[[#This Row],[sepal_width]]-$M$4)^2+(Table13[[#This Row],[petal_length]]-$N$4)^2+(Table13[[#This Row],[petal_width]]-$O$4)^2)</f>
        <v>0.92870878105033627</v>
      </c>
      <c r="H74" s="16">
        <f>RANK(Table13[[#This Row],[Euclidean
Distance]],Table13[Euclidean
Distance],1)</f>
        <v>22</v>
      </c>
      <c r="I74" s="55">
        <f>ABS(Table13[[#This Row],[sepal_length]]-$L$4)+ABS(Table13[[#This Row],[sepal_width]]-$M$4)+ABS(Table13[[#This Row],[petal_length]]-$N$4)+ABS(Table13[[#This Row],[petal_width]]-$O$4)</f>
        <v>1.4500000000000011</v>
      </c>
      <c r="J74" s="66">
        <f>RANK(Table13[[#This Row],[Manhattan
Distance]],Table13[Manhattan
Distance],1)</f>
        <v>26</v>
      </c>
    </row>
    <row r="75" spans="1:10" x14ac:dyDescent="0.3">
      <c r="A75" s="64">
        <v>74</v>
      </c>
      <c r="B75" s="15">
        <v>6.1</v>
      </c>
      <c r="C75" s="14">
        <v>2.8</v>
      </c>
      <c r="D75" s="14">
        <v>4.7</v>
      </c>
      <c r="E75" s="14">
        <v>1.2</v>
      </c>
      <c r="F75" s="16" t="s">
        <v>4</v>
      </c>
      <c r="G75" s="58">
        <f>SQRT((Table13[[#This Row],[sepal_length]]-$L$4)^2+(Table13[[#This Row],[sepal_width]]-$M$4)^2+(Table13[[#This Row],[petal_length]]-$N$4)^2+(Table13[[#This Row],[petal_width]]-$O$4)^2)</f>
        <v>0.90138781886599806</v>
      </c>
      <c r="H75" s="16">
        <f>RANK(Table13[[#This Row],[Euclidean
Distance]],Table13[Euclidean
Distance],1)</f>
        <v>19</v>
      </c>
      <c r="I75" s="55">
        <f>ABS(Table13[[#This Row],[sepal_length]]-$L$4)+ABS(Table13[[#This Row],[sepal_width]]-$M$4)+ABS(Table13[[#This Row],[petal_length]]-$N$4)+ABS(Table13[[#This Row],[petal_width]]-$O$4)</f>
        <v>1.5500000000000009</v>
      </c>
      <c r="J75" s="66">
        <f>RANK(Table13[[#This Row],[Manhattan
Distance]],Table13[Manhattan
Distance],1)</f>
        <v>30</v>
      </c>
    </row>
    <row r="76" spans="1:10" x14ac:dyDescent="0.3">
      <c r="A76" s="64">
        <v>75</v>
      </c>
      <c r="B76" s="15">
        <v>6.4</v>
      </c>
      <c r="C76" s="14">
        <v>2.9</v>
      </c>
      <c r="D76" s="14">
        <v>4.3</v>
      </c>
      <c r="E76" s="14">
        <v>1.3</v>
      </c>
      <c r="F76" s="16" t="s">
        <v>4</v>
      </c>
      <c r="G76" s="58">
        <f>SQRT((Table13[[#This Row],[sepal_length]]-$L$4)^2+(Table13[[#This Row],[sepal_width]]-$M$4)^2+(Table13[[#This Row],[petal_length]]-$N$4)^2+(Table13[[#This Row],[petal_width]]-$O$4)^2)</f>
        <v>0.43874821936960601</v>
      </c>
      <c r="H76" s="16">
        <f>RANK(Table13[[#This Row],[Euclidean
Distance]],Table13[Euclidean
Distance],1)</f>
        <v>2</v>
      </c>
      <c r="I76" s="55">
        <f>ABS(Table13[[#This Row],[sepal_length]]-$L$4)+ABS(Table13[[#This Row],[sepal_width]]-$M$4)+ABS(Table13[[#This Row],[petal_length]]-$N$4)+ABS(Table13[[#This Row],[petal_width]]-$O$4)</f>
        <v>0.84999999999999987</v>
      </c>
      <c r="J76" s="66">
        <f>RANK(Table13[[#This Row],[Manhattan
Distance]],Table13[Manhattan
Distance],1)</f>
        <v>4</v>
      </c>
    </row>
    <row r="77" spans="1:10" x14ac:dyDescent="0.3">
      <c r="A77" s="64">
        <v>76</v>
      </c>
      <c r="B77" s="15">
        <v>6.6</v>
      </c>
      <c r="C77" s="14">
        <v>3</v>
      </c>
      <c r="D77" s="14">
        <v>4.4000000000000004</v>
      </c>
      <c r="E77" s="14">
        <v>1.4</v>
      </c>
      <c r="F77" s="16" t="s">
        <v>4</v>
      </c>
      <c r="G77" s="58">
        <f>SQRT((Table13[[#This Row],[sepal_length]]-$L$4)^2+(Table13[[#This Row],[sepal_width]]-$M$4)^2+(Table13[[#This Row],[petal_length]]-$N$4)^2+(Table13[[#This Row],[petal_width]]-$O$4)^2)</f>
        <v>0.41533119314590439</v>
      </c>
      <c r="H77" s="16">
        <f>RANK(Table13[[#This Row],[Euclidean
Distance]],Table13[Euclidean
Distance],1)</f>
        <v>1</v>
      </c>
      <c r="I77" s="55">
        <f>ABS(Table13[[#This Row],[sepal_length]]-$L$4)+ABS(Table13[[#This Row],[sepal_width]]-$M$4)+ABS(Table13[[#This Row],[petal_length]]-$N$4)+ABS(Table13[[#This Row],[petal_width]]-$O$4)</f>
        <v>0.75000000000000133</v>
      </c>
      <c r="J77" s="66">
        <f>RANK(Table13[[#This Row],[Manhattan
Distance]],Table13[Manhattan
Distance],1)</f>
        <v>3</v>
      </c>
    </row>
    <row r="78" spans="1:10" x14ac:dyDescent="0.3">
      <c r="A78" s="64">
        <v>77</v>
      </c>
      <c r="B78" s="15">
        <v>6.8</v>
      </c>
      <c r="C78" s="14">
        <v>2.8</v>
      </c>
      <c r="D78" s="14">
        <v>4.8</v>
      </c>
      <c r="E78" s="14">
        <v>1.4</v>
      </c>
      <c r="F78" s="16" t="s">
        <v>4</v>
      </c>
      <c r="G78" s="58">
        <f>SQRT((Table13[[#This Row],[sepal_length]]-$L$4)^2+(Table13[[#This Row],[sepal_width]]-$M$4)^2+(Table13[[#This Row],[petal_length]]-$N$4)^2+(Table13[[#This Row],[petal_width]]-$O$4)^2)</f>
        <v>0.71589105316381774</v>
      </c>
      <c r="H78" s="16">
        <f>RANK(Table13[[#This Row],[Euclidean
Distance]],Table13[Euclidean
Distance],1)</f>
        <v>11</v>
      </c>
      <c r="I78" s="55">
        <f>ABS(Table13[[#This Row],[sepal_length]]-$L$4)+ABS(Table13[[#This Row],[sepal_width]]-$M$4)+ABS(Table13[[#This Row],[petal_length]]-$N$4)+ABS(Table13[[#This Row],[petal_width]]-$O$4)</f>
        <v>0.94999999999999973</v>
      </c>
      <c r="J78" s="66">
        <f>RANK(Table13[[#This Row],[Manhattan
Distance]],Table13[Manhattan
Distance],1)</f>
        <v>5</v>
      </c>
    </row>
    <row r="79" spans="1:10" x14ac:dyDescent="0.3">
      <c r="A79" s="64">
        <v>78</v>
      </c>
      <c r="B79" s="15">
        <v>6.7</v>
      </c>
      <c r="C79" s="14">
        <v>3</v>
      </c>
      <c r="D79" s="14">
        <v>5</v>
      </c>
      <c r="E79" s="14">
        <v>1.7</v>
      </c>
      <c r="F79" s="16" t="s">
        <v>4</v>
      </c>
      <c r="G79" s="58">
        <f>SQRT((Table13[[#This Row],[sepal_length]]-$L$4)^2+(Table13[[#This Row],[sepal_width]]-$M$4)^2+(Table13[[#This Row],[petal_length]]-$N$4)^2+(Table13[[#This Row],[petal_width]]-$O$4)^2)</f>
        <v>0.95524865872714027</v>
      </c>
      <c r="H79" s="16">
        <f>RANK(Table13[[#This Row],[Euclidean
Distance]],Table13[Euclidean
Distance],1)</f>
        <v>24</v>
      </c>
      <c r="I79" s="55">
        <f>ABS(Table13[[#This Row],[sepal_length]]-$L$4)+ABS(Table13[[#This Row],[sepal_width]]-$M$4)+ABS(Table13[[#This Row],[petal_length]]-$N$4)+ABS(Table13[[#This Row],[petal_width]]-$O$4)</f>
        <v>1.3500000000000003</v>
      </c>
      <c r="J79" s="66">
        <f>RANK(Table13[[#This Row],[Manhattan
Distance]],Table13[Manhattan
Distance],1)</f>
        <v>14</v>
      </c>
    </row>
    <row r="80" spans="1:10" x14ac:dyDescent="0.3">
      <c r="A80" s="64">
        <v>79</v>
      </c>
      <c r="B80" s="15">
        <v>6</v>
      </c>
      <c r="C80" s="14">
        <v>2.9</v>
      </c>
      <c r="D80" s="14">
        <v>4.5</v>
      </c>
      <c r="E80" s="14">
        <v>1.5</v>
      </c>
      <c r="F80" s="16" t="s">
        <v>4</v>
      </c>
      <c r="G80" s="58">
        <f>SQRT((Table13[[#This Row],[sepal_length]]-$L$4)^2+(Table13[[#This Row],[sepal_width]]-$M$4)^2+(Table13[[#This Row],[petal_length]]-$N$4)^2+(Table13[[#This Row],[petal_width]]-$O$4)^2)</f>
        <v>0.82006097334283656</v>
      </c>
      <c r="H80" s="16">
        <f>RANK(Table13[[#This Row],[Euclidean
Distance]],Table13[Euclidean
Distance],1)</f>
        <v>13</v>
      </c>
      <c r="I80" s="55">
        <f>ABS(Table13[[#This Row],[sepal_length]]-$L$4)+ABS(Table13[[#This Row],[sepal_width]]-$M$4)+ABS(Table13[[#This Row],[petal_length]]-$N$4)+ABS(Table13[[#This Row],[petal_width]]-$O$4)</f>
        <v>1.2500000000000004</v>
      </c>
      <c r="J80" s="66">
        <f>RANK(Table13[[#This Row],[Manhattan
Distance]],Table13[Manhattan
Distance],1)</f>
        <v>13</v>
      </c>
    </row>
    <row r="81" spans="1:10" x14ac:dyDescent="0.3">
      <c r="A81" s="64">
        <v>80</v>
      </c>
      <c r="B81" s="15">
        <v>5.7</v>
      </c>
      <c r="C81" s="14">
        <v>2.6</v>
      </c>
      <c r="D81" s="14">
        <v>3.5</v>
      </c>
      <c r="E81" s="14">
        <v>1</v>
      </c>
      <c r="F81" s="16" t="s">
        <v>4</v>
      </c>
      <c r="G81" s="58">
        <f>SQRT((Table13[[#This Row],[sepal_length]]-$L$4)^2+(Table13[[#This Row],[sepal_width]]-$M$4)^2+(Table13[[#This Row],[petal_length]]-$N$4)^2+(Table13[[#This Row],[petal_width]]-$O$4)^2)</f>
        <v>1.2776932339180636</v>
      </c>
      <c r="H81" s="16">
        <f>RANK(Table13[[#This Row],[Euclidean
Distance]],Table13[Euclidean
Distance],1)</f>
        <v>49</v>
      </c>
      <c r="I81" s="55">
        <f>ABS(Table13[[#This Row],[sepal_length]]-$L$4)+ABS(Table13[[#This Row],[sepal_width]]-$M$4)+ABS(Table13[[#This Row],[petal_length]]-$N$4)+ABS(Table13[[#This Row],[petal_width]]-$O$4)</f>
        <v>2.2499999999999996</v>
      </c>
      <c r="J81" s="66">
        <f>RANK(Table13[[#This Row],[Manhattan
Distance]],Table13[Manhattan
Distance],1)</f>
        <v>55</v>
      </c>
    </row>
    <row r="82" spans="1:10" x14ac:dyDescent="0.3">
      <c r="A82" s="64">
        <v>81</v>
      </c>
      <c r="B82" s="15">
        <v>5.5</v>
      </c>
      <c r="C82" s="14">
        <v>2.4</v>
      </c>
      <c r="D82" s="14">
        <v>3.8</v>
      </c>
      <c r="E82" s="14">
        <v>1.1000000000000001</v>
      </c>
      <c r="F82" s="16" t="s">
        <v>4</v>
      </c>
      <c r="G82" s="58">
        <f>SQRT((Table13[[#This Row],[sepal_length]]-$L$4)^2+(Table13[[#This Row],[sepal_width]]-$M$4)^2+(Table13[[#This Row],[petal_length]]-$N$4)^2+(Table13[[#This Row],[petal_width]]-$O$4)^2)</f>
        <v>1.3462912017836262</v>
      </c>
      <c r="H82" s="16">
        <f>RANK(Table13[[#This Row],[Euclidean
Distance]],Table13[Euclidean
Distance],1)</f>
        <v>55</v>
      </c>
      <c r="I82" s="55">
        <f>ABS(Table13[[#This Row],[sepal_length]]-$L$4)+ABS(Table13[[#This Row],[sepal_width]]-$M$4)+ABS(Table13[[#This Row],[petal_length]]-$N$4)+ABS(Table13[[#This Row],[petal_width]]-$O$4)</f>
        <v>2.25</v>
      </c>
      <c r="J82" s="66">
        <f>RANK(Table13[[#This Row],[Manhattan
Distance]],Table13[Manhattan
Distance],1)</f>
        <v>56</v>
      </c>
    </row>
    <row r="83" spans="1:10" x14ac:dyDescent="0.3">
      <c r="A83" s="64">
        <v>82</v>
      </c>
      <c r="B83" s="15">
        <v>5.5</v>
      </c>
      <c r="C83" s="14">
        <v>2.4</v>
      </c>
      <c r="D83" s="14">
        <v>3.7</v>
      </c>
      <c r="E83" s="14">
        <v>1</v>
      </c>
      <c r="F83" s="16" t="s">
        <v>4</v>
      </c>
      <c r="G83" s="58">
        <f>SQRT((Table13[[#This Row],[sepal_length]]-$L$4)^2+(Table13[[#This Row],[sepal_width]]-$M$4)^2+(Table13[[#This Row],[petal_length]]-$N$4)^2+(Table13[[#This Row],[petal_width]]-$O$4)^2)</f>
        <v>1.4044571905188139</v>
      </c>
      <c r="H83" s="16">
        <f>RANK(Table13[[#This Row],[Euclidean
Distance]],Table13[Euclidean
Distance],1)</f>
        <v>58</v>
      </c>
      <c r="I83" s="55">
        <f>ABS(Table13[[#This Row],[sepal_length]]-$L$4)+ABS(Table13[[#This Row],[sepal_width]]-$M$4)+ABS(Table13[[#This Row],[petal_length]]-$N$4)+ABS(Table13[[#This Row],[petal_width]]-$O$4)</f>
        <v>2.4499999999999997</v>
      </c>
      <c r="J83" s="66">
        <f>RANK(Table13[[#This Row],[Manhattan
Distance]],Table13[Manhattan
Distance],1)</f>
        <v>67</v>
      </c>
    </row>
    <row r="84" spans="1:10" x14ac:dyDescent="0.3">
      <c r="A84" s="64">
        <v>83</v>
      </c>
      <c r="B84" s="15">
        <v>5.8</v>
      </c>
      <c r="C84" s="14">
        <v>2.7</v>
      </c>
      <c r="D84" s="14">
        <v>3.9</v>
      </c>
      <c r="E84" s="14">
        <v>1.2</v>
      </c>
      <c r="F84" s="16" t="s">
        <v>4</v>
      </c>
      <c r="G84" s="58">
        <f>SQRT((Table13[[#This Row],[sepal_length]]-$L$4)^2+(Table13[[#This Row],[sepal_width]]-$M$4)^2+(Table13[[#This Row],[petal_length]]-$N$4)^2+(Table13[[#This Row],[petal_width]]-$O$4)^2)</f>
        <v>0.97082439194738024</v>
      </c>
      <c r="H84" s="16">
        <f>RANK(Table13[[#This Row],[Euclidean
Distance]],Table13[Euclidean
Distance],1)</f>
        <v>26</v>
      </c>
      <c r="I84" s="55">
        <f>ABS(Table13[[#This Row],[sepal_length]]-$L$4)+ABS(Table13[[#This Row],[sepal_width]]-$M$4)+ABS(Table13[[#This Row],[petal_length]]-$N$4)+ABS(Table13[[#This Row],[petal_width]]-$O$4)</f>
        <v>1.45</v>
      </c>
      <c r="J84" s="66">
        <f>RANK(Table13[[#This Row],[Manhattan
Distance]],Table13[Manhattan
Distance],1)</f>
        <v>17</v>
      </c>
    </row>
    <row r="85" spans="1:10" x14ac:dyDescent="0.3">
      <c r="A85" s="64">
        <v>84</v>
      </c>
      <c r="B85" s="15">
        <v>6</v>
      </c>
      <c r="C85" s="14">
        <v>2.7</v>
      </c>
      <c r="D85" s="14">
        <v>5.0999999999999996</v>
      </c>
      <c r="E85" s="14">
        <v>1.6</v>
      </c>
      <c r="F85" s="16" t="s">
        <v>4</v>
      </c>
      <c r="G85" s="58">
        <f>SQRT((Table13[[#This Row],[sepal_length]]-$L$4)^2+(Table13[[#This Row],[sepal_width]]-$M$4)^2+(Table13[[#This Row],[petal_length]]-$N$4)^2+(Table13[[#This Row],[petal_width]]-$O$4)^2)</f>
        <v>1.2257650672131264</v>
      </c>
      <c r="H85" s="16">
        <f>RANK(Table13[[#This Row],[Euclidean
Distance]],Table13[Euclidean
Distance],1)</f>
        <v>44</v>
      </c>
      <c r="I85" s="55">
        <f>ABS(Table13[[#This Row],[sepal_length]]-$L$4)+ABS(Table13[[#This Row],[sepal_width]]-$M$4)+ABS(Table13[[#This Row],[petal_length]]-$N$4)+ABS(Table13[[#This Row],[petal_width]]-$O$4)</f>
        <v>1.85</v>
      </c>
      <c r="J85" s="66">
        <f>RANK(Table13[[#This Row],[Manhattan
Distance]],Table13[Manhattan
Distance],1)</f>
        <v>39</v>
      </c>
    </row>
    <row r="86" spans="1:10" x14ac:dyDescent="0.3">
      <c r="A86" s="64">
        <v>85</v>
      </c>
      <c r="B86" s="15">
        <v>5.4</v>
      </c>
      <c r="C86" s="14">
        <v>3</v>
      </c>
      <c r="D86" s="14">
        <v>4.5</v>
      </c>
      <c r="E86" s="14">
        <v>1.5</v>
      </c>
      <c r="F86" s="16" t="s">
        <v>4</v>
      </c>
      <c r="G86" s="58">
        <f>SQRT((Table13[[#This Row],[sepal_length]]-$L$4)^2+(Table13[[#This Row],[sepal_width]]-$M$4)^2+(Table13[[#This Row],[petal_length]]-$N$4)^2+(Table13[[#This Row],[petal_width]]-$O$4)^2)</f>
        <v>1.382931668593933</v>
      </c>
      <c r="H86" s="16">
        <f>RANK(Table13[[#This Row],[Euclidean
Distance]],Table13[Euclidean
Distance],1)</f>
        <v>56</v>
      </c>
      <c r="I86" s="55">
        <f>ABS(Table13[[#This Row],[sepal_length]]-$L$4)+ABS(Table13[[#This Row],[sepal_width]]-$M$4)+ABS(Table13[[#This Row],[petal_length]]-$N$4)+ABS(Table13[[#This Row],[petal_width]]-$O$4)</f>
        <v>1.9500000000000002</v>
      </c>
      <c r="J86" s="66">
        <f>RANK(Table13[[#This Row],[Manhattan
Distance]],Table13[Manhattan
Distance],1)</f>
        <v>44</v>
      </c>
    </row>
    <row r="87" spans="1:10" x14ac:dyDescent="0.3">
      <c r="A87" s="64">
        <v>86</v>
      </c>
      <c r="B87" s="15">
        <v>6</v>
      </c>
      <c r="C87" s="14">
        <v>3.4</v>
      </c>
      <c r="D87" s="14">
        <v>4.5</v>
      </c>
      <c r="E87" s="14">
        <v>1.6</v>
      </c>
      <c r="F87" s="16" t="s">
        <v>4</v>
      </c>
      <c r="G87" s="58">
        <f>SQRT((Table13[[#This Row],[sepal_length]]-$L$4)^2+(Table13[[#This Row],[sepal_width]]-$M$4)^2+(Table13[[#This Row],[petal_length]]-$N$4)^2+(Table13[[#This Row],[petal_width]]-$O$4)^2)</f>
        <v>1.0404326023342407</v>
      </c>
      <c r="H87" s="16">
        <f>RANK(Table13[[#This Row],[Euclidean
Distance]],Table13[Euclidean
Distance],1)</f>
        <v>31</v>
      </c>
      <c r="I87" s="55">
        <f>ABS(Table13[[#This Row],[sepal_length]]-$L$4)+ABS(Table13[[#This Row],[sepal_width]]-$M$4)+ABS(Table13[[#This Row],[petal_length]]-$N$4)+ABS(Table13[[#This Row],[petal_width]]-$O$4)</f>
        <v>1.8500000000000005</v>
      </c>
      <c r="J87" s="66">
        <f>RANK(Table13[[#This Row],[Manhattan
Distance]],Table13[Manhattan
Distance],1)</f>
        <v>40</v>
      </c>
    </row>
    <row r="88" spans="1:10" x14ac:dyDescent="0.3">
      <c r="A88" s="64">
        <v>87</v>
      </c>
      <c r="B88" s="15">
        <v>6.7</v>
      </c>
      <c r="C88" s="14">
        <v>3.1</v>
      </c>
      <c r="D88" s="14">
        <v>4.7</v>
      </c>
      <c r="E88" s="14">
        <v>1.5</v>
      </c>
      <c r="F88" s="16" t="s">
        <v>4</v>
      </c>
      <c r="G88" s="58">
        <f>SQRT((Table13[[#This Row],[sepal_length]]-$L$4)^2+(Table13[[#This Row],[sepal_width]]-$M$4)^2+(Table13[[#This Row],[petal_length]]-$N$4)^2+(Table13[[#This Row],[petal_width]]-$O$4)^2)</f>
        <v>0.69462219947249071</v>
      </c>
      <c r="H88" s="16">
        <f>RANK(Table13[[#This Row],[Euclidean
Distance]],Table13[Euclidean
Distance],1)</f>
        <v>9</v>
      </c>
      <c r="I88" s="55">
        <f>ABS(Table13[[#This Row],[sepal_length]]-$L$4)+ABS(Table13[[#This Row],[sepal_width]]-$M$4)+ABS(Table13[[#This Row],[petal_length]]-$N$4)+ABS(Table13[[#This Row],[petal_width]]-$O$4)</f>
        <v>0.95000000000000062</v>
      </c>
      <c r="J88" s="66">
        <f>RANK(Table13[[#This Row],[Manhattan
Distance]],Table13[Manhattan
Distance],1)</f>
        <v>8</v>
      </c>
    </row>
    <row r="89" spans="1:10" x14ac:dyDescent="0.3">
      <c r="A89" s="64">
        <v>88</v>
      </c>
      <c r="B89" s="15">
        <v>6.3</v>
      </c>
      <c r="C89" s="14">
        <v>2.2999999999999998</v>
      </c>
      <c r="D89" s="14">
        <v>4.4000000000000004</v>
      </c>
      <c r="E89" s="14">
        <v>1.3</v>
      </c>
      <c r="F89" s="16" t="s">
        <v>4</v>
      </c>
      <c r="G89" s="58">
        <f>SQRT((Table13[[#This Row],[sepal_length]]-$L$4)^2+(Table13[[#This Row],[sepal_width]]-$M$4)^2+(Table13[[#This Row],[petal_length]]-$N$4)^2+(Table13[[#This Row],[petal_width]]-$O$4)^2)</f>
        <v>0.70178344238091062</v>
      </c>
      <c r="H89" s="16">
        <f>RANK(Table13[[#This Row],[Euclidean
Distance]],Table13[Euclidean
Distance],1)</f>
        <v>10</v>
      </c>
      <c r="I89" s="55">
        <f>ABS(Table13[[#This Row],[sepal_length]]-$L$4)+ABS(Table13[[#This Row],[sepal_width]]-$M$4)+ABS(Table13[[#This Row],[petal_length]]-$N$4)+ABS(Table13[[#This Row],[petal_width]]-$O$4)</f>
        <v>1.3500000000000012</v>
      </c>
      <c r="J89" s="66">
        <f>RANK(Table13[[#This Row],[Manhattan
Distance]],Table13[Manhattan
Distance],1)</f>
        <v>16</v>
      </c>
    </row>
    <row r="90" spans="1:10" x14ac:dyDescent="0.3">
      <c r="A90" s="64">
        <v>89</v>
      </c>
      <c r="B90" s="15">
        <v>5.6</v>
      </c>
      <c r="C90" s="14">
        <v>3</v>
      </c>
      <c r="D90" s="14">
        <v>4.0999999999999996</v>
      </c>
      <c r="E90" s="14">
        <v>1.3</v>
      </c>
      <c r="F90" s="16" t="s">
        <v>4</v>
      </c>
      <c r="G90" s="58">
        <f>SQRT((Table13[[#This Row],[sepal_length]]-$L$4)^2+(Table13[[#This Row],[sepal_width]]-$M$4)^2+(Table13[[#This Row],[petal_length]]-$N$4)^2+(Table13[[#This Row],[petal_width]]-$O$4)^2)</f>
        <v>1.1456439237389604</v>
      </c>
      <c r="H90" s="16">
        <f>RANK(Table13[[#This Row],[Euclidean
Distance]],Table13[Euclidean
Distance],1)</f>
        <v>39</v>
      </c>
      <c r="I90" s="55">
        <f>ABS(Table13[[#This Row],[sepal_length]]-$L$4)+ABS(Table13[[#This Row],[sepal_width]]-$M$4)+ABS(Table13[[#This Row],[petal_length]]-$N$4)+ABS(Table13[[#This Row],[petal_width]]-$O$4)</f>
        <v>1.5500000000000005</v>
      </c>
      <c r="J90" s="66">
        <f>RANK(Table13[[#This Row],[Manhattan
Distance]],Table13[Manhattan
Distance],1)</f>
        <v>29</v>
      </c>
    </row>
    <row r="91" spans="1:10" x14ac:dyDescent="0.3">
      <c r="A91" s="64">
        <v>90</v>
      </c>
      <c r="B91" s="15">
        <v>5.5</v>
      </c>
      <c r="C91" s="14">
        <v>2.5</v>
      </c>
      <c r="D91" s="14">
        <v>4</v>
      </c>
      <c r="E91" s="14">
        <v>1.3</v>
      </c>
      <c r="F91" s="16" t="s">
        <v>4</v>
      </c>
      <c r="G91" s="58">
        <f>SQRT((Table13[[#This Row],[sepal_length]]-$L$4)^2+(Table13[[#This Row],[sepal_width]]-$M$4)^2+(Table13[[#This Row],[petal_length]]-$N$4)^2+(Table13[[#This Row],[petal_width]]-$O$4)^2)</f>
        <v>1.2459935794377115</v>
      </c>
      <c r="H91" s="16">
        <f>RANK(Table13[[#This Row],[Euclidean
Distance]],Table13[Euclidean
Distance],1)</f>
        <v>46</v>
      </c>
      <c r="I91" s="55">
        <f>ABS(Table13[[#This Row],[sepal_length]]-$L$4)+ABS(Table13[[#This Row],[sepal_width]]-$M$4)+ABS(Table13[[#This Row],[petal_length]]-$N$4)+ABS(Table13[[#This Row],[petal_width]]-$O$4)</f>
        <v>1.7499999999999998</v>
      </c>
      <c r="J91" s="66">
        <f>RANK(Table13[[#This Row],[Manhattan
Distance]],Table13[Manhattan
Distance],1)</f>
        <v>35</v>
      </c>
    </row>
    <row r="92" spans="1:10" x14ac:dyDescent="0.3">
      <c r="A92" s="64">
        <v>91</v>
      </c>
      <c r="B92" s="15">
        <v>5.5</v>
      </c>
      <c r="C92" s="14">
        <v>2.6</v>
      </c>
      <c r="D92" s="14">
        <v>4.4000000000000004</v>
      </c>
      <c r="E92" s="14">
        <v>1.2</v>
      </c>
      <c r="F92" s="16" t="s">
        <v>4</v>
      </c>
      <c r="G92" s="58">
        <f>SQRT((Table13[[#This Row],[sepal_length]]-$L$4)^2+(Table13[[#This Row],[sepal_width]]-$M$4)^2+(Table13[[#This Row],[petal_length]]-$N$4)^2+(Table13[[#This Row],[petal_width]]-$O$4)^2)</f>
        <v>1.28160056179763</v>
      </c>
      <c r="H92" s="16">
        <f>RANK(Table13[[#This Row],[Euclidean
Distance]],Table13[Euclidean
Distance],1)</f>
        <v>50</v>
      </c>
      <c r="I92" s="55">
        <f>ABS(Table13[[#This Row],[sepal_length]]-$L$4)+ABS(Table13[[#This Row],[sepal_width]]-$M$4)+ABS(Table13[[#This Row],[petal_length]]-$N$4)+ABS(Table13[[#This Row],[petal_width]]-$O$4)</f>
        <v>1.9500000000000008</v>
      </c>
      <c r="J92" s="66">
        <f>RANK(Table13[[#This Row],[Manhattan
Distance]],Table13[Manhattan
Distance],1)</f>
        <v>48</v>
      </c>
    </row>
    <row r="93" spans="1:10" x14ac:dyDescent="0.3">
      <c r="A93" s="64">
        <v>92</v>
      </c>
      <c r="B93" s="15">
        <v>6.1</v>
      </c>
      <c r="C93" s="14">
        <v>3</v>
      </c>
      <c r="D93" s="14">
        <v>4.5999999999999996</v>
      </c>
      <c r="E93" s="14">
        <v>1.4</v>
      </c>
      <c r="F93" s="16" t="s">
        <v>4</v>
      </c>
      <c r="G93" s="58">
        <f>SQRT((Table13[[#This Row],[sepal_length]]-$L$4)^2+(Table13[[#This Row],[sepal_width]]-$M$4)^2+(Table13[[#This Row],[petal_length]]-$N$4)^2+(Table13[[#This Row],[petal_width]]-$O$4)^2)</f>
        <v>0.82613558209291571</v>
      </c>
      <c r="H93" s="16">
        <f>RANK(Table13[[#This Row],[Euclidean
Distance]],Table13[Euclidean
Distance],1)</f>
        <v>14</v>
      </c>
      <c r="I93" s="55">
        <f>ABS(Table13[[#This Row],[sepal_length]]-$L$4)+ABS(Table13[[#This Row],[sepal_width]]-$M$4)+ABS(Table13[[#This Row],[petal_length]]-$N$4)+ABS(Table13[[#This Row],[petal_width]]-$O$4)</f>
        <v>1.4500000000000006</v>
      </c>
      <c r="J93" s="66">
        <f>RANK(Table13[[#This Row],[Manhattan
Distance]],Table13[Manhattan
Distance],1)</f>
        <v>23</v>
      </c>
    </row>
    <row r="94" spans="1:10" x14ac:dyDescent="0.3">
      <c r="A94" s="64">
        <v>93</v>
      </c>
      <c r="B94" s="15">
        <v>5.8</v>
      </c>
      <c r="C94" s="14">
        <v>2.6</v>
      </c>
      <c r="D94" s="14">
        <v>4</v>
      </c>
      <c r="E94" s="14">
        <v>1.2</v>
      </c>
      <c r="F94" s="16" t="s">
        <v>4</v>
      </c>
      <c r="G94" s="58">
        <f>SQRT((Table13[[#This Row],[sepal_length]]-$L$4)^2+(Table13[[#This Row],[sepal_width]]-$M$4)^2+(Table13[[#This Row],[petal_length]]-$N$4)^2+(Table13[[#This Row],[petal_width]]-$O$4)^2)</f>
        <v>0.96566039579139862</v>
      </c>
      <c r="H94" s="16">
        <f>RANK(Table13[[#This Row],[Euclidean
Distance]],Table13[Euclidean
Distance],1)</f>
        <v>25</v>
      </c>
      <c r="I94" s="55">
        <f>ABS(Table13[[#This Row],[sepal_length]]-$L$4)+ABS(Table13[[#This Row],[sepal_width]]-$M$4)+ABS(Table13[[#This Row],[petal_length]]-$N$4)+ABS(Table13[[#This Row],[petal_width]]-$O$4)</f>
        <v>1.45</v>
      </c>
      <c r="J94" s="66">
        <f>RANK(Table13[[#This Row],[Manhattan
Distance]],Table13[Manhattan
Distance],1)</f>
        <v>17</v>
      </c>
    </row>
    <row r="95" spans="1:10" x14ac:dyDescent="0.3">
      <c r="A95" s="64">
        <v>94</v>
      </c>
      <c r="B95" s="15">
        <v>5</v>
      </c>
      <c r="C95" s="14">
        <v>2.2999999999999998</v>
      </c>
      <c r="D95" s="14">
        <v>3.3</v>
      </c>
      <c r="E95" s="14">
        <v>1</v>
      </c>
      <c r="F95" s="16" t="s">
        <v>4</v>
      </c>
      <c r="G95" s="58">
        <f>SQRT((Table13[[#This Row],[sepal_length]]-$L$4)^2+(Table13[[#This Row],[sepal_width]]-$M$4)^2+(Table13[[#This Row],[petal_length]]-$N$4)^2+(Table13[[#This Row],[petal_width]]-$O$4)^2)</f>
        <v>1.9956202043475106</v>
      </c>
      <c r="H95" s="16">
        <f>RANK(Table13[[#This Row],[Euclidean
Distance]],Table13[Euclidean
Distance],1)</f>
        <v>85</v>
      </c>
      <c r="I95" s="55">
        <f>ABS(Table13[[#This Row],[sepal_length]]-$L$4)+ABS(Table13[[#This Row],[sepal_width]]-$M$4)+ABS(Table13[[#This Row],[petal_length]]-$N$4)+ABS(Table13[[#This Row],[petal_width]]-$O$4)</f>
        <v>3.45</v>
      </c>
      <c r="J95" s="66">
        <f>RANK(Table13[[#This Row],[Manhattan
Distance]],Table13[Manhattan
Distance],1)</f>
        <v>90</v>
      </c>
    </row>
    <row r="96" spans="1:10" x14ac:dyDescent="0.3">
      <c r="A96" s="64">
        <v>95</v>
      </c>
      <c r="B96" s="15">
        <v>5.6</v>
      </c>
      <c r="C96" s="14">
        <v>2.7</v>
      </c>
      <c r="D96" s="14">
        <v>4.2</v>
      </c>
      <c r="E96" s="14">
        <v>1.3</v>
      </c>
      <c r="F96" s="16" t="s">
        <v>4</v>
      </c>
      <c r="G96" s="58">
        <f>SQRT((Table13[[#This Row],[sepal_length]]-$L$4)^2+(Table13[[#This Row],[sepal_width]]-$M$4)^2+(Table13[[#This Row],[petal_length]]-$N$4)^2+(Table13[[#This Row],[petal_width]]-$O$4)^2)</f>
        <v>1.123610252712212</v>
      </c>
      <c r="H96" s="16">
        <f>RANK(Table13[[#This Row],[Euclidean
Distance]],Table13[Euclidean
Distance],1)</f>
        <v>38</v>
      </c>
      <c r="I96" s="55">
        <f>ABS(Table13[[#This Row],[sepal_length]]-$L$4)+ABS(Table13[[#This Row],[sepal_width]]-$M$4)+ABS(Table13[[#This Row],[petal_length]]-$N$4)+ABS(Table13[[#This Row],[petal_width]]-$O$4)</f>
        <v>1.4500000000000008</v>
      </c>
      <c r="J96" s="66">
        <f>RANK(Table13[[#This Row],[Manhattan
Distance]],Table13[Manhattan
Distance],1)</f>
        <v>25</v>
      </c>
    </row>
    <row r="97" spans="1:10" x14ac:dyDescent="0.3">
      <c r="A97" s="64">
        <v>96</v>
      </c>
      <c r="B97" s="15">
        <v>5.7</v>
      </c>
      <c r="C97" s="14">
        <v>3</v>
      </c>
      <c r="D97" s="14">
        <v>4.2</v>
      </c>
      <c r="E97" s="14">
        <v>1.2</v>
      </c>
      <c r="F97" s="16" t="s">
        <v>4</v>
      </c>
      <c r="G97" s="58">
        <f>SQRT((Table13[[#This Row],[sepal_length]]-$L$4)^2+(Table13[[#This Row],[sepal_width]]-$M$4)^2+(Table13[[#This Row],[petal_length]]-$N$4)^2+(Table13[[#This Row],[petal_width]]-$O$4)^2)</f>
        <v>1.0781929326423914</v>
      </c>
      <c r="H97" s="16">
        <f>RANK(Table13[[#This Row],[Euclidean
Distance]],Table13[Euclidean
Distance],1)</f>
        <v>34</v>
      </c>
      <c r="I97" s="55">
        <f>ABS(Table13[[#This Row],[sepal_length]]-$L$4)+ABS(Table13[[#This Row],[sepal_width]]-$M$4)+ABS(Table13[[#This Row],[petal_length]]-$N$4)+ABS(Table13[[#This Row],[petal_width]]-$O$4)</f>
        <v>1.6500000000000006</v>
      </c>
      <c r="J97" s="66">
        <f>RANK(Table13[[#This Row],[Manhattan
Distance]],Table13[Manhattan
Distance],1)</f>
        <v>33</v>
      </c>
    </row>
    <row r="98" spans="1:10" x14ac:dyDescent="0.3">
      <c r="A98" s="64">
        <v>97</v>
      </c>
      <c r="B98" s="15">
        <v>5.7</v>
      </c>
      <c r="C98" s="14">
        <v>2.9</v>
      </c>
      <c r="D98" s="14">
        <v>4.2</v>
      </c>
      <c r="E98" s="14">
        <v>1.3</v>
      </c>
      <c r="F98" s="16" t="s">
        <v>4</v>
      </c>
      <c r="G98" s="58">
        <f>SQRT((Table13[[#This Row],[sepal_length]]-$L$4)^2+(Table13[[#This Row],[sepal_width]]-$M$4)^2+(Table13[[#This Row],[petal_length]]-$N$4)^2+(Table13[[#This Row],[petal_width]]-$O$4)^2)</f>
        <v>1.0356157588603989</v>
      </c>
      <c r="H98" s="16">
        <f>RANK(Table13[[#This Row],[Euclidean
Distance]],Table13[Euclidean
Distance],1)</f>
        <v>30</v>
      </c>
      <c r="I98" s="55">
        <f>ABS(Table13[[#This Row],[sepal_length]]-$L$4)+ABS(Table13[[#This Row],[sepal_width]]-$M$4)+ABS(Table13[[#This Row],[petal_length]]-$N$4)+ABS(Table13[[#This Row],[petal_width]]-$O$4)</f>
        <v>1.4500000000000004</v>
      </c>
      <c r="J98" s="66">
        <f>RANK(Table13[[#This Row],[Manhattan
Distance]],Table13[Manhattan
Distance],1)</f>
        <v>22</v>
      </c>
    </row>
    <row r="99" spans="1:10" x14ac:dyDescent="0.3">
      <c r="A99" s="64">
        <v>98</v>
      </c>
      <c r="B99" s="15">
        <v>6.2</v>
      </c>
      <c r="C99" s="14">
        <v>2.9</v>
      </c>
      <c r="D99" s="14">
        <v>4.3</v>
      </c>
      <c r="E99" s="14">
        <v>1.3</v>
      </c>
      <c r="F99" s="16" t="s">
        <v>4</v>
      </c>
      <c r="G99" s="58">
        <f>SQRT((Table13[[#This Row],[sepal_length]]-$L$4)^2+(Table13[[#This Row],[sepal_width]]-$M$4)^2+(Table13[[#This Row],[petal_length]]-$N$4)^2+(Table13[[#This Row],[petal_width]]-$O$4)^2)</f>
        <v>0.59371710435189584</v>
      </c>
      <c r="H99" s="16">
        <f>RANK(Table13[[#This Row],[Euclidean
Distance]],Table13[Euclidean
Distance],1)</f>
        <v>6</v>
      </c>
      <c r="I99" s="55">
        <f>ABS(Table13[[#This Row],[sepal_length]]-$L$4)+ABS(Table13[[#This Row],[sepal_width]]-$M$4)+ABS(Table13[[#This Row],[petal_length]]-$N$4)+ABS(Table13[[#This Row],[petal_width]]-$O$4)</f>
        <v>1.05</v>
      </c>
      <c r="J99" s="66">
        <f>RANK(Table13[[#This Row],[Manhattan
Distance]],Table13[Manhattan
Distance],1)</f>
        <v>9</v>
      </c>
    </row>
    <row r="100" spans="1:10" x14ac:dyDescent="0.3">
      <c r="A100" s="64">
        <v>99</v>
      </c>
      <c r="B100" s="15">
        <v>5.0999999999999996</v>
      </c>
      <c r="C100" s="14">
        <v>2.5</v>
      </c>
      <c r="D100" s="14">
        <v>3</v>
      </c>
      <c r="E100" s="14">
        <v>1.1000000000000001</v>
      </c>
      <c r="F100" s="16" t="s">
        <v>4</v>
      </c>
      <c r="G100" s="58">
        <f>SQRT((Table13[[#This Row],[sepal_length]]-$L$4)^2+(Table13[[#This Row],[sepal_width]]-$M$4)^2+(Table13[[#This Row],[petal_length]]-$N$4)^2+(Table13[[#This Row],[petal_width]]-$O$4)^2)</f>
        <v>1.9981241202688089</v>
      </c>
      <c r="H100" s="16">
        <f>RANK(Table13[[#This Row],[Euclidean
Distance]],Table13[Euclidean
Distance],1)</f>
        <v>86</v>
      </c>
      <c r="I100" s="55">
        <f>ABS(Table13[[#This Row],[sepal_length]]-$L$4)+ABS(Table13[[#This Row],[sepal_width]]-$M$4)+ABS(Table13[[#This Row],[petal_length]]-$N$4)+ABS(Table13[[#This Row],[petal_width]]-$O$4)</f>
        <v>3.35</v>
      </c>
      <c r="J100" s="66">
        <f>RANK(Table13[[#This Row],[Manhattan
Distance]],Table13[Manhattan
Distance],1)</f>
        <v>88</v>
      </c>
    </row>
    <row r="101" spans="1:10" x14ac:dyDescent="0.3">
      <c r="A101" s="64">
        <v>100</v>
      </c>
      <c r="B101" s="15">
        <v>5.7</v>
      </c>
      <c r="C101" s="14">
        <v>2.8</v>
      </c>
      <c r="D101" s="14">
        <v>4.0999999999999996</v>
      </c>
      <c r="E101" s="14">
        <v>1.3</v>
      </c>
      <c r="F101" s="16" t="s">
        <v>4</v>
      </c>
      <c r="G101" s="58">
        <f>SQRT((Table13[[#This Row],[sepal_length]]-$L$4)^2+(Table13[[#This Row],[sepal_width]]-$M$4)^2+(Table13[[#This Row],[petal_length]]-$N$4)^2+(Table13[[#This Row],[petal_width]]-$O$4)^2)</f>
        <v>1.0210288928331068</v>
      </c>
      <c r="H101" s="16">
        <f>RANK(Table13[[#This Row],[Euclidean
Distance]],Table13[Euclidean
Distance],1)</f>
        <v>27</v>
      </c>
      <c r="I101" s="55">
        <f>ABS(Table13[[#This Row],[sepal_length]]-$L$4)+ABS(Table13[[#This Row],[sepal_width]]-$M$4)+ABS(Table13[[#This Row],[petal_length]]-$N$4)+ABS(Table13[[#This Row],[petal_width]]-$O$4)</f>
        <v>1.2499999999999998</v>
      </c>
      <c r="J101" s="66">
        <f>RANK(Table13[[#This Row],[Manhattan
Distance]],Table13[Manhattan
Distance],1)</f>
        <v>12</v>
      </c>
    </row>
    <row r="102" spans="1:10" x14ac:dyDescent="0.3">
      <c r="A102" s="64">
        <v>101</v>
      </c>
      <c r="B102" s="15">
        <v>6.3</v>
      </c>
      <c r="C102" s="14">
        <v>3.3</v>
      </c>
      <c r="D102" s="14">
        <v>6</v>
      </c>
      <c r="E102" s="14">
        <v>2.5</v>
      </c>
      <c r="F102" s="16" t="s">
        <v>5</v>
      </c>
      <c r="G102" s="58">
        <f>SQRT((Table13[[#This Row],[sepal_length]]-$L$4)^2+(Table13[[#This Row],[sepal_width]]-$M$4)^2+(Table13[[#This Row],[petal_length]]-$N$4)^2+(Table13[[#This Row],[petal_width]]-$O$4)^2)</f>
        <v>2.2522211259110421</v>
      </c>
      <c r="H102" s="16">
        <f>RANK(Table13[[#This Row],[Euclidean
Distance]],Table13[Euclidean
Distance],1)</f>
        <v>92</v>
      </c>
      <c r="I102" s="55">
        <f>ABS(Table13[[#This Row],[sepal_length]]-$L$4)+ABS(Table13[[#This Row],[sepal_width]]-$M$4)+ABS(Table13[[#This Row],[petal_length]]-$N$4)+ABS(Table13[[#This Row],[petal_width]]-$O$4)</f>
        <v>3.8500000000000005</v>
      </c>
      <c r="J102" s="66">
        <f>RANK(Table13[[#This Row],[Manhattan
Distance]],Table13[Manhattan
Distance],1)</f>
        <v>93</v>
      </c>
    </row>
    <row r="103" spans="1:10" x14ac:dyDescent="0.3">
      <c r="A103" s="64">
        <v>102</v>
      </c>
      <c r="B103" s="15">
        <v>5.8</v>
      </c>
      <c r="C103" s="14">
        <v>2.7</v>
      </c>
      <c r="D103" s="14">
        <v>5.0999999999999996</v>
      </c>
      <c r="E103" s="14">
        <v>1.9</v>
      </c>
      <c r="F103" s="16" t="s">
        <v>5</v>
      </c>
      <c r="G103" s="58">
        <f>SQRT((Table13[[#This Row],[sepal_length]]-$L$4)^2+(Table13[[#This Row],[sepal_width]]-$M$4)^2+(Table13[[#This Row],[petal_length]]-$N$4)^2+(Table13[[#This Row],[petal_width]]-$O$4)^2)</f>
        <v>1.4044571905188141</v>
      </c>
      <c r="H103" s="16">
        <f>RANK(Table13[[#This Row],[Euclidean
Distance]],Table13[Euclidean
Distance],1)</f>
        <v>59</v>
      </c>
      <c r="I103" s="55">
        <f>ABS(Table13[[#This Row],[sepal_length]]-$L$4)+ABS(Table13[[#This Row],[sepal_width]]-$M$4)+ABS(Table13[[#This Row],[petal_length]]-$N$4)+ABS(Table13[[#This Row],[petal_width]]-$O$4)</f>
        <v>2.35</v>
      </c>
      <c r="J103" s="66">
        <f>RANK(Table13[[#This Row],[Manhattan
Distance]],Table13[Manhattan
Distance],1)</f>
        <v>60</v>
      </c>
    </row>
    <row r="104" spans="1:10" x14ac:dyDescent="0.3">
      <c r="A104" s="64">
        <v>103</v>
      </c>
      <c r="B104" s="15">
        <v>7.1</v>
      </c>
      <c r="C104" s="14">
        <v>3</v>
      </c>
      <c r="D104" s="14">
        <v>5.9</v>
      </c>
      <c r="E104" s="14">
        <v>2.1</v>
      </c>
      <c r="F104" s="16" t="s">
        <v>5</v>
      </c>
      <c r="G104" s="58">
        <f>SQRT((Table13[[#This Row],[sepal_length]]-$L$4)^2+(Table13[[#This Row],[sepal_width]]-$M$4)^2+(Table13[[#This Row],[petal_length]]-$N$4)^2+(Table13[[#This Row],[petal_width]]-$O$4)^2)</f>
        <v>1.9551214796017158</v>
      </c>
      <c r="H104" s="16">
        <f>RANK(Table13[[#This Row],[Euclidean
Distance]],Table13[Euclidean
Distance],1)</f>
        <v>83</v>
      </c>
      <c r="I104" s="55">
        <f>ABS(Table13[[#This Row],[sepal_length]]-$L$4)+ABS(Table13[[#This Row],[sepal_width]]-$M$4)+ABS(Table13[[#This Row],[petal_length]]-$N$4)+ABS(Table13[[#This Row],[petal_width]]-$O$4)</f>
        <v>3.0500000000000003</v>
      </c>
      <c r="J104" s="66">
        <f>RANK(Table13[[#This Row],[Manhattan
Distance]],Table13[Manhattan
Distance],1)</f>
        <v>80</v>
      </c>
    </row>
    <row r="105" spans="1:10" x14ac:dyDescent="0.3">
      <c r="A105" s="64">
        <v>104</v>
      </c>
      <c r="B105" s="15">
        <v>6.3</v>
      </c>
      <c r="C105" s="14">
        <v>2.9</v>
      </c>
      <c r="D105" s="14">
        <v>5.6</v>
      </c>
      <c r="E105" s="14">
        <v>1.8</v>
      </c>
      <c r="F105" s="16" t="s">
        <v>5</v>
      </c>
      <c r="G105" s="58">
        <f>SQRT((Table13[[#This Row],[sepal_length]]-$L$4)^2+(Table13[[#This Row],[sepal_width]]-$M$4)^2+(Table13[[#This Row],[petal_length]]-$N$4)^2+(Table13[[#This Row],[petal_width]]-$O$4)^2)</f>
        <v>1.5882380174268591</v>
      </c>
      <c r="H105" s="16">
        <f>RANK(Table13[[#This Row],[Euclidean
Distance]],Table13[Euclidean
Distance],1)</f>
        <v>69</v>
      </c>
      <c r="I105" s="55">
        <f>ABS(Table13[[#This Row],[sepal_length]]-$L$4)+ABS(Table13[[#This Row],[sepal_width]]-$M$4)+ABS(Table13[[#This Row],[petal_length]]-$N$4)+ABS(Table13[[#This Row],[petal_width]]-$O$4)</f>
        <v>2.3500000000000005</v>
      </c>
      <c r="J105" s="66">
        <f>RANK(Table13[[#This Row],[Manhattan
Distance]],Table13[Manhattan
Distance],1)</f>
        <v>64</v>
      </c>
    </row>
    <row r="106" spans="1:10" x14ac:dyDescent="0.3">
      <c r="A106" s="64">
        <v>105</v>
      </c>
      <c r="B106" s="15">
        <v>6.5</v>
      </c>
      <c r="C106" s="14">
        <v>3</v>
      </c>
      <c r="D106" s="14">
        <v>5.8</v>
      </c>
      <c r="E106" s="14">
        <v>2.2000000000000002</v>
      </c>
      <c r="F106" s="16" t="s">
        <v>5</v>
      </c>
      <c r="G106" s="58">
        <f>SQRT((Table13[[#This Row],[sepal_length]]-$L$4)^2+(Table13[[#This Row],[sepal_width]]-$M$4)^2+(Table13[[#This Row],[petal_length]]-$N$4)^2+(Table13[[#This Row],[petal_width]]-$O$4)^2)</f>
        <v>1.8661457606521525</v>
      </c>
      <c r="H106" s="16">
        <f>RANK(Table13[[#This Row],[Euclidean
Distance]],Table13[Euclidean
Distance],1)</f>
        <v>80</v>
      </c>
      <c r="I106" s="55">
        <f>ABS(Table13[[#This Row],[sepal_length]]-$L$4)+ABS(Table13[[#This Row],[sepal_width]]-$M$4)+ABS(Table13[[#This Row],[petal_length]]-$N$4)+ABS(Table13[[#This Row],[petal_width]]-$O$4)</f>
        <v>2.8500000000000005</v>
      </c>
      <c r="J106" s="66">
        <f>RANK(Table13[[#This Row],[Manhattan
Distance]],Table13[Manhattan
Distance],1)</f>
        <v>79</v>
      </c>
    </row>
    <row r="107" spans="1:10" x14ac:dyDescent="0.3">
      <c r="A107" s="64">
        <v>106</v>
      </c>
      <c r="B107" s="15">
        <v>7.6</v>
      </c>
      <c r="C107" s="14">
        <v>3</v>
      </c>
      <c r="D107" s="14">
        <v>6.6</v>
      </c>
      <c r="E107" s="14">
        <v>2.1</v>
      </c>
      <c r="F107" s="16" t="s">
        <v>5</v>
      </c>
      <c r="G107" s="58">
        <f>SQRT((Table13[[#This Row],[sepal_length]]-$L$4)^2+(Table13[[#This Row],[sepal_width]]-$M$4)^2+(Table13[[#This Row],[petal_length]]-$N$4)^2+(Table13[[#This Row],[petal_width]]-$O$4)^2)</f>
        <v>2.7354158733179856</v>
      </c>
      <c r="H107" s="16">
        <f>RANK(Table13[[#This Row],[Euclidean
Distance]],Table13[Euclidean
Distance],1)</f>
        <v>96</v>
      </c>
      <c r="I107" s="55">
        <f>ABS(Table13[[#This Row],[sepal_length]]-$L$4)+ABS(Table13[[#This Row],[sepal_width]]-$M$4)+ABS(Table13[[#This Row],[petal_length]]-$N$4)+ABS(Table13[[#This Row],[petal_width]]-$O$4)</f>
        <v>4.25</v>
      </c>
      <c r="J107" s="66">
        <f>RANK(Table13[[#This Row],[Manhattan
Distance]],Table13[Manhattan
Distance],1)</f>
        <v>96</v>
      </c>
    </row>
    <row r="108" spans="1:10" x14ac:dyDescent="0.3">
      <c r="A108" s="64">
        <v>107</v>
      </c>
      <c r="B108" s="15">
        <v>4.9000000000000004</v>
      </c>
      <c r="C108" s="14">
        <v>2.5</v>
      </c>
      <c r="D108" s="14">
        <v>4.5</v>
      </c>
      <c r="E108" s="14">
        <v>1.7</v>
      </c>
      <c r="F108" s="16" t="s">
        <v>5</v>
      </c>
      <c r="G108" s="58">
        <f>SQRT((Table13[[#This Row],[sepal_length]]-$L$4)^2+(Table13[[#This Row],[sepal_width]]-$M$4)^2+(Table13[[#This Row],[petal_length]]-$N$4)^2+(Table13[[#This Row],[petal_width]]-$O$4)^2)</f>
        <v>1.8714967272212899</v>
      </c>
      <c r="H108" s="16">
        <f>RANK(Table13[[#This Row],[Euclidean
Distance]],Table13[Euclidean
Distance],1)</f>
        <v>81</v>
      </c>
      <c r="I108" s="55">
        <f>ABS(Table13[[#This Row],[sepal_length]]-$L$4)+ABS(Table13[[#This Row],[sepal_width]]-$M$4)+ABS(Table13[[#This Row],[petal_length]]-$N$4)+ABS(Table13[[#This Row],[petal_width]]-$O$4)</f>
        <v>2.6500000000000004</v>
      </c>
      <c r="J108" s="66">
        <f>RANK(Table13[[#This Row],[Manhattan
Distance]],Table13[Manhattan
Distance],1)</f>
        <v>73</v>
      </c>
    </row>
    <row r="109" spans="1:10" x14ac:dyDescent="0.3">
      <c r="A109" s="64">
        <v>108</v>
      </c>
      <c r="B109" s="15">
        <v>7.3</v>
      </c>
      <c r="C109" s="14">
        <v>2.9</v>
      </c>
      <c r="D109" s="14">
        <v>6.3</v>
      </c>
      <c r="E109" s="14">
        <v>1.8</v>
      </c>
      <c r="F109" s="16" t="s">
        <v>5</v>
      </c>
      <c r="G109" s="58">
        <f>SQRT((Table13[[#This Row],[sepal_length]]-$L$4)^2+(Table13[[#This Row],[sepal_width]]-$M$4)^2+(Table13[[#This Row],[petal_length]]-$N$4)^2+(Table13[[#This Row],[petal_width]]-$O$4)^2)</f>
        <v>2.3048861143232218</v>
      </c>
      <c r="H109" s="16">
        <f>RANK(Table13[[#This Row],[Euclidean
Distance]],Table13[Euclidean
Distance],1)</f>
        <v>93</v>
      </c>
      <c r="I109" s="55">
        <f>ABS(Table13[[#This Row],[sepal_length]]-$L$4)+ABS(Table13[[#This Row],[sepal_width]]-$M$4)+ABS(Table13[[#This Row],[petal_length]]-$N$4)+ABS(Table13[[#This Row],[petal_width]]-$O$4)</f>
        <v>3.25</v>
      </c>
      <c r="J109" s="66">
        <f>RANK(Table13[[#This Row],[Manhattan
Distance]],Table13[Manhattan
Distance],1)</f>
        <v>86</v>
      </c>
    </row>
    <row r="110" spans="1:10" x14ac:dyDescent="0.3">
      <c r="A110" s="64">
        <v>109</v>
      </c>
      <c r="B110" s="15">
        <v>6.7</v>
      </c>
      <c r="C110" s="14">
        <v>2.5</v>
      </c>
      <c r="D110" s="14">
        <v>5.8</v>
      </c>
      <c r="E110" s="14">
        <v>1.8</v>
      </c>
      <c r="F110" s="16" t="s">
        <v>5</v>
      </c>
      <c r="G110" s="58">
        <f>SQRT((Table13[[#This Row],[sepal_length]]-$L$4)^2+(Table13[[#This Row],[sepal_width]]-$M$4)^2+(Table13[[#This Row],[petal_length]]-$N$4)^2+(Table13[[#This Row],[petal_width]]-$O$4)^2)</f>
        <v>1.7442763542512409</v>
      </c>
      <c r="H110" s="16">
        <f>RANK(Table13[[#This Row],[Euclidean
Distance]],Table13[Euclidean
Distance],1)</f>
        <v>75</v>
      </c>
      <c r="I110" s="55">
        <f>ABS(Table13[[#This Row],[sepal_length]]-$L$4)+ABS(Table13[[#This Row],[sepal_width]]-$M$4)+ABS(Table13[[#This Row],[petal_length]]-$N$4)+ABS(Table13[[#This Row],[petal_width]]-$O$4)</f>
        <v>2.25</v>
      </c>
      <c r="J110" s="66">
        <f>RANK(Table13[[#This Row],[Manhattan
Distance]],Table13[Manhattan
Distance],1)</f>
        <v>56</v>
      </c>
    </row>
    <row r="111" spans="1:10" x14ac:dyDescent="0.3">
      <c r="A111" s="64">
        <v>110</v>
      </c>
      <c r="B111" s="15">
        <v>7.2</v>
      </c>
      <c r="C111" s="14">
        <v>3.6</v>
      </c>
      <c r="D111" s="14">
        <v>6.1</v>
      </c>
      <c r="E111" s="14">
        <v>2.5</v>
      </c>
      <c r="F111" s="16" t="s">
        <v>5</v>
      </c>
      <c r="G111" s="58">
        <f>SQRT((Table13[[#This Row],[sepal_length]]-$L$4)^2+(Table13[[#This Row],[sepal_width]]-$M$4)^2+(Table13[[#This Row],[petal_length]]-$N$4)^2+(Table13[[#This Row],[petal_width]]-$O$4)^2)</f>
        <v>2.4438698819699876</v>
      </c>
      <c r="H111" s="16">
        <f>RANK(Table13[[#This Row],[Euclidean
Distance]],Table13[Euclidean
Distance],1)</f>
        <v>95</v>
      </c>
      <c r="I111" s="55">
        <f>ABS(Table13[[#This Row],[sepal_length]]-$L$4)+ABS(Table13[[#This Row],[sepal_width]]-$M$4)+ABS(Table13[[#This Row],[petal_length]]-$N$4)+ABS(Table13[[#This Row],[petal_width]]-$O$4)</f>
        <v>4.3499999999999996</v>
      </c>
      <c r="J111" s="66">
        <f>RANK(Table13[[#This Row],[Manhattan
Distance]],Table13[Manhattan
Distance],1)</f>
        <v>97</v>
      </c>
    </row>
    <row r="112" spans="1:10" x14ac:dyDescent="0.3">
      <c r="A112" s="64">
        <v>111</v>
      </c>
      <c r="B112" s="15">
        <v>6.5</v>
      </c>
      <c r="C112" s="14">
        <v>3.2</v>
      </c>
      <c r="D112" s="14">
        <v>5.0999999999999996</v>
      </c>
      <c r="E112" s="14">
        <v>2</v>
      </c>
      <c r="F112" s="16" t="s">
        <v>5</v>
      </c>
      <c r="G112" s="58">
        <f>SQRT((Table13[[#This Row],[sepal_length]]-$L$4)^2+(Table13[[#This Row],[sepal_width]]-$M$4)^2+(Table13[[#This Row],[petal_length]]-$N$4)^2+(Table13[[#This Row],[petal_width]]-$O$4)^2)</f>
        <v>1.2216791722870617</v>
      </c>
      <c r="H112" s="16">
        <f>RANK(Table13[[#This Row],[Euclidean
Distance]],Table13[Euclidean
Distance],1)</f>
        <v>43</v>
      </c>
      <c r="I112" s="55">
        <f>ABS(Table13[[#This Row],[sepal_length]]-$L$4)+ABS(Table13[[#This Row],[sepal_width]]-$M$4)+ABS(Table13[[#This Row],[petal_length]]-$N$4)+ABS(Table13[[#This Row],[petal_width]]-$O$4)</f>
        <v>2.1500000000000004</v>
      </c>
      <c r="J112" s="66">
        <f>RANK(Table13[[#This Row],[Manhattan
Distance]],Table13[Manhattan
Distance],1)</f>
        <v>51</v>
      </c>
    </row>
    <row r="113" spans="1:10" x14ac:dyDescent="0.3">
      <c r="A113" s="64">
        <v>112</v>
      </c>
      <c r="B113" s="15">
        <v>6.4</v>
      </c>
      <c r="C113" s="14">
        <v>2.7</v>
      </c>
      <c r="D113" s="14">
        <v>5.3</v>
      </c>
      <c r="E113" s="14">
        <v>1.9</v>
      </c>
      <c r="F113" s="16" t="s">
        <v>5</v>
      </c>
      <c r="G113" s="58">
        <f>SQRT((Table13[[#This Row],[sepal_length]]-$L$4)^2+(Table13[[#This Row],[sepal_width]]-$M$4)^2+(Table13[[#This Row],[petal_length]]-$N$4)^2+(Table13[[#This Row],[petal_width]]-$O$4)^2)</f>
        <v>1.3009611831257688</v>
      </c>
      <c r="H113" s="16">
        <f>RANK(Table13[[#This Row],[Euclidean
Distance]],Table13[Euclidean
Distance],1)</f>
        <v>51</v>
      </c>
      <c r="I113" s="55">
        <f>ABS(Table13[[#This Row],[sepal_length]]-$L$4)+ABS(Table13[[#This Row],[sepal_width]]-$M$4)+ABS(Table13[[#This Row],[petal_length]]-$N$4)+ABS(Table13[[#This Row],[petal_width]]-$O$4)</f>
        <v>1.9499999999999997</v>
      </c>
      <c r="J113" s="66">
        <f>RANK(Table13[[#This Row],[Manhattan
Distance]],Table13[Manhattan
Distance],1)</f>
        <v>41</v>
      </c>
    </row>
    <row r="114" spans="1:10" x14ac:dyDescent="0.3">
      <c r="A114" s="64">
        <v>113</v>
      </c>
      <c r="B114" s="15">
        <v>6.8</v>
      </c>
      <c r="C114" s="14">
        <v>3</v>
      </c>
      <c r="D114" s="14">
        <v>5.5</v>
      </c>
      <c r="E114" s="14">
        <v>2.1</v>
      </c>
      <c r="F114" s="16" t="s">
        <v>5</v>
      </c>
      <c r="G114" s="58">
        <f>SQRT((Table13[[#This Row],[sepal_length]]-$L$4)^2+(Table13[[#This Row],[sepal_width]]-$M$4)^2+(Table13[[#This Row],[petal_length]]-$N$4)^2+(Table13[[#This Row],[petal_width]]-$O$4)^2)</f>
        <v>1.5467708298258023</v>
      </c>
      <c r="H114" s="16">
        <f>RANK(Table13[[#This Row],[Euclidean
Distance]],Table13[Euclidean
Distance],1)</f>
        <v>68</v>
      </c>
      <c r="I114" s="55">
        <f>ABS(Table13[[#This Row],[sepal_length]]-$L$4)+ABS(Table13[[#This Row],[sepal_width]]-$M$4)+ABS(Table13[[#This Row],[petal_length]]-$N$4)+ABS(Table13[[#This Row],[petal_width]]-$O$4)</f>
        <v>2.35</v>
      </c>
      <c r="J114" s="66">
        <f>RANK(Table13[[#This Row],[Manhattan
Distance]],Table13[Manhattan
Distance],1)</f>
        <v>60</v>
      </c>
    </row>
    <row r="115" spans="1:10" x14ac:dyDescent="0.3">
      <c r="A115" s="64">
        <v>114</v>
      </c>
      <c r="B115" s="15">
        <v>5.7</v>
      </c>
      <c r="C115" s="14">
        <v>2.5</v>
      </c>
      <c r="D115" s="14">
        <v>5</v>
      </c>
      <c r="E115" s="14">
        <v>2</v>
      </c>
      <c r="F115" s="16" t="s">
        <v>5</v>
      </c>
      <c r="G115" s="58">
        <f>SQRT((Table13[[#This Row],[sepal_length]]-$L$4)^2+(Table13[[#This Row],[sepal_width]]-$M$4)^2+(Table13[[#This Row],[petal_length]]-$N$4)^2+(Table13[[#This Row],[petal_width]]-$O$4)^2)</f>
        <v>1.4568802284333466</v>
      </c>
      <c r="H115" s="16">
        <f>RANK(Table13[[#This Row],[Euclidean
Distance]],Table13[Euclidean
Distance],1)</f>
        <v>62</v>
      </c>
      <c r="I115" s="55">
        <f>ABS(Table13[[#This Row],[sepal_length]]-$L$4)+ABS(Table13[[#This Row],[sepal_width]]-$M$4)+ABS(Table13[[#This Row],[petal_length]]-$N$4)+ABS(Table13[[#This Row],[petal_width]]-$O$4)</f>
        <v>2.6500000000000004</v>
      </c>
      <c r="J115" s="66">
        <f>RANK(Table13[[#This Row],[Manhattan
Distance]],Table13[Manhattan
Distance],1)</f>
        <v>73</v>
      </c>
    </row>
    <row r="116" spans="1:10" x14ac:dyDescent="0.3">
      <c r="A116" s="64">
        <v>115</v>
      </c>
      <c r="B116" s="15">
        <v>5.8</v>
      </c>
      <c r="C116" s="14">
        <v>2.8</v>
      </c>
      <c r="D116" s="14">
        <v>5.0999999999999996</v>
      </c>
      <c r="E116" s="14">
        <v>2.4</v>
      </c>
      <c r="F116" s="16" t="s">
        <v>5</v>
      </c>
      <c r="G116" s="58">
        <f>SQRT((Table13[[#This Row],[sepal_length]]-$L$4)^2+(Table13[[#This Row],[sepal_width]]-$M$4)^2+(Table13[[#This Row],[petal_length]]-$N$4)^2+(Table13[[#This Row],[petal_width]]-$O$4)^2)</f>
        <v>1.6194134740701649</v>
      </c>
      <c r="H116" s="16">
        <f>RANK(Table13[[#This Row],[Euclidean
Distance]],Table13[Euclidean
Distance],1)</f>
        <v>70</v>
      </c>
      <c r="I116" s="55">
        <f>ABS(Table13[[#This Row],[sepal_length]]-$L$4)+ABS(Table13[[#This Row],[sepal_width]]-$M$4)+ABS(Table13[[#This Row],[petal_length]]-$N$4)+ABS(Table13[[#This Row],[petal_width]]-$O$4)</f>
        <v>2.85</v>
      </c>
      <c r="J116" s="66">
        <f>RANK(Table13[[#This Row],[Manhattan
Distance]],Table13[Manhattan
Distance],1)</f>
        <v>78</v>
      </c>
    </row>
    <row r="117" spans="1:10" x14ac:dyDescent="0.3">
      <c r="A117" s="64">
        <v>116</v>
      </c>
      <c r="B117" s="15">
        <v>6.4</v>
      </c>
      <c r="C117" s="14">
        <v>3.2</v>
      </c>
      <c r="D117" s="14">
        <v>5.3</v>
      </c>
      <c r="E117" s="14">
        <v>2.2999999999999998</v>
      </c>
      <c r="F117" s="16" t="s">
        <v>5</v>
      </c>
      <c r="G117" s="58">
        <f>SQRT((Table13[[#This Row],[sepal_length]]-$L$4)^2+(Table13[[#This Row],[sepal_width]]-$M$4)^2+(Table13[[#This Row],[petal_length]]-$N$4)^2+(Table13[[#This Row],[petal_width]]-$O$4)^2)</f>
        <v>1.5402921800749363</v>
      </c>
      <c r="H117" s="16">
        <f>RANK(Table13[[#This Row],[Euclidean
Distance]],Table13[Euclidean
Distance],1)</f>
        <v>67</v>
      </c>
      <c r="I117" s="55">
        <f>ABS(Table13[[#This Row],[sepal_length]]-$L$4)+ABS(Table13[[#This Row],[sepal_width]]-$M$4)+ABS(Table13[[#This Row],[petal_length]]-$N$4)+ABS(Table13[[#This Row],[petal_width]]-$O$4)</f>
        <v>2.75</v>
      </c>
      <c r="J117" s="66">
        <f>RANK(Table13[[#This Row],[Manhattan
Distance]],Table13[Manhattan
Distance],1)</f>
        <v>75</v>
      </c>
    </row>
    <row r="118" spans="1:10" x14ac:dyDescent="0.3">
      <c r="A118" s="64">
        <v>117</v>
      </c>
      <c r="B118" s="15">
        <v>6.5</v>
      </c>
      <c r="C118" s="14">
        <v>3</v>
      </c>
      <c r="D118" s="14">
        <v>5.5</v>
      </c>
      <c r="E118" s="14">
        <v>1.8</v>
      </c>
      <c r="F118" s="16" t="s">
        <v>5</v>
      </c>
      <c r="G118" s="58">
        <f>SQRT((Table13[[#This Row],[sepal_length]]-$L$4)^2+(Table13[[#This Row],[sepal_width]]-$M$4)^2+(Table13[[#This Row],[petal_length]]-$N$4)^2+(Table13[[#This Row],[petal_width]]-$O$4)^2)</f>
        <v>1.4671400751121213</v>
      </c>
      <c r="H118" s="16">
        <f>RANK(Table13[[#This Row],[Euclidean
Distance]],Table13[Euclidean
Distance],1)</f>
        <v>63</v>
      </c>
      <c r="I118" s="55">
        <f>ABS(Table13[[#This Row],[sepal_length]]-$L$4)+ABS(Table13[[#This Row],[sepal_width]]-$M$4)+ABS(Table13[[#This Row],[petal_length]]-$N$4)+ABS(Table13[[#This Row],[petal_width]]-$O$4)</f>
        <v>2.1500000000000004</v>
      </c>
      <c r="J118" s="66">
        <f>RANK(Table13[[#This Row],[Manhattan
Distance]],Table13[Manhattan
Distance],1)</f>
        <v>51</v>
      </c>
    </row>
    <row r="119" spans="1:10" x14ac:dyDescent="0.3">
      <c r="A119" s="64">
        <v>118</v>
      </c>
      <c r="B119" s="15">
        <v>7.7</v>
      </c>
      <c r="C119" s="14">
        <v>3.8</v>
      </c>
      <c r="D119" s="14">
        <v>6.7</v>
      </c>
      <c r="E119" s="14">
        <v>2.2000000000000002</v>
      </c>
      <c r="F119" s="16" t="s">
        <v>5</v>
      </c>
      <c r="G119" s="58">
        <f>SQRT((Table13[[#This Row],[sepal_length]]-$L$4)^2+(Table13[[#This Row],[sepal_width]]-$M$4)^2+(Table13[[#This Row],[petal_length]]-$N$4)^2+(Table13[[#This Row],[petal_width]]-$O$4)^2)</f>
        <v>3.0581857366746061</v>
      </c>
      <c r="H119" s="16">
        <f>RANK(Table13[[#This Row],[Euclidean
Distance]],Table13[Euclidean
Distance],1)</f>
        <v>100</v>
      </c>
      <c r="I119" s="55">
        <f>ABS(Table13[[#This Row],[sepal_length]]-$L$4)+ABS(Table13[[#This Row],[sepal_width]]-$M$4)+ABS(Table13[[#This Row],[petal_length]]-$N$4)+ABS(Table13[[#This Row],[petal_width]]-$O$4)</f>
        <v>5.3500000000000005</v>
      </c>
      <c r="J119" s="66">
        <f>RANK(Table13[[#This Row],[Manhattan
Distance]],Table13[Manhattan
Distance],1)</f>
        <v>100</v>
      </c>
    </row>
    <row r="120" spans="1:10" x14ac:dyDescent="0.3">
      <c r="A120" s="64">
        <v>119</v>
      </c>
      <c r="B120" s="15">
        <v>7.7</v>
      </c>
      <c r="C120" s="14">
        <v>2.6</v>
      </c>
      <c r="D120" s="14">
        <v>6.9</v>
      </c>
      <c r="E120" s="14">
        <v>2.2999999999999998</v>
      </c>
      <c r="F120" s="16" t="s">
        <v>5</v>
      </c>
      <c r="G120" s="58">
        <f>SQRT((Table13[[#This Row],[sepal_length]]-$L$4)^2+(Table13[[#This Row],[sepal_width]]-$M$4)^2+(Table13[[#This Row],[petal_length]]-$N$4)^2+(Table13[[#This Row],[petal_width]]-$O$4)^2)</f>
        <v>3.0826125283596713</v>
      </c>
      <c r="H120" s="16">
        <f>RANK(Table13[[#This Row],[Euclidean
Distance]],Table13[Euclidean
Distance],1)</f>
        <v>101</v>
      </c>
      <c r="I120" s="55">
        <f>ABS(Table13[[#This Row],[sepal_length]]-$L$4)+ABS(Table13[[#This Row],[sepal_width]]-$M$4)+ABS(Table13[[#This Row],[petal_length]]-$N$4)+ABS(Table13[[#This Row],[petal_width]]-$O$4)</f>
        <v>4.75</v>
      </c>
      <c r="J120" s="66">
        <f>RANK(Table13[[#This Row],[Manhattan
Distance]],Table13[Manhattan
Distance],1)</f>
        <v>98</v>
      </c>
    </row>
    <row r="121" spans="1:10" x14ac:dyDescent="0.3">
      <c r="A121" s="64">
        <v>120</v>
      </c>
      <c r="B121" s="15">
        <v>6</v>
      </c>
      <c r="C121" s="14">
        <v>2.2000000000000002</v>
      </c>
      <c r="D121" s="14">
        <v>5</v>
      </c>
      <c r="E121" s="14">
        <v>1.5</v>
      </c>
      <c r="F121" s="16" t="s">
        <v>5</v>
      </c>
      <c r="G121" s="58">
        <f>SQRT((Table13[[#This Row],[sepal_length]]-$L$4)^2+(Table13[[#This Row],[sepal_width]]-$M$4)^2+(Table13[[#This Row],[petal_length]]-$N$4)^2+(Table13[[#This Row],[petal_width]]-$O$4)^2)</f>
        <v>1.2658988901172166</v>
      </c>
      <c r="H121" s="16">
        <f>RANK(Table13[[#This Row],[Euclidean
Distance]],Table13[Euclidean
Distance],1)</f>
        <v>48</v>
      </c>
      <c r="I121" s="55">
        <f>ABS(Table13[[#This Row],[sepal_length]]-$L$4)+ABS(Table13[[#This Row],[sepal_width]]-$M$4)+ABS(Table13[[#This Row],[petal_length]]-$N$4)+ABS(Table13[[#This Row],[petal_width]]-$O$4)</f>
        <v>2.1500000000000004</v>
      </c>
      <c r="J121" s="66">
        <f>RANK(Table13[[#This Row],[Manhattan
Distance]],Table13[Manhattan
Distance],1)</f>
        <v>51</v>
      </c>
    </row>
    <row r="122" spans="1:10" x14ac:dyDescent="0.3">
      <c r="A122" s="64">
        <v>121</v>
      </c>
      <c r="B122" s="15">
        <v>6.9</v>
      </c>
      <c r="C122" s="14">
        <v>3.2</v>
      </c>
      <c r="D122" s="14">
        <v>5.7</v>
      </c>
      <c r="E122" s="14">
        <v>2.2999999999999998</v>
      </c>
      <c r="F122" s="16" t="s">
        <v>5</v>
      </c>
      <c r="G122" s="58">
        <f>SQRT((Table13[[#This Row],[sepal_length]]-$L$4)^2+(Table13[[#This Row],[sepal_width]]-$M$4)^2+(Table13[[#This Row],[petal_length]]-$N$4)^2+(Table13[[#This Row],[petal_width]]-$O$4)^2)</f>
        <v>1.8553975315279476</v>
      </c>
      <c r="H122" s="16">
        <f>RANK(Table13[[#This Row],[Euclidean
Distance]],Table13[Euclidean
Distance],1)</f>
        <v>79</v>
      </c>
      <c r="I122" s="55">
        <f>ABS(Table13[[#This Row],[sepal_length]]-$L$4)+ABS(Table13[[#This Row],[sepal_width]]-$M$4)+ABS(Table13[[#This Row],[petal_length]]-$N$4)+ABS(Table13[[#This Row],[petal_width]]-$O$4)</f>
        <v>3.0500000000000007</v>
      </c>
      <c r="J122" s="66">
        <f>RANK(Table13[[#This Row],[Manhattan
Distance]],Table13[Manhattan
Distance],1)</f>
        <v>81</v>
      </c>
    </row>
    <row r="123" spans="1:10" x14ac:dyDescent="0.3">
      <c r="A123" s="64">
        <v>122</v>
      </c>
      <c r="B123" s="15">
        <v>5.6</v>
      </c>
      <c r="C123" s="14">
        <v>2.8</v>
      </c>
      <c r="D123" s="14">
        <v>4.9000000000000004</v>
      </c>
      <c r="E123" s="14">
        <v>2</v>
      </c>
      <c r="F123" s="16" t="s">
        <v>5</v>
      </c>
      <c r="G123" s="58">
        <f>SQRT((Table13[[#This Row],[sepal_length]]-$L$4)^2+(Table13[[#This Row],[sepal_width]]-$M$4)^2+(Table13[[#This Row],[petal_length]]-$N$4)^2+(Table13[[#This Row],[petal_width]]-$O$4)^2)</f>
        <v>1.4500000000000008</v>
      </c>
      <c r="H123" s="16">
        <f>RANK(Table13[[#This Row],[Euclidean
Distance]],Table13[Euclidean
Distance],1)</f>
        <v>61</v>
      </c>
      <c r="I123" s="55">
        <f>ABS(Table13[[#This Row],[sepal_length]]-$L$4)+ABS(Table13[[#This Row],[sepal_width]]-$M$4)+ABS(Table13[[#This Row],[petal_length]]-$N$4)+ABS(Table13[[#This Row],[petal_width]]-$O$4)</f>
        <v>2.4500000000000011</v>
      </c>
      <c r="J123" s="66">
        <f>RANK(Table13[[#This Row],[Manhattan
Distance]],Table13[Manhattan
Distance],1)</f>
        <v>69</v>
      </c>
    </row>
    <row r="124" spans="1:10" x14ac:dyDescent="0.3">
      <c r="A124" s="64">
        <v>123</v>
      </c>
      <c r="B124" s="15">
        <v>7.7</v>
      </c>
      <c r="C124" s="14">
        <v>2.8</v>
      </c>
      <c r="D124" s="14">
        <v>6.7</v>
      </c>
      <c r="E124" s="14">
        <v>2</v>
      </c>
      <c r="F124" s="16" t="s">
        <v>5</v>
      </c>
      <c r="G124" s="58">
        <f>SQRT((Table13[[#This Row],[sepal_length]]-$L$4)^2+(Table13[[#This Row],[sepal_width]]-$M$4)^2+(Table13[[#This Row],[petal_length]]-$N$4)^2+(Table13[[#This Row],[petal_width]]-$O$4)^2)</f>
        <v>2.8306359709436326</v>
      </c>
      <c r="H124" s="16">
        <f>RANK(Table13[[#This Row],[Euclidean
Distance]],Table13[Euclidean
Distance],1)</f>
        <v>97</v>
      </c>
      <c r="I124" s="55">
        <f>ABS(Table13[[#This Row],[sepal_length]]-$L$4)+ABS(Table13[[#This Row],[sepal_width]]-$M$4)+ABS(Table13[[#This Row],[petal_length]]-$N$4)+ABS(Table13[[#This Row],[petal_width]]-$O$4)</f>
        <v>4.1500000000000004</v>
      </c>
      <c r="J124" s="66">
        <f>RANK(Table13[[#This Row],[Manhattan
Distance]],Table13[Manhattan
Distance],1)</f>
        <v>95</v>
      </c>
    </row>
    <row r="125" spans="1:10" x14ac:dyDescent="0.3">
      <c r="A125" s="64">
        <v>124</v>
      </c>
      <c r="B125" s="15">
        <v>6.3</v>
      </c>
      <c r="C125" s="14">
        <v>2.7</v>
      </c>
      <c r="D125" s="14">
        <v>4.9000000000000004</v>
      </c>
      <c r="E125" s="14">
        <v>1.8</v>
      </c>
      <c r="F125" s="16" t="s">
        <v>5</v>
      </c>
      <c r="G125" s="58">
        <f>SQRT((Table13[[#This Row],[sepal_length]]-$L$4)^2+(Table13[[#This Row],[sepal_width]]-$M$4)^2+(Table13[[#This Row],[petal_length]]-$N$4)^2+(Table13[[#This Row],[petal_width]]-$O$4)^2)</f>
        <v>0.94472218138455999</v>
      </c>
      <c r="H125" s="16">
        <f>RANK(Table13[[#This Row],[Euclidean
Distance]],Table13[Euclidean
Distance],1)</f>
        <v>23</v>
      </c>
      <c r="I125" s="55">
        <f>ABS(Table13[[#This Row],[sepal_length]]-$L$4)+ABS(Table13[[#This Row],[sepal_width]]-$M$4)+ABS(Table13[[#This Row],[petal_length]]-$N$4)+ABS(Table13[[#This Row],[petal_width]]-$O$4)</f>
        <v>1.5500000000000009</v>
      </c>
      <c r="J125" s="66">
        <f>RANK(Table13[[#This Row],[Manhattan
Distance]],Table13[Manhattan
Distance],1)</f>
        <v>30</v>
      </c>
    </row>
    <row r="126" spans="1:10" x14ac:dyDescent="0.3">
      <c r="A126" s="64">
        <v>125</v>
      </c>
      <c r="B126" s="15">
        <v>6.7</v>
      </c>
      <c r="C126" s="14">
        <v>3.3</v>
      </c>
      <c r="D126" s="14">
        <v>5.7</v>
      </c>
      <c r="E126" s="14">
        <v>2.1</v>
      </c>
      <c r="F126" s="16" t="s">
        <v>5</v>
      </c>
      <c r="G126" s="58">
        <f>SQRT((Table13[[#This Row],[sepal_length]]-$L$4)^2+(Table13[[#This Row],[sepal_width]]-$M$4)^2+(Table13[[#This Row],[petal_length]]-$N$4)^2+(Table13[[#This Row],[petal_width]]-$O$4)^2)</f>
        <v>1.7951323071016247</v>
      </c>
      <c r="H126" s="16">
        <f>RANK(Table13[[#This Row],[Euclidean
Distance]],Table13[Euclidean
Distance],1)</f>
        <v>78</v>
      </c>
      <c r="I126" s="55">
        <f>ABS(Table13[[#This Row],[sepal_length]]-$L$4)+ABS(Table13[[#This Row],[sepal_width]]-$M$4)+ABS(Table13[[#This Row],[petal_length]]-$N$4)+ABS(Table13[[#This Row],[petal_width]]-$O$4)</f>
        <v>2.7500000000000004</v>
      </c>
      <c r="J126" s="66">
        <f>RANK(Table13[[#This Row],[Manhattan
Distance]],Table13[Manhattan
Distance],1)</f>
        <v>77</v>
      </c>
    </row>
    <row r="127" spans="1:10" x14ac:dyDescent="0.3">
      <c r="A127" s="64">
        <v>126</v>
      </c>
      <c r="B127" s="15">
        <v>7.2</v>
      </c>
      <c r="C127" s="14">
        <v>3.2</v>
      </c>
      <c r="D127" s="14">
        <v>6</v>
      </c>
      <c r="E127" s="14">
        <v>1.8</v>
      </c>
      <c r="F127" s="16" t="s">
        <v>5</v>
      </c>
      <c r="G127" s="58">
        <f>SQRT((Table13[[#This Row],[sepal_length]]-$L$4)^2+(Table13[[#This Row],[sepal_width]]-$M$4)^2+(Table13[[#This Row],[petal_length]]-$N$4)^2+(Table13[[#This Row],[petal_width]]-$O$4)^2)</f>
        <v>2.0377683872314836</v>
      </c>
      <c r="H127" s="16">
        <f>RANK(Table13[[#This Row],[Euclidean
Distance]],Table13[Euclidean
Distance],1)</f>
        <v>89</v>
      </c>
      <c r="I127" s="55">
        <f>ABS(Table13[[#This Row],[sepal_length]]-$L$4)+ABS(Table13[[#This Row],[sepal_width]]-$M$4)+ABS(Table13[[#This Row],[petal_length]]-$N$4)+ABS(Table13[[#This Row],[petal_width]]-$O$4)</f>
        <v>3.1500000000000004</v>
      </c>
      <c r="J127" s="66">
        <f>RANK(Table13[[#This Row],[Manhattan
Distance]],Table13[Manhattan
Distance],1)</f>
        <v>83</v>
      </c>
    </row>
    <row r="128" spans="1:10" x14ac:dyDescent="0.3">
      <c r="A128" s="64">
        <v>127</v>
      </c>
      <c r="B128" s="15">
        <v>6.2</v>
      </c>
      <c r="C128" s="14">
        <v>2.8</v>
      </c>
      <c r="D128" s="14">
        <v>4.8</v>
      </c>
      <c r="E128" s="14">
        <v>1.8</v>
      </c>
      <c r="F128" s="16" t="s">
        <v>5</v>
      </c>
      <c r="G128" s="58">
        <f>SQRT((Table13[[#This Row],[sepal_length]]-$L$4)^2+(Table13[[#This Row],[sepal_width]]-$M$4)^2+(Table13[[#This Row],[petal_length]]-$N$4)^2+(Table13[[#This Row],[petal_width]]-$O$4)^2)</f>
        <v>0.91241437954473303</v>
      </c>
      <c r="H128" s="16">
        <f>RANK(Table13[[#This Row],[Euclidean
Distance]],Table13[Euclidean
Distance],1)</f>
        <v>20</v>
      </c>
      <c r="I128" s="55">
        <f>ABS(Table13[[#This Row],[sepal_length]]-$L$4)+ABS(Table13[[#This Row],[sepal_width]]-$M$4)+ABS(Table13[[#This Row],[petal_length]]-$N$4)+ABS(Table13[[#This Row],[petal_width]]-$O$4)</f>
        <v>1.55</v>
      </c>
      <c r="J128" s="66">
        <f>RANK(Table13[[#This Row],[Manhattan
Distance]],Table13[Manhattan
Distance],1)</f>
        <v>28</v>
      </c>
    </row>
    <row r="129" spans="1:10" x14ac:dyDescent="0.3">
      <c r="A129" s="64">
        <v>128</v>
      </c>
      <c r="B129" s="15">
        <v>6.1</v>
      </c>
      <c r="C129" s="14">
        <v>3</v>
      </c>
      <c r="D129" s="14">
        <v>4.9000000000000004</v>
      </c>
      <c r="E129" s="14">
        <v>1.8</v>
      </c>
      <c r="F129" s="16" t="s">
        <v>5</v>
      </c>
      <c r="G129" s="58">
        <f>SQRT((Table13[[#This Row],[sepal_length]]-$L$4)^2+(Table13[[#This Row],[sepal_width]]-$M$4)^2+(Table13[[#This Row],[petal_length]]-$N$4)^2+(Table13[[#This Row],[petal_width]]-$O$4)^2)</f>
        <v>1.0735455276791952</v>
      </c>
      <c r="H129" s="16">
        <f>RANK(Table13[[#This Row],[Euclidean
Distance]],Table13[Euclidean
Distance],1)</f>
        <v>33</v>
      </c>
      <c r="I129" s="55">
        <f>ABS(Table13[[#This Row],[sepal_length]]-$L$4)+ABS(Table13[[#This Row],[sepal_width]]-$M$4)+ABS(Table13[[#This Row],[petal_length]]-$N$4)+ABS(Table13[[#This Row],[petal_width]]-$O$4)</f>
        <v>1.9500000000000013</v>
      </c>
      <c r="J129" s="66">
        <f>RANK(Table13[[#This Row],[Manhattan
Distance]],Table13[Manhattan
Distance],1)</f>
        <v>49</v>
      </c>
    </row>
    <row r="130" spans="1:10" x14ac:dyDescent="0.3">
      <c r="A130" s="64">
        <v>129</v>
      </c>
      <c r="B130" s="15">
        <v>6.4</v>
      </c>
      <c r="C130" s="14">
        <v>2.8</v>
      </c>
      <c r="D130" s="14">
        <v>5.6</v>
      </c>
      <c r="E130" s="14">
        <v>2.1</v>
      </c>
      <c r="F130" s="16" t="s">
        <v>5</v>
      </c>
      <c r="G130" s="58">
        <f>SQRT((Table13[[#This Row],[sepal_length]]-$L$4)^2+(Table13[[#This Row],[sepal_width]]-$M$4)^2+(Table13[[#This Row],[petal_length]]-$N$4)^2+(Table13[[#This Row],[petal_width]]-$O$4)^2)</f>
        <v>1.6439282222773595</v>
      </c>
      <c r="H130" s="16">
        <f>RANK(Table13[[#This Row],[Euclidean
Distance]],Table13[Euclidean
Distance],1)</f>
        <v>72</v>
      </c>
      <c r="I130" s="55">
        <f>ABS(Table13[[#This Row],[sepal_length]]-$L$4)+ABS(Table13[[#This Row],[sepal_width]]-$M$4)+ABS(Table13[[#This Row],[petal_length]]-$N$4)+ABS(Table13[[#This Row],[petal_width]]-$O$4)</f>
        <v>2.4499999999999997</v>
      </c>
      <c r="J130" s="66">
        <f>RANK(Table13[[#This Row],[Manhattan
Distance]],Table13[Manhattan
Distance],1)</f>
        <v>67</v>
      </c>
    </row>
    <row r="131" spans="1:10" x14ac:dyDescent="0.3">
      <c r="A131" s="64">
        <v>130</v>
      </c>
      <c r="B131" s="15">
        <v>7.2</v>
      </c>
      <c r="C131" s="14">
        <v>3</v>
      </c>
      <c r="D131" s="14">
        <v>5.8</v>
      </c>
      <c r="E131" s="14">
        <v>1.6</v>
      </c>
      <c r="F131" s="16" t="s">
        <v>5</v>
      </c>
      <c r="G131" s="58">
        <f>SQRT((Table13[[#This Row],[sepal_length]]-$L$4)^2+(Table13[[#This Row],[sepal_width]]-$M$4)^2+(Table13[[#This Row],[petal_length]]-$N$4)^2+(Table13[[#This Row],[petal_width]]-$O$4)^2)</f>
        <v>1.7923448328934923</v>
      </c>
      <c r="H131" s="16">
        <f>RANK(Table13[[#This Row],[Euclidean
Distance]],Table13[Euclidean
Distance],1)</f>
        <v>77</v>
      </c>
      <c r="I131" s="55">
        <f>ABS(Table13[[#This Row],[sepal_length]]-$L$4)+ABS(Table13[[#This Row],[sepal_width]]-$M$4)+ABS(Table13[[#This Row],[petal_length]]-$N$4)+ABS(Table13[[#This Row],[petal_width]]-$O$4)</f>
        <v>2.5500000000000003</v>
      </c>
      <c r="J131" s="66">
        <f>RANK(Table13[[#This Row],[Manhattan
Distance]],Table13[Manhattan
Distance],1)</f>
        <v>72</v>
      </c>
    </row>
    <row r="132" spans="1:10" x14ac:dyDescent="0.3">
      <c r="A132" s="64">
        <v>131</v>
      </c>
      <c r="B132" s="15">
        <v>7.4</v>
      </c>
      <c r="C132" s="14">
        <v>2.8</v>
      </c>
      <c r="D132" s="14">
        <v>6.1</v>
      </c>
      <c r="E132" s="14">
        <v>1.9</v>
      </c>
      <c r="F132" s="16" t="s">
        <v>5</v>
      </c>
      <c r="G132" s="58">
        <f>SQRT((Table13[[#This Row],[sepal_length]]-$L$4)^2+(Table13[[#This Row],[sepal_width]]-$M$4)^2+(Table13[[#This Row],[petal_length]]-$N$4)^2+(Table13[[#This Row],[petal_width]]-$O$4)^2)</f>
        <v>2.1569654610122995</v>
      </c>
      <c r="H132" s="16">
        <f>RANK(Table13[[#This Row],[Euclidean
Distance]],Table13[Euclidean
Distance],1)</f>
        <v>91</v>
      </c>
      <c r="I132" s="55">
        <f>ABS(Table13[[#This Row],[sepal_length]]-$L$4)+ABS(Table13[[#This Row],[sepal_width]]-$M$4)+ABS(Table13[[#This Row],[petal_length]]-$N$4)+ABS(Table13[[#This Row],[petal_width]]-$O$4)</f>
        <v>3.15</v>
      </c>
      <c r="J132" s="66">
        <f>RANK(Table13[[#This Row],[Manhattan
Distance]],Table13[Manhattan
Distance],1)</f>
        <v>82</v>
      </c>
    </row>
    <row r="133" spans="1:10" x14ac:dyDescent="0.3">
      <c r="A133" s="64">
        <v>132</v>
      </c>
      <c r="B133" s="15">
        <v>7.9</v>
      </c>
      <c r="C133" s="14">
        <v>3.8</v>
      </c>
      <c r="D133" s="14">
        <v>6.4</v>
      </c>
      <c r="E133" s="14">
        <v>2</v>
      </c>
      <c r="F133" s="16" t="s">
        <v>5</v>
      </c>
      <c r="G133" s="58">
        <f>SQRT((Table13[[#This Row],[sepal_length]]-$L$4)^2+(Table13[[#This Row],[sepal_width]]-$M$4)^2+(Table13[[#This Row],[petal_length]]-$N$4)^2+(Table13[[#This Row],[petal_width]]-$O$4)^2)</f>
        <v>2.8429737951659004</v>
      </c>
      <c r="H133" s="16">
        <f>RANK(Table13[[#This Row],[Euclidean
Distance]],Table13[Euclidean
Distance],1)</f>
        <v>98</v>
      </c>
      <c r="I133" s="55">
        <f>ABS(Table13[[#This Row],[sepal_length]]-$L$4)+ABS(Table13[[#This Row],[sepal_width]]-$M$4)+ABS(Table13[[#This Row],[petal_length]]-$N$4)+ABS(Table13[[#This Row],[petal_width]]-$O$4)</f>
        <v>5.0500000000000007</v>
      </c>
      <c r="J133" s="66">
        <f>RANK(Table13[[#This Row],[Manhattan
Distance]],Table13[Manhattan
Distance],1)</f>
        <v>99</v>
      </c>
    </row>
    <row r="134" spans="1:10" x14ac:dyDescent="0.3">
      <c r="A134" s="64">
        <v>133</v>
      </c>
      <c r="B134" s="15">
        <v>6.4</v>
      </c>
      <c r="C134" s="14">
        <v>2.8</v>
      </c>
      <c r="D134" s="14">
        <v>5.6</v>
      </c>
      <c r="E134" s="14">
        <v>2.2000000000000002</v>
      </c>
      <c r="F134" s="16" t="s">
        <v>5</v>
      </c>
      <c r="G134" s="58">
        <f>SQRT((Table13[[#This Row],[sepal_length]]-$L$4)^2+(Table13[[#This Row],[sepal_width]]-$M$4)^2+(Table13[[#This Row],[petal_length]]-$N$4)^2+(Table13[[#This Row],[petal_width]]-$O$4)^2)</f>
        <v>1.6830032679706834</v>
      </c>
      <c r="H134" s="16">
        <f>RANK(Table13[[#This Row],[Euclidean
Distance]],Table13[Euclidean
Distance],1)</f>
        <v>73</v>
      </c>
      <c r="I134" s="55">
        <f>ABS(Table13[[#This Row],[sepal_length]]-$L$4)+ABS(Table13[[#This Row],[sepal_width]]-$M$4)+ABS(Table13[[#This Row],[petal_length]]-$N$4)+ABS(Table13[[#This Row],[petal_width]]-$O$4)</f>
        <v>2.5499999999999998</v>
      </c>
      <c r="J134" s="66">
        <f>RANK(Table13[[#This Row],[Manhattan
Distance]],Table13[Manhattan
Distance],1)</f>
        <v>71</v>
      </c>
    </row>
    <row r="135" spans="1:10" x14ac:dyDescent="0.3">
      <c r="A135" s="64">
        <v>134</v>
      </c>
      <c r="B135" s="15">
        <v>6.3</v>
      </c>
      <c r="C135" s="14">
        <v>2.8</v>
      </c>
      <c r="D135" s="14">
        <v>5.0999999999999996</v>
      </c>
      <c r="E135" s="14">
        <v>1.5</v>
      </c>
      <c r="F135" s="16" t="s">
        <v>5</v>
      </c>
      <c r="G135" s="58">
        <f>SQRT((Table13[[#This Row],[sepal_length]]-$L$4)^2+(Table13[[#This Row],[sepal_width]]-$M$4)^2+(Table13[[#This Row],[petal_length]]-$N$4)^2+(Table13[[#This Row],[petal_width]]-$O$4)^2)</f>
        <v>1.0781929326423914</v>
      </c>
      <c r="H135" s="16">
        <f>RANK(Table13[[#This Row],[Euclidean
Distance]],Table13[Euclidean
Distance],1)</f>
        <v>34</v>
      </c>
      <c r="I135" s="55">
        <f>ABS(Table13[[#This Row],[sepal_length]]-$L$4)+ABS(Table13[[#This Row],[sepal_width]]-$M$4)+ABS(Table13[[#This Row],[petal_length]]-$N$4)+ABS(Table13[[#This Row],[petal_width]]-$O$4)</f>
        <v>1.4500000000000002</v>
      </c>
      <c r="J135" s="66">
        <f>RANK(Table13[[#This Row],[Manhattan
Distance]],Table13[Manhattan
Distance],1)</f>
        <v>19</v>
      </c>
    </row>
    <row r="136" spans="1:10" x14ac:dyDescent="0.3">
      <c r="A136" s="64">
        <v>135</v>
      </c>
      <c r="B136" s="15">
        <v>6.1</v>
      </c>
      <c r="C136" s="14">
        <v>2.6</v>
      </c>
      <c r="D136" s="14">
        <v>5.6</v>
      </c>
      <c r="E136" s="14">
        <v>1.4</v>
      </c>
      <c r="F136" s="16" t="s">
        <v>5</v>
      </c>
      <c r="G136" s="58">
        <f>SQRT((Table13[[#This Row],[sepal_length]]-$L$4)^2+(Table13[[#This Row],[sepal_width]]-$M$4)^2+(Table13[[#This Row],[petal_length]]-$N$4)^2+(Table13[[#This Row],[petal_width]]-$O$4)^2)</f>
        <v>1.625576820700886</v>
      </c>
      <c r="H136" s="16">
        <f>RANK(Table13[[#This Row],[Euclidean
Distance]],Table13[Euclidean
Distance],1)</f>
        <v>71</v>
      </c>
      <c r="I136" s="55">
        <f>ABS(Table13[[#This Row],[sepal_length]]-$L$4)+ABS(Table13[[#This Row],[sepal_width]]-$M$4)+ABS(Table13[[#This Row],[petal_length]]-$N$4)+ABS(Table13[[#This Row],[petal_width]]-$O$4)</f>
        <v>2.3500000000000005</v>
      </c>
      <c r="J136" s="66">
        <f>RANK(Table13[[#This Row],[Manhattan
Distance]],Table13[Manhattan
Distance],1)</f>
        <v>64</v>
      </c>
    </row>
    <row r="137" spans="1:10" x14ac:dyDescent="0.3">
      <c r="A137" s="64">
        <v>136</v>
      </c>
      <c r="B137" s="15">
        <v>7.7</v>
      </c>
      <c r="C137" s="14">
        <v>3</v>
      </c>
      <c r="D137" s="14">
        <v>6.1</v>
      </c>
      <c r="E137" s="14">
        <v>2.2999999999999998</v>
      </c>
      <c r="F137" s="16" t="s">
        <v>5</v>
      </c>
      <c r="G137" s="58">
        <f>SQRT((Table13[[#This Row],[sepal_length]]-$L$4)^2+(Table13[[#This Row],[sepal_width]]-$M$4)^2+(Table13[[#This Row],[petal_length]]-$N$4)^2+(Table13[[#This Row],[petal_width]]-$O$4)^2)</f>
        <v>2.3879907872519106</v>
      </c>
      <c r="H137" s="16">
        <f>RANK(Table13[[#This Row],[Euclidean
Distance]],Table13[Euclidean
Distance],1)</f>
        <v>94</v>
      </c>
      <c r="I137" s="55">
        <f>ABS(Table13[[#This Row],[sepal_length]]-$L$4)+ABS(Table13[[#This Row],[sepal_width]]-$M$4)+ABS(Table13[[#This Row],[petal_length]]-$N$4)+ABS(Table13[[#This Row],[petal_width]]-$O$4)</f>
        <v>4.05</v>
      </c>
      <c r="J137" s="66">
        <f>RANK(Table13[[#This Row],[Manhattan
Distance]],Table13[Manhattan
Distance],1)</f>
        <v>94</v>
      </c>
    </row>
    <row r="138" spans="1:10" x14ac:dyDescent="0.3">
      <c r="A138" s="64">
        <v>137</v>
      </c>
      <c r="B138" s="15">
        <v>6.3</v>
      </c>
      <c r="C138" s="14">
        <v>3.4</v>
      </c>
      <c r="D138" s="14">
        <v>5.6</v>
      </c>
      <c r="E138" s="14">
        <v>2.4</v>
      </c>
      <c r="F138" s="16" t="s">
        <v>5</v>
      </c>
      <c r="G138" s="58">
        <f>SQRT((Table13[[#This Row],[sepal_length]]-$L$4)^2+(Table13[[#This Row],[sepal_width]]-$M$4)^2+(Table13[[#This Row],[petal_length]]-$N$4)^2+(Table13[[#This Row],[petal_width]]-$O$4)^2)</f>
        <v>1.9085334683992314</v>
      </c>
      <c r="H138" s="16">
        <f>RANK(Table13[[#This Row],[Euclidean
Distance]],Table13[Euclidean
Distance],1)</f>
        <v>82</v>
      </c>
      <c r="I138" s="55">
        <f>ABS(Table13[[#This Row],[sepal_length]]-$L$4)+ABS(Table13[[#This Row],[sepal_width]]-$M$4)+ABS(Table13[[#This Row],[petal_length]]-$N$4)+ABS(Table13[[#This Row],[petal_width]]-$O$4)</f>
        <v>3.45</v>
      </c>
      <c r="J138" s="66">
        <f>RANK(Table13[[#This Row],[Manhattan
Distance]],Table13[Manhattan
Distance],1)</f>
        <v>90</v>
      </c>
    </row>
    <row r="139" spans="1:10" x14ac:dyDescent="0.3">
      <c r="A139" s="64">
        <v>138</v>
      </c>
      <c r="B139" s="15">
        <v>6.4</v>
      </c>
      <c r="C139" s="14">
        <v>3.1</v>
      </c>
      <c r="D139" s="14">
        <v>5.5</v>
      </c>
      <c r="E139" s="14">
        <v>1.8</v>
      </c>
      <c r="F139" s="16" t="s">
        <v>5</v>
      </c>
      <c r="G139" s="58">
        <f>SQRT((Table13[[#This Row],[sepal_length]]-$L$4)^2+(Table13[[#This Row],[sepal_width]]-$M$4)^2+(Table13[[#This Row],[petal_length]]-$N$4)^2+(Table13[[#This Row],[petal_width]]-$O$4)^2)</f>
        <v>1.5041608956491328</v>
      </c>
      <c r="H139" s="16">
        <f>RANK(Table13[[#This Row],[Euclidean
Distance]],Table13[Euclidean
Distance],1)</f>
        <v>65</v>
      </c>
      <c r="I139" s="55">
        <f>ABS(Table13[[#This Row],[sepal_length]]-$L$4)+ABS(Table13[[#This Row],[sepal_width]]-$M$4)+ABS(Table13[[#This Row],[petal_length]]-$N$4)+ABS(Table13[[#This Row],[petal_width]]-$O$4)</f>
        <v>2.3500000000000005</v>
      </c>
      <c r="J139" s="66">
        <f>RANK(Table13[[#This Row],[Manhattan
Distance]],Table13[Manhattan
Distance],1)</f>
        <v>64</v>
      </c>
    </row>
    <row r="140" spans="1:10" x14ac:dyDescent="0.3">
      <c r="A140" s="64">
        <v>139</v>
      </c>
      <c r="B140" s="15">
        <v>6</v>
      </c>
      <c r="C140" s="14">
        <v>3</v>
      </c>
      <c r="D140" s="14">
        <v>4.8</v>
      </c>
      <c r="E140" s="14">
        <v>1.8</v>
      </c>
      <c r="F140" s="16" t="s">
        <v>5</v>
      </c>
      <c r="G140" s="58">
        <f>SQRT((Table13[[#This Row],[sepal_length]]-$L$4)^2+(Table13[[#This Row],[sepal_width]]-$M$4)^2+(Table13[[#This Row],[petal_length]]-$N$4)^2+(Table13[[#This Row],[petal_width]]-$O$4)^2)</f>
        <v>1.0641898326896384</v>
      </c>
      <c r="H140" s="16">
        <f>RANK(Table13[[#This Row],[Euclidean
Distance]],Table13[Euclidean
Distance],1)</f>
        <v>32</v>
      </c>
      <c r="I140" s="55">
        <f>ABS(Table13[[#This Row],[sepal_length]]-$L$4)+ABS(Table13[[#This Row],[sepal_width]]-$M$4)+ABS(Table13[[#This Row],[petal_length]]-$N$4)+ABS(Table13[[#This Row],[petal_width]]-$O$4)</f>
        <v>1.9500000000000004</v>
      </c>
      <c r="J140" s="66">
        <f>RANK(Table13[[#This Row],[Manhattan
Distance]],Table13[Manhattan
Distance],1)</f>
        <v>46</v>
      </c>
    </row>
    <row r="141" spans="1:10" x14ac:dyDescent="0.3">
      <c r="A141" s="64">
        <v>140</v>
      </c>
      <c r="B141" s="15">
        <v>6.9</v>
      </c>
      <c r="C141" s="14">
        <v>3.1</v>
      </c>
      <c r="D141" s="14">
        <v>5.4</v>
      </c>
      <c r="E141" s="14">
        <v>2.1</v>
      </c>
      <c r="F141" s="16" t="s">
        <v>5</v>
      </c>
      <c r="G141" s="58">
        <f>SQRT((Table13[[#This Row],[sepal_length]]-$L$4)^2+(Table13[[#This Row],[sepal_width]]-$M$4)^2+(Table13[[#This Row],[petal_length]]-$N$4)^2+(Table13[[#This Row],[petal_width]]-$O$4)^2)</f>
        <v>1.4874474780643525</v>
      </c>
      <c r="H141" s="16">
        <f>RANK(Table13[[#This Row],[Euclidean
Distance]],Table13[Euclidean
Distance],1)</f>
        <v>64</v>
      </c>
      <c r="I141" s="55">
        <f>ABS(Table13[[#This Row],[sepal_length]]-$L$4)+ABS(Table13[[#This Row],[sepal_width]]-$M$4)+ABS(Table13[[#This Row],[petal_length]]-$N$4)+ABS(Table13[[#This Row],[petal_width]]-$O$4)</f>
        <v>2.4500000000000011</v>
      </c>
      <c r="J141" s="66">
        <f>RANK(Table13[[#This Row],[Manhattan
Distance]],Table13[Manhattan
Distance],1)</f>
        <v>69</v>
      </c>
    </row>
    <row r="142" spans="1:10" x14ac:dyDescent="0.3">
      <c r="A142" s="64">
        <v>141</v>
      </c>
      <c r="B142" s="15">
        <v>6.7</v>
      </c>
      <c r="C142" s="14">
        <v>3.1</v>
      </c>
      <c r="D142" s="14">
        <v>5.6</v>
      </c>
      <c r="E142" s="14">
        <v>2.4</v>
      </c>
      <c r="F142" s="16" t="s">
        <v>5</v>
      </c>
      <c r="G142" s="58">
        <f>SQRT((Table13[[#This Row],[sepal_length]]-$L$4)^2+(Table13[[#This Row],[sepal_width]]-$M$4)^2+(Table13[[#This Row],[petal_length]]-$N$4)^2+(Table13[[#This Row],[petal_width]]-$O$4)^2)</f>
        <v>1.7839562774911273</v>
      </c>
      <c r="H142" s="16">
        <f>RANK(Table13[[#This Row],[Euclidean
Distance]],Table13[Euclidean
Distance],1)</f>
        <v>76</v>
      </c>
      <c r="I142" s="55">
        <f>ABS(Table13[[#This Row],[sepal_length]]-$L$4)+ABS(Table13[[#This Row],[sepal_width]]-$M$4)+ABS(Table13[[#This Row],[petal_length]]-$N$4)+ABS(Table13[[#This Row],[petal_width]]-$O$4)</f>
        <v>2.75</v>
      </c>
      <c r="J142" s="66">
        <f>RANK(Table13[[#This Row],[Manhattan
Distance]],Table13[Manhattan
Distance],1)</f>
        <v>75</v>
      </c>
    </row>
    <row r="143" spans="1:10" x14ac:dyDescent="0.3">
      <c r="A143" s="64">
        <v>142</v>
      </c>
      <c r="B143" s="15">
        <v>6.9</v>
      </c>
      <c r="C143" s="14">
        <v>3.1</v>
      </c>
      <c r="D143" s="14">
        <v>5.0999999999999996</v>
      </c>
      <c r="E143" s="14">
        <v>2.2999999999999998</v>
      </c>
      <c r="F143" s="16" t="s">
        <v>5</v>
      </c>
      <c r="G143" s="58">
        <f>SQRT((Table13[[#This Row],[sepal_length]]-$L$4)^2+(Table13[[#This Row],[sepal_width]]-$M$4)^2+(Table13[[#This Row],[petal_length]]-$N$4)^2+(Table13[[#This Row],[petal_width]]-$O$4)^2)</f>
        <v>1.3425721582097552</v>
      </c>
      <c r="H143" s="16">
        <f>RANK(Table13[[#This Row],[Euclidean
Distance]],Table13[Euclidean
Distance],1)</f>
        <v>54</v>
      </c>
      <c r="I143" s="55">
        <f>ABS(Table13[[#This Row],[sepal_length]]-$L$4)+ABS(Table13[[#This Row],[sepal_width]]-$M$4)+ABS(Table13[[#This Row],[petal_length]]-$N$4)+ABS(Table13[[#This Row],[petal_width]]-$O$4)</f>
        <v>2.35</v>
      </c>
      <c r="J143" s="66">
        <f>RANK(Table13[[#This Row],[Manhattan
Distance]],Table13[Manhattan
Distance],1)</f>
        <v>60</v>
      </c>
    </row>
    <row r="144" spans="1:10" x14ac:dyDescent="0.3">
      <c r="A144" s="64">
        <v>143</v>
      </c>
      <c r="B144" s="15">
        <v>5.8</v>
      </c>
      <c r="C144" s="14">
        <v>2.7</v>
      </c>
      <c r="D144" s="14">
        <v>5.0999999999999996</v>
      </c>
      <c r="E144" s="14">
        <v>1.9</v>
      </c>
      <c r="F144" s="16" t="s">
        <v>5</v>
      </c>
      <c r="G144" s="58">
        <f>SQRT((Table13[[#This Row],[sepal_length]]-$L$4)^2+(Table13[[#This Row],[sepal_width]]-$M$4)^2+(Table13[[#This Row],[petal_length]]-$N$4)^2+(Table13[[#This Row],[petal_width]]-$O$4)^2)</f>
        <v>1.4044571905188141</v>
      </c>
      <c r="H144" s="16">
        <f>RANK(Table13[[#This Row],[Euclidean
Distance]],Table13[Euclidean
Distance],1)</f>
        <v>59</v>
      </c>
      <c r="I144" s="55">
        <f>ABS(Table13[[#This Row],[sepal_length]]-$L$4)+ABS(Table13[[#This Row],[sepal_width]]-$M$4)+ABS(Table13[[#This Row],[petal_length]]-$N$4)+ABS(Table13[[#This Row],[petal_width]]-$O$4)</f>
        <v>2.35</v>
      </c>
      <c r="J144" s="66">
        <f>RANK(Table13[[#This Row],[Manhattan
Distance]],Table13[Manhattan
Distance],1)</f>
        <v>60</v>
      </c>
    </row>
    <row r="145" spans="1:10" x14ac:dyDescent="0.3">
      <c r="A145" s="64">
        <v>144</v>
      </c>
      <c r="B145" s="15">
        <v>6.8</v>
      </c>
      <c r="C145" s="14">
        <v>3.2</v>
      </c>
      <c r="D145" s="14">
        <v>5.9</v>
      </c>
      <c r="E145" s="14">
        <v>2.2999999999999998</v>
      </c>
      <c r="F145" s="16" t="s">
        <v>5</v>
      </c>
      <c r="G145" s="58">
        <f>SQRT((Table13[[#This Row],[sepal_length]]-$L$4)^2+(Table13[[#This Row],[sepal_width]]-$M$4)^2+(Table13[[#This Row],[petal_length]]-$N$4)^2+(Table13[[#This Row],[petal_width]]-$O$4)^2)</f>
        <v>2.0229928324143915</v>
      </c>
      <c r="H145" s="16">
        <f>RANK(Table13[[#This Row],[Euclidean
Distance]],Table13[Euclidean
Distance],1)</f>
        <v>88</v>
      </c>
      <c r="I145" s="55">
        <f>ABS(Table13[[#This Row],[sepal_length]]-$L$4)+ABS(Table13[[#This Row],[sepal_width]]-$M$4)+ABS(Table13[[#This Row],[petal_length]]-$N$4)+ABS(Table13[[#This Row],[petal_width]]-$O$4)</f>
        <v>3.1500000000000004</v>
      </c>
      <c r="J145" s="66">
        <f>RANK(Table13[[#This Row],[Manhattan
Distance]],Table13[Manhattan
Distance],1)</f>
        <v>83</v>
      </c>
    </row>
    <row r="146" spans="1:10" x14ac:dyDescent="0.3">
      <c r="A146" s="64">
        <v>145</v>
      </c>
      <c r="B146" s="15">
        <v>6.7</v>
      </c>
      <c r="C146" s="14">
        <v>3.3</v>
      </c>
      <c r="D146" s="14">
        <v>5.7</v>
      </c>
      <c r="E146" s="14">
        <v>2.5</v>
      </c>
      <c r="F146" s="16" t="s">
        <v>5</v>
      </c>
      <c r="G146" s="58">
        <f>SQRT((Table13[[#This Row],[sepal_length]]-$L$4)^2+(Table13[[#This Row],[sepal_width]]-$M$4)^2+(Table13[[#This Row],[petal_length]]-$N$4)^2+(Table13[[#This Row],[petal_width]]-$O$4)^2)</f>
        <v>1.965324400703355</v>
      </c>
      <c r="H146" s="16">
        <f>RANK(Table13[[#This Row],[Euclidean
Distance]],Table13[Euclidean
Distance],1)</f>
        <v>84</v>
      </c>
      <c r="I146" s="55">
        <f>ABS(Table13[[#This Row],[sepal_length]]-$L$4)+ABS(Table13[[#This Row],[sepal_width]]-$M$4)+ABS(Table13[[#This Row],[petal_length]]-$N$4)+ABS(Table13[[#This Row],[petal_width]]-$O$4)</f>
        <v>3.1500000000000004</v>
      </c>
      <c r="J146" s="66">
        <f>RANK(Table13[[#This Row],[Manhattan
Distance]],Table13[Manhattan
Distance],1)</f>
        <v>83</v>
      </c>
    </row>
    <row r="147" spans="1:10" x14ac:dyDescent="0.3">
      <c r="A147" s="64">
        <v>146</v>
      </c>
      <c r="B147" s="15">
        <v>6.7</v>
      </c>
      <c r="C147" s="14">
        <v>3</v>
      </c>
      <c r="D147" s="14">
        <v>5.2</v>
      </c>
      <c r="E147" s="14">
        <v>2.2999999999999998</v>
      </c>
      <c r="F147" s="16" t="s">
        <v>5</v>
      </c>
      <c r="G147" s="58">
        <f>SQRT((Table13[[#This Row],[sepal_length]]-$L$4)^2+(Table13[[#This Row],[sepal_width]]-$M$4)^2+(Table13[[#This Row],[petal_length]]-$N$4)^2+(Table13[[#This Row],[petal_width]]-$O$4)^2)</f>
        <v>1.3829316685939335</v>
      </c>
      <c r="H147" s="16">
        <f>RANK(Table13[[#This Row],[Euclidean
Distance]],Table13[Euclidean
Distance],1)</f>
        <v>57</v>
      </c>
      <c r="I147" s="55">
        <f>ABS(Table13[[#This Row],[sepal_length]]-$L$4)+ABS(Table13[[#This Row],[sepal_width]]-$M$4)+ABS(Table13[[#This Row],[petal_length]]-$N$4)+ABS(Table13[[#This Row],[petal_width]]-$O$4)</f>
        <v>2.1500000000000004</v>
      </c>
      <c r="J147" s="66">
        <f>RANK(Table13[[#This Row],[Manhattan
Distance]],Table13[Manhattan
Distance],1)</f>
        <v>51</v>
      </c>
    </row>
    <row r="148" spans="1:10" x14ac:dyDescent="0.3">
      <c r="A148" s="64">
        <v>147</v>
      </c>
      <c r="B148" s="15">
        <v>6.3</v>
      </c>
      <c r="C148" s="14">
        <v>2.5</v>
      </c>
      <c r="D148" s="14">
        <v>5</v>
      </c>
      <c r="E148" s="14">
        <v>1.9</v>
      </c>
      <c r="F148" s="16" t="s">
        <v>5</v>
      </c>
      <c r="G148" s="58">
        <f>SQRT((Table13[[#This Row],[sepal_length]]-$L$4)^2+(Table13[[#This Row],[sepal_width]]-$M$4)^2+(Table13[[#This Row],[petal_length]]-$N$4)^2+(Table13[[#This Row],[petal_width]]-$O$4)^2)</f>
        <v>1.092016483392078</v>
      </c>
      <c r="H148" s="16">
        <f>RANK(Table13[[#This Row],[Euclidean
Distance]],Table13[Euclidean
Distance],1)</f>
        <v>36</v>
      </c>
      <c r="I148" s="55">
        <f>ABS(Table13[[#This Row],[sepal_length]]-$L$4)+ABS(Table13[[#This Row],[sepal_width]]-$M$4)+ABS(Table13[[#This Row],[petal_length]]-$N$4)+ABS(Table13[[#This Row],[petal_width]]-$O$4)</f>
        <v>1.9500000000000006</v>
      </c>
      <c r="J148" s="66">
        <f>RANK(Table13[[#This Row],[Manhattan
Distance]],Table13[Manhattan
Distance],1)</f>
        <v>47</v>
      </c>
    </row>
    <row r="149" spans="1:10" x14ac:dyDescent="0.3">
      <c r="A149" s="64">
        <v>148</v>
      </c>
      <c r="B149" s="15">
        <v>6.5</v>
      </c>
      <c r="C149" s="14">
        <v>3</v>
      </c>
      <c r="D149" s="14">
        <v>5.2</v>
      </c>
      <c r="E149" s="14">
        <v>2</v>
      </c>
      <c r="F149" s="16" t="s">
        <v>5</v>
      </c>
      <c r="G149" s="58">
        <f>SQRT((Table13[[#This Row],[sepal_length]]-$L$4)^2+(Table13[[#This Row],[sepal_width]]-$M$4)^2+(Table13[[#This Row],[petal_length]]-$N$4)^2+(Table13[[#This Row],[petal_width]]-$O$4)^2)</f>
        <v>1.2500000000000004</v>
      </c>
      <c r="H149" s="16">
        <f>RANK(Table13[[#This Row],[Euclidean
Distance]],Table13[Euclidean
Distance],1)</f>
        <v>47</v>
      </c>
      <c r="I149" s="55">
        <f>ABS(Table13[[#This Row],[sepal_length]]-$L$4)+ABS(Table13[[#This Row],[sepal_width]]-$M$4)+ABS(Table13[[#This Row],[petal_length]]-$N$4)+ABS(Table13[[#This Row],[petal_width]]-$O$4)</f>
        <v>2.0500000000000007</v>
      </c>
      <c r="J149" s="66">
        <f>RANK(Table13[[#This Row],[Manhattan
Distance]],Table13[Manhattan
Distance],1)</f>
        <v>50</v>
      </c>
    </row>
    <row r="150" spans="1:10" x14ac:dyDescent="0.3">
      <c r="A150" s="64">
        <v>149</v>
      </c>
      <c r="B150" s="15">
        <v>6.2</v>
      </c>
      <c r="C150" s="14">
        <v>3.4</v>
      </c>
      <c r="D150" s="14">
        <v>5.4</v>
      </c>
      <c r="E150" s="14">
        <v>2.2999999999999998</v>
      </c>
      <c r="F150" s="16" t="s">
        <v>5</v>
      </c>
      <c r="G150" s="58">
        <f>SQRT((Table13[[#This Row],[sepal_length]]-$L$4)^2+(Table13[[#This Row],[sepal_width]]-$M$4)^2+(Table13[[#This Row],[petal_length]]-$N$4)^2+(Table13[[#This Row],[petal_width]]-$O$4)^2)</f>
        <v>1.7327723451163459</v>
      </c>
      <c r="H150" s="16">
        <f>RANK(Table13[[#This Row],[Euclidean
Distance]],Table13[Euclidean
Distance],1)</f>
        <v>74</v>
      </c>
      <c r="I150" s="55">
        <f>ABS(Table13[[#This Row],[sepal_length]]-$L$4)+ABS(Table13[[#This Row],[sepal_width]]-$M$4)+ABS(Table13[[#This Row],[petal_length]]-$N$4)+ABS(Table13[[#This Row],[petal_width]]-$O$4)</f>
        <v>3.2500000000000004</v>
      </c>
      <c r="J150" s="66">
        <f>RANK(Table13[[#This Row],[Manhattan
Distance]],Table13[Manhattan
Distance],1)</f>
        <v>87</v>
      </c>
    </row>
    <row r="151" spans="1:10" x14ac:dyDescent="0.3">
      <c r="A151" s="71">
        <v>150</v>
      </c>
      <c r="B151" s="72">
        <v>5.9</v>
      </c>
      <c r="C151" s="73">
        <v>3</v>
      </c>
      <c r="D151" s="73">
        <v>5.0999999999999996</v>
      </c>
      <c r="E151" s="73">
        <v>1.8</v>
      </c>
      <c r="F151" s="74" t="s">
        <v>5</v>
      </c>
      <c r="G151" s="75">
        <f>SQRT((Table13[[#This Row],[sepal_length]]-$L$4)^2+(Table13[[#This Row],[sepal_width]]-$M$4)^2+(Table13[[#This Row],[petal_length]]-$N$4)^2+(Table13[[#This Row],[petal_width]]-$O$4)^2)</f>
        <v>1.3388427838995882</v>
      </c>
      <c r="H151" s="74">
        <f>RANK(Table13[[#This Row],[Euclidean
Distance]],Table13[Euclidean
Distance],1)</f>
        <v>53</v>
      </c>
      <c r="I151" s="76">
        <f>ABS(Table13[[#This Row],[sepal_length]]-$L$4)+ABS(Table13[[#This Row],[sepal_width]]-$M$4)+ABS(Table13[[#This Row],[petal_length]]-$N$4)+ABS(Table13[[#This Row],[petal_width]]-$O$4)</f>
        <v>2.3499999999999996</v>
      </c>
      <c r="J151" s="77">
        <f>RANK(Table13[[#This Row],[Manhattan
Distance]],Table13[Manhattan
Distance],1)</f>
        <v>59</v>
      </c>
    </row>
  </sheetData>
  <mergeCells count="1">
    <mergeCell ref="L2:P2"/>
  </mergeCells>
  <conditionalFormatting sqref="G2:G151">
    <cfRule type="top10" dxfId="10" priority="4" bottom="1" rank="5"/>
  </conditionalFormatting>
  <conditionalFormatting sqref="H2:H151">
    <cfRule type="top10" dxfId="9" priority="3" bottom="1" rank="5"/>
  </conditionalFormatting>
  <conditionalFormatting sqref="I2:I151">
    <cfRule type="top10" dxfId="8" priority="2" bottom="1" rank="5"/>
  </conditionalFormatting>
  <conditionalFormatting sqref="J2:J151">
    <cfRule type="top10" dxfId="4" priority="1" bottom="1" rank="5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37"/>
  <sheetViews>
    <sheetView topLeftCell="B1" zoomScale="150" zoomScaleNormal="150" workbookViewId="0">
      <selection activeCell="F28" sqref="F28"/>
    </sheetView>
  </sheetViews>
  <sheetFormatPr defaultRowHeight="14.4" x14ac:dyDescent="0.3"/>
  <cols>
    <col min="2" max="2" width="12.44140625" bestFit="1" customWidth="1"/>
    <col min="3" max="3" width="12" bestFit="1" customWidth="1"/>
    <col min="5" max="5" width="9.77734375" bestFit="1" customWidth="1"/>
    <col min="6" max="6" width="12.44140625" bestFit="1" customWidth="1"/>
    <col min="7" max="7" width="11.77734375" bestFit="1" customWidth="1"/>
    <col min="9" max="9" width="12.44140625" bestFit="1" customWidth="1"/>
    <col min="10" max="10" width="11.77734375" bestFit="1" customWidth="1"/>
  </cols>
  <sheetData>
    <row r="2" spans="2:10" x14ac:dyDescent="0.3">
      <c r="B2" s="1" t="s">
        <v>0</v>
      </c>
      <c r="C2" s="1" t="s">
        <v>1</v>
      </c>
      <c r="D2" s="1" t="s">
        <v>2</v>
      </c>
      <c r="E2" s="1" t="s">
        <v>7</v>
      </c>
      <c r="F2" s="1" t="s">
        <v>8</v>
      </c>
      <c r="I2" s="3" t="s">
        <v>6</v>
      </c>
    </row>
    <row r="3" spans="2:10" x14ac:dyDescent="0.3">
      <c r="B3" s="2">
        <v>5.0999999999999996</v>
      </c>
      <c r="C3" s="2">
        <v>3.5</v>
      </c>
      <c r="D3" t="s">
        <v>3</v>
      </c>
      <c r="E3" s="5">
        <f>SQRT((B3-$I$4)^2+(C3-$J$4)^2)</f>
        <v>1.0770329614269007</v>
      </c>
      <c r="F3" s="4">
        <f>16-RANK(E3,$E$3:$E$17)</f>
        <v>11</v>
      </c>
      <c r="I3" s="1" t="s">
        <v>0</v>
      </c>
      <c r="J3" s="1" t="s">
        <v>1</v>
      </c>
    </row>
    <row r="4" spans="2:10" x14ac:dyDescent="0.3">
      <c r="B4" s="2">
        <v>4.9000000000000004</v>
      </c>
      <c r="C4" s="2">
        <v>3</v>
      </c>
      <c r="D4" t="s">
        <v>3</v>
      </c>
      <c r="E4" s="5">
        <f t="shared" ref="E4:E17" si="0">SQRT((B4-$I$4)^2+(C4-$J$4)^2)</f>
        <v>1.204159457879229</v>
      </c>
      <c r="F4" s="4">
        <f t="shared" ref="F4:F17" si="1">16-RANK(E4,$E$3:$E$17)</f>
        <v>12</v>
      </c>
      <c r="I4" s="2">
        <v>6.1</v>
      </c>
      <c r="J4" s="2">
        <v>3.1</v>
      </c>
    </row>
    <row r="5" spans="2:10" x14ac:dyDescent="0.3">
      <c r="B5" s="2">
        <v>4.7</v>
      </c>
      <c r="C5" s="2">
        <v>3.2</v>
      </c>
      <c r="D5" t="s">
        <v>3</v>
      </c>
      <c r="E5" s="5">
        <f t="shared" si="0"/>
        <v>1.4035668847618195</v>
      </c>
      <c r="F5" s="4">
        <f t="shared" si="1"/>
        <v>14</v>
      </c>
    </row>
    <row r="6" spans="2:10" x14ac:dyDescent="0.3">
      <c r="B6" s="2">
        <v>4.5999999999999996</v>
      </c>
      <c r="C6" s="2">
        <v>3.1</v>
      </c>
      <c r="D6" t="s">
        <v>3</v>
      </c>
      <c r="E6" s="5">
        <f t="shared" si="0"/>
        <v>1.5</v>
      </c>
      <c r="F6" s="4">
        <f t="shared" si="1"/>
        <v>15</v>
      </c>
    </row>
    <row r="7" spans="2:10" x14ac:dyDescent="0.3">
      <c r="B7" s="2">
        <v>5</v>
      </c>
      <c r="C7" s="2">
        <v>3.6</v>
      </c>
      <c r="D7" t="s">
        <v>3</v>
      </c>
      <c r="E7" s="5">
        <f t="shared" si="0"/>
        <v>1.2083045973594568</v>
      </c>
      <c r="F7" s="4">
        <f t="shared" si="1"/>
        <v>13</v>
      </c>
    </row>
    <row r="8" spans="2:10" x14ac:dyDescent="0.3">
      <c r="B8" s="2">
        <v>7</v>
      </c>
      <c r="C8" s="2">
        <v>3.2</v>
      </c>
      <c r="D8" t="s">
        <v>4</v>
      </c>
      <c r="E8" s="5">
        <f t="shared" si="0"/>
        <v>0.90553851381374195</v>
      </c>
      <c r="F8" s="4">
        <f t="shared" si="1"/>
        <v>8</v>
      </c>
    </row>
    <row r="9" spans="2:10" x14ac:dyDescent="0.3">
      <c r="B9" s="2">
        <v>6.4</v>
      </c>
      <c r="C9" s="2">
        <v>3.2</v>
      </c>
      <c r="D9" t="s">
        <v>4</v>
      </c>
      <c r="E9" s="5">
        <f t="shared" si="0"/>
        <v>0.31622776601683866</v>
      </c>
      <c r="F9" s="4">
        <f t="shared" si="1"/>
        <v>3</v>
      </c>
    </row>
    <row r="10" spans="2:10" x14ac:dyDescent="0.3">
      <c r="B10" s="2">
        <v>6.9</v>
      </c>
      <c r="C10" s="2">
        <v>3.1</v>
      </c>
      <c r="D10" t="s">
        <v>4</v>
      </c>
      <c r="E10" s="5">
        <f t="shared" si="0"/>
        <v>0.80000000000000071</v>
      </c>
      <c r="F10" s="4">
        <f t="shared" si="1"/>
        <v>7</v>
      </c>
    </row>
    <row r="11" spans="2:10" x14ac:dyDescent="0.3">
      <c r="B11" s="2">
        <v>5.5</v>
      </c>
      <c r="C11" s="2">
        <v>2.2999999999999998</v>
      </c>
      <c r="D11" t="s">
        <v>4</v>
      </c>
      <c r="E11" s="5">
        <f t="shared" si="0"/>
        <v>1</v>
      </c>
      <c r="F11" s="4">
        <f t="shared" si="1"/>
        <v>9</v>
      </c>
    </row>
    <row r="12" spans="2:10" x14ac:dyDescent="0.3">
      <c r="B12" s="2">
        <v>6.5</v>
      </c>
      <c r="C12" s="2">
        <v>2.8</v>
      </c>
      <c r="D12" t="s">
        <v>4</v>
      </c>
      <c r="E12" s="5">
        <f t="shared" si="0"/>
        <v>0.50000000000000044</v>
      </c>
      <c r="F12" s="4">
        <f t="shared" si="1"/>
        <v>6</v>
      </c>
    </row>
    <row r="13" spans="2:10" x14ac:dyDescent="0.3">
      <c r="B13" s="2">
        <v>6.3</v>
      </c>
      <c r="C13" s="2">
        <v>3.3</v>
      </c>
      <c r="D13" t="s">
        <v>5</v>
      </c>
      <c r="E13" s="5">
        <f t="shared" si="0"/>
        <v>0.28284271247461895</v>
      </c>
      <c r="F13" s="4">
        <f t="shared" si="1"/>
        <v>1</v>
      </c>
    </row>
    <row r="14" spans="2:10" x14ac:dyDescent="0.3">
      <c r="B14" s="2">
        <v>5.8</v>
      </c>
      <c r="C14" s="2">
        <v>2.7</v>
      </c>
      <c r="D14" t="s">
        <v>5</v>
      </c>
      <c r="E14" s="5">
        <f t="shared" si="0"/>
        <v>0.49999999999999983</v>
      </c>
      <c r="F14" s="4">
        <f t="shared" si="1"/>
        <v>5</v>
      </c>
    </row>
    <row r="15" spans="2:10" x14ac:dyDescent="0.3">
      <c r="B15" s="2">
        <v>7.1</v>
      </c>
      <c r="C15" s="2">
        <v>3</v>
      </c>
      <c r="D15" t="s">
        <v>5</v>
      </c>
      <c r="E15" s="5">
        <f t="shared" si="0"/>
        <v>1.004987562112089</v>
      </c>
      <c r="F15" s="4">
        <f t="shared" si="1"/>
        <v>10</v>
      </c>
    </row>
    <row r="16" spans="2:10" x14ac:dyDescent="0.3">
      <c r="B16" s="2">
        <v>6.3</v>
      </c>
      <c r="C16" s="2">
        <v>2.9</v>
      </c>
      <c r="D16" t="s">
        <v>5</v>
      </c>
      <c r="E16" s="5">
        <f t="shared" si="0"/>
        <v>0.28284271247461928</v>
      </c>
      <c r="F16" s="4">
        <f t="shared" si="1"/>
        <v>2</v>
      </c>
    </row>
    <row r="17" spans="2:9" x14ac:dyDescent="0.3">
      <c r="B17" s="2">
        <v>6.5</v>
      </c>
      <c r="C17" s="2">
        <v>3</v>
      </c>
      <c r="D17" t="s">
        <v>5</v>
      </c>
      <c r="E17" s="5">
        <f t="shared" si="0"/>
        <v>0.4123105625617664</v>
      </c>
      <c r="F17" s="4">
        <f t="shared" si="1"/>
        <v>4</v>
      </c>
    </row>
    <row r="19" spans="2:9" x14ac:dyDescent="0.3">
      <c r="B19" s="3"/>
    </row>
    <row r="20" spans="2:9" x14ac:dyDescent="0.3">
      <c r="B20" s="1"/>
      <c r="C20" s="1"/>
    </row>
    <row r="21" spans="2:9" x14ac:dyDescent="0.3">
      <c r="B21" s="2"/>
      <c r="C21" s="2"/>
    </row>
    <row r="22" spans="2:9" x14ac:dyDescent="0.3">
      <c r="B22" s="1" t="s">
        <v>2</v>
      </c>
      <c r="C22" s="1" t="s">
        <v>7</v>
      </c>
      <c r="D22" s="1" t="s">
        <v>8</v>
      </c>
      <c r="E22" s="1" t="s">
        <v>3</v>
      </c>
      <c r="F22" s="1" t="s">
        <v>4</v>
      </c>
      <c r="G22" s="1" t="s">
        <v>5</v>
      </c>
      <c r="H22" s="1" t="s">
        <v>10</v>
      </c>
      <c r="I22" s="1" t="s">
        <v>9</v>
      </c>
    </row>
    <row r="23" spans="2:9" x14ac:dyDescent="0.3">
      <c r="B23" t="s">
        <v>5</v>
      </c>
      <c r="C23" s="5">
        <v>0.28284271247461895</v>
      </c>
      <c r="D23">
        <v>1</v>
      </c>
      <c r="E23">
        <f>COUNTIF($B$23:$B23,E$22)</f>
        <v>0</v>
      </c>
      <c r="F23">
        <f>COUNTIF($B$23:$B23,F$22)</f>
        <v>0</v>
      </c>
      <c r="G23">
        <f>COUNTIF($B$23:$B23,G$22)</f>
        <v>1</v>
      </c>
      <c r="H23">
        <f>SUM(E23:G23)</f>
        <v>1</v>
      </c>
      <c r="I23">
        <v>1</v>
      </c>
    </row>
    <row r="24" spans="2:9" x14ac:dyDescent="0.3">
      <c r="B24" t="s">
        <v>5</v>
      </c>
      <c r="C24" s="5">
        <v>0.28284271247461928</v>
      </c>
      <c r="D24">
        <v>2</v>
      </c>
      <c r="E24">
        <f>COUNTIF($B$23:$B24,E$22)</f>
        <v>0</v>
      </c>
      <c r="F24">
        <f>COUNTIF($B$23:$B24,F$22)</f>
        <v>0</v>
      </c>
      <c r="G24">
        <f>COUNTIF($B$23:$B24,G$22)</f>
        <v>2</v>
      </c>
      <c r="H24">
        <f t="shared" ref="H24:H37" si="2">SUM(E24:G24)</f>
        <v>2</v>
      </c>
      <c r="I24">
        <v>2</v>
      </c>
    </row>
    <row r="25" spans="2:9" x14ac:dyDescent="0.3">
      <c r="B25" t="s">
        <v>4</v>
      </c>
      <c r="C25" s="5">
        <v>0.31622776601683866</v>
      </c>
      <c r="D25">
        <v>3</v>
      </c>
      <c r="E25">
        <f>COUNTIF($B$23:$B25,E$22)</f>
        <v>0</v>
      </c>
      <c r="F25">
        <f>COUNTIF($B$23:$B25,F$22)</f>
        <v>1</v>
      </c>
      <c r="G25">
        <f>COUNTIF($B$23:$B25,G$22)</f>
        <v>2</v>
      </c>
      <c r="H25">
        <f t="shared" si="2"/>
        <v>3</v>
      </c>
      <c r="I25">
        <v>3</v>
      </c>
    </row>
    <row r="26" spans="2:9" x14ac:dyDescent="0.3">
      <c r="B26" t="s">
        <v>5</v>
      </c>
      <c r="C26" s="5">
        <v>0.4123105625617664</v>
      </c>
      <c r="D26">
        <v>4</v>
      </c>
      <c r="E26">
        <f>COUNTIF($B$23:$B26,E$22)</f>
        <v>0</v>
      </c>
      <c r="F26">
        <f>COUNTIF($B$23:$B26,F$22)</f>
        <v>1</v>
      </c>
      <c r="G26">
        <f>COUNTIF($B$23:$B26,G$22)</f>
        <v>3</v>
      </c>
      <c r="H26">
        <f t="shared" si="2"/>
        <v>4</v>
      </c>
      <c r="I26">
        <v>4</v>
      </c>
    </row>
    <row r="27" spans="2:9" x14ac:dyDescent="0.3">
      <c r="B27" t="s">
        <v>5</v>
      </c>
      <c r="C27" s="5">
        <v>0.49999999999999983</v>
      </c>
      <c r="D27">
        <v>5</v>
      </c>
      <c r="E27">
        <f>COUNTIF($B$23:$B27,E$22)</f>
        <v>0</v>
      </c>
      <c r="F27">
        <f>COUNTIF($B$23:$B27,F$22)</f>
        <v>1</v>
      </c>
      <c r="G27">
        <f>COUNTIF($B$23:$B27,G$22)</f>
        <v>4</v>
      </c>
      <c r="H27">
        <f t="shared" si="2"/>
        <v>5</v>
      </c>
      <c r="I27">
        <v>5</v>
      </c>
    </row>
    <row r="28" spans="2:9" x14ac:dyDescent="0.3">
      <c r="B28" s="7" t="s">
        <v>4</v>
      </c>
      <c r="C28" s="8">
        <v>0.50000000000000044</v>
      </c>
      <c r="D28" s="7">
        <v>6</v>
      </c>
      <c r="E28" s="7">
        <f>COUNTIF($B$23:$B28,E$22)</f>
        <v>0</v>
      </c>
      <c r="F28" s="7">
        <f>COUNTIF($B$23:$B28,F$22)</f>
        <v>2</v>
      </c>
      <c r="G28" s="7">
        <f>COUNTIF($B$23:$B28,G$22)</f>
        <v>4</v>
      </c>
      <c r="H28" s="7">
        <f t="shared" si="2"/>
        <v>6</v>
      </c>
      <c r="I28" s="7">
        <v>6</v>
      </c>
    </row>
    <row r="29" spans="2:9" x14ac:dyDescent="0.3">
      <c r="B29" t="s">
        <v>4</v>
      </c>
      <c r="C29" s="5">
        <v>0.80000000000000071</v>
      </c>
      <c r="D29">
        <v>7</v>
      </c>
      <c r="E29">
        <f>COUNTIF($B$23:$B29,E$22)</f>
        <v>0</v>
      </c>
      <c r="F29">
        <f>COUNTIF($B$23:$B29,F$22)</f>
        <v>3</v>
      </c>
      <c r="G29">
        <f>COUNTIF($B$23:$B29,G$22)</f>
        <v>4</v>
      </c>
      <c r="H29">
        <f t="shared" si="2"/>
        <v>7</v>
      </c>
      <c r="I29">
        <v>7</v>
      </c>
    </row>
    <row r="30" spans="2:9" x14ac:dyDescent="0.3">
      <c r="B30" t="s">
        <v>4</v>
      </c>
      <c r="C30" s="5">
        <v>0.90553851381374195</v>
      </c>
      <c r="D30">
        <v>8</v>
      </c>
      <c r="E30">
        <f>COUNTIF($B$23:$B30,E$22)</f>
        <v>0</v>
      </c>
      <c r="F30">
        <f>COUNTIF($B$23:$B30,F$22)</f>
        <v>4</v>
      </c>
      <c r="G30">
        <f>COUNTIF($B$23:$B30,G$22)</f>
        <v>4</v>
      </c>
      <c r="H30">
        <f t="shared" si="2"/>
        <v>8</v>
      </c>
      <c r="I30">
        <v>8</v>
      </c>
    </row>
    <row r="31" spans="2:9" x14ac:dyDescent="0.3">
      <c r="B31" t="s">
        <v>4</v>
      </c>
      <c r="C31" s="5">
        <v>1</v>
      </c>
      <c r="D31">
        <v>9</v>
      </c>
      <c r="E31">
        <f>COUNTIF($B$23:$B31,E$22)</f>
        <v>0</v>
      </c>
      <c r="F31">
        <f>COUNTIF($B$23:$B31,F$22)</f>
        <v>5</v>
      </c>
      <c r="G31">
        <f>COUNTIF($B$23:$B31,G$22)</f>
        <v>4</v>
      </c>
      <c r="H31">
        <f t="shared" si="2"/>
        <v>9</v>
      </c>
      <c r="I31">
        <v>9</v>
      </c>
    </row>
    <row r="32" spans="2:9" x14ac:dyDescent="0.3">
      <c r="B32" t="s">
        <v>5</v>
      </c>
      <c r="C32" s="5">
        <v>1.004987562112089</v>
      </c>
      <c r="D32">
        <v>10</v>
      </c>
      <c r="E32">
        <f>COUNTIF($B$23:$B32,E$22)</f>
        <v>0</v>
      </c>
      <c r="F32">
        <f>COUNTIF($B$23:$B32,F$22)</f>
        <v>5</v>
      </c>
      <c r="G32">
        <f>COUNTIF($B$23:$B32,G$22)</f>
        <v>5</v>
      </c>
      <c r="H32">
        <f t="shared" si="2"/>
        <v>10</v>
      </c>
      <c r="I32">
        <v>10</v>
      </c>
    </row>
    <row r="33" spans="2:9" x14ac:dyDescent="0.3">
      <c r="B33" t="s">
        <v>3</v>
      </c>
      <c r="C33" s="5">
        <v>1.0770329614269007</v>
      </c>
      <c r="D33">
        <v>11</v>
      </c>
      <c r="E33">
        <f>COUNTIF($B$23:$B33,E$22)</f>
        <v>1</v>
      </c>
      <c r="F33">
        <f>COUNTIF($B$23:$B33,F$22)</f>
        <v>5</v>
      </c>
      <c r="G33">
        <f>COUNTIF($B$23:$B33,G$22)</f>
        <v>5</v>
      </c>
      <c r="H33">
        <f t="shared" si="2"/>
        <v>11</v>
      </c>
      <c r="I33">
        <v>11</v>
      </c>
    </row>
    <row r="34" spans="2:9" x14ac:dyDescent="0.3">
      <c r="B34" t="s">
        <v>3</v>
      </c>
      <c r="C34" s="5">
        <v>1.204159457879229</v>
      </c>
      <c r="D34">
        <v>12</v>
      </c>
      <c r="E34">
        <f>COUNTIF($B$23:$B34,E$22)</f>
        <v>2</v>
      </c>
      <c r="F34">
        <f>COUNTIF($B$23:$B34,F$22)</f>
        <v>5</v>
      </c>
      <c r="G34">
        <f>COUNTIF($B$23:$B34,G$22)</f>
        <v>5</v>
      </c>
      <c r="H34">
        <f t="shared" si="2"/>
        <v>12</v>
      </c>
      <c r="I34">
        <v>12</v>
      </c>
    </row>
    <row r="35" spans="2:9" x14ac:dyDescent="0.3">
      <c r="B35" t="s">
        <v>3</v>
      </c>
      <c r="C35" s="5">
        <v>1.2083045973594568</v>
      </c>
      <c r="D35">
        <v>13</v>
      </c>
      <c r="E35">
        <f>COUNTIF($B$23:$B35,E$22)</f>
        <v>3</v>
      </c>
      <c r="F35">
        <f>COUNTIF($B$23:$B35,F$22)</f>
        <v>5</v>
      </c>
      <c r="G35">
        <f>COUNTIF($B$23:$B35,G$22)</f>
        <v>5</v>
      </c>
      <c r="H35">
        <f t="shared" si="2"/>
        <v>13</v>
      </c>
      <c r="I35">
        <v>13</v>
      </c>
    </row>
    <row r="36" spans="2:9" x14ac:dyDescent="0.3">
      <c r="B36" t="s">
        <v>3</v>
      </c>
      <c r="C36" s="5">
        <v>1.4035668847618195</v>
      </c>
      <c r="D36">
        <v>14</v>
      </c>
      <c r="E36">
        <f>COUNTIF($B$23:$B36,E$22)</f>
        <v>4</v>
      </c>
      <c r="F36">
        <f>COUNTIF($B$23:$B36,F$22)</f>
        <v>5</v>
      </c>
      <c r="G36">
        <f>COUNTIF($B$23:$B36,G$22)</f>
        <v>5</v>
      </c>
      <c r="H36">
        <f t="shared" si="2"/>
        <v>14</v>
      </c>
      <c r="I36">
        <v>14</v>
      </c>
    </row>
    <row r="37" spans="2:9" x14ac:dyDescent="0.3">
      <c r="B37" t="s">
        <v>3</v>
      </c>
      <c r="C37" s="5">
        <v>1.5</v>
      </c>
      <c r="D37">
        <v>15</v>
      </c>
      <c r="E37">
        <f>COUNTIF($B$23:$B37,E$22)</f>
        <v>5</v>
      </c>
      <c r="F37">
        <f>COUNTIF($B$23:$B37,F$22)</f>
        <v>5</v>
      </c>
      <c r="G37">
        <f>COUNTIF($B$23:$B37,G$22)</f>
        <v>5</v>
      </c>
      <c r="H37">
        <f t="shared" si="2"/>
        <v>15</v>
      </c>
      <c r="I37">
        <v>15</v>
      </c>
    </row>
  </sheetData>
  <sortState xmlns:xlrd2="http://schemas.microsoft.com/office/spreadsheetml/2017/richdata2" ref="B23:D37">
    <sortCondition ref="D23:D37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46"/>
  <sheetViews>
    <sheetView zoomScale="130" zoomScaleNormal="130" workbookViewId="0">
      <selection activeCell="E4" sqref="E4"/>
    </sheetView>
  </sheetViews>
  <sheetFormatPr defaultRowHeight="14.4" x14ac:dyDescent="0.3"/>
  <cols>
    <col min="2" max="2" width="12.21875" bestFit="1" customWidth="1"/>
    <col min="3" max="3" width="11.77734375" bestFit="1" customWidth="1"/>
    <col min="4" max="4" width="9.77734375" bestFit="1" customWidth="1"/>
    <col min="7" max="7" width="10.5546875" bestFit="1" customWidth="1"/>
    <col min="8" max="8" width="12.44140625" bestFit="1" customWidth="1"/>
    <col min="9" max="9" width="11.77734375" bestFit="1" customWidth="1"/>
  </cols>
  <sheetData>
    <row r="2" spans="1:9" x14ac:dyDescent="0.3">
      <c r="B2" s="1" t="s">
        <v>0</v>
      </c>
      <c r="C2" s="1" t="s">
        <v>1</v>
      </c>
      <c r="D2" s="1" t="s">
        <v>2</v>
      </c>
      <c r="E2" s="1" t="s">
        <v>7</v>
      </c>
      <c r="F2" s="1" t="s">
        <v>8</v>
      </c>
      <c r="H2" s="9" t="s">
        <v>11</v>
      </c>
    </row>
    <row r="3" spans="1:9" x14ac:dyDescent="0.3">
      <c r="A3">
        <v>1</v>
      </c>
      <c r="B3" s="2">
        <v>5.0999999999999996</v>
      </c>
      <c r="C3" s="2">
        <v>3.5</v>
      </c>
      <c r="D3" t="s">
        <v>3</v>
      </c>
      <c r="E3" s="6">
        <f>SQRT(($B3-$H$5)^2+($C3-$I$5)^2)</f>
        <v>0.90553851381374195</v>
      </c>
      <c r="F3" s="4">
        <f>RANK(E3,$E$3:$E$17)</f>
        <v>9</v>
      </c>
      <c r="H3" s="3" t="s">
        <v>12</v>
      </c>
    </row>
    <row r="4" spans="1:9" x14ac:dyDescent="0.3">
      <c r="A4">
        <v>2</v>
      </c>
      <c r="B4" s="2">
        <v>4.9000000000000004</v>
      </c>
      <c r="C4" s="2">
        <v>3</v>
      </c>
      <c r="D4" t="s">
        <v>3</v>
      </c>
      <c r="E4" s="6">
        <f t="shared" ref="E4:E17" si="0">SQRT(($B4-$H$5)^2+($C4-$I$5)^2)</f>
        <v>1.1704699910719623</v>
      </c>
      <c r="F4" s="4">
        <f t="shared" ref="F4:F17" si="1">RANK(E4,$E$3:$E$17)</f>
        <v>6</v>
      </c>
      <c r="H4" s="1" t="s">
        <v>0</v>
      </c>
      <c r="I4" s="1" t="s">
        <v>1</v>
      </c>
    </row>
    <row r="5" spans="1:9" x14ac:dyDescent="0.3">
      <c r="A5">
        <v>3</v>
      </c>
      <c r="B5" s="2">
        <v>4.7</v>
      </c>
      <c r="C5" s="2">
        <v>3.2</v>
      </c>
      <c r="D5" t="s">
        <v>3</v>
      </c>
      <c r="E5" s="6">
        <f t="shared" si="0"/>
        <v>1.3152946437965902</v>
      </c>
      <c r="F5" s="4">
        <f t="shared" si="1"/>
        <v>3</v>
      </c>
      <c r="H5">
        <v>6</v>
      </c>
      <c r="I5">
        <v>3.4</v>
      </c>
    </row>
    <row r="6" spans="1:9" x14ac:dyDescent="0.3">
      <c r="A6">
        <v>4</v>
      </c>
      <c r="B6" s="2">
        <v>4.5999999999999996</v>
      </c>
      <c r="C6" s="2">
        <v>3.1</v>
      </c>
      <c r="D6" t="s">
        <v>3</v>
      </c>
      <c r="E6" s="6">
        <f t="shared" si="0"/>
        <v>1.4317821063276357</v>
      </c>
      <c r="F6" s="4">
        <f t="shared" si="1"/>
        <v>2</v>
      </c>
    </row>
    <row r="7" spans="1:9" x14ac:dyDescent="0.3">
      <c r="A7">
        <v>5</v>
      </c>
      <c r="B7" s="2">
        <v>5</v>
      </c>
      <c r="C7" s="2">
        <v>3.6</v>
      </c>
      <c r="D7" t="s">
        <v>3</v>
      </c>
      <c r="E7" s="6">
        <f t="shared" si="0"/>
        <v>1.019803902718557</v>
      </c>
      <c r="F7" s="4">
        <f t="shared" si="1"/>
        <v>7</v>
      </c>
    </row>
    <row r="8" spans="1:9" x14ac:dyDescent="0.3">
      <c r="A8">
        <v>6</v>
      </c>
      <c r="B8" s="2">
        <v>5.5</v>
      </c>
      <c r="C8" s="2">
        <v>2.2999999999999998</v>
      </c>
      <c r="D8" t="s">
        <v>4</v>
      </c>
      <c r="E8" s="6">
        <f t="shared" si="0"/>
        <v>1.2083045973594573</v>
      </c>
      <c r="F8" s="4">
        <f t="shared" si="1"/>
        <v>5</v>
      </c>
    </row>
    <row r="9" spans="1:9" x14ac:dyDescent="0.3">
      <c r="A9">
        <v>7</v>
      </c>
      <c r="B9" s="2">
        <v>6.5</v>
      </c>
      <c r="C9" s="2">
        <v>2.8</v>
      </c>
      <c r="D9" t="s">
        <v>4</v>
      </c>
      <c r="E9" s="6">
        <f t="shared" si="0"/>
        <v>0.78102496759066553</v>
      </c>
      <c r="F9" s="4">
        <f t="shared" si="1"/>
        <v>12</v>
      </c>
    </row>
    <row r="10" spans="1:9" x14ac:dyDescent="0.3">
      <c r="A10">
        <v>8</v>
      </c>
      <c r="B10" s="2">
        <v>5.7</v>
      </c>
      <c r="C10" s="2">
        <v>2.8</v>
      </c>
      <c r="D10" t="s">
        <v>4</v>
      </c>
      <c r="E10" s="6">
        <f t="shared" si="0"/>
        <v>0.67082039324993692</v>
      </c>
      <c r="F10" s="4">
        <f t="shared" si="1"/>
        <v>13</v>
      </c>
    </row>
    <row r="11" spans="1:9" x14ac:dyDescent="0.3">
      <c r="A11">
        <v>9</v>
      </c>
      <c r="B11" s="2">
        <v>6.3</v>
      </c>
      <c r="C11" s="2">
        <v>3.3</v>
      </c>
      <c r="D11" t="s">
        <v>4</v>
      </c>
      <c r="E11" s="6">
        <f t="shared" si="0"/>
        <v>0.31622776601683783</v>
      </c>
      <c r="F11" s="4">
        <f t="shared" si="1"/>
        <v>15</v>
      </c>
    </row>
    <row r="12" spans="1:9" x14ac:dyDescent="0.3">
      <c r="A12">
        <v>10</v>
      </c>
      <c r="B12" s="2">
        <v>4.9000000000000004</v>
      </c>
      <c r="C12" s="2">
        <v>2.4</v>
      </c>
      <c r="D12" t="s">
        <v>4</v>
      </c>
      <c r="E12" s="6">
        <f t="shared" si="0"/>
        <v>1.4866068747318502</v>
      </c>
      <c r="F12" s="4">
        <f t="shared" si="1"/>
        <v>1</v>
      </c>
    </row>
    <row r="13" spans="1:9" x14ac:dyDescent="0.3">
      <c r="A13">
        <v>11</v>
      </c>
      <c r="B13" s="2">
        <v>7.2</v>
      </c>
      <c r="C13" s="2">
        <v>3.6</v>
      </c>
      <c r="D13" t="s">
        <v>5</v>
      </c>
      <c r="E13" s="6">
        <f t="shared" si="0"/>
        <v>1.216552506059644</v>
      </c>
      <c r="F13" s="4">
        <f t="shared" si="1"/>
        <v>4</v>
      </c>
    </row>
    <row r="14" spans="1:9" x14ac:dyDescent="0.3">
      <c r="A14">
        <v>12</v>
      </c>
      <c r="B14" s="2">
        <v>6.5</v>
      </c>
      <c r="C14" s="2">
        <v>3.2</v>
      </c>
      <c r="D14" t="s">
        <v>5</v>
      </c>
      <c r="E14" s="6">
        <f t="shared" si="0"/>
        <v>0.53851648071345037</v>
      </c>
      <c r="F14" s="4">
        <f t="shared" si="1"/>
        <v>14</v>
      </c>
    </row>
    <row r="15" spans="1:9" x14ac:dyDescent="0.3">
      <c r="A15">
        <v>13</v>
      </c>
      <c r="B15" s="2">
        <v>6.4</v>
      </c>
      <c r="C15" s="2">
        <v>2.7</v>
      </c>
      <c r="D15" t="s">
        <v>5</v>
      </c>
      <c r="E15" s="6">
        <f t="shared" si="0"/>
        <v>0.80622577482985491</v>
      </c>
      <c r="F15" s="4">
        <f t="shared" si="1"/>
        <v>11</v>
      </c>
    </row>
    <row r="16" spans="1:9" x14ac:dyDescent="0.3">
      <c r="A16">
        <v>14</v>
      </c>
      <c r="B16" s="2">
        <v>6.8</v>
      </c>
      <c r="C16" s="2">
        <v>3</v>
      </c>
      <c r="D16" t="s">
        <v>5</v>
      </c>
      <c r="E16" s="6">
        <f t="shared" si="0"/>
        <v>0.89442719099991563</v>
      </c>
      <c r="F16" s="4">
        <f t="shared" si="1"/>
        <v>10</v>
      </c>
    </row>
    <row r="17" spans="1:10" x14ac:dyDescent="0.3">
      <c r="A17">
        <v>15</v>
      </c>
      <c r="B17" s="2">
        <v>5.7</v>
      </c>
      <c r="C17" s="2">
        <v>2.5</v>
      </c>
      <c r="D17" t="s">
        <v>5</v>
      </c>
      <c r="E17" s="6">
        <f t="shared" si="0"/>
        <v>0.94868329805051366</v>
      </c>
      <c r="F17" s="4">
        <f t="shared" si="1"/>
        <v>8</v>
      </c>
    </row>
    <row r="31" spans="1:10" x14ac:dyDescent="0.3">
      <c r="D31" s="1" t="s">
        <v>2</v>
      </c>
      <c r="E31" s="1" t="s">
        <v>7</v>
      </c>
      <c r="F31" s="1" t="s">
        <v>8</v>
      </c>
      <c r="G31" s="1" t="s">
        <v>3</v>
      </c>
      <c r="H31" s="1" t="s">
        <v>4</v>
      </c>
      <c r="I31" s="1" t="s">
        <v>5</v>
      </c>
      <c r="J31" s="1" t="s">
        <v>9</v>
      </c>
    </row>
    <row r="32" spans="1:10" x14ac:dyDescent="0.3">
      <c r="D32" t="s">
        <v>4</v>
      </c>
      <c r="E32">
        <v>0.28284271247461928</v>
      </c>
      <c r="F32">
        <v>1</v>
      </c>
      <c r="G32">
        <f>COUNTIF($D$32:$D32,G$31)</f>
        <v>0</v>
      </c>
      <c r="H32">
        <f>COUNTIF($D$32:$D32,H$31)</f>
        <v>1</v>
      </c>
      <c r="I32">
        <f>COUNTIF($D$32:$D32,I$31)</f>
        <v>0</v>
      </c>
      <c r="J32">
        <v>1</v>
      </c>
    </row>
    <row r="33" spans="4:10" x14ac:dyDescent="0.3">
      <c r="D33" t="s">
        <v>5</v>
      </c>
      <c r="E33">
        <v>0.28284271247461928</v>
      </c>
      <c r="F33">
        <v>1</v>
      </c>
      <c r="G33">
        <f>COUNTIF($D$32:$D33,G$31)</f>
        <v>0</v>
      </c>
      <c r="H33">
        <f>COUNTIF($D$32:$D33,H$31)</f>
        <v>1</v>
      </c>
      <c r="I33">
        <f>COUNTIF($D$32:$D33,I$31)</f>
        <v>1</v>
      </c>
      <c r="J33">
        <v>2</v>
      </c>
    </row>
    <row r="34" spans="4:10" x14ac:dyDescent="0.3">
      <c r="D34" t="s">
        <v>4</v>
      </c>
      <c r="E34">
        <v>0.29999999999999982</v>
      </c>
      <c r="F34">
        <v>2</v>
      </c>
      <c r="G34">
        <f>COUNTIF($D$32:$D34,G$31)</f>
        <v>0</v>
      </c>
      <c r="H34">
        <f>COUNTIF($D$32:$D34,H$31)</f>
        <v>2</v>
      </c>
      <c r="I34">
        <f>COUNTIF($D$32:$D34,I$31)</f>
        <v>1</v>
      </c>
      <c r="J34">
        <v>3</v>
      </c>
    </row>
    <row r="35" spans="4:10" x14ac:dyDescent="0.3">
      <c r="D35" t="s">
        <v>5</v>
      </c>
      <c r="E35">
        <v>0.31622776601683794</v>
      </c>
      <c r="F35">
        <v>3</v>
      </c>
      <c r="G35">
        <f>COUNTIF($D$32:$D35,G$31)</f>
        <v>0</v>
      </c>
      <c r="H35">
        <f>COUNTIF($D$32:$D35,H$31)</f>
        <v>2</v>
      </c>
      <c r="I35">
        <f>COUNTIF($D$32:$D35,I$31)</f>
        <v>2</v>
      </c>
      <c r="J35">
        <v>4</v>
      </c>
    </row>
    <row r="36" spans="4:10" x14ac:dyDescent="0.3">
      <c r="D36" t="s">
        <v>5</v>
      </c>
      <c r="E36">
        <v>0.5</v>
      </c>
      <c r="F36">
        <v>4</v>
      </c>
      <c r="G36">
        <f>COUNTIF($D$32:$D36,G$31)</f>
        <v>0</v>
      </c>
      <c r="H36">
        <f>COUNTIF($D$32:$D36,H$31)</f>
        <v>2</v>
      </c>
      <c r="I36">
        <f>COUNTIF($D$32:$D36,I$31)</f>
        <v>3</v>
      </c>
      <c r="J36">
        <v>5</v>
      </c>
    </row>
    <row r="37" spans="4:10" x14ac:dyDescent="0.3">
      <c r="D37" t="s">
        <v>4</v>
      </c>
      <c r="E37">
        <v>0.63245553203367566</v>
      </c>
      <c r="F37">
        <v>5</v>
      </c>
      <c r="G37">
        <f>COUNTIF($D$32:$D37,G$31)</f>
        <v>0</v>
      </c>
      <c r="H37">
        <f>COUNTIF($D$32:$D37,H$31)</f>
        <v>3</v>
      </c>
      <c r="I37">
        <f>COUNTIF($D$32:$D37,I$31)</f>
        <v>3</v>
      </c>
      <c r="J37">
        <v>6</v>
      </c>
    </row>
    <row r="38" spans="4:10" x14ac:dyDescent="0.3">
      <c r="D38" t="s">
        <v>5</v>
      </c>
      <c r="E38">
        <v>0.7810249675906652</v>
      </c>
      <c r="F38">
        <v>6</v>
      </c>
      <c r="G38">
        <f>COUNTIF($D$32:$D38,G$31)</f>
        <v>0</v>
      </c>
      <c r="H38">
        <f>COUNTIF($D$32:$D38,H$31)</f>
        <v>3</v>
      </c>
      <c r="I38">
        <f>COUNTIF($D$32:$D38,I$31)</f>
        <v>4</v>
      </c>
      <c r="J38">
        <v>7</v>
      </c>
    </row>
    <row r="39" spans="4:10" x14ac:dyDescent="0.3">
      <c r="D39" t="s">
        <v>4</v>
      </c>
      <c r="E39">
        <v>1.0630145812734648</v>
      </c>
      <c r="F39">
        <v>7</v>
      </c>
      <c r="G39">
        <f>COUNTIF($D$32:$D39,G$31)</f>
        <v>0</v>
      </c>
      <c r="H39">
        <f>COUNTIF($D$32:$D39,H$31)</f>
        <v>4</v>
      </c>
      <c r="I39">
        <f>COUNTIF($D$32:$D39,I$31)</f>
        <v>4</v>
      </c>
      <c r="J39">
        <v>8</v>
      </c>
    </row>
    <row r="40" spans="4:10" x14ac:dyDescent="0.3">
      <c r="D40" t="s">
        <v>5</v>
      </c>
      <c r="E40">
        <v>1.0816653826391971</v>
      </c>
      <c r="F40">
        <v>8</v>
      </c>
      <c r="G40">
        <f>COUNTIF($D$32:$D40,G$31)</f>
        <v>0</v>
      </c>
      <c r="H40">
        <f>COUNTIF($D$32:$D40,H$31)</f>
        <v>4</v>
      </c>
      <c r="I40">
        <f>COUNTIF($D$32:$D40,I$31)</f>
        <v>5</v>
      </c>
      <c r="J40">
        <v>9</v>
      </c>
    </row>
    <row r="41" spans="4:10" x14ac:dyDescent="0.3">
      <c r="D41" t="s">
        <v>3</v>
      </c>
      <c r="E41">
        <v>1.3</v>
      </c>
      <c r="F41">
        <v>9</v>
      </c>
      <c r="G41">
        <f>COUNTIF($D$32:$D41,G$31)</f>
        <v>1</v>
      </c>
      <c r="H41">
        <f>COUNTIF($D$32:$D41,H$31)</f>
        <v>4</v>
      </c>
      <c r="I41">
        <f>COUNTIF($D$32:$D41,I$31)</f>
        <v>5</v>
      </c>
      <c r="J41">
        <v>10</v>
      </c>
    </row>
    <row r="42" spans="4:10" x14ac:dyDescent="0.3">
      <c r="D42" t="s">
        <v>3</v>
      </c>
      <c r="E42">
        <v>1.3999999999999995</v>
      </c>
      <c r="F42">
        <v>10</v>
      </c>
      <c r="G42">
        <f>COUNTIF($D$32:$D42,G$31)</f>
        <v>2</v>
      </c>
      <c r="H42">
        <f>COUNTIF($D$32:$D42,H$31)</f>
        <v>4</v>
      </c>
      <c r="I42">
        <f>COUNTIF($D$32:$D42,I$31)</f>
        <v>5</v>
      </c>
      <c r="J42">
        <v>11</v>
      </c>
    </row>
    <row r="43" spans="4:10" x14ac:dyDescent="0.3">
      <c r="D43" t="s">
        <v>3</v>
      </c>
      <c r="E43">
        <v>1.4317821063276353</v>
      </c>
      <c r="F43">
        <v>11</v>
      </c>
      <c r="G43">
        <f>COUNTIF($D$32:$D43,G$31)</f>
        <v>3</v>
      </c>
      <c r="H43">
        <f>COUNTIF($D$32:$D43,H$31)</f>
        <v>4</v>
      </c>
      <c r="I43">
        <f>COUNTIF($D$32:$D43,I$31)</f>
        <v>5</v>
      </c>
      <c r="J43">
        <v>12</v>
      </c>
    </row>
    <row r="44" spans="4:10" x14ac:dyDescent="0.3">
      <c r="D44" t="s">
        <v>4</v>
      </c>
      <c r="E44">
        <v>1.5231546211727811</v>
      </c>
      <c r="F44">
        <v>12</v>
      </c>
      <c r="G44">
        <f>COUNTIF($D$32:$D44,G$31)</f>
        <v>3</v>
      </c>
      <c r="H44">
        <f>COUNTIF($D$32:$D44,H$31)</f>
        <v>5</v>
      </c>
      <c r="I44">
        <f>COUNTIF($D$32:$D44,I$31)</f>
        <v>5</v>
      </c>
      <c r="J44">
        <v>13</v>
      </c>
    </row>
    <row r="45" spans="4:10" x14ac:dyDescent="0.3">
      <c r="D45" t="s">
        <v>3</v>
      </c>
      <c r="E45">
        <v>1.6124515496597096</v>
      </c>
      <c r="F45">
        <v>13</v>
      </c>
      <c r="G45">
        <f>COUNTIF($D$32:$D45,G$31)</f>
        <v>4</v>
      </c>
      <c r="H45">
        <f>COUNTIF($D$32:$D45,H$31)</f>
        <v>5</v>
      </c>
      <c r="I45">
        <f>COUNTIF($D$32:$D45,I$31)</f>
        <v>5</v>
      </c>
      <c r="J45">
        <v>14</v>
      </c>
    </row>
    <row r="46" spans="4:10" x14ac:dyDescent="0.3">
      <c r="D46" t="s">
        <v>3</v>
      </c>
      <c r="E46">
        <v>1.7029386365926404</v>
      </c>
      <c r="F46">
        <v>14</v>
      </c>
      <c r="G46">
        <f>COUNTIF($D$32:$D46,G$31)</f>
        <v>5</v>
      </c>
      <c r="H46">
        <f>COUNTIF($D$32:$D46,H$31)</f>
        <v>5</v>
      </c>
      <c r="I46">
        <f>COUNTIF($D$32:$D46,I$31)</f>
        <v>5</v>
      </c>
      <c r="J46">
        <v>15</v>
      </c>
    </row>
  </sheetData>
  <conditionalFormatting sqref="F3:F17">
    <cfRule type="top10" dxfId="44" priority="1" rank="5"/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ML-Batch-1</vt:lpstr>
      <vt:lpstr>ML-Batch-1 (4)</vt:lpstr>
      <vt:lpstr>iris</vt:lpstr>
      <vt:lpstr>K-NN</vt:lpstr>
      <vt:lpstr>K-NN (Iris)</vt:lpstr>
      <vt:lpstr>K-NN (2)</vt:lpstr>
      <vt:lpstr>K-NN (Iris) (2)</vt:lpstr>
      <vt:lpstr>ML-Batch-2</vt:lpstr>
      <vt:lpstr>ML-Batch-1 (2)</vt:lpstr>
      <vt:lpstr>ML-Batch-1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cex</dc:creator>
  <cp:lastModifiedBy>Arnab Chakraborty</cp:lastModifiedBy>
  <dcterms:created xsi:type="dcterms:W3CDTF">2018-07-02T07:21:35Z</dcterms:created>
  <dcterms:modified xsi:type="dcterms:W3CDTF">2024-08-24T15:25:30Z</dcterms:modified>
</cp:coreProperties>
</file>