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OS COMS\"/>
    </mc:Choice>
  </mc:AlternateContent>
  <xr:revisionPtr revIDLastSave="0" documentId="13_ncr:1_{0896AD55-E7CD-4540-BC69-AD55C60B03BD}" xr6:coauthVersionLast="47" xr6:coauthVersionMax="47" xr10:uidLastSave="{00000000-0000-0000-0000-000000000000}"/>
  <bookViews>
    <workbookView xWindow="-108" yWindow="-108" windowWidth="23256" windowHeight="12576" activeTab="1" xr2:uid="{169EFB03-37B4-4B2B-9A8A-5BDCEEAEFB99}"/>
  </bookViews>
  <sheets>
    <sheet name="Correlation and Regression-1" sheetId="1" r:id="rId1"/>
    <sheet name="Correlation and Regression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F4" i="2"/>
  <c r="F5" i="2"/>
  <c r="F6" i="2"/>
  <c r="F7" i="2"/>
  <c r="F3" i="2"/>
  <c r="E13" i="2"/>
  <c r="E12" i="2"/>
  <c r="G8" i="2" l="1"/>
  <c r="F14" i="1" l="1"/>
  <c r="F15" i="1"/>
  <c r="F16" i="1"/>
  <c r="C21" i="1"/>
  <c r="C20" i="1"/>
  <c r="C19" i="1"/>
  <c r="C18" i="1"/>
  <c r="C17" i="1"/>
  <c r="C16" i="1"/>
  <c r="C15" i="1"/>
  <c r="C14" i="1"/>
  <c r="C13" i="1"/>
  <c r="C11" i="1"/>
  <c r="D11" i="1"/>
  <c r="E11" i="1"/>
  <c r="F11" i="1"/>
  <c r="G11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4" i="1"/>
  <c r="F4" i="1"/>
  <c r="E4" i="1"/>
</calcChain>
</file>

<file path=xl/sharedStrings.xml><?xml version="1.0" encoding="utf-8"?>
<sst xmlns="http://schemas.openxmlformats.org/spreadsheetml/2006/main" count="65" uniqueCount="45">
  <si>
    <t>Student</t>
  </si>
  <si>
    <t>A</t>
  </si>
  <si>
    <t>B</t>
  </si>
  <si>
    <t>C</t>
  </si>
  <si>
    <t>D</t>
  </si>
  <si>
    <t>E</t>
  </si>
  <si>
    <t>F</t>
  </si>
  <si>
    <t>G</t>
  </si>
  <si>
    <t>x</t>
  </si>
  <si>
    <t>y</t>
  </si>
  <si>
    <t>x*y</t>
  </si>
  <si>
    <t>x^2</t>
  </si>
  <si>
    <t>y^2</t>
  </si>
  <si>
    <t>n =</t>
  </si>
  <si>
    <t>r =</t>
  </si>
  <si>
    <t xml:space="preserve">a (Intercept) = </t>
  </si>
  <si>
    <t>b (Slope) =</t>
  </si>
  <si>
    <t>r^2 =</t>
  </si>
  <si>
    <t>y'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</si>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</sst>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Fill="1" applyBorder="1" applyAlignment="1"/>
    <xf numFmtId="0" fontId="0" fillId="0" borderId="25" xfId="0" applyFill="1" applyBorder="1" applyAlignment="1"/>
    <xf numFmtId="0" fontId="2" fillId="0" borderId="30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 applyBorder="1" applyAlignment="1"/>
    <xf numFmtId="0" fontId="0" fillId="3" borderId="25" xfId="0" applyFill="1" applyBorder="1" applyAlignment="1"/>
    <xf numFmtId="164" fontId="0" fillId="0" borderId="14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2" xfId="0" applyFont="1" applyFill="1" applyBorder="1" applyAlignment="1"/>
    <xf numFmtId="0" fontId="1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Attendance vs. Grade%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95778737117321"/>
                  <c:y val="0.21440998998836486"/>
                </c:manualLayout>
              </c:layout>
              <c:numFmt formatCode="General" sourceLinked="0"/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Regression-1'!$C$4:$C$10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and Regression-1'!$D$4:$D$10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A-4F22-870C-168AB3D366B0}"/>
            </c:ext>
          </c:extLst>
        </c:ser>
        <c:ser>
          <c:idx val="1"/>
          <c:order val="1"/>
          <c:tx>
            <c:v>Prediction-1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and Regression-1'!$E$14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and Regression-1'!$F$14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5A-4F22-870C-168AB3D366B0}"/>
            </c:ext>
          </c:extLst>
        </c:ser>
        <c:ser>
          <c:idx val="2"/>
          <c:order val="2"/>
          <c:tx>
            <c:v>Prediction-2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Regression-1'!$E$15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and Regression-1'!$F$15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5A-4F22-870C-168AB3D366B0}"/>
            </c:ext>
          </c:extLst>
        </c:ser>
        <c:ser>
          <c:idx val="3"/>
          <c:order val="3"/>
          <c:tx>
            <c:v>Prediction-3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and Regression-1'!$E$16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and Regression-1'!$F$16</c:f>
              <c:numCache>
                <c:formatCode>General</c:formatCode>
                <c:ptCount val="1"/>
                <c:pt idx="0">
                  <c:v>77.139303482587067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5A-4F22-870C-168AB3D36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870271"/>
        <c:axId val="1851866911"/>
      </c:scatterChart>
      <c:valAx>
        <c:axId val="18518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66911"/>
        <c:crosses val="autoZero"/>
        <c:crossBetween val="midCat"/>
      </c:valAx>
      <c:valAx>
        <c:axId val="18518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7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86360</xdr:colOff>
      <xdr:row>0</xdr:row>
      <xdr:rowOff>127000</xdr:rowOff>
    </xdr:from>
    <xdr:to>
      <xdr:col>12</xdr:col>
      <xdr:colOff>553720</xdr:colOff>
      <xdr:row>3</xdr:row>
      <xdr:rowOff>49501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51E25E-BB0F-AB69-CF2D-D9CC59CCA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3160" y="127000"/>
          <a:ext cx="2905760" cy="491461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>
    <xdr:from>
      <xdr:col>8</xdr:col>
      <xdr:colOff>93784</xdr:colOff>
      <xdr:row>6</xdr:row>
      <xdr:rowOff>88118</xdr:rowOff>
    </xdr:from>
    <xdr:to>
      <xdr:col>16</xdr:col>
      <xdr:colOff>479864</xdr:colOff>
      <xdr:row>17</xdr:row>
      <xdr:rowOff>161778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94C50-8F2E-7AF6-9C6E-19E24BE5C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101601</xdr:colOff>
      <xdr:row>3</xdr:row>
      <xdr:rowOff>132080</xdr:rowOff>
    </xdr:from>
    <xdr:to>
      <xdr:col>11</xdr:col>
      <xdr:colOff>223520</xdr:colOff>
      <xdr:row>5</xdr:row>
      <xdr:rowOff>181487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C982E3-25E4-70C0-7F5E-E9960EE80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8401" y="701040"/>
          <a:ext cx="1950719" cy="415167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11</xdr:col>
      <xdr:colOff>294640</xdr:colOff>
      <xdr:row>3</xdr:row>
      <xdr:rowOff>127000</xdr:rowOff>
    </xdr:from>
    <xdr:to>
      <xdr:col>14</xdr:col>
      <xdr:colOff>145722</xdr:colOff>
      <xdr:row>6</xdr:row>
      <xdr:rowOff>10160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BCD968-DF73-199F-36A3-D7698FE32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00240" y="695960"/>
          <a:ext cx="1679882" cy="43180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  <xdr:twoCellAnchor editAs="oneCell">
    <xdr:from>
      <xdr:col>13</xdr:col>
      <xdr:colOff>5081</xdr:colOff>
      <xdr:row>0</xdr:row>
      <xdr:rowOff>121920</xdr:rowOff>
    </xdr:from>
    <xdr:to>
      <xdr:col>15</xdr:col>
      <xdr:colOff>45721</xdr:colOff>
      <xdr:row>2</xdr:row>
      <xdr:rowOff>86080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5152D1B-4978-EF8F-91F0-CAFBF3252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9881" y="121920"/>
          <a:ext cx="1259840" cy="340080"/>
        </a:xfrm>
        <a:prstGeom prst="rect">
          <a:avLst/>
        </a:prstGeom>
        <a:ln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84A1-DD4E-4B82-AD5F-30172268964A}">
  <dimension ref="B2:G22"/>
  <sheetViews>
    <sheetView zoomScale="130" zoomScaleNormal="130" workbookViewId="0">
      <selection activeCell="H15" sqref="H15"/>
    </sheetView>
  </sheetViews>
  <sheetFormatPr defaultRowHeight="14.4" x14ac:dyDescent="0.3"/>
  <sheetData>
    <row r="2" spans="2:7" ht="15" thickBot="1" x14ac:dyDescent="0.35"/>
    <row r="3" spans="2:7" ht="15" thickBot="1" x14ac:dyDescent="0.35">
      <c r="B3" s="13" t="s">
        <v>0</v>
      </c>
      <c r="C3" s="14" t="s">
        <v>8</v>
      </c>
      <c r="D3" s="15" t="s">
        <v>9</v>
      </c>
      <c r="E3" s="16" t="s">
        <v>10</v>
      </c>
      <c r="F3" s="14" t="s">
        <v>11</v>
      </c>
      <c r="G3" s="15" t="s">
        <v>12</v>
      </c>
    </row>
    <row r="4" spans="2:7" x14ac:dyDescent="0.3">
      <c r="B4" s="18" t="s">
        <v>1</v>
      </c>
      <c r="C4" s="10">
        <v>6</v>
      </c>
      <c r="D4" s="11">
        <v>82</v>
      </c>
      <c r="E4" s="12">
        <f>C4*D4</f>
        <v>492</v>
      </c>
      <c r="F4" s="10">
        <f>C4^2</f>
        <v>36</v>
      </c>
      <c r="G4" s="11">
        <f>D4^2</f>
        <v>6724</v>
      </c>
    </row>
    <row r="5" spans="2:7" x14ac:dyDescent="0.3">
      <c r="B5" s="19" t="s">
        <v>2</v>
      </c>
      <c r="C5" s="1">
        <v>2</v>
      </c>
      <c r="D5" s="2">
        <v>86</v>
      </c>
      <c r="E5" s="8">
        <f t="shared" ref="E5:E10" si="0">C5*D5</f>
        <v>172</v>
      </c>
      <c r="F5" s="1">
        <f t="shared" ref="F5:F10" si="1">C5^2</f>
        <v>4</v>
      </c>
      <c r="G5" s="2">
        <f t="shared" ref="G5:G10" si="2">D5^2</f>
        <v>7396</v>
      </c>
    </row>
    <row r="6" spans="2:7" x14ac:dyDescent="0.3">
      <c r="B6" s="19" t="s">
        <v>3</v>
      </c>
      <c r="C6" s="1">
        <v>15</v>
      </c>
      <c r="D6" s="2">
        <v>43</v>
      </c>
      <c r="E6" s="8">
        <f t="shared" si="0"/>
        <v>645</v>
      </c>
      <c r="F6" s="1">
        <f t="shared" si="1"/>
        <v>225</v>
      </c>
      <c r="G6" s="2">
        <f t="shared" si="2"/>
        <v>1849</v>
      </c>
    </row>
    <row r="7" spans="2:7" x14ac:dyDescent="0.3">
      <c r="B7" s="19" t="s">
        <v>4</v>
      </c>
      <c r="C7" s="1">
        <v>9</v>
      </c>
      <c r="D7" s="2">
        <v>74</v>
      </c>
      <c r="E7" s="8">
        <f t="shared" si="0"/>
        <v>666</v>
      </c>
      <c r="F7" s="1">
        <f t="shared" si="1"/>
        <v>81</v>
      </c>
      <c r="G7" s="2">
        <f t="shared" si="2"/>
        <v>5476</v>
      </c>
    </row>
    <row r="8" spans="2:7" x14ac:dyDescent="0.3">
      <c r="B8" s="19" t="s">
        <v>5</v>
      </c>
      <c r="C8" s="1">
        <v>12</v>
      </c>
      <c r="D8" s="2">
        <v>58</v>
      </c>
      <c r="E8" s="8">
        <f t="shared" si="0"/>
        <v>696</v>
      </c>
      <c r="F8" s="1">
        <f t="shared" si="1"/>
        <v>144</v>
      </c>
      <c r="G8" s="2">
        <f t="shared" si="2"/>
        <v>3364</v>
      </c>
    </row>
    <row r="9" spans="2:7" x14ac:dyDescent="0.3">
      <c r="B9" s="19" t="s">
        <v>6</v>
      </c>
      <c r="C9" s="1">
        <v>5</v>
      </c>
      <c r="D9" s="2">
        <v>90</v>
      </c>
      <c r="E9" s="8">
        <f t="shared" si="0"/>
        <v>450</v>
      </c>
      <c r="F9" s="1">
        <f t="shared" si="1"/>
        <v>25</v>
      </c>
      <c r="G9" s="2">
        <f t="shared" si="2"/>
        <v>8100</v>
      </c>
    </row>
    <row r="10" spans="2:7" ht="15" thickBot="1" x14ac:dyDescent="0.35">
      <c r="B10" s="20" t="s">
        <v>7</v>
      </c>
      <c r="C10" s="3">
        <v>8</v>
      </c>
      <c r="D10" s="4">
        <v>78</v>
      </c>
      <c r="E10" s="9">
        <f t="shared" si="0"/>
        <v>624</v>
      </c>
      <c r="F10" s="3">
        <f t="shared" si="1"/>
        <v>64</v>
      </c>
      <c r="G10" s="4">
        <f t="shared" si="2"/>
        <v>6084</v>
      </c>
    </row>
    <row r="11" spans="2:7" ht="17.399999999999999" customHeight="1" thickBot="1" x14ac:dyDescent="0.35">
      <c r="C11" s="5">
        <f t="shared" ref="C11:G11" si="3">SUM(C4:C10)</f>
        <v>57</v>
      </c>
      <c r="D11" s="6">
        <f t="shared" si="3"/>
        <v>511</v>
      </c>
      <c r="E11" s="6">
        <f t="shared" si="3"/>
        <v>3745</v>
      </c>
      <c r="F11" s="6">
        <f t="shared" si="3"/>
        <v>579</v>
      </c>
      <c r="G11" s="7">
        <f t="shared" si="3"/>
        <v>38993</v>
      </c>
    </row>
    <row r="12" spans="2:7" ht="15" thickBot="1" x14ac:dyDescent="0.35"/>
    <row r="13" spans="2:7" ht="15" thickBot="1" x14ac:dyDescent="0.35">
      <c r="B13" s="17" t="s">
        <v>13</v>
      </c>
      <c r="C13">
        <f>COUNTA(B4:B10)</f>
        <v>7</v>
      </c>
      <c r="E13" s="21" t="s">
        <v>8</v>
      </c>
      <c r="F13" s="25" t="s">
        <v>18</v>
      </c>
    </row>
    <row r="14" spans="2:7" ht="17.399999999999999" customHeight="1" x14ac:dyDescent="0.3">
      <c r="B14" s="17" t="s">
        <v>14</v>
      </c>
      <c r="C14">
        <f>(C13*E11-C11*D11)/(SQRT((C13*F11-C11^2)*(C13*G11-D11^2)))</f>
        <v>-0.94421517068791783</v>
      </c>
      <c r="E14" s="22">
        <v>10</v>
      </c>
      <c r="F14" s="26">
        <f>$C$17+$C$18*E14</f>
        <v>66.273631840796014</v>
      </c>
    </row>
    <row r="15" spans="2:7" ht="15" customHeight="1" x14ac:dyDescent="0.3">
      <c r="B15" s="17" t="s">
        <v>14</v>
      </c>
      <c r="C15">
        <f>CORREL(C4:C10,D4:D10)</f>
        <v>-0.94421517068791805</v>
      </c>
      <c r="E15" s="23">
        <v>11</v>
      </c>
      <c r="F15" s="27">
        <f t="shared" ref="F15:F16" si="4">$C$17+$C$18*E15</f>
        <v>62.651741293532339</v>
      </c>
    </row>
    <row r="16" spans="2:7" ht="15" thickBot="1" x14ac:dyDescent="0.35">
      <c r="B16" s="17" t="s">
        <v>14</v>
      </c>
      <c r="C16">
        <f>CORREL(D4:D10,C4:C10)</f>
        <v>-0.94421517068791805</v>
      </c>
      <c r="E16" s="24">
        <v>7</v>
      </c>
      <c r="F16" s="28">
        <f t="shared" si="4"/>
        <v>77.139303482587067</v>
      </c>
    </row>
    <row r="17" spans="2:3" x14ac:dyDescent="0.3">
      <c r="B17" s="17" t="s">
        <v>15</v>
      </c>
      <c r="C17">
        <f>(D11*F11-C11*E11)/(C13*F11-C11^2)</f>
        <v>102.49253731343283</v>
      </c>
    </row>
    <row r="18" spans="2:3" x14ac:dyDescent="0.3">
      <c r="B18" s="17" t="s">
        <v>16</v>
      </c>
      <c r="C18">
        <f>(C13*E11-C11*D11)/(C13*F11-C11^2)</f>
        <v>-3.6218905472636815</v>
      </c>
    </row>
    <row r="19" spans="2:3" x14ac:dyDescent="0.3">
      <c r="B19" s="17" t="s">
        <v>15</v>
      </c>
      <c r="C19">
        <f>INTERCEPT(D4:D10,C4:C10)</f>
        <v>102.49253731343283</v>
      </c>
    </row>
    <row r="20" spans="2:3" x14ac:dyDescent="0.3">
      <c r="B20" s="17" t="s">
        <v>16</v>
      </c>
      <c r="C20">
        <f>SLOPE(D4:D10,C4:C10)</f>
        <v>-3.621890547263682</v>
      </c>
    </row>
    <row r="21" spans="2:3" x14ac:dyDescent="0.3">
      <c r="B21" s="17" t="s">
        <v>17</v>
      </c>
      <c r="C21">
        <f>C14^2</f>
        <v>0.89154228855721385</v>
      </c>
    </row>
    <row r="22" spans="2:3" x14ac:dyDescent="0.3">
      <c r="B22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11E3-6F87-4E00-BE67-3AEE3E589C04}">
  <dimension ref="B1:Q20"/>
  <sheetViews>
    <sheetView tabSelected="1" zoomScale="120" zoomScaleNormal="120" workbookViewId="0">
      <selection activeCell="G16" sqref="G16"/>
    </sheetView>
  </sheetViews>
  <sheetFormatPr defaultRowHeight="14.4" x14ac:dyDescent="0.3"/>
  <cols>
    <col min="9" max="9" width="17.44140625" bestFit="1" customWidth="1"/>
    <col min="10" max="10" width="12.6640625" bestFit="1" customWidth="1"/>
    <col min="11" max="11" width="13.44140625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.109375" bestFit="1" customWidth="1"/>
  </cols>
  <sheetData>
    <row r="1" spans="2:14" ht="15" thickBot="1" x14ac:dyDescent="0.35"/>
    <row r="2" spans="2:14" ht="15" thickBot="1" x14ac:dyDescent="0.35">
      <c r="B2" s="21" t="s">
        <v>0</v>
      </c>
      <c r="C2" s="13" t="s">
        <v>19</v>
      </c>
      <c r="D2" s="15" t="s">
        <v>20</v>
      </c>
      <c r="E2" s="48" t="s">
        <v>9</v>
      </c>
      <c r="F2" s="25" t="s">
        <v>18</v>
      </c>
      <c r="G2" s="25" t="s">
        <v>44</v>
      </c>
      <c r="I2" t="s">
        <v>21</v>
      </c>
    </row>
    <row r="3" spans="2:14" ht="15" thickBot="1" x14ac:dyDescent="0.35">
      <c r="B3" s="30" t="s">
        <v>1</v>
      </c>
      <c r="C3" s="18">
        <v>3.2</v>
      </c>
      <c r="D3" s="31">
        <v>22</v>
      </c>
      <c r="E3" s="49">
        <v>550</v>
      </c>
      <c r="F3" s="52">
        <f>($J$18+$J$19*C3+$J$20*D3)</f>
        <v>555.36373267414149</v>
      </c>
      <c r="G3" s="52">
        <f>(E3-F3)^2</f>
        <v>28.769628199652999</v>
      </c>
    </row>
    <row r="4" spans="2:14" x14ac:dyDescent="0.3">
      <c r="B4" s="33" t="s">
        <v>2</v>
      </c>
      <c r="C4" s="19">
        <v>2.7</v>
      </c>
      <c r="D4" s="34">
        <v>27</v>
      </c>
      <c r="E4" s="50">
        <v>570</v>
      </c>
      <c r="F4" s="53">
        <f t="shared" ref="F4:F7" si="0">($J$18+$J$19*C4+$J$20*D4)</f>
        <v>584.20852829522391</v>
      </c>
      <c r="G4" s="53">
        <f t="shared" ref="G4:G7" si="1">(E4-F4)^2</f>
        <v>201.88227631617858</v>
      </c>
      <c r="I4" s="41" t="s">
        <v>22</v>
      </c>
      <c r="J4" s="41"/>
    </row>
    <row r="5" spans="2:14" x14ac:dyDescent="0.3">
      <c r="B5" s="33" t="s">
        <v>3</v>
      </c>
      <c r="C5" s="19">
        <v>2.5</v>
      </c>
      <c r="D5" s="34">
        <v>24</v>
      </c>
      <c r="E5" s="50">
        <v>525</v>
      </c>
      <c r="F5" s="53">
        <f t="shared" si="0"/>
        <v>523.08157499779293</v>
      </c>
      <c r="G5" s="53">
        <f t="shared" si="1"/>
        <v>3.6803544890932072</v>
      </c>
      <c r="I5" s="38" t="s">
        <v>23</v>
      </c>
      <c r="J5" s="38">
        <v>0.98928820282730667</v>
      </c>
    </row>
    <row r="6" spans="2:14" x14ac:dyDescent="0.3">
      <c r="B6" s="33" t="s">
        <v>4</v>
      </c>
      <c r="C6" s="19">
        <v>3.4</v>
      </c>
      <c r="D6" s="34">
        <v>28</v>
      </c>
      <c r="E6" s="50">
        <v>670</v>
      </c>
      <c r="F6" s="53">
        <f t="shared" si="0"/>
        <v>660.08960889909076</v>
      </c>
      <c r="G6" s="53">
        <f t="shared" si="1"/>
        <v>98.215851772980997</v>
      </c>
      <c r="I6" s="38" t="s">
        <v>24</v>
      </c>
      <c r="J6" s="38">
        <v>0.97869114825328229</v>
      </c>
    </row>
    <row r="7" spans="2:14" ht="15" thickBot="1" x14ac:dyDescent="0.35">
      <c r="B7" s="35" t="s">
        <v>5</v>
      </c>
      <c r="C7" s="20">
        <v>2.2000000000000002</v>
      </c>
      <c r="D7" s="36">
        <v>23</v>
      </c>
      <c r="E7" s="51">
        <v>490</v>
      </c>
      <c r="F7" s="54">
        <f t="shared" si="0"/>
        <v>482.25655513375125</v>
      </c>
      <c r="G7" s="54">
        <f t="shared" si="1"/>
        <v>59.960938396634141</v>
      </c>
      <c r="I7" s="38" t="s">
        <v>25</v>
      </c>
      <c r="J7" s="38">
        <v>0.95738229650656459</v>
      </c>
    </row>
    <row r="8" spans="2:14" ht="15" thickBot="1" x14ac:dyDescent="0.35">
      <c r="G8" s="55">
        <f>SUM(G3:G7)</f>
        <v>392.50904917453994</v>
      </c>
      <c r="I8" s="38" t="s">
        <v>26</v>
      </c>
      <c r="J8" s="38">
        <v>14.009087214635695</v>
      </c>
    </row>
    <row r="9" spans="2:14" ht="15" thickBot="1" x14ac:dyDescent="0.35">
      <c r="G9" s="46"/>
      <c r="I9" s="39" t="s">
        <v>27</v>
      </c>
      <c r="J9" s="39">
        <v>5</v>
      </c>
    </row>
    <row r="10" spans="2:14" ht="15" thickBot="1" x14ac:dyDescent="0.35">
      <c r="G10" s="47"/>
    </row>
    <row r="11" spans="2:14" ht="15" thickBot="1" x14ac:dyDescent="0.35">
      <c r="C11" s="13" t="s">
        <v>19</v>
      </c>
      <c r="D11" s="15" t="s">
        <v>20</v>
      </c>
      <c r="E11" s="29" t="s">
        <v>18</v>
      </c>
      <c r="F11" s="46"/>
      <c r="G11" s="47"/>
      <c r="I11" t="s">
        <v>28</v>
      </c>
    </row>
    <row r="12" spans="2:14" x14ac:dyDescent="0.3">
      <c r="C12" s="45">
        <v>3</v>
      </c>
      <c r="D12" s="31">
        <v>25</v>
      </c>
      <c r="E12" s="32">
        <f>$J$18+$J$19*C12+$J$20*D12</f>
        <v>581.43462523174719</v>
      </c>
      <c r="F12" s="47"/>
      <c r="I12" s="40"/>
      <c r="J12" s="40" t="s">
        <v>33</v>
      </c>
      <c r="K12" s="40" t="s">
        <v>34</v>
      </c>
      <c r="L12" s="40" t="s">
        <v>35</v>
      </c>
      <c r="M12" s="40" t="s">
        <v>6</v>
      </c>
      <c r="N12" s="40" t="s">
        <v>36</v>
      </c>
    </row>
    <row r="13" spans="2:14" ht="15" thickBot="1" x14ac:dyDescent="0.35">
      <c r="C13" s="20">
        <v>2.9</v>
      </c>
      <c r="D13" s="36">
        <v>24</v>
      </c>
      <c r="E13" s="37">
        <f>$J$18+$J$19*C13+$J$20*D13</f>
        <v>558.13763573761821</v>
      </c>
      <c r="F13" s="47"/>
      <c r="I13" s="38" t="s">
        <v>29</v>
      </c>
      <c r="J13" s="38">
        <v>2</v>
      </c>
      <c r="K13" s="38">
        <v>18027.49095082546</v>
      </c>
      <c r="L13" s="38">
        <v>9013.7454754127302</v>
      </c>
      <c r="M13" s="38">
        <v>45.928854350588743</v>
      </c>
      <c r="N13" s="38">
        <v>2.1308851746717622E-2</v>
      </c>
    </row>
    <row r="14" spans="2:14" x14ac:dyDescent="0.3">
      <c r="I14" s="38" t="s">
        <v>30</v>
      </c>
      <c r="J14" s="38">
        <v>2</v>
      </c>
      <c r="K14" s="56">
        <v>392.50904917453863</v>
      </c>
      <c r="L14" s="38">
        <v>196.25452458726932</v>
      </c>
      <c r="M14" s="38"/>
      <c r="N14" s="38"/>
    </row>
    <row r="15" spans="2:14" ht="15" thickBot="1" x14ac:dyDescent="0.35">
      <c r="I15" s="39" t="s">
        <v>31</v>
      </c>
      <c r="J15" s="39">
        <v>4</v>
      </c>
      <c r="K15" s="39">
        <v>18420</v>
      </c>
      <c r="L15" s="39"/>
      <c r="M15" s="39"/>
      <c r="N15" s="39"/>
    </row>
    <row r="16" spans="2:14" ht="15" thickBot="1" x14ac:dyDescent="0.35"/>
    <row r="17" spans="9:17" x14ac:dyDescent="0.3">
      <c r="I17" s="40"/>
      <c r="J17" s="40" t="s">
        <v>37</v>
      </c>
      <c r="K17" s="40" t="s">
        <v>26</v>
      </c>
      <c r="L17" s="40" t="s">
        <v>38</v>
      </c>
      <c r="M17" s="40" t="s">
        <v>39</v>
      </c>
      <c r="N17" s="40" t="s">
        <v>40</v>
      </c>
      <c r="O17" s="40" t="s">
        <v>41</v>
      </c>
      <c r="P17" s="40" t="s">
        <v>42</v>
      </c>
      <c r="Q17" s="40" t="s">
        <v>43</v>
      </c>
    </row>
    <row r="18" spans="9:17" x14ac:dyDescent="0.3">
      <c r="I18" s="38" t="s">
        <v>32</v>
      </c>
      <c r="J18" s="42">
        <v>-44.81018804626126</v>
      </c>
      <c r="K18" s="38">
        <v>69.246866630890381</v>
      </c>
      <c r="L18" s="38">
        <v>-0.64710780756499753</v>
      </c>
      <c r="M18" s="38">
        <v>0.58391574508017841</v>
      </c>
      <c r="N18" s="38">
        <v>-342.75540778225883</v>
      </c>
      <c r="O18" s="38">
        <v>253.13503168973631</v>
      </c>
      <c r="P18" s="38">
        <v>-342.75540778225883</v>
      </c>
      <c r="Q18" s="38">
        <v>253.13503168973631</v>
      </c>
    </row>
    <row r="19" spans="9:17" x14ac:dyDescent="0.3">
      <c r="I19" s="38" t="s">
        <v>19</v>
      </c>
      <c r="J19" s="43">
        <v>87.640151849563026</v>
      </c>
      <c r="K19" s="38">
        <v>15.237186664924886</v>
      </c>
      <c r="L19" s="38">
        <v>5.7517279125618073</v>
      </c>
      <c r="M19" s="38">
        <v>2.8922600815111749E-2</v>
      </c>
      <c r="N19" s="38">
        <v>22.079829052021836</v>
      </c>
      <c r="O19" s="38">
        <v>153.20047464710422</v>
      </c>
      <c r="P19" s="38">
        <v>22.079829052021836</v>
      </c>
      <c r="Q19" s="38">
        <v>153.20047464710422</v>
      </c>
    </row>
    <row r="20" spans="9:17" ht="15" thickBot="1" x14ac:dyDescent="0.35">
      <c r="I20" s="39" t="s">
        <v>20</v>
      </c>
      <c r="J20" s="44">
        <v>14.532974309172776</v>
      </c>
      <c r="K20" s="39">
        <v>2.9137375361504319</v>
      </c>
      <c r="L20" s="39">
        <v>4.9877431061870565</v>
      </c>
      <c r="M20" s="39">
        <v>3.7924876930238542E-2</v>
      </c>
      <c r="N20" s="39">
        <v>1.9961735454816427</v>
      </c>
      <c r="O20" s="39">
        <v>27.069775072863909</v>
      </c>
      <c r="P20" s="39">
        <v>1.9961735454816427</v>
      </c>
      <c r="Q20" s="39">
        <v>27.069775072863909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and Regression-1</vt:lpstr>
      <vt:lpstr>Correlation and Regression-2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2023-11-04T13:31:53Z</dcterms:created>
  <dcterms:modified xsi:type="dcterms:W3CDTF">2024-03-23T15:06:44Z</dcterms:modified>
</cp:coreProperties>
</file>