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E:\Arnab Docs\Six Sigma\SS Study Guide\"/>
    </mc:Choice>
  </mc:AlternateContent>
  <xr:revisionPtr revIDLastSave="0" documentId="13_ncr:1_{1196AA0C-D1ED-4D6E-9D7F-AF5FEEE0E4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1" sheetId="1" r:id="rId1"/>
    <sheet name="Chart1" sheetId="4" r:id="rId2"/>
    <sheet name="Sheet2" sheetId="2" r:id="rId3"/>
    <sheet name="Multiple Regress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H3" i="1"/>
  <c r="C4" i="1"/>
  <c r="D4" i="1"/>
  <c r="E4" i="1"/>
  <c r="H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D59" i="1" s="1"/>
  <c r="H6" i="1" s="1"/>
  <c r="E11" i="1"/>
  <c r="C12" i="1"/>
  <c r="D12" i="1"/>
  <c r="E12" i="1"/>
  <c r="H12" i="1"/>
  <c r="I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A59" i="1"/>
  <c r="B59" i="1"/>
  <c r="A4" i="2"/>
  <c r="A5" i="2"/>
  <c r="A6" i="2" s="1"/>
  <c r="H40" i="1" l="1"/>
  <c r="H34" i="1"/>
  <c r="H46" i="1"/>
  <c r="H28" i="1"/>
  <c r="B3" i="2"/>
  <c r="C59" i="1"/>
  <c r="H5" i="1" s="1"/>
  <c r="B5" i="2"/>
  <c r="A7" i="2"/>
  <c r="B6" i="2"/>
  <c r="B4" i="2"/>
  <c r="E59" i="1"/>
  <c r="H7" i="1" s="1"/>
  <c r="H8" i="1" s="1"/>
  <c r="H15" i="1" l="1"/>
  <c r="H21" i="1"/>
  <c r="H22" i="1"/>
  <c r="H24" i="1"/>
  <c r="H16" i="1"/>
  <c r="H18" i="1"/>
  <c r="H23" i="1"/>
  <c r="H17" i="1"/>
  <c r="H36" i="1"/>
  <c r="H35" i="1"/>
  <c r="E5" i="2"/>
  <c r="F5" i="2"/>
  <c r="D5" i="2"/>
  <c r="C5" i="2"/>
  <c r="H42" i="1"/>
  <c r="H41" i="1"/>
  <c r="B7" i="2"/>
  <c r="A8" i="2"/>
  <c r="H29" i="1"/>
  <c r="H30" i="1"/>
  <c r="H47" i="1"/>
  <c r="H48" i="1"/>
  <c r="C3" i="2"/>
  <c r="D3" i="2"/>
  <c r="E3" i="2"/>
  <c r="F3" i="2"/>
  <c r="C4" i="2"/>
  <c r="D4" i="2"/>
  <c r="E4" i="2"/>
  <c r="F4" i="2"/>
  <c r="C6" i="2"/>
  <c r="D6" i="2"/>
  <c r="E6" i="2"/>
  <c r="F6" i="2"/>
  <c r="B8" i="2" l="1"/>
  <c r="A9" i="2"/>
  <c r="F7" i="2"/>
  <c r="C7" i="2"/>
  <c r="D7" i="2"/>
  <c r="E7" i="2"/>
  <c r="A10" i="2" l="1"/>
  <c r="B9" i="2"/>
  <c r="C8" i="2"/>
  <c r="D8" i="2"/>
  <c r="F8" i="2"/>
  <c r="E8" i="2"/>
  <c r="E9" i="2" l="1"/>
  <c r="F9" i="2"/>
  <c r="D9" i="2"/>
  <c r="C9" i="2"/>
  <c r="A11" i="2"/>
  <c r="B10" i="2"/>
  <c r="C10" i="2" l="1"/>
  <c r="D10" i="2"/>
  <c r="E10" i="2"/>
  <c r="F10" i="2"/>
  <c r="B11" i="2"/>
  <c r="A12" i="2"/>
  <c r="B12" i="2" l="1"/>
  <c r="A13" i="2"/>
  <c r="D11" i="2"/>
  <c r="E11" i="2"/>
  <c r="F11" i="2"/>
  <c r="C11" i="2"/>
  <c r="B13" i="2" l="1"/>
  <c r="A14" i="2"/>
  <c r="C12" i="2"/>
  <c r="D12" i="2"/>
  <c r="F12" i="2"/>
  <c r="E12" i="2"/>
  <c r="A15" i="2" l="1"/>
  <c r="B14" i="2"/>
  <c r="E13" i="2"/>
  <c r="F13" i="2"/>
  <c r="C13" i="2"/>
  <c r="D13" i="2"/>
  <c r="F14" i="2" l="1"/>
  <c r="C14" i="2"/>
  <c r="D14" i="2"/>
  <c r="E14" i="2"/>
  <c r="B15" i="2"/>
  <c r="A16" i="2"/>
  <c r="A17" i="2" l="1"/>
  <c r="B16" i="2"/>
  <c r="C15" i="2"/>
  <c r="D15" i="2"/>
  <c r="F15" i="2"/>
  <c r="E15" i="2"/>
  <c r="C16" i="2" l="1"/>
  <c r="D16" i="2"/>
  <c r="F16" i="2"/>
  <c r="E16" i="2"/>
  <c r="B17" i="2"/>
  <c r="A18" i="2"/>
  <c r="E17" i="2" l="1"/>
  <c r="F17" i="2"/>
  <c r="C17" i="2"/>
  <c r="D17" i="2"/>
  <c r="A19" i="2"/>
  <c r="B18" i="2"/>
  <c r="D18" i="2" l="1"/>
  <c r="E18" i="2"/>
  <c r="F18" i="2"/>
  <c r="C18" i="2"/>
  <c r="B19" i="2"/>
  <c r="A20" i="2"/>
  <c r="B20" i="2" l="1"/>
  <c r="A21" i="2"/>
  <c r="F19" i="2"/>
  <c r="C19" i="2"/>
  <c r="D19" i="2"/>
  <c r="E19" i="2"/>
  <c r="B21" i="2" l="1"/>
  <c r="A22" i="2"/>
  <c r="C20" i="2"/>
  <c r="D20" i="2"/>
  <c r="E20" i="2"/>
  <c r="F20" i="2"/>
  <c r="A23" i="2" l="1"/>
  <c r="B22" i="2"/>
  <c r="E21" i="2"/>
  <c r="F21" i="2"/>
  <c r="C21" i="2"/>
  <c r="D21" i="2"/>
  <c r="C22" i="2" l="1"/>
  <c r="D22" i="2"/>
  <c r="F22" i="2"/>
  <c r="E22" i="2"/>
  <c r="B23" i="2"/>
  <c r="A24" i="2"/>
  <c r="F23" i="2" l="1"/>
  <c r="C23" i="2"/>
  <c r="D23" i="2"/>
  <c r="E23" i="2"/>
  <c r="B24" i="2"/>
  <c r="A25" i="2"/>
  <c r="A26" i="2" l="1"/>
  <c r="B25" i="2"/>
  <c r="C24" i="2"/>
  <c r="D24" i="2"/>
  <c r="E24" i="2"/>
  <c r="F24" i="2"/>
  <c r="E25" i="2" l="1"/>
  <c r="F25" i="2"/>
  <c r="D25" i="2"/>
  <c r="C25" i="2"/>
  <c r="A27" i="2"/>
  <c r="B26" i="2"/>
  <c r="C26" i="2" l="1"/>
  <c r="D26" i="2"/>
  <c r="F26" i="2"/>
  <c r="E26" i="2"/>
  <c r="B27" i="2"/>
  <c r="A28" i="2"/>
  <c r="D27" i="2" l="1"/>
  <c r="E27" i="2"/>
  <c r="F27" i="2"/>
  <c r="C27" i="2"/>
  <c r="A29" i="2"/>
  <c r="B28" i="2"/>
  <c r="C28" i="2" l="1"/>
  <c r="D28" i="2"/>
  <c r="E28" i="2"/>
  <c r="F28" i="2"/>
  <c r="B29" i="2"/>
  <c r="A30" i="2"/>
  <c r="A31" i="2" l="1"/>
  <c r="B30" i="2"/>
  <c r="E29" i="2"/>
  <c r="F29" i="2"/>
  <c r="C29" i="2"/>
  <c r="D29" i="2"/>
  <c r="F30" i="2" l="1"/>
  <c r="C30" i="2"/>
  <c r="D30" i="2"/>
  <c r="E30" i="2"/>
  <c r="B31" i="2"/>
  <c r="A32" i="2"/>
  <c r="C31" i="2" l="1"/>
  <c r="D31" i="2"/>
  <c r="E31" i="2"/>
  <c r="F31" i="2"/>
  <c r="A33" i="2"/>
  <c r="B32" i="2"/>
  <c r="C32" i="2" l="1"/>
  <c r="D32" i="2"/>
  <c r="F32" i="2"/>
  <c r="E32" i="2"/>
  <c r="B33" i="2"/>
  <c r="A34" i="2"/>
  <c r="A35" i="2" l="1"/>
  <c r="B34" i="2"/>
  <c r="E33" i="2"/>
  <c r="F33" i="2"/>
  <c r="C33" i="2"/>
  <c r="D33" i="2"/>
  <c r="D34" i="2" l="1"/>
  <c r="E34" i="2"/>
  <c r="F34" i="2"/>
  <c r="C34" i="2"/>
  <c r="B35" i="2"/>
  <c r="A36" i="2"/>
  <c r="B36" i="2" l="1"/>
  <c r="A37" i="2"/>
  <c r="C35" i="2"/>
  <c r="E35" i="2"/>
  <c r="D35" i="2"/>
  <c r="F35" i="2"/>
  <c r="B37" i="2" l="1"/>
  <c r="A38" i="2"/>
  <c r="C36" i="2"/>
  <c r="D36" i="2"/>
  <c r="E36" i="2"/>
  <c r="F36" i="2"/>
  <c r="A39" i="2" l="1"/>
  <c r="B38" i="2"/>
  <c r="E37" i="2"/>
  <c r="F37" i="2"/>
  <c r="C37" i="2"/>
  <c r="D37" i="2"/>
  <c r="C38" i="2" l="1"/>
  <c r="D38" i="2"/>
  <c r="E38" i="2"/>
  <c r="F38" i="2"/>
  <c r="B39" i="2"/>
  <c r="A40" i="2"/>
  <c r="B40" i="2" l="1"/>
  <c r="A41" i="2"/>
  <c r="F39" i="2"/>
  <c r="E39" i="2"/>
  <c r="C39" i="2"/>
  <c r="D39" i="2"/>
  <c r="A42" i="2" l="1"/>
  <c r="B41" i="2"/>
  <c r="C40" i="2"/>
  <c r="D40" i="2"/>
  <c r="E40" i="2"/>
  <c r="F40" i="2"/>
  <c r="E41" i="2" l="1"/>
  <c r="F41" i="2"/>
  <c r="D41" i="2"/>
  <c r="C41" i="2"/>
  <c r="A43" i="2"/>
  <c r="B42" i="2"/>
  <c r="E42" i="2" l="1"/>
  <c r="F42" i="2"/>
  <c r="C42" i="2"/>
  <c r="D42" i="2"/>
  <c r="B43" i="2"/>
  <c r="A44" i="2"/>
  <c r="D43" i="2" l="1"/>
  <c r="E43" i="2"/>
  <c r="F43" i="2"/>
  <c r="C43" i="2"/>
  <c r="B44" i="2"/>
  <c r="A45" i="2"/>
  <c r="C44" i="2" l="1"/>
  <c r="D44" i="2"/>
  <c r="E44" i="2"/>
  <c r="F44" i="2"/>
  <c r="B45" i="2"/>
  <c r="A46" i="2"/>
  <c r="E45" i="2" l="1"/>
  <c r="F45" i="2"/>
  <c r="C45" i="2"/>
  <c r="D45" i="2"/>
  <c r="A47" i="2"/>
  <c r="B46" i="2"/>
  <c r="F46" i="2" l="1"/>
  <c r="C46" i="2"/>
  <c r="E46" i="2"/>
  <c r="D46" i="2"/>
  <c r="B47" i="2"/>
  <c r="A48" i="2"/>
  <c r="A49" i="2" l="1"/>
  <c r="B48" i="2"/>
  <c r="C47" i="2"/>
  <c r="D47" i="2"/>
  <c r="F47" i="2"/>
  <c r="E47" i="2"/>
  <c r="C48" i="2" l="1"/>
  <c r="D48" i="2"/>
  <c r="F48" i="2"/>
  <c r="E48" i="2"/>
  <c r="B49" i="2"/>
  <c r="A50" i="2"/>
  <c r="E49" i="2" l="1"/>
  <c r="F49" i="2"/>
  <c r="C49" i="2"/>
  <c r="D49" i="2"/>
  <c r="A51" i="2"/>
  <c r="B50" i="2"/>
  <c r="D50" i="2" l="1"/>
  <c r="E50" i="2"/>
  <c r="F50" i="2"/>
  <c r="C50" i="2"/>
  <c r="B51" i="2"/>
  <c r="A52" i="2"/>
  <c r="B52" i="2" l="1"/>
  <c r="A53" i="2"/>
  <c r="D51" i="2"/>
  <c r="E51" i="2"/>
  <c r="F51" i="2"/>
  <c r="C51" i="2"/>
  <c r="A54" i="2" l="1"/>
  <c r="B53" i="2"/>
  <c r="C52" i="2"/>
  <c r="D52" i="2"/>
  <c r="E52" i="2"/>
  <c r="F52" i="2"/>
  <c r="E53" i="2" l="1"/>
  <c r="F53" i="2"/>
  <c r="C53" i="2"/>
  <c r="D53" i="2"/>
  <c r="A55" i="2"/>
  <c r="B54" i="2"/>
  <c r="C54" i="2" l="1"/>
  <c r="D54" i="2"/>
  <c r="E54" i="2"/>
  <c r="F54" i="2"/>
  <c r="B55" i="2"/>
  <c r="A56" i="2"/>
  <c r="B56" i="2" l="1"/>
  <c r="A57" i="2"/>
  <c r="F55" i="2"/>
  <c r="D55" i="2"/>
  <c r="C55" i="2"/>
  <c r="E55" i="2"/>
  <c r="A58" i="2" l="1"/>
  <c r="B57" i="2"/>
  <c r="C56" i="2"/>
  <c r="D56" i="2"/>
  <c r="E56" i="2"/>
  <c r="F56" i="2"/>
  <c r="E57" i="2" l="1"/>
  <c r="F57" i="2"/>
  <c r="D57" i="2"/>
  <c r="C57" i="2"/>
  <c r="A59" i="2"/>
  <c r="B58" i="2"/>
  <c r="B59" i="2" l="1"/>
  <c r="A60" i="2"/>
  <c r="D58" i="2"/>
  <c r="C58" i="2"/>
  <c r="F58" i="2"/>
  <c r="E58" i="2"/>
  <c r="B60" i="2" l="1"/>
  <c r="A61" i="2"/>
  <c r="D59" i="2"/>
  <c r="E59" i="2"/>
  <c r="F59" i="2"/>
  <c r="C59" i="2"/>
  <c r="B61" i="2" l="1"/>
  <c r="A62" i="2"/>
  <c r="C60" i="2"/>
  <c r="D60" i="2"/>
  <c r="E60" i="2"/>
  <c r="F60" i="2"/>
  <c r="A63" i="2" l="1"/>
  <c r="B62" i="2"/>
  <c r="E61" i="2"/>
  <c r="F61" i="2"/>
  <c r="C61" i="2"/>
  <c r="D61" i="2"/>
  <c r="F62" i="2" l="1"/>
  <c r="D62" i="2"/>
  <c r="E62" i="2"/>
  <c r="C62" i="2"/>
  <c r="B63" i="2"/>
  <c r="A64" i="2"/>
  <c r="A65" i="2" l="1"/>
  <c r="B64" i="2"/>
  <c r="C63" i="2"/>
  <c r="D63" i="2"/>
  <c r="E63" i="2"/>
  <c r="F63" i="2"/>
  <c r="C64" i="2" l="1"/>
  <c r="D64" i="2"/>
  <c r="F64" i="2"/>
  <c r="E64" i="2"/>
  <c r="B65" i="2"/>
  <c r="A66" i="2"/>
  <c r="A67" i="2" l="1"/>
  <c r="B66" i="2"/>
  <c r="E65" i="2"/>
  <c r="F65" i="2"/>
  <c r="D65" i="2"/>
  <c r="C65" i="2"/>
  <c r="D66" i="2" l="1"/>
  <c r="E66" i="2"/>
  <c r="F66" i="2"/>
  <c r="C66" i="2"/>
  <c r="B67" i="2"/>
  <c r="A68" i="2"/>
  <c r="B68" i="2" l="1"/>
  <c r="A69" i="2"/>
  <c r="C67" i="2"/>
  <c r="D67" i="2"/>
  <c r="E67" i="2"/>
  <c r="F67" i="2"/>
  <c r="B69" i="2" l="1"/>
  <c r="A70" i="2"/>
  <c r="C68" i="2"/>
  <c r="D68" i="2"/>
  <c r="E68" i="2"/>
  <c r="F68" i="2"/>
  <c r="A71" i="2" l="1"/>
  <c r="B70" i="2"/>
  <c r="E69" i="2"/>
  <c r="F69" i="2"/>
  <c r="D69" i="2"/>
  <c r="C69" i="2"/>
  <c r="C70" i="2" l="1"/>
  <c r="D70" i="2"/>
  <c r="E70" i="2"/>
  <c r="F70" i="2"/>
  <c r="B71" i="2"/>
  <c r="A72" i="2"/>
  <c r="B72" i="2" l="1"/>
  <c r="A73" i="2"/>
  <c r="F71" i="2"/>
  <c r="C71" i="2"/>
  <c r="D71" i="2"/>
  <c r="E71" i="2"/>
  <c r="A74" i="2" l="1"/>
  <c r="B73" i="2"/>
  <c r="C72" i="2"/>
  <c r="D72" i="2"/>
  <c r="F72" i="2"/>
  <c r="E72" i="2"/>
  <c r="E73" i="2" l="1"/>
  <c r="F73" i="2"/>
  <c r="D73" i="2"/>
  <c r="C73" i="2"/>
  <c r="A75" i="2"/>
  <c r="B74" i="2"/>
  <c r="B75" i="2" l="1"/>
  <c r="A76" i="2"/>
  <c r="C74" i="2"/>
  <c r="D74" i="2"/>
  <c r="E74" i="2"/>
  <c r="F74" i="2"/>
  <c r="A77" i="2" l="1"/>
  <c r="B76" i="2"/>
  <c r="D75" i="2"/>
  <c r="E75" i="2"/>
  <c r="F75" i="2"/>
  <c r="C75" i="2"/>
  <c r="C76" i="2" l="1"/>
  <c r="D76" i="2"/>
  <c r="F76" i="2"/>
  <c r="E76" i="2"/>
  <c r="B77" i="2"/>
  <c r="A78" i="2"/>
  <c r="A79" i="2" l="1"/>
  <c r="B78" i="2"/>
  <c r="E77" i="2"/>
  <c r="F77" i="2"/>
  <c r="C77" i="2"/>
  <c r="D77" i="2"/>
  <c r="F78" i="2" l="1"/>
  <c r="C78" i="2"/>
  <c r="D78" i="2"/>
  <c r="E78" i="2"/>
  <c r="B79" i="2"/>
  <c r="A80" i="2"/>
  <c r="A81" i="2" l="1"/>
  <c r="B80" i="2"/>
  <c r="C79" i="2"/>
  <c r="D79" i="2"/>
  <c r="F79" i="2"/>
  <c r="E79" i="2"/>
  <c r="C80" i="2" l="1"/>
  <c r="D80" i="2"/>
  <c r="F80" i="2"/>
  <c r="E80" i="2"/>
  <c r="B81" i="2"/>
  <c r="A82" i="2"/>
  <c r="A83" i="2" l="1"/>
  <c r="B82" i="2"/>
  <c r="E81" i="2"/>
  <c r="F81" i="2"/>
  <c r="C81" i="2"/>
  <c r="D81" i="2"/>
  <c r="D82" i="2" l="1"/>
  <c r="E82" i="2"/>
  <c r="F82" i="2"/>
  <c r="C82" i="2"/>
  <c r="B83" i="2"/>
  <c r="A84" i="2"/>
  <c r="C83" i="2" l="1"/>
  <c r="D83" i="2"/>
  <c r="F83" i="2"/>
  <c r="E83" i="2"/>
  <c r="B84" i="2"/>
  <c r="A85" i="2"/>
  <c r="A86" i="2" l="1"/>
  <c r="B85" i="2"/>
  <c r="C84" i="2"/>
  <c r="D84" i="2"/>
  <c r="E84" i="2"/>
  <c r="F84" i="2"/>
  <c r="E85" i="2" l="1"/>
  <c r="F85" i="2"/>
  <c r="C85" i="2"/>
  <c r="D85" i="2"/>
  <c r="A87" i="2"/>
  <c r="B86" i="2"/>
  <c r="B87" i="2" l="1"/>
  <c r="A88" i="2"/>
  <c r="C86" i="2"/>
  <c r="D86" i="2"/>
  <c r="F86" i="2"/>
  <c r="E86" i="2"/>
  <c r="B88" i="2" l="1"/>
  <c r="A89" i="2"/>
  <c r="F87" i="2"/>
  <c r="C87" i="2"/>
  <c r="D87" i="2"/>
  <c r="E87" i="2"/>
  <c r="A90" i="2" l="1"/>
  <c r="B89" i="2"/>
  <c r="C88" i="2"/>
  <c r="D88" i="2"/>
  <c r="E88" i="2"/>
  <c r="F88" i="2"/>
  <c r="E89" i="2" l="1"/>
  <c r="F89" i="2"/>
  <c r="D89" i="2"/>
  <c r="C89" i="2"/>
  <c r="A91" i="2"/>
  <c r="B90" i="2"/>
  <c r="F90" i="2" l="1"/>
  <c r="C90" i="2"/>
  <c r="D90" i="2"/>
  <c r="E90" i="2"/>
  <c r="B91" i="2"/>
  <c r="A92" i="2"/>
  <c r="B92" i="2" l="1"/>
  <c r="A93" i="2"/>
  <c r="D91" i="2"/>
  <c r="E91" i="2"/>
  <c r="F91" i="2"/>
  <c r="C91" i="2"/>
  <c r="B93" i="2" l="1"/>
  <c r="A94" i="2"/>
  <c r="C92" i="2"/>
  <c r="D92" i="2"/>
  <c r="E92" i="2"/>
  <c r="F92" i="2"/>
  <c r="A95" i="2" l="1"/>
  <c r="B94" i="2"/>
  <c r="E93" i="2"/>
  <c r="F93" i="2"/>
  <c r="C93" i="2"/>
  <c r="D93" i="2"/>
  <c r="F94" i="2" l="1"/>
  <c r="C94" i="2"/>
  <c r="D94" i="2"/>
  <c r="E94" i="2"/>
  <c r="B95" i="2"/>
  <c r="A96" i="2"/>
  <c r="A97" i="2" l="1"/>
  <c r="B96" i="2"/>
  <c r="C95" i="2"/>
  <c r="D95" i="2"/>
  <c r="E95" i="2"/>
  <c r="F95" i="2"/>
  <c r="C96" i="2" l="1"/>
  <c r="D96" i="2"/>
  <c r="F96" i="2"/>
  <c r="E96" i="2"/>
  <c r="B97" i="2"/>
  <c r="A98" i="2"/>
  <c r="A99" i="2" l="1"/>
  <c r="B98" i="2"/>
  <c r="E97" i="2"/>
  <c r="F97" i="2"/>
  <c r="C97" i="2"/>
  <c r="D97" i="2"/>
  <c r="D98" i="2" l="1"/>
  <c r="E98" i="2"/>
  <c r="F98" i="2"/>
  <c r="C98" i="2"/>
  <c r="B99" i="2"/>
  <c r="A100" i="2"/>
  <c r="B100" i="2" l="1"/>
  <c r="A101" i="2"/>
  <c r="E99" i="2"/>
  <c r="F99" i="2"/>
  <c r="C99" i="2"/>
  <c r="D99" i="2"/>
  <c r="B101" i="2" l="1"/>
  <c r="A102" i="2"/>
  <c r="C100" i="2"/>
  <c r="D100" i="2"/>
  <c r="E100" i="2"/>
  <c r="F100" i="2"/>
  <c r="A103" i="2" l="1"/>
  <c r="B102" i="2"/>
  <c r="E101" i="2"/>
  <c r="F101" i="2"/>
  <c r="C101" i="2"/>
  <c r="D101" i="2"/>
  <c r="C102" i="2" l="1"/>
  <c r="D102" i="2"/>
  <c r="E102" i="2"/>
  <c r="F102" i="2"/>
  <c r="B103" i="2"/>
  <c r="A104" i="2"/>
  <c r="B104" i="2" l="1"/>
  <c r="A105" i="2"/>
  <c r="F103" i="2"/>
  <c r="C103" i="2"/>
  <c r="E103" i="2"/>
  <c r="D103" i="2"/>
  <c r="A106" i="2" l="1"/>
  <c r="B105" i="2"/>
  <c r="C104" i="2"/>
  <c r="D104" i="2"/>
  <c r="F104" i="2"/>
  <c r="E104" i="2"/>
  <c r="E105" i="2" l="1"/>
  <c r="F105" i="2"/>
  <c r="D105" i="2"/>
  <c r="C105" i="2"/>
  <c r="A107" i="2"/>
  <c r="B106" i="2"/>
  <c r="C106" i="2" l="1"/>
  <c r="E106" i="2"/>
  <c r="D106" i="2"/>
  <c r="F106" i="2"/>
  <c r="B107" i="2"/>
  <c r="A108" i="2"/>
  <c r="D107" i="2" l="1"/>
  <c r="E107" i="2"/>
  <c r="F107" i="2"/>
  <c r="C107" i="2"/>
  <c r="B108" i="2"/>
  <c r="A109" i="2"/>
  <c r="B109" i="2" l="1"/>
  <c r="A110" i="2"/>
  <c r="C108" i="2"/>
  <c r="D108" i="2"/>
  <c r="E108" i="2"/>
  <c r="F108" i="2"/>
  <c r="A111" i="2" l="1"/>
  <c r="B110" i="2"/>
  <c r="F109" i="2"/>
  <c r="C109" i="2"/>
  <c r="D109" i="2"/>
  <c r="E109" i="2"/>
  <c r="E110" i="2" l="1"/>
  <c r="F110" i="2"/>
  <c r="D110" i="2"/>
  <c r="C110" i="2"/>
  <c r="B111" i="2"/>
  <c r="A112" i="2"/>
  <c r="B112" i="2" l="1"/>
  <c r="A113" i="2"/>
  <c r="C111" i="2"/>
  <c r="D111" i="2"/>
  <c r="F111" i="2"/>
  <c r="E111" i="2"/>
  <c r="B113" i="2" l="1"/>
  <c r="A114" i="2"/>
  <c r="C112" i="2"/>
  <c r="D112" i="2"/>
  <c r="E112" i="2"/>
  <c r="F112" i="2"/>
  <c r="A115" i="2" l="1"/>
  <c r="B114" i="2"/>
  <c r="D113" i="2"/>
  <c r="E113" i="2"/>
  <c r="F113" i="2"/>
  <c r="C113" i="2"/>
  <c r="F114" i="2" l="1"/>
  <c r="D114" i="2"/>
  <c r="E114" i="2"/>
  <c r="C114" i="2"/>
  <c r="B115" i="2"/>
  <c r="A116" i="2"/>
  <c r="B116" i="2" l="1"/>
  <c r="A117" i="2"/>
  <c r="C115" i="2"/>
  <c r="D115" i="2"/>
  <c r="E115" i="2"/>
  <c r="F115" i="2"/>
  <c r="B117" i="2" l="1"/>
  <c r="A118" i="2"/>
  <c r="C116" i="2"/>
  <c r="D116" i="2"/>
  <c r="E116" i="2"/>
  <c r="F116" i="2"/>
  <c r="A119" i="2" l="1"/>
  <c r="B118" i="2"/>
  <c r="D117" i="2"/>
  <c r="E117" i="2"/>
  <c r="F117" i="2"/>
  <c r="C117" i="2"/>
  <c r="F118" i="2" l="1"/>
  <c r="C118" i="2"/>
  <c r="D118" i="2"/>
  <c r="E118" i="2"/>
  <c r="B119" i="2"/>
  <c r="A120" i="2"/>
  <c r="D119" i="2" l="1"/>
  <c r="E119" i="2"/>
  <c r="F119" i="2"/>
  <c r="C119" i="2"/>
  <c r="B120" i="2"/>
  <c r="A121" i="2"/>
  <c r="C120" i="2" l="1"/>
  <c r="D120" i="2"/>
  <c r="E120" i="2"/>
  <c r="F120" i="2"/>
  <c r="A122" i="2"/>
  <c r="B121" i="2"/>
  <c r="D121" i="2" l="1"/>
  <c r="E121" i="2"/>
  <c r="F121" i="2"/>
  <c r="C121" i="2"/>
  <c r="A123" i="2"/>
  <c r="B122" i="2"/>
  <c r="B123" i="2" l="1"/>
  <c r="A124" i="2"/>
  <c r="F122" i="2"/>
  <c r="D122" i="2"/>
  <c r="C122" i="2"/>
  <c r="E122" i="2"/>
  <c r="B124" i="2" l="1"/>
  <c r="A125" i="2"/>
  <c r="E123" i="2"/>
  <c r="F123" i="2"/>
  <c r="C123" i="2"/>
  <c r="D123" i="2"/>
  <c r="A126" i="2" l="1"/>
  <c r="B125" i="2"/>
  <c r="C124" i="2"/>
  <c r="D124" i="2"/>
  <c r="F124" i="2"/>
  <c r="E124" i="2"/>
  <c r="D125" i="2" l="1"/>
  <c r="E125" i="2"/>
  <c r="F125" i="2"/>
  <c r="C125" i="2"/>
  <c r="A127" i="2"/>
  <c r="B126" i="2"/>
  <c r="F126" i="2" l="1"/>
  <c r="C126" i="2"/>
  <c r="E126" i="2"/>
  <c r="D126" i="2"/>
  <c r="B127" i="2"/>
  <c r="A128" i="2"/>
  <c r="B128" i="2" l="1"/>
  <c r="A129" i="2"/>
  <c r="F127" i="2"/>
  <c r="C127" i="2"/>
  <c r="D127" i="2"/>
  <c r="E127" i="2"/>
  <c r="A130" i="2" l="1"/>
  <c r="B129" i="2"/>
  <c r="C128" i="2"/>
  <c r="D128" i="2"/>
  <c r="E128" i="2"/>
  <c r="F128" i="2"/>
  <c r="D129" i="2" l="1"/>
  <c r="E129" i="2"/>
  <c r="C129" i="2"/>
  <c r="F129" i="2"/>
  <c r="A131" i="2"/>
  <c r="B130" i="2"/>
  <c r="F130" i="2" l="1"/>
  <c r="C130" i="2"/>
  <c r="E130" i="2"/>
  <c r="D130" i="2"/>
  <c r="A132" i="2"/>
  <c r="B131" i="2"/>
  <c r="E131" i="2" l="1"/>
  <c r="F131" i="2"/>
  <c r="C131" i="2"/>
  <c r="D131" i="2"/>
  <c r="B132" i="2"/>
  <c r="A133" i="2"/>
  <c r="A134" i="2" l="1"/>
  <c r="B133" i="2"/>
  <c r="C132" i="2"/>
  <c r="E132" i="2"/>
  <c r="D132" i="2"/>
  <c r="F132" i="2"/>
  <c r="D133" i="2" l="1"/>
  <c r="E133" i="2"/>
  <c r="C133" i="2"/>
  <c r="F133" i="2"/>
  <c r="A135" i="2"/>
  <c r="B134" i="2"/>
  <c r="F134" i="2" l="1"/>
  <c r="C134" i="2"/>
  <c r="D134" i="2"/>
  <c r="E134" i="2"/>
  <c r="A136" i="2"/>
  <c r="B135" i="2"/>
  <c r="C135" i="2" l="1"/>
  <c r="D135" i="2"/>
  <c r="E135" i="2"/>
  <c r="F135" i="2"/>
  <c r="B136" i="2"/>
  <c r="A137" i="2"/>
  <c r="B137" i="2" l="1"/>
  <c r="A138" i="2"/>
  <c r="C136" i="2"/>
  <c r="D136" i="2"/>
  <c r="E136" i="2"/>
  <c r="F136" i="2"/>
  <c r="A139" i="2" l="1"/>
  <c r="B138" i="2"/>
  <c r="D137" i="2"/>
  <c r="C137" i="2"/>
  <c r="F137" i="2"/>
  <c r="E137" i="2"/>
  <c r="F138" i="2" l="1"/>
  <c r="D138" i="2"/>
  <c r="E138" i="2"/>
  <c r="C138" i="2"/>
  <c r="A140" i="2"/>
  <c r="B139" i="2"/>
  <c r="B140" i="2" l="1"/>
  <c r="A141" i="2"/>
  <c r="C139" i="2"/>
  <c r="D139" i="2"/>
  <c r="E139" i="2"/>
  <c r="F139" i="2"/>
  <c r="A142" i="2" l="1"/>
  <c r="B141" i="2"/>
  <c r="C140" i="2"/>
  <c r="D140" i="2"/>
  <c r="F140" i="2"/>
  <c r="E140" i="2"/>
  <c r="D141" i="2" l="1"/>
  <c r="E141" i="2"/>
  <c r="F141" i="2"/>
  <c r="C141" i="2"/>
  <c r="A143" i="2"/>
  <c r="B142" i="2"/>
  <c r="F142" i="2" l="1"/>
  <c r="C142" i="2"/>
  <c r="D142" i="2"/>
  <c r="E142" i="2"/>
  <c r="B143" i="2"/>
  <c r="A144" i="2"/>
  <c r="B144" i="2" l="1"/>
  <c r="A145" i="2"/>
  <c r="D143" i="2"/>
  <c r="C143" i="2"/>
  <c r="F143" i="2"/>
  <c r="E143" i="2"/>
  <c r="C144" i="2" l="1"/>
  <c r="D144" i="2"/>
  <c r="F144" i="2"/>
  <c r="E144" i="2"/>
  <c r="B145" i="2"/>
  <c r="A146" i="2"/>
  <c r="D145" i="2" l="1"/>
  <c r="E145" i="2"/>
  <c r="F145" i="2"/>
  <c r="C145" i="2"/>
  <c r="A147" i="2"/>
  <c r="B146" i="2"/>
  <c r="B147" i="2" l="1"/>
  <c r="A148" i="2"/>
  <c r="F146" i="2"/>
  <c r="C146" i="2"/>
  <c r="D146" i="2"/>
  <c r="E146" i="2"/>
  <c r="B148" i="2" l="1"/>
  <c r="A149" i="2"/>
  <c r="D147" i="2"/>
  <c r="C147" i="2"/>
  <c r="E147" i="2"/>
  <c r="F147" i="2"/>
  <c r="A150" i="2" l="1"/>
  <c r="B149" i="2"/>
  <c r="C148" i="2"/>
  <c r="D148" i="2"/>
  <c r="F148" i="2"/>
  <c r="E148" i="2"/>
  <c r="D149" i="2" l="1"/>
  <c r="E149" i="2"/>
  <c r="F149" i="2"/>
  <c r="C149" i="2"/>
  <c r="A151" i="2"/>
  <c r="B150" i="2"/>
  <c r="F150" i="2" l="1"/>
  <c r="C150" i="2"/>
  <c r="D150" i="2"/>
  <c r="E150" i="2"/>
  <c r="B151" i="2"/>
  <c r="A152" i="2"/>
  <c r="D151" i="2" l="1"/>
  <c r="C151" i="2"/>
  <c r="E151" i="2"/>
  <c r="F151" i="2"/>
  <c r="B152" i="2"/>
  <c r="A153" i="2"/>
  <c r="B153" i="2" l="1"/>
  <c r="A154" i="2"/>
  <c r="C152" i="2"/>
  <c r="D152" i="2"/>
  <c r="F152" i="2"/>
  <c r="E152" i="2"/>
  <c r="A155" i="2" l="1"/>
  <c r="B154" i="2"/>
  <c r="D153" i="2"/>
  <c r="E153" i="2"/>
  <c r="F153" i="2"/>
  <c r="C153" i="2"/>
  <c r="F154" i="2" l="1"/>
  <c r="D154" i="2"/>
  <c r="E154" i="2"/>
  <c r="C154" i="2"/>
  <c r="B155" i="2"/>
  <c r="A156" i="2"/>
  <c r="D155" i="2" l="1"/>
  <c r="C155" i="2"/>
  <c r="E155" i="2"/>
  <c r="F155" i="2"/>
  <c r="B156" i="2"/>
  <c r="A157" i="2"/>
  <c r="C156" i="2" l="1"/>
  <c r="D156" i="2"/>
  <c r="F156" i="2"/>
  <c r="E156" i="2"/>
  <c r="A158" i="2"/>
  <c r="B157" i="2"/>
  <c r="D157" i="2" l="1"/>
  <c r="E157" i="2"/>
  <c r="F157" i="2"/>
  <c r="C157" i="2"/>
  <c r="A159" i="2"/>
  <c r="B158" i="2"/>
  <c r="F158" i="2" l="1"/>
  <c r="C158" i="2"/>
  <c r="D158" i="2"/>
  <c r="E158" i="2"/>
  <c r="B159" i="2"/>
  <c r="A160" i="2"/>
  <c r="D159" i="2" l="1"/>
  <c r="C159" i="2"/>
  <c r="F159" i="2"/>
  <c r="E159" i="2"/>
  <c r="B160" i="2"/>
  <c r="A161" i="2"/>
  <c r="B161" i="2" l="1"/>
  <c r="A162" i="2"/>
  <c r="C160" i="2"/>
  <c r="D160" i="2"/>
  <c r="F160" i="2"/>
  <c r="E160" i="2"/>
  <c r="A163" i="2" l="1"/>
  <c r="B162" i="2"/>
  <c r="D161" i="2"/>
  <c r="E161" i="2"/>
  <c r="F161" i="2"/>
  <c r="C161" i="2"/>
  <c r="F162" i="2" l="1"/>
  <c r="C162" i="2"/>
  <c r="D162" i="2"/>
  <c r="E162" i="2"/>
  <c r="B163" i="2"/>
  <c r="A164" i="2"/>
  <c r="B164" i="2" l="1"/>
  <c r="A165" i="2"/>
  <c r="D163" i="2"/>
  <c r="C163" i="2"/>
  <c r="E163" i="2"/>
  <c r="F163" i="2"/>
  <c r="A166" i="2" l="1"/>
  <c r="B165" i="2"/>
  <c r="C164" i="2"/>
  <c r="D164" i="2"/>
  <c r="F164" i="2"/>
  <c r="E164" i="2"/>
  <c r="D165" i="2" l="1"/>
  <c r="E165" i="2"/>
  <c r="F165" i="2"/>
  <c r="C165" i="2"/>
  <c r="A167" i="2"/>
  <c r="B166" i="2"/>
  <c r="B167" i="2" l="1"/>
  <c r="A168" i="2"/>
  <c r="F166" i="2"/>
  <c r="C166" i="2"/>
  <c r="D166" i="2"/>
  <c r="E166" i="2"/>
  <c r="B168" i="2" l="1"/>
  <c r="A169" i="2"/>
  <c r="D167" i="2"/>
  <c r="C167" i="2"/>
  <c r="E167" i="2"/>
  <c r="F167" i="2"/>
  <c r="B169" i="2" l="1"/>
  <c r="A170" i="2"/>
  <c r="C168" i="2"/>
  <c r="D168" i="2"/>
  <c r="F168" i="2"/>
  <c r="E168" i="2"/>
  <c r="A171" i="2" l="1"/>
  <c r="B170" i="2"/>
  <c r="D169" i="2"/>
  <c r="E169" i="2"/>
  <c r="F169" i="2"/>
  <c r="C169" i="2"/>
  <c r="F170" i="2" l="1"/>
  <c r="D170" i="2"/>
  <c r="C170" i="2"/>
  <c r="E170" i="2"/>
  <c r="B171" i="2"/>
  <c r="A172" i="2"/>
  <c r="D171" i="2" l="1"/>
  <c r="C171" i="2"/>
  <c r="E171" i="2"/>
  <c r="F171" i="2"/>
  <c r="B172" i="2"/>
  <c r="A173" i="2"/>
  <c r="A174" i="2" l="1"/>
  <c r="B173" i="2"/>
  <c r="C172" i="2"/>
  <c r="D172" i="2"/>
  <c r="F172" i="2"/>
  <c r="E172" i="2"/>
  <c r="D173" i="2" l="1"/>
  <c r="E173" i="2"/>
  <c r="F173" i="2"/>
  <c r="C173" i="2"/>
  <c r="A175" i="2"/>
  <c r="B174" i="2"/>
  <c r="F174" i="2" l="1"/>
  <c r="C174" i="2"/>
  <c r="D174" i="2"/>
  <c r="E174" i="2"/>
  <c r="B175" i="2"/>
  <c r="A176" i="2"/>
  <c r="B176" i="2" l="1"/>
  <c r="A177" i="2"/>
  <c r="D175" i="2"/>
  <c r="C175" i="2"/>
  <c r="F175" i="2"/>
  <c r="E175" i="2"/>
  <c r="B177" i="2" l="1"/>
  <c r="A178" i="2"/>
  <c r="C176" i="2"/>
  <c r="D176" i="2"/>
  <c r="F176" i="2"/>
  <c r="E176" i="2"/>
  <c r="A179" i="2" l="1"/>
  <c r="B178" i="2"/>
  <c r="D177" i="2"/>
  <c r="E177" i="2"/>
  <c r="F177" i="2"/>
  <c r="C177" i="2"/>
  <c r="F178" i="2" l="1"/>
  <c r="C178" i="2"/>
  <c r="D178" i="2"/>
  <c r="E178" i="2"/>
  <c r="B179" i="2"/>
  <c r="A180" i="2"/>
  <c r="B180" i="2" l="1"/>
  <c r="A181" i="2"/>
  <c r="D179" i="2"/>
  <c r="C179" i="2"/>
  <c r="E179" i="2"/>
  <c r="F179" i="2"/>
  <c r="A182" i="2" l="1"/>
  <c r="B181" i="2"/>
  <c r="C180" i="2"/>
  <c r="F180" i="2"/>
  <c r="D180" i="2"/>
  <c r="E180" i="2"/>
  <c r="D181" i="2" l="1"/>
  <c r="E181" i="2"/>
  <c r="C181" i="2"/>
  <c r="F181" i="2"/>
  <c r="A183" i="2"/>
  <c r="B182" i="2"/>
  <c r="F182" i="2" l="1"/>
  <c r="D182" i="2"/>
  <c r="E182" i="2"/>
  <c r="C182" i="2"/>
  <c r="A184" i="2"/>
  <c r="B183" i="2"/>
  <c r="D183" i="2" l="1"/>
  <c r="E183" i="2"/>
  <c r="F183" i="2"/>
  <c r="C183" i="2"/>
  <c r="B184" i="2"/>
  <c r="A185" i="2"/>
  <c r="B185" i="2" l="1"/>
  <c r="A186" i="2"/>
  <c r="C184" i="2"/>
  <c r="D184" i="2"/>
  <c r="F184" i="2"/>
  <c r="E184" i="2"/>
  <c r="A187" i="2" l="1"/>
  <c r="B186" i="2"/>
  <c r="D185" i="2"/>
  <c r="E185" i="2"/>
  <c r="C185" i="2"/>
  <c r="F185" i="2"/>
  <c r="F186" i="2" l="1"/>
  <c r="C186" i="2"/>
  <c r="D186" i="2"/>
  <c r="E186" i="2"/>
  <c r="B187" i="2"/>
  <c r="A188" i="2"/>
  <c r="B188" i="2" l="1"/>
  <c r="A189" i="2"/>
  <c r="C187" i="2"/>
  <c r="D187" i="2"/>
  <c r="F187" i="2"/>
  <c r="E187" i="2"/>
  <c r="B189" i="2" l="1"/>
  <c r="A190" i="2"/>
  <c r="C188" i="2"/>
  <c r="F188" i="2"/>
  <c r="D188" i="2"/>
  <c r="E188" i="2"/>
  <c r="A191" i="2" l="1"/>
  <c r="B190" i="2"/>
  <c r="D189" i="2"/>
  <c r="E189" i="2"/>
  <c r="F189" i="2"/>
  <c r="C189" i="2"/>
  <c r="F190" i="2" l="1"/>
  <c r="D190" i="2"/>
  <c r="E190" i="2"/>
  <c r="C190" i="2"/>
  <c r="B191" i="2"/>
  <c r="A192" i="2"/>
  <c r="B192" i="2" l="1"/>
  <c r="A193" i="2"/>
  <c r="D191" i="2"/>
  <c r="F191" i="2"/>
  <c r="C191" i="2"/>
  <c r="E191" i="2"/>
  <c r="B193" i="2" l="1"/>
  <c r="A194" i="2"/>
  <c r="C192" i="2"/>
  <c r="D192" i="2"/>
  <c r="E192" i="2"/>
  <c r="F192" i="2"/>
  <c r="A195" i="2" l="1"/>
  <c r="B194" i="2"/>
  <c r="D193" i="2"/>
  <c r="E193" i="2"/>
  <c r="C193" i="2"/>
  <c r="F193" i="2"/>
  <c r="F194" i="2" l="1"/>
  <c r="C194" i="2"/>
  <c r="D194" i="2"/>
  <c r="E194" i="2"/>
  <c r="A196" i="2"/>
  <c r="B195" i="2"/>
  <c r="F195" i="2" l="1"/>
  <c r="D195" i="2"/>
  <c r="C195" i="2"/>
  <c r="E195" i="2"/>
  <c r="B196" i="2"/>
  <c r="A197" i="2"/>
  <c r="C196" i="2" l="1"/>
  <c r="D196" i="2"/>
  <c r="F196" i="2"/>
  <c r="E196" i="2"/>
  <c r="A198" i="2"/>
  <c r="B197" i="2"/>
  <c r="B198" i="2" l="1"/>
  <c r="A199" i="2"/>
  <c r="D197" i="2"/>
  <c r="E197" i="2"/>
  <c r="F197" i="2"/>
  <c r="C197" i="2"/>
  <c r="A200" i="2" l="1"/>
  <c r="B199" i="2"/>
  <c r="F198" i="2"/>
  <c r="D198" i="2"/>
  <c r="C198" i="2"/>
  <c r="E198" i="2"/>
  <c r="C199" i="2" l="1"/>
  <c r="D199" i="2"/>
  <c r="E199" i="2"/>
  <c r="F199" i="2"/>
  <c r="B200" i="2"/>
  <c r="A201" i="2"/>
  <c r="B201" i="2" l="1"/>
  <c r="A202" i="2"/>
  <c r="F200" i="2"/>
  <c r="C200" i="2"/>
  <c r="D200" i="2"/>
  <c r="E200" i="2"/>
  <c r="B202" i="2" l="1"/>
  <c r="A203" i="2"/>
  <c r="D201" i="2"/>
  <c r="E201" i="2"/>
  <c r="C201" i="2"/>
  <c r="F201" i="2"/>
  <c r="A204" i="2" l="1"/>
  <c r="B203" i="2"/>
  <c r="F202" i="2"/>
  <c r="C202" i="2"/>
  <c r="D202" i="2"/>
  <c r="E202" i="2"/>
  <c r="F203" i="2" l="1"/>
  <c r="C203" i="2"/>
  <c r="D203" i="2"/>
  <c r="E203" i="2"/>
  <c r="B204" i="2"/>
  <c r="A205" i="2"/>
  <c r="B205" i="2" l="1"/>
  <c r="A206" i="2"/>
  <c r="C204" i="2"/>
  <c r="E204" i="2"/>
  <c r="F204" i="2"/>
  <c r="D204" i="2"/>
  <c r="A207" i="2" l="1"/>
  <c r="B206" i="2"/>
  <c r="D205" i="2"/>
  <c r="C205" i="2"/>
  <c r="E205" i="2"/>
  <c r="F205" i="2"/>
  <c r="F206" i="2" l="1"/>
  <c r="C206" i="2"/>
  <c r="D206" i="2"/>
  <c r="E206" i="2"/>
  <c r="B207" i="2"/>
  <c r="A208" i="2"/>
  <c r="B208" i="2" l="1"/>
  <c r="A209" i="2"/>
  <c r="C207" i="2"/>
  <c r="E207" i="2"/>
  <c r="F207" i="2"/>
  <c r="D207" i="2"/>
  <c r="A210" i="2" l="1"/>
  <c r="B209" i="2"/>
  <c r="D208" i="2"/>
  <c r="E208" i="2"/>
  <c r="F208" i="2"/>
  <c r="C208" i="2"/>
  <c r="D209" i="2" l="1"/>
  <c r="C209" i="2"/>
  <c r="E209" i="2"/>
  <c r="F209" i="2"/>
  <c r="B210" i="2"/>
  <c r="A211" i="2"/>
  <c r="A212" i="2" l="1"/>
  <c r="B211" i="2"/>
  <c r="C210" i="2"/>
  <c r="E210" i="2"/>
  <c r="D210" i="2"/>
  <c r="F210" i="2"/>
  <c r="C211" i="2" l="1"/>
  <c r="D211" i="2"/>
  <c r="E211" i="2"/>
  <c r="F211" i="2"/>
  <c r="A213" i="2"/>
  <c r="B212" i="2"/>
  <c r="E212" i="2" l="1"/>
  <c r="F212" i="2"/>
  <c r="C212" i="2"/>
  <c r="D212" i="2"/>
  <c r="A214" i="2"/>
  <c r="B213" i="2"/>
  <c r="C213" i="2" l="1"/>
  <c r="E213" i="2"/>
  <c r="D213" i="2"/>
  <c r="F213" i="2"/>
  <c r="B214" i="2"/>
  <c r="A215" i="2"/>
  <c r="A216" i="2" l="1"/>
  <c r="B215" i="2"/>
  <c r="C214" i="2"/>
  <c r="E214" i="2"/>
  <c r="F214" i="2"/>
  <c r="D214" i="2"/>
  <c r="C215" i="2" l="1"/>
  <c r="D215" i="2"/>
  <c r="E215" i="2"/>
  <c r="F215" i="2"/>
  <c r="A217" i="2"/>
  <c r="B216" i="2"/>
  <c r="A218" i="2" l="1"/>
  <c r="B217" i="2"/>
  <c r="E216" i="2"/>
  <c r="F216" i="2"/>
  <c r="C216" i="2"/>
  <c r="D216" i="2"/>
  <c r="C217" i="2" l="1"/>
  <c r="D217" i="2"/>
  <c r="E217" i="2"/>
  <c r="F217" i="2"/>
  <c r="B218" i="2"/>
  <c r="A219" i="2"/>
  <c r="A220" i="2" l="1"/>
  <c r="B219" i="2"/>
  <c r="C218" i="2"/>
  <c r="E218" i="2"/>
  <c r="F218" i="2"/>
  <c r="D218" i="2"/>
  <c r="C219" i="2" l="1"/>
  <c r="D219" i="2"/>
  <c r="E219" i="2"/>
  <c r="F219" i="2"/>
  <c r="A221" i="2"/>
  <c r="B220" i="2"/>
  <c r="E220" i="2" l="1"/>
  <c r="F220" i="2"/>
  <c r="C220" i="2"/>
  <c r="D220" i="2"/>
  <c r="A222" i="2"/>
  <c r="B221" i="2"/>
  <c r="C221" i="2" l="1"/>
  <c r="E221" i="2"/>
  <c r="D221" i="2"/>
  <c r="F221" i="2"/>
  <c r="B222" i="2"/>
  <c r="A223" i="2"/>
  <c r="A224" i="2" l="1"/>
  <c r="B223" i="2"/>
  <c r="C222" i="2"/>
  <c r="E222" i="2"/>
  <c r="F222" i="2"/>
  <c r="D222" i="2"/>
  <c r="C223" i="2" l="1"/>
  <c r="D223" i="2"/>
  <c r="E223" i="2"/>
  <c r="F223" i="2"/>
  <c r="A225" i="2"/>
  <c r="B224" i="2"/>
  <c r="E224" i="2" l="1"/>
  <c r="F224" i="2"/>
  <c r="C224" i="2"/>
  <c r="D224" i="2"/>
  <c r="A226" i="2"/>
  <c r="B225" i="2"/>
  <c r="B226" i="2" l="1"/>
  <c r="A227" i="2"/>
  <c r="C225" i="2"/>
  <c r="D225" i="2"/>
  <c r="E225" i="2"/>
  <c r="F225" i="2"/>
  <c r="A228" i="2" l="1"/>
  <c r="B227" i="2"/>
  <c r="C226" i="2"/>
  <c r="E226" i="2"/>
  <c r="D226" i="2"/>
  <c r="F226" i="2"/>
  <c r="C227" i="2" l="1"/>
  <c r="D227" i="2"/>
  <c r="E227" i="2"/>
  <c r="F227" i="2"/>
  <c r="A229" i="2"/>
  <c r="B228" i="2"/>
  <c r="E228" i="2" l="1"/>
  <c r="F228" i="2"/>
  <c r="C228" i="2"/>
  <c r="D228" i="2"/>
  <c r="A230" i="2"/>
  <c r="B229" i="2"/>
  <c r="C229" i="2" l="1"/>
  <c r="E229" i="2"/>
  <c r="D229" i="2"/>
  <c r="F229" i="2"/>
  <c r="B230" i="2"/>
  <c r="A231" i="2"/>
  <c r="A232" i="2" l="1"/>
  <c r="B231" i="2"/>
  <c r="C230" i="2"/>
  <c r="E230" i="2"/>
  <c r="F230" i="2"/>
  <c r="D230" i="2"/>
  <c r="C231" i="2" l="1"/>
  <c r="D231" i="2"/>
  <c r="E231" i="2"/>
  <c r="F231" i="2"/>
  <c r="A233" i="2"/>
  <c r="B232" i="2"/>
  <c r="E232" i="2" l="1"/>
  <c r="F232" i="2"/>
  <c r="C232" i="2"/>
  <c r="D232" i="2"/>
  <c r="A234" i="2"/>
  <c r="B233" i="2"/>
  <c r="C233" i="2" l="1"/>
  <c r="D233" i="2"/>
  <c r="E233" i="2"/>
  <c r="F233" i="2"/>
  <c r="B234" i="2"/>
  <c r="A235" i="2"/>
  <c r="A236" i="2" l="1"/>
  <c r="B235" i="2"/>
  <c r="C234" i="2"/>
  <c r="E234" i="2"/>
  <c r="D234" i="2"/>
  <c r="F234" i="2"/>
  <c r="C235" i="2" l="1"/>
  <c r="D235" i="2"/>
  <c r="E235" i="2"/>
  <c r="F235" i="2"/>
  <c r="A237" i="2"/>
  <c r="B236" i="2"/>
  <c r="E236" i="2" l="1"/>
  <c r="F236" i="2"/>
  <c r="C236" i="2"/>
  <c r="D236" i="2"/>
  <c r="A238" i="2"/>
  <c r="B237" i="2"/>
  <c r="C237" i="2" l="1"/>
  <c r="E237" i="2"/>
  <c r="F237" i="2"/>
  <c r="D237" i="2"/>
  <c r="B238" i="2"/>
  <c r="A239" i="2"/>
  <c r="C238" i="2" l="1"/>
  <c r="E238" i="2"/>
  <c r="F238" i="2"/>
  <c r="D238" i="2"/>
  <c r="A240" i="2"/>
  <c r="B239" i="2"/>
  <c r="A241" i="2" l="1"/>
  <c r="B240" i="2"/>
  <c r="C239" i="2"/>
  <c r="E239" i="2"/>
  <c r="D239" i="2"/>
  <c r="F239" i="2"/>
  <c r="E240" i="2" l="1"/>
  <c r="C240" i="2"/>
  <c r="F240" i="2"/>
  <c r="D240" i="2"/>
  <c r="A242" i="2"/>
  <c r="B241" i="2"/>
  <c r="C241" i="2" l="1"/>
  <c r="F241" i="2"/>
  <c r="D241" i="2"/>
  <c r="E241" i="2"/>
  <c r="B242" i="2"/>
  <c r="A243" i="2"/>
  <c r="C242" i="2" l="1"/>
  <c r="F242" i="2"/>
  <c r="D242" i="2"/>
  <c r="E242" i="2"/>
  <c r="A244" i="2"/>
  <c r="B243" i="2"/>
  <c r="C243" i="2" l="1"/>
  <c r="E243" i="2"/>
  <c r="D243" i="2"/>
  <c r="F243" i="2"/>
  <c r="B244" i="2"/>
  <c r="A245" i="2"/>
  <c r="A246" i="2" l="1"/>
  <c r="B245" i="2"/>
  <c r="E244" i="2"/>
  <c r="D244" i="2"/>
  <c r="C244" i="2"/>
  <c r="F244" i="2"/>
  <c r="D245" i="2" l="1"/>
  <c r="E245" i="2"/>
  <c r="C245" i="2"/>
  <c r="F245" i="2"/>
  <c r="A247" i="2"/>
  <c r="B246" i="2"/>
  <c r="E246" i="2" l="1"/>
  <c r="F246" i="2"/>
  <c r="C246" i="2"/>
  <c r="D246" i="2"/>
  <c r="B247" i="2"/>
  <c r="A248" i="2"/>
  <c r="C247" i="2" l="1"/>
  <c r="E247" i="2"/>
  <c r="D247" i="2"/>
  <c r="F247" i="2"/>
  <c r="A249" i="2"/>
  <c r="B248" i="2"/>
  <c r="E248" i="2" l="1"/>
  <c r="D248" i="2"/>
  <c r="F248" i="2"/>
  <c r="C248" i="2"/>
  <c r="A250" i="2"/>
  <c r="B249" i="2"/>
  <c r="F249" i="2" l="1"/>
  <c r="E249" i="2"/>
  <c r="C249" i="2"/>
  <c r="D249" i="2"/>
  <c r="B250" i="2"/>
  <c r="A251" i="2"/>
  <c r="E250" i="2" l="1"/>
  <c r="C250" i="2"/>
  <c r="D250" i="2"/>
  <c r="F250" i="2"/>
  <c r="B251" i="2"/>
  <c r="A252" i="2"/>
  <c r="A253" i="2" l="1"/>
  <c r="B252" i="2"/>
  <c r="C251" i="2"/>
  <c r="E251" i="2"/>
  <c r="F251" i="2"/>
  <c r="D251" i="2"/>
  <c r="E252" i="2" l="1"/>
  <c r="C252" i="2"/>
  <c r="D252" i="2"/>
  <c r="F252" i="2"/>
  <c r="A254" i="2"/>
  <c r="B253" i="2"/>
  <c r="A255" i="2" l="1"/>
  <c r="B254" i="2"/>
  <c r="E253" i="2"/>
  <c r="C253" i="2"/>
  <c r="D253" i="2"/>
  <c r="F253" i="2"/>
  <c r="E254" i="2" l="1"/>
  <c r="C254" i="2"/>
  <c r="F254" i="2"/>
  <c r="D254" i="2"/>
  <c r="A256" i="2"/>
  <c r="B255" i="2"/>
  <c r="C255" i="2" l="1"/>
  <c r="D255" i="2"/>
  <c r="E255" i="2"/>
  <c r="F255" i="2"/>
  <c r="B256" i="2"/>
  <c r="A257" i="2"/>
  <c r="A258" i="2" l="1"/>
  <c r="B257" i="2"/>
  <c r="E256" i="2"/>
  <c r="F256" i="2"/>
  <c r="C256" i="2"/>
  <c r="D256" i="2"/>
  <c r="E257" i="2" l="1"/>
  <c r="C257" i="2"/>
  <c r="F257" i="2"/>
  <c r="D257" i="2"/>
  <c r="A259" i="2"/>
  <c r="B258" i="2"/>
  <c r="C258" i="2" l="1"/>
  <c r="D258" i="2"/>
  <c r="E258" i="2"/>
  <c r="F258" i="2"/>
  <c r="B259" i="2"/>
  <c r="A260" i="2"/>
  <c r="A261" i="2" l="1"/>
  <c r="B260" i="2"/>
  <c r="C259" i="2"/>
  <c r="F259" i="2"/>
  <c r="D259" i="2"/>
  <c r="E259" i="2"/>
  <c r="E260" i="2" l="1"/>
  <c r="F260" i="2"/>
  <c r="C260" i="2"/>
  <c r="D260" i="2"/>
  <c r="A262" i="2"/>
  <c r="B261" i="2"/>
  <c r="C261" i="2" l="1"/>
  <c r="F261" i="2"/>
  <c r="D261" i="2"/>
  <c r="E261" i="2"/>
  <c r="B262" i="2"/>
  <c r="A263" i="2"/>
  <c r="B263" i="2" s="1"/>
  <c r="C263" i="2" l="1"/>
  <c r="F263" i="2"/>
  <c r="E263" i="2"/>
  <c r="D263" i="2"/>
  <c r="C262" i="2"/>
  <c r="F262" i="2"/>
  <c r="D262" i="2"/>
  <c r="E262" i="2"/>
</calcChain>
</file>

<file path=xl/sharedStrings.xml><?xml version="1.0" encoding="utf-8"?>
<sst xmlns="http://schemas.openxmlformats.org/spreadsheetml/2006/main" count="86" uniqueCount="61">
  <si>
    <t>X2</t>
  </si>
  <si>
    <t>Y2</t>
  </si>
  <si>
    <t>XY</t>
  </si>
  <si>
    <t>Sxx</t>
  </si>
  <si>
    <t>Syy</t>
  </si>
  <si>
    <t>Sxy</t>
  </si>
  <si>
    <t>s</t>
  </si>
  <si>
    <t>Confidence =</t>
  </si>
  <si>
    <t>t</t>
  </si>
  <si>
    <t>Slope Lower</t>
  </si>
  <si>
    <t>Slope Upper</t>
  </si>
  <si>
    <t>Int. Lower</t>
  </si>
  <si>
    <t>Int. Upper</t>
  </si>
  <si>
    <t>X</t>
  </si>
  <si>
    <t>Predicted Y</t>
  </si>
  <si>
    <t>Lower Pred Y</t>
  </si>
  <si>
    <t>Upper Pred Y</t>
  </si>
  <si>
    <t>Y</t>
  </si>
  <si>
    <t>Confidence Interval for a predicted Y(2-sided)</t>
  </si>
  <si>
    <t>Confidence Limit for a predicted Y(1-sided)</t>
  </si>
  <si>
    <t>Prediction Interval  for Y(2-sided)</t>
  </si>
  <si>
    <t>Prediction Limit  for Y(1-sided)</t>
  </si>
  <si>
    <t>Confidence Interval for the parameters(2-sided)</t>
  </si>
  <si>
    <t>Intercept Lower</t>
  </si>
  <si>
    <t>Intercept Upper</t>
  </si>
  <si>
    <t>Confidence Limit for the parameters(1-sided)</t>
  </si>
  <si>
    <t>Lower</t>
  </si>
  <si>
    <t>Conf</t>
  </si>
  <si>
    <t>Upper</t>
  </si>
  <si>
    <t>Pred</t>
  </si>
  <si>
    <t>Multiple Regression</t>
  </si>
  <si>
    <t>Strength</t>
  </si>
  <si>
    <t>Temperature</t>
  </si>
  <si>
    <t>Pressure</t>
  </si>
  <si>
    <t>Chemical Agent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</si>
  <si>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</si>
  <si>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</si>
  <si>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</si>
  <si>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</si>
  <si>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</si>
  <si>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</si>
  <si>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</si>
  <si>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</si>
  <si>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</si>
  <si>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</si>
  <si>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</si>
  <si>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</si>
  <si>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</si>
  <si>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</si>
  <si>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</si>
  <si>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</si>
  <si>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</si>
  <si>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</si>
  <si>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</si>
  <si>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</si>
  <si>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</si>
  <si>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</si>
  <si>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</si>
  <si>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</si>
  <si>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slope (b)</t>
  </si>
  <si>
    <t>intercept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</si>
</sst>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12"/>
      <name val="Times New Roman"/>
      <family val="1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0" fillId="2" borderId="0" xfId="1" applyNumberFormat="1" applyFont="1" applyFill="1" applyAlignment="1">
      <alignment horizontal="left"/>
    </xf>
    <xf numFmtId="0" fontId="0" fillId="2" borderId="0" xfId="0" applyFill="1"/>
    <xf numFmtId="0" fontId="2" fillId="0" borderId="0" xfId="0" quotePrefix="1" applyFont="1" applyAlignment="1">
      <alignment horizontal="left"/>
    </xf>
    <xf numFmtId="0" fontId="0" fillId="2" borderId="0" xfId="0" applyFill="1" applyAlignment="1">
      <alignment horizontal="left"/>
    </xf>
    <xf numFmtId="165" fontId="0" fillId="0" borderId="0" xfId="0" quotePrefix="1" applyNumberFormat="1" applyAlignment="1">
      <alignment horizontal="right"/>
    </xf>
    <xf numFmtId="165" fontId="3" fillId="0" borderId="0" xfId="0" quotePrefix="1" applyNumberFormat="1" applyFont="1" applyAlignment="1">
      <alignment horizontal="left"/>
    </xf>
    <xf numFmtId="165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Fill="1"/>
    <xf numFmtId="0" fontId="5" fillId="0" borderId="0" xfId="2" applyFont="1"/>
    <xf numFmtId="0" fontId="4" fillId="0" borderId="0" xfId="2"/>
    <xf numFmtId="0" fontId="6" fillId="0" borderId="0" xfId="2" applyFont="1" applyAlignment="1">
      <alignment horizontal="center"/>
    </xf>
    <xf numFmtId="0" fontId="7" fillId="0" borderId="1" xfId="2" applyFont="1" applyBorder="1" applyAlignment="1">
      <alignment horizontal="centerContinuous"/>
    </xf>
    <xf numFmtId="0" fontId="4" fillId="0" borderId="2" xfId="2" applyBorder="1"/>
    <xf numFmtId="0" fontId="7" fillId="0" borderId="1" xfId="2" applyFont="1" applyBorder="1" applyAlignment="1">
      <alignment horizontal="center"/>
    </xf>
  </cellXfs>
  <cellStyles count="3">
    <cellStyle name="Normal" xfId="0" builtinId="0"/>
    <cellStyle name="Normal 2" xfId="2" xr:uid="{CFC65737-3052-4473-A04D-DAAFBDCAFFF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74777448071221E-2"/>
          <c:y val="3.7037037037037035E-2"/>
          <c:w val="0.90727002967359049"/>
          <c:h val="0.8366013071895425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Sheet2!$A$3:$A$263</c:f>
              <c:numCache>
                <c:formatCode>General</c:formatCode>
                <c:ptCount val="26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>
                  <c:v>3.9000000000000008</c:v>
                </c:pt>
                <c:pt idx="10">
                  <c:v>4.0000000000000009</c:v>
                </c:pt>
                <c:pt idx="11">
                  <c:v>4.1000000000000005</c:v>
                </c:pt>
                <c:pt idx="12">
                  <c:v>4.2</c:v>
                </c:pt>
                <c:pt idx="13">
                  <c:v>4.3</c:v>
                </c:pt>
                <c:pt idx="14">
                  <c:v>4.3999999999999995</c:v>
                </c:pt>
                <c:pt idx="15">
                  <c:v>4.4999999999999991</c:v>
                </c:pt>
                <c:pt idx="16">
                  <c:v>4.5999999999999988</c:v>
                </c:pt>
                <c:pt idx="17">
                  <c:v>4.6999999999999984</c:v>
                </c:pt>
                <c:pt idx="18">
                  <c:v>4.799999999999998</c:v>
                </c:pt>
                <c:pt idx="19">
                  <c:v>4.8999999999999977</c:v>
                </c:pt>
                <c:pt idx="20">
                  <c:v>4.9999999999999973</c:v>
                </c:pt>
                <c:pt idx="21">
                  <c:v>5.099999999999997</c:v>
                </c:pt>
                <c:pt idx="22">
                  <c:v>5.1999999999999966</c:v>
                </c:pt>
                <c:pt idx="23">
                  <c:v>5.2999999999999963</c:v>
                </c:pt>
                <c:pt idx="24">
                  <c:v>5.3999999999999959</c:v>
                </c:pt>
                <c:pt idx="25">
                  <c:v>5.4999999999999956</c:v>
                </c:pt>
                <c:pt idx="26">
                  <c:v>5.5999999999999952</c:v>
                </c:pt>
                <c:pt idx="27">
                  <c:v>5.6999999999999948</c:v>
                </c:pt>
                <c:pt idx="28">
                  <c:v>5.7999999999999945</c:v>
                </c:pt>
                <c:pt idx="29">
                  <c:v>5.8999999999999941</c:v>
                </c:pt>
                <c:pt idx="30">
                  <c:v>5.9999999999999938</c:v>
                </c:pt>
                <c:pt idx="31">
                  <c:v>6.0999999999999934</c:v>
                </c:pt>
                <c:pt idx="32">
                  <c:v>6.1999999999999931</c:v>
                </c:pt>
                <c:pt idx="33">
                  <c:v>6.2999999999999927</c:v>
                </c:pt>
                <c:pt idx="34">
                  <c:v>6.3999999999999924</c:v>
                </c:pt>
                <c:pt idx="35">
                  <c:v>6.499999999999992</c:v>
                </c:pt>
                <c:pt idx="36">
                  <c:v>6.5999999999999917</c:v>
                </c:pt>
                <c:pt idx="37">
                  <c:v>6.6999999999999913</c:v>
                </c:pt>
                <c:pt idx="38">
                  <c:v>6.7999999999999909</c:v>
                </c:pt>
                <c:pt idx="39">
                  <c:v>6.8999999999999906</c:v>
                </c:pt>
                <c:pt idx="40">
                  <c:v>6.9999999999999902</c:v>
                </c:pt>
                <c:pt idx="41">
                  <c:v>7.0999999999999899</c:v>
                </c:pt>
                <c:pt idx="42">
                  <c:v>7.1999999999999895</c:v>
                </c:pt>
                <c:pt idx="43">
                  <c:v>7.2999999999999892</c:v>
                </c:pt>
                <c:pt idx="44">
                  <c:v>7.3999999999999888</c:v>
                </c:pt>
                <c:pt idx="45">
                  <c:v>7.4999999999999885</c:v>
                </c:pt>
                <c:pt idx="46">
                  <c:v>7.5999999999999881</c:v>
                </c:pt>
                <c:pt idx="47">
                  <c:v>7.6999999999999877</c:v>
                </c:pt>
                <c:pt idx="48">
                  <c:v>7.7999999999999874</c:v>
                </c:pt>
                <c:pt idx="49">
                  <c:v>7.899999999999987</c:v>
                </c:pt>
                <c:pt idx="50">
                  <c:v>7.9999999999999867</c:v>
                </c:pt>
                <c:pt idx="51">
                  <c:v>8.0999999999999872</c:v>
                </c:pt>
                <c:pt idx="52">
                  <c:v>8.1999999999999869</c:v>
                </c:pt>
                <c:pt idx="53">
                  <c:v>8.2999999999999865</c:v>
                </c:pt>
                <c:pt idx="54">
                  <c:v>8.3999999999999861</c:v>
                </c:pt>
                <c:pt idx="55">
                  <c:v>8.4999999999999858</c:v>
                </c:pt>
                <c:pt idx="56">
                  <c:v>8.5999999999999854</c:v>
                </c:pt>
                <c:pt idx="57">
                  <c:v>8.6999999999999851</c:v>
                </c:pt>
                <c:pt idx="58">
                  <c:v>8.7999999999999847</c:v>
                </c:pt>
                <c:pt idx="59">
                  <c:v>8.8999999999999844</c:v>
                </c:pt>
                <c:pt idx="60">
                  <c:v>8.999999999999984</c:v>
                </c:pt>
                <c:pt idx="61">
                  <c:v>9.0999999999999837</c:v>
                </c:pt>
                <c:pt idx="62">
                  <c:v>9.1999999999999833</c:v>
                </c:pt>
                <c:pt idx="63">
                  <c:v>9.2999999999999829</c:v>
                </c:pt>
                <c:pt idx="64">
                  <c:v>9.3999999999999826</c:v>
                </c:pt>
                <c:pt idx="65">
                  <c:v>9.4999999999999822</c:v>
                </c:pt>
                <c:pt idx="66">
                  <c:v>9.5999999999999819</c:v>
                </c:pt>
                <c:pt idx="67">
                  <c:v>9.6999999999999815</c:v>
                </c:pt>
                <c:pt idx="68">
                  <c:v>9.7999999999999812</c:v>
                </c:pt>
                <c:pt idx="69">
                  <c:v>9.8999999999999808</c:v>
                </c:pt>
                <c:pt idx="70">
                  <c:v>9.9999999999999805</c:v>
                </c:pt>
                <c:pt idx="71">
                  <c:v>10.09999999999998</c:v>
                </c:pt>
                <c:pt idx="72">
                  <c:v>10.19999999999998</c:v>
                </c:pt>
                <c:pt idx="73">
                  <c:v>10.299999999999979</c:v>
                </c:pt>
                <c:pt idx="74">
                  <c:v>10.399999999999979</c:v>
                </c:pt>
                <c:pt idx="75">
                  <c:v>10.499999999999979</c:v>
                </c:pt>
                <c:pt idx="76">
                  <c:v>10.599999999999978</c:v>
                </c:pt>
                <c:pt idx="77">
                  <c:v>10.699999999999978</c:v>
                </c:pt>
                <c:pt idx="78">
                  <c:v>10.799999999999978</c:v>
                </c:pt>
                <c:pt idx="79">
                  <c:v>10.899999999999977</c:v>
                </c:pt>
                <c:pt idx="80">
                  <c:v>10.999999999999977</c:v>
                </c:pt>
                <c:pt idx="81">
                  <c:v>11.099999999999977</c:v>
                </c:pt>
                <c:pt idx="82">
                  <c:v>11.199999999999976</c:v>
                </c:pt>
                <c:pt idx="83">
                  <c:v>11.299999999999976</c:v>
                </c:pt>
                <c:pt idx="84">
                  <c:v>11.399999999999975</c:v>
                </c:pt>
                <c:pt idx="85">
                  <c:v>11.499999999999975</c:v>
                </c:pt>
                <c:pt idx="86">
                  <c:v>11.599999999999975</c:v>
                </c:pt>
                <c:pt idx="87">
                  <c:v>11.699999999999974</c:v>
                </c:pt>
                <c:pt idx="88">
                  <c:v>11.799999999999974</c:v>
                </c:pt>
                <c:pt idx="89">
                  <c:v>11.899999999999974</c:v>
                </c:pt>
                <c:pt idx="90">
                  <c:v>11.999999999999973</c:v>
                </c:pt>
                <c:pt idx="91">
                  <c:v>12.099999999999973</c:v>
                </c:pt>
                <c:pt idx="92">
                  <c:v>12.199999999999973</c:v>
                </c:pt>
                <c:pt idx="93">
                  <c:v>12.299999999999972</c:v>
                </c:pt>
                <c:pt idx="94">
                  <c:v>12.399999999999972</c:v>
                </c:pt>
                <c:pt idx="95">
                  <c:v>12.499999999999972</c:v>
                </c:pt>
                <c:pt idx="96">
                  <c:v>12.599999999999971</c:v>
                </c:pt>
                <c:pt idx="97">
                  <c:v>12.699999999999971</c:v>
                </c:pt>
                <c:pt idx="98">
                  <c:v>12.799999999999971</c:v>
                </c:pt>
                <c:pt idx="99">
                  <c:v>12.89999999999997</c:v>
                </c:pt>
                <c:pt idx="100">
                  <c:v>12.99999999999997</c:v>
                </c:pt>
                <c:pt idx="101">
                  <c:v>13.099999999999969</c:v>
                </c:pt>
                <c:pt idx="102">
                  <c:v>13.199999999999969</c:v>
                </c:pt>
                <c:pt idx="103">
                  <c:v>13.299999999999969</c:v>
                </c:pt>
                <c:pt idx="104">
                  <c:v>13.399999999999968</c:v>
                </c:pt>
                <c:pt idx="105">
                  <c:v>13.499999999999968</c:v>
                </c:pt>
                <c:pt idx="106">
                  <c:v>13.599999999999968</c:v>
                </c:pt>
                <c:pt idx="107">
                  <c:v>13.699999999999967</c:v>
                </c:pt>
                <c:pt idx="108">
                  <c:v>13.799999999999967</c:v>
                </c:pt>
                <c:pt idx="109">
                  <c:v>13.899999999999967</c:v>
                </c:pt>
                <c:pt idx="110">
                  <c:v>13.999999999999966</c:v>
                </c:pt>
                <c:pt idx="111">
                  <c:v>14.099999999999966</c:v>
                </c:pt>
                <c:pt idx="112">
                  <c:v>14.199999999999966</c:v>
                </c:pt>
                <c:pt idx="113">
                  <c:v>14.299999999999965</c:v>
                </c:pt>
                <c:pt idx="114">
                  <c:v>14.399999999999965</c:v>
                </c:pt>
                <c:pt idx="115">
                  <c:v>14.499999999999964</c:v>
                </c:pt>
                <c:pt idx="116">
                  <c:v>14.599999999999964</c:v>
                </c:pt>
                <c:pt idx="117">
                  <c:v>14.699999999999964</c:v>
                </c:pt>
                <c:pt idx="118">
                  <c:v>14.799999999999963</c:v>
                </c:pt>
                <c:pt idx="119">
                  <c:v>14.899999999999963</c:v>
                </c:pt>
                <c:pt idx="120">
                  <c:v>14.999999999999963</c:v>
                </c:pt>
                <c:pt idx="121">
                  <c:v>15.099999999999962</c:v>
                </c:pt>
                <c:pt idx="122">
                  <c:v>15.199999999999962</c:v>
                </c:pt>
                <c:pt idx="123">
                  <c:v>15.299999999999962</c:v>
                </c:pt>
                <c:pt idx="124">
                  <c:v>15.399999999999961</c:v>
                </c:pt>
                <c:pt idx="125">
                  <c:v>15.499999999999961</c:v>
                </c:pt>
                <c:pt idx="126">
                  <c:v>15.599999999999961</c:v>
                </c:pt>
                <c:pt idx="127">
                  <c:v>15.69999999999996</c:v>
                </c:pt>
                <c:pt idx="128">
                  <c:v>15.79999999999996</c:v>
                </c:pt>
                <c:pt idx="129">
                  <c:v>15.899999999999959</c:v>
                </c:pt>
                <c:pt idx="130">
                  <c:v>15.999999999999959</c:v>
                </c:pt>
                <c:pt idx="131">
                  <c:v>16.099999999999959</c:v>
                </c:pt>
                <c:pt idx="132">
                  <c:v>16.19999999999996</c:v>
                </c:pt>
                <c:pt idx="133">
                  <c:v>16.299999999999962</c:v>
                </c:pt>
                <c:pt idx="134">
                  <c:v>16.399999999999963</c:v>
                </c:pt>
                <c:pt idx="135">
                  <c:v>16.499999999999964</c:v>
                </c:pt>
                <c:pt idx="136">
                  <c:v>16.599999999999966</c:v>
                </c:pt>
                <c:pt idx="137">
                  <c:v>16.699999999999967</c:v>
                </c:pt>
                <c:pt idx="138">
                  <c:v>16.799999999999969</c:v>
                </c:pt>
                <c:pt idx="139">
                  <c:v>16.89999999999997</c:v>
                </c:pt>
                <c:pt idx="140">
                  <c:v>16.999999999999972</c:v>
                </c:pt>
                <c:pt idx="141">
                  <c:v>17.099999999999973</c:v>
                </c:pt>
                <c:pt idx="142">
                  <c:v>17.199999999999974</c:v>
                </c:pt>
                <c:pt idx="143">
                  <c:v>17.299999999999976</c:v>
                </c:pt>
                <c:pt idx="144">
                  <c:v>17.399999999999977</c:v>
                </c:pt>
                <c:pt idx="145">
                  <c:v>17.499999999999979</c:v>
                </c:pt>
                <c:pt idx="146">
                  <c:v>17.59999999999998</c:v>
                </c:pt>
                <c:pt idx="147">
                  <c:v>17.699999999999982</c:v>
                </c:pt>
                <c:pt idx="148">
                  <c:v>17.799999999999983</c:v>
                </c:pt>
                <c:pt idx="149">
                  <c:v>17.899999999999984</c:v>
                </c:pt>
                <c:pt idx="150">
                  <c:v>17.999999999999986</c:v>
                </c:pt>
                <c:pt idx="151">
                  <c:v>18.099999999999987</c:v>
                </c:pt>
                <c:pt idx="152">
                  <c:v>18.199999999999989</c:v>
                </c:pt>
                <c:pt idx="153">
                  <c:v>18.29999999999999</c:v>
                </c:pt>
                <c:pt idx="154">
                  <c:v>18.399999999999991</c:v>
                </c:pt>
                <c:pt idx="155">
                  <c:v>18.499999999999993</c:v>
                </c:pt>
                <c:pt idx="156">
                  <c:v>18.599999999999994</c:v>
                </c:pt>
                <c:pt idx="157">
                  <c:v>18.699999999999996</c:v>
                </c:pt>
                <c:pt idx="158">
                  <c:v>18.799999999999997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19.200000000000003</c:v>
                </c:pt>
                <c:pt idx="163">
                  <c:v>19.300000000000004</c:v>
                </c:pt>
                <c:pt idx="164">
                  <c:v>19.400000000000006</c:v>
                </c:pt>
                <c:pt idx="165">
                  <c:v>19.500000000000007</c:v>
                </c:pt>
                <c:pt idx="166">
                  <c:v>19.600000000000009</c:v>
                </c:pt>
                <c:pt idx="167">
                  <c:v>19.70000000000001</c:v>
                </c:pt>
                <c:pt idx="168">
                  <c:v>19.800000000000011</c:v>
                </c:pt>
                <c:pt idx="169">
                  <c:v>19.900000000000013</c:v>
                </c:pt>
                <c:pt idx="170">
                  <c:v>20.000000000000014</c:v>
                </c:pt>
                <c:pt idx="171">
                  <c:v>20.100000000000016</c:v>
                </c:pt>
                <c:pt idx="172">
                  <c:v>20.200000000000017</c:v>
                </c:pt>
                <c:pt idx="173">
                  <c:v>20.300000000000018</c:v>
                </c:pt>
                <c:pt idx="174">
                  <c:v>20.40000000000002</c:v>
                </c:pt>
                <c:pt idx="175">
                  <c:v>20.500000000000021</c:v>
                </c:pt>
                <c:pt idx="176">
                  <c:v>20.600000000000023</c:v>
                </c:pt>
                <c:pt idx="177">
                  <c:v>20.700000000000024</c:v>
                </c:pt>
                <c:pt idx="178">
                  <c:v>20.800000000000026</c:v>
                </c:pt>
                <c:pt idx="179">
                  <c:v>20.900000000000027</c:v>
                </c:pt>
                <c:pt idx="180">
                  <c:v>21.000000000000028</c:v>
                </c:pt>
                <c:pt idx="181">
                  <c:v>21.10000000000003</c:v>
                </c:pt>
                <c:pt idx="182">
                  <c:v>21.200000000000031</c:v>
                </c:pt>
                <c:pt idx="183">
                  <c:v>21.300000000000033</c:v>
                </c:pt>
                <c:pt idx="184">
                  <c:v>21.400000000000034</c:v>
                </c:pt>
                <c:pt idx="185">
                  <c:v>21.500000000000036</c:v>
                </c:pt>
                <c:pt idx="186">
                  <c:v>21.600000000000037</c:v>
                </c:pt>
                <c:pt idx="187">
                  <c:v>21.700000000000038</c:v>
                </c:pt>
                <c:pt idx="188">
                  <c:v>21.80000000000004</c:v>
                </c:pt>
                <c:pt idx="189">
                  <c:v>21.900000000000041</c:v>
                </c:pt>
                <c:pt idx="190">
                  <c:v>22.000000000000043</c:v>
                </c:pt>
                <c:pt idx="191">
                  <c:v>22.100000000000044</c:v>
                </c:pt>
                <c:pt idx="192">
                  <c:v>22.200000000000045</c:v>
                </c:pt>
                <c:pt idx="193">
                  <c:v>22.300000000000047</c:v>
                </c:pt>
                <c:pt idx="194">
                  <c:v>22.400000000000048</c:v>
                </c:pt>
                <c:pt idx="195">
                  <c:v>22.50000000000005</c:v>
                </c:pt>
                <c:pt idx="196">
                  <c:v>22.600000000000051</c:v>
                </c:pt>
                <c:pt idx="197">
                  <c:v>22.700000000000053</c:v>
                </c:pt>
                <c:pt idx="198">
                  <c:v>22.800000000000054</c:v>
                </c:pt>
                <c:pt idx="199">
                  <c:v>22.900000000000055</c:v>
                </c:pt>
                <c:pt idx="200">
                  <c:v>23.000000000000057</c:v>
                </c:pt>
                <c:pt idx="201">
                  <c:v>23.100000000000058</c:v>
                </c:pt>
                <c:pt idx="202">
                  <c:v>23.20000000000006</c:v>
                </c:pt>
                <c:pt idx="203">
                  <c:v>23.300000000000061</c:v>
                </c:pt>
                <c:pt idx="204">
                  <c:v>23.400000000000063</c:v>
                </c:pt>
                <c:pt idx="205">
                  <c:v>23.500000000000064</c:v>
                </c:pt>
                <c:pt idx="206">
                  <c:v>23.600000000000065</c:v>
                </c:pt>
                <c:pt idx="207">
                  <c:v>23.700000000000067</c:v>
                </c:pt>
                <c:pt idx="208">
                  <c:v>23.800000000000068</c:v>
                </c:pt>
                <c:pt idx="209">
                  <c:v>23.90000000000007</c:v>
                </c:pt>
                <c:pt idx="210">
                  <c:v>24.000000000000071</c:v>
                </c:pt>
                <c:pt idx="211">
                  <c:v>24.100000000000072</c:v>
                </c:pt>
                <c:pt idx="212">
                  <c:v>24.200000000000074</c:v>
                </c:pt>
                <c:pt idx="213">
                  <c:v>24.300000000000075</c:v>
                </c:pt>
                <c:pt idx="214">
                  <c:v>24.400000000000077</c:v>
                </c:pt>
                <c:pt idx="215">
                  <c:v>24.500000000000078</c:v>
                </c:pt>
                <c:pt idx="216">
                  <c:v>24.60000000000008</c:v>
                </c:pt>
                <c:pt idx="217">
                  <c:v>24.700000000000081</c:v>
                </c:pt>
                <c:pt idx="218">
                  <c:v>24.800000000000082</c:v>
                </c:pt>
                <c:pt idx="219">
                  <c:v>24.900000000000084</c:v>
                </c:pt>
                <c:pt idx="220">
                  <c:v>25.000000000000085</c:v>
                </c:pt>
                <c:pt idx="221">
                  <c:v>25.100000000000087</c:v>
                </c:pt>
                <c:pt idx="222">
                  <c:v>25.200000000000088</c:v>
                </c:pt>
                <c:pt idx="223">
                  <c:v>25.30000000000009</c:v>
                </c:pt>
                <c:pt idx="224">
                  <c:v>25.400000000000091</c:v>
                </c:pt>
                <c:pt idx="225">
                  <c:v>25.500000000000092</c:v>
                </c:pt>
                <c:pt idx="226">
                  <c:v>25.600000000000094</c:v>
                </c:pt>
                <c:pt idx="227">
                  <c:v>25.700000000000095</c:v>
                </c:pt>
                <c:pt idx="228">
                  <c:v>25.800000000000097</c:v>
                </c:pt>
                <c:pt idx="229">
                  <c:v>25.900000000000098</c:v>
                </c:pt>
                <c:pt idx="230">
                  <c:v>26.000000000000099</c:v>
                </c:pt>
                <c:pt idx="231">
                  <c:v>26.100000000000101</c:v>
                </c:pt>
                <c:pt idx="232">
                  <c:v>26.200000000000102</c:v>
                </c:pt>
                <c:pt idx="233">
                  <c:v>26.300000000000104</c:v>
                </c:pt>
                <c:pt idx="234">
                  <c:v>26.400000000000105</c:v>
                </c:pt>
                <c:pt idx="235">
                  <c:v>26.500000000000107</c:v>
                </c:pt>
                <c:pt idx="236">
                  <c:v>26.600000000000108</c:v>
                </c:pt>
                <c:pt idx="237">
                  <c:v>26.700000000000109</c:v>
                </c:pt>
                <c:pt idx="238">
                  <c:v>26.800000000000111</c:v>
                </c:pt>
                <c:pt idx="239">
                  <c:v>26.900000000000112</c:v>
                </c:pt>
                <c:pt idx="240">
                  <c:v>27.000000000000114</c:v>
                </c:pt>
                <c:pt idx="241">
                  <c:v>27.100000000000115</c:v>
                </c:pt>
                <c:pt idx="242">
                  <c:v>27.200000000000117</c:v>
                </c:pt>
                <c:pt idx="243">
                  <c:v>27.300000000000118</c:v>
                </c:pt>
                <c:pt idx="244">
                  <c:v>27.400000000000119</c:v>
                </c:pt>
                <c:pt idx="245">
                  <c:v>27.500000000000121</c:v>
                </c:pt>
                <c:pt idx="246">
                  <c:v>27.600000000000122</c:v>
                </c:pt>
                <c:pt idx="247">
                  <c:v>27.700000000000124</c:v>
                </c:pt>
                <c:pt idx="248">
                  <c:v>27.800000000000125</c:v>
                </c:pt>
                <c:pt idx="249">
                  <c:v>27.900000000000126</c:v>
                </c:pt>
                <c:pt idx="250">
                  <c:v>28.000000000000128</c:v>
                </c:pt>
                <c:pt idx="251">
                  <c:v>28.100000000000129</c:v>
                </c:pt>
                <c:pt idx="252">
                  <c:v>28.200000000000131</c:v>
                </c:pt>
                <c:pt idx="253">
                  <c:v>28.300000000000132</c:v>
                </c:pt>
                <c:pt idx="254">
                  <c:v>28.400000000000134</c:v>
                </c:pt>
                <c:pt idx="255">
                  <c:v>28.500000000000135</c:v>
                </c:pt>
                <c:pt idx="256">
                  <c:v>28.600000000000136</c:v>
                </c:pt>
                <c:pt idx="257">
                  <c:v>28.700000000000138</c:v>
                </c:pt>
                <c:pt idx="258">
                  <c:v>28.800000000000139</c:v>
                </c:pt>
                <c:pt idx="259">
                  <c:v>28.900000000000141</c:v>
                </c:pt>
                <c:pt idx="260">
                  <c:v>29.000000000000142</c:v>
                </c:pt>
              </c:numCache>
            </c:numRef>
          </c:xVal>
          <c:yVal>
            <c:numRef>
              <c:f>Sheet2!$B$3:$B$263</c:f>
              <c:numCache>
                <c:formatCode>0.0</c:formatCode>
                <c:ptCount val="261"/>
                <c:pt idx="0">
                  <c:v>73.918715504264924</c:v>
                </c:pt>
                <c:pt idx="1">
                  <c:v>73.542950326141494</c:v>
                </c:pt>
                <c:pt idx="2">
                  <c:v>73.167185148018064</c:v>
                </c:pt>
                <c:pt idx="3">
                  <c:v>72.791419969894633</c:v>
                </c:pt>
                <c:pt idx="4">
                  <c:v>72.415654791771203</c:v>
                </c:pt>
                <c:pt idx="5">
                  <c:v>72.039889613647759</c:v>
                </c:pt>
                <c:pt idx="6">
                  <c:v>71.664124435524329</c:v>
                </c:pt>
                <c:pt idx="7">
                  <c:v>71.288359257400899</c:v>
                </c:pt>
                <c:pt idx="8">
                  <c:v>70.912594079277468</c:v>
                </c:pt>
                <c:pt idx="9">
                  <c:v>70.536828901154038</c:v>
                </c:pt>
                <c:pt idx="10">
                  <c:v>70.161063723030594</c:v>
                </c:pt>
                <c:pt idx="11">
                  <c:v>69.785298544907164</c:v>
                </c:pt>
                <c:pt idx="12">
                  <c:v>69.409533366783734</c:v>
                </c:pt>
                <c:pt idx="13">
                  <c:v>69.033768188660304</c:v>
                </c:pt>
                <c:pt idx="14">
                  <c:v>68.658003010536873</c:v>
                </c:pt>
                <c:pt idx="15">
                  <c:v>68.282237832413443</c:v>
                </c:pt>
                <c:pt idx="16">
                  <c:v>67.906472654290013</c:v>
                </c:pt>
                <c:pt idx="17">
                  <c:v>67.530707476166583</c:v>
                </c:pt>
                <c:pt idx="18">
                  <c:v>67.154942298043153</c:v>
                </c:pt>
                <c:pt idx="19">
                  <c:v>66.779177119919723</c:v>
                </c:pt>
                <c:pt idx="20">
                  <c:v>66.403411941796293</c:v>
                </c:pt>
                <c:pt idx="21">
                  <c:v>66.027646763672863</c:v>
                </c:pt>
                <c:pt idx="22">
                  <c:v>65.651881585549432</c:v>
                </c:pt>
                <c:pt idx="23">
                  <c:v>65.276116407426002</c:v>
                </c:pt>
                <c:pt idx="24">
                  <c:v>64.900351229302572</c:v>
                </c:pt>
                <c:pt idx="25">
                  <c:v>64.524586051179142</c:v>
                </c:pt>
                <c:pt idx="26">
                  <c:v>64.148820873055712</c:v>
                </c:pt>
                <c:pt idx="27">
                  <c:v>63.773055694932282</c:v>
                </c:pt>
                <c:pt idx="28">
                  <c:v>63.397290516808852</c:v>
                </c:pt>
                <c:pt idx="29">
                  <c:v>63.021525338685422</c:v>
                </c:pt>
                <c:pt idx="30">
                  <c:v>62.645760160561991</c:v>
                </c:pt>
                <c:pt idx="31">
                  <c:v>62.269994982438561</c:v>
                </c:pt>
                <c:pt idx="32">
                  <c:v>61.894229804315131</c:v>
                </c:pt>
                <c:pt idx="33">
                  <c:v>61.518464626191701</c:v>
                </c:pt>
                <c:pt idx="34">
                  <c:v>61.142699448068264</c:v>
                </c:pt>
                <c:pt idx="35">
                  <c:v>60.766934269944834</c:v>
                </c:pt>
                <c:pt idx="36">
                  <c:v>60.391169091821403</c:v>
                </c:pt>
                <c:pt idx="37">
                  <c:v>60.015403913697973</c:v>
                </c:pt>
                <c:pt idx="38">
                  <c:v>59.639638735574543</c:v>
                </c:pt>
                <c:pt idx="39">
                  <c:v>59.263873557451113</c:v>
                </c:pt>
                <c:pt idx="40">
                  <c:v>58.888108379327683</c:v>
                </c:pt>
                <c:pt idx="41">
                  <c:v>58.512343201204246</c:v>
                </c:pt>
                <c:pt idx="42">
                  <c:v>58.136578023080816</c:v>
                </c:pt>
                <c:pt idx="43">
                  <c:v>57.760812844957385</c:v>
                </c:pt>
                <c:pt idx="44">
                  <c:v>57.385047666833955</c:v>
                </c:pt>
                <c:pt idx="45">
                  <c:v>57.009282488710525</c:v>
                </c:pt>
                <c:pt idx="46">
                  <c:v>56.633517310587095</c:v>
                </c:pt>
                <c:pt idx="47">
                  <c:v>56.257752132463665</c:v>
                </c:pt>
                <c:pt idx="48">
                  <c:v>55.881986954340235</c:v>
                </c:pt>
                <c:pt idx="49">
                  <c:v>55.506221776216805</c:v>
                </c:pt>
                <c:pt idx="50">
                  <c:v>55.130456598093375</c:v>
                </c:pt>
                <c:pt idx="51">
                  <c:v>54.754691419969944</c:v>
                </c:pt>
                <c:pt idx="52">
                  <c:v>54.378926241846514</c:v>
                </c:pt>
                <c:pt idx="53">
                  <c:v>54.003161063723084</c:v>
                </c:pt>
                <c:pt idx="54">
                  <c:v>53.627395885599654</c:v>
                </c:pt>
                <c:pt idx="55">
                  <c:v>53.251630707476217</c:v>
                </c:pt>
                <c:pt idx="56">
                  <c:v>52.875865529352787</c:v>
                </c:pt>
                <c:pt idx="57">
                  <c:v>52.500100351229356</c:v>
                </c:pt>
                <c:pt idx="58">
                  <c:v>52.124335173105926</c:v>
                </c:pt>
                <c:pt idx="59">
                  <c:v>51.748569994982496</c:v>
                </c:pt>
                <c:pt idx="60">
                  <c:v>51.372804816859066</c:v>
                </c:pt>
                <c:pt idx="61">
                  <c:v>50.997039638735636</c:v>
                </c:pt>
                <c:pt idx="62">
                  <c:v>50.621274460612206</c:v>
                </c:pt>
                <c:pt idx="63">
                  <c:v>50.245509282488776</c:v>
                </c:pt>
                <c:pt idx="64">
                  <c:v>49.869744104365346</c:v>
                </c:pt>
                <c:pt idx="65">
                  <c:v>49.493978926241908</c:v>
                </c:pt>
                <c:pt idx="66">
                  <c:v>49.118213748118478</c:v>
                </c:pt>
                <c:pt idx="67">
                  <c:v>48.742448569995048</c:v>
                </c:pt>
                <c:pt idx="68">
                  <c:v>48.366683391871618</c:v>
                </c:pt>
                <c:pt idx="69">
                  <c:v>47.990918213748188</c:v>
                </c:pt>
                <c:pt idx="70">
                  <c:v>47.615153035624758</c:v>
                </c:pt>
                <c:pt idx="71">
                  <c:v>47.239387857501328</c:v>
                </c:pt>
                <c:pt idx="72">
                  <c:v>46.863622679377897</c:v>
                </c:pt>
                <c:pt idx="73">
                  <c:v>46.487857501254467</c:v>
                </c:pt>
                <c:pt idx="74">
                  <c:v>46.112092323131037</c:v>
                </c:pt>
                <c:pt idx="75">
                  <c:v>45.736327145007607</c:v>
                </c:pt>
                <c:pt idx="76">
                  <c:v>45.360561966884177</c:v>
                </c:pt>
                <c:pt idx="77">
                  <c:v>44.984796788760747</c:v>
                </c:pt>
                <c:pt idx="78">
                  <c:v>44.609031610637309</c:v>
                </c:pt>
                <c:pt idx="79">
                  <c:v>44.233266432513879</c:v>
                </c:pt>
                <c:pt idx="80">
                  <c:v>43.857501254390449</c:v>
                </c:pt>
                <c:pt idx="81">
                  <c:v>43.481736076267019</c:v>
                </c:pt>
                <c:pt idx="82">
                  <c:v>43.105970898143589</c:v>
                </c:pt>
                <c:pt idx="83">
                  <c:v>42.730205720020159</c:v>
                </c:pt>
                <c:pt idx="84">
                  <c:v>42.354440541896729</c:v>
                </c:pt>
                <c:pt idx="85">
                  <c:v>41.978675363773299</c:v>
                </c:pt>
                <c:pt idx="86">
                  <c:v>41.602910185649868</c:v>
                </c:pt>
                <c:pt idx="87">
                  <c:v>41.227145007526438</c:v>
                </c:pt>
                <c:pt idx="88">
                  <c:v>40.851379829403008</c:v>
                </c:pt>
                <c:pt idx="89">
                  <c:v>40.475614651279578</c:v>
                </c:pt>
                <c:pt idx="90">
                  <c:v>40.099849473156148</c:v>
                </c:pt>
                <c:pt idx="91">
                  <c:v>39.724084295032718</c:v>
                </c:pt>
                <c:pt idx="92">
                  <c:v>39.348319116909281</c:v>
                </c:pt>
                <c:pt idx="93">
                  <c:v>38.97255393878585</c:v>
                </c:pt>
                <c:pt idx="94">
                  <c:v>38.59678876066242</c:v>
                </c:pt>
                <c:pt idx="95">
                  <c:v>38.22102358253899</c:v>
                </c:pt>
                <c:pt idx="96">
                  <c:v>37.84525840441556</c:v>
                </c:pt>
                <c:pt idx="97">
                  <c:v>37.46949322629213</c:v>
                </c:pt>
                <c:pt idx="98">
                  <c:v>37.0937280481687</c:v>
                </c:pt>
                <c:pt idx="99">
                  <c:v>36.71796287004527</c:v>
                </c:pt>
                <c:pt idx="100">
                  <c:v>36.342197691921839</c:v>
                </c:pt>
                <c:pt idx="101">
                  <c:v>35.966432513798409</c:v>
                </c:pt>
                <c:pt idx="102">
                  <c:v>35.590667335674979</c:v>
                </c:pt>
                <c:pt idx="103">
                  <c:v>35.214902157551549</c:v>
                </c:pt>
                <c:pt idx="104">
                  <c:v>34.839136979428119</c:v>
                </c:pt>
                <c:pt idx="105">
                  <c:v>34.463371801304682</c:v>
                </c:pt>
                <c:pt idx="106">
                  <c:v>34.087606623181252</c:v>
                </c:pt>
                <c:pt idx="107">
                  <c:v>33.711841445057821</c:v>
                </c:pt>
                <c:pt idx="108">
                  <c:v>33.336076266934391</c:v>
                </c:pt>
                <c:pt idx="109">
                  <c:v>32.960311088810961</c:v>
                </c:pt>
                <c:pt idx="110">
                  <c:v>32.584545910687531</c:v>
                </c:pt>
                <c:pt idx="111">
                  <c:v>32.208780732564101</c:v>
                </c:pt>
                <c:pt idx="112">
                  <c:v>31.833015554440671</c:v>
                </c:pt>
                <c:pt idx="113">
                  <c:v>31.457250376317241</c:v>
                </c:pt>
                <c:pt idx="114">
                  <c:v>31.081485198193811</c:v>
                </c:pt>
                <c:pt idx="115">
                  <c:v>30.70572002007038</c:v>
                </c:pt>
                <c:pt idx="116">
                  <c:v>30.32995484194695</c:v>
                </c:pt>
                <c:pt idx="117">
                  <c:v>29.95418966382352</c:v>
                </c:pt>
                <c:pt idx="118">
                  <c:v>29.57842448570009</c:v>
                </c:pt>
                <c:pt idx="119">
                  <c:v>29.202659307576653</c:v>
                </c:pt>
                <c:pt idx="120">
                  <c:v>28.826894129453223</c:v>
                </c:pt>
                <c:pt idx="121">
                  <c:v>28.451128951329792</c:v>
                </c:pt>
                <c:pt idx="122">
                  <c:v>28.075363773206362</c:v>
                </c:pt>
                <c:pt idx="123">
                  <c:v>27.699598595082932</c:v>
                </c:pt>
                <c:pt idx="124">
                  <c:v>27.323833416959502</c:v>
                </c:pt>
                <c:pt idx="125">
                  <c:v>26.948068238836072</c:v>
                </c:pt>
                <c:pt idx="126">
                  <c:v>26.572303060712642</c:v>
                </c:pt>
                <c:pt idx="127">
                  <c:v>26.196537882589212</c:v>
                </c:pt>
                <c:pt idx="128">
                  <c:v>25.820772704465782</c:v>
                </c:pt>
                <c:pt idx="129">
                  <c:v>25.445007526342351</c:v>
                </c:pt>
                <c:pt idx="130">
                  <c:v>25.069242348218921</c:v>
                </c:pt>
                <c:pt idx="131">
                  <c:v>24.693477170095491</c:v>
                </c:pt>
                <c:pt idx="132">
                  <c:v>24.317711991972054</c:v>
                </c:pt>
                <c:pt idx="133">
                  <c:v>23.941946813848617</c:v>
                </c:pt>
                <c:pt idx="134">
                  <c:v>23.566181635725172</c:v>
                </c:pt>
                <c:pt idx="135">
                  <c:v>23.190416457601735</c:v>
                </c:pt>
                <c:pt idx="136">
                  <c:v>22.814651279478298</c:v>
                </c:pt>
                <c:pt idx="137">
                  <c:v>22.438886101354861</c:v>
                </c:pt>
                <c:pt idx="138">
                  <c:v>22.063120923231423</c:v>
                </c:pt>
                <c:pt idx="139">
                  <c:v>21.687355745107986</c:v>
                </c:pt>
                <c:pt idx="140">
                  <c:v>21.311590566984549</c:v>
                </c:pt>
                <c:pt idx="141">
                  <c:v>20.935825388861119</c:v>
                </c:pt>
                <c:pt idx="142">
                  <c:v>20.560060210737674</c:v>
                </c:pt>
                <c:pt idx="143">
                  <c:v>20.184295032614244</c:v>
                </c:pt>
                <c:pt idx="144">
                  <c:v>19.8085298544908</c:v>
                </c:pt>
                <c:pt idx="145">
                  <c:v>19.43276467636737</c:v>
                </c:pt>
                <c:pt idx="146">
                  <c:v>19.056999498243925</c:v>
                </c:pt>
                <c:pt idx="147">
                  <c:v>18.681234320120495</c:v>
                </c:pt>
                <c:pt idx="148">
                  <c:v>18.305469141997051</c:v>
                </c:pt>
                <c:pt idx="149">
                  <c:v>17.929703963873621</c:v>
                </c:pt>
                <c:pt idx="150">
                  <c:v>17.553938785750177</c:v>
                </c:pt>
                <c:pt idx="151">
                  <c:v>17.178173607626746</c:v>
                </c:pt>
                <c:pt idx="152">
                  <c:v>16.802408429503302</c:v>
                </c:pt>
                <c:pt idx="153">
                  <c:v>16.426643251379872</c:v>
                </c:pt>
                <c:pt idx="154">
                  <c:v>16.050878073256428</c:v>
                </c:pt>
                <c:pt idx="155">
                  <c:v>15.675112895132997</c:v>
                </c:pt>
                <c:pt idx="156">
                  <c:v>15.299347717009553</c:v>
                </c:pt>
                <c:pt idx="157">
                  <c:v>14.923582538886123</c:v>
                </c:pt>
                <c:pt idx="158">
                  <c:v>14.547817360762679</c:v>
                </c:pt>
                <c:pt idx="159">
                  <c:v>14.172052182639248</c:v>
                </c:pt>
                <c:pt idx="160">
                  <c:v>13.796287004515804</c:v>
                </c:pt>
                <c:pt idx="161">
                  <c:v>13.420521826392374</c:v>
                </c:pt>
                <c:pt idx="162">
                  <c:v>13.04475664826893</c:v>
                </c:pt>
                <c:pt idx="163">
                  <c:v>12.6689914701455</c:v>
                </c:pt>
                <c:pt idx="164">
                  <c:v>12.293226292022055</c:v>
                </c:pt>
                <c:pt idx="165">
                  <c:v>11.917461113898625</c:v>
                </c:pt>
                <c:pt idx="166">
                  <c:v>11.541695935775181</c:v>
                </c:pt>
                <c:pt idx="167">
                  <c:v>11.165930757651751</c:v>
                </c:pt>
                <c:pt idx="168">
                  <c:v>10.790165579528306</c:v>
                </c:pt>
                <c:pt idx="169">
                  <c:v>10.414400401404862</c:v>
                </c:pt>
                <c:pt idx="170">
                  <c:v>10.038635223281432</c:v>
                </c:pt>
                <c:pt idx="171">
                  <c:v>9.6628700451579874</c:v>
                </c:pt>
                <c:pt idx="172">
                  <c:v>9.2871048670345573</c:v>
                </c:pt>
                <c:pt idx="173">
                  <c:v>8.9113396889111129</c:v>
                </c:pt>
                <c:pt idx="174">
                  <c:v>8.5355745107876828</c:v>
                </c:pt>
                <c:pt idx="175">
                  <c:v>8.1598093326642385</c:v>
                </c:pt>
                <c:pt idx="176">
                  <c:v>7.7840441545408083</c:v>
                </c:pt>
                <c:pt idx="177">
                  <c:v>7.408278976417364</c:v>
                </c:pt>
                <c:pt idx="178">
                  <c:v>7.0325137982939339</c:v>
                </c:pt>
                <c:pt idx="179">
                  <c:v>6.6567486201704895</c:v>
                </c:pt>
                <c:pt idx="180">
                  <c:v>6.2809834420470594</c:v>
                </c:pt>
                <c:pt idx="181">
                  <c:v>5.905218263923615</c:v>
                </c:pt>
                <c:pt idx="182">
                  <c:v>5.5294530858001849</c:v>
                </c:pt>
                <c:pt idx="183">
                  <c:v>5.1536879076767406</c:v>
                </c:pt>
                <c:pt idx="184">
                  <c:v>4.7779227295533104</c:v>
                </c:pt>
                <c:pt idx="185">
                  <c:v>4.4021575514298661</c:v>
                </c:pt>
                <c:pt idx="186">
                  <c:v>4.026392373306436</c:v>
                </c:pt>
                <c:pt idx="187">
                  <c:v>3.6506271951829916</c:v>
                </c:pt>
                <c:pt idx="188">
                  <c:v>3.2748620170595615</c:v>
                </c:pt>
                <c:pt idx="189">
                  <c:v>2.8990968389361171</c:v>
                </c:pt>
                <c:pt idx="190">
                  <c:v>2.523331660812687</c:v>
                </c:pt>
                <c:pt idx="191">
                  <c:v>2.1475664826892427</c:v>
                </c:pt>
                <c:pt idx="192">
                  <c:v>1.7718013045658125</c:v>
                </c:pt>
                <c:pt idx="193">
                  <c:v>1.3960361264423682</c:v>
                </c:pt>
                <c:pt idx="194">
                  <c:v>1.0202709483189381</c:v>
                </c:pt>
                <c:pt idx="195">
                  <c:v>0.64450577019549371</c:v>
                </c:pt>
                <c:pt idx="196">
                  <c:v>0.26874059207206358</c:v>
                </c:pt>
                <c:pt idx="197">
                  <c:v>-0.10702458605138077</c:v>
                </c:pt>
                <c:pt idx="198">
                  <c:v>-0.4827897641748109</c:v>
                </c:pt>
                <c:pt idx="199">
                  <c:v>-0.85855494229825524</c:v>
                </c:pt>
                <c:pt idx="200">
                  <c:v>-1.2343201204216854</c:v>
                </c:pt>
                <c:pt idx="201">
                  <c:v>-1.6100852985451297</c:v>
                </c:pt>
                <c:pt idx="202">
                  <c:v>-1.9858504766685598</c:v>
                </c:pt>
                <c:pt idx="203">
                  <c:v>-2.3616156547920042</c:v>
                </c:pt>
                <c:pt idx="204">
                  <c:v>-2.7373808329154343</c:v>
                </c:pt>
                <c:pt idx="205">
                  <c:v>-3.1131460110388787</c:v>
                </c:pt>
                <c:pt idx="206">
                  <c:v>-3.4889111891623088</c:v>
                </c:pt>
                <c:pt idx="207">
                  <c:v>-3.8646763672857531</c:v>
                </c:pt>
                <c:pt idx="208">
                  <c:v>-4.2404415454091833</c:v>
                </c:pt>
                <c:pt idx="209">
                  <c:v>-4.6162067235326276</c:v>
                </c:pt>
                <c:pt idx="210">
                  <c:v>-4.9919719016560578</c:v>
                </c:pt>
                <c:pt idx="211">
                  <c:v>-5.3677370797795021</c:v>
                </c:pt>
                <c:pt idx="212">
                  <c:v>-5.7435022579029322</c:v>
                </c:pt>
                <c:pt idx="213">
                  <c:v>-6.1192674360263766</c:v>
                </c:pt>
                <c:pt idx="214">
                  <c:v>-6.4950326141498067</c:v>
                </c:pt>
                <c:pt idx="215">
                  <c:v>-6.870797792273251</c:v>
                </c:pt>
                <c:pt idx="216">
                  <c:v>-7.2465629703966812</c:v>
                </c:pt>
                <c:pt idx="217">
                  <c:v>-7.6223281485201255</c:v>
                </c:pt>
                <c:pt idx="218">
                  <c:v>-7.9980933266435557</c:v>
                </c:pt>
                <c:pt idx="219">
                  <c:v>-8.373858504767</c:v>
                </c:pt>
                <c:pt idx="220">
                  <c:v>-8.7496236828904301</c:v>
                </c:pt>
                <c:pt idx="221">
                  <c:v>-9.1253888610138745</c:v>
                </c:pt>
                <c:pt idx="222">
                  <c:v>-9.5011540391373046</c:v>
                </c:pt>
                <c:pt idx="223">
                  <c:v>-9.876919217260749</c:v>
                </c:pt>
                <c:pt idx="224">
                  <c:v>-10.252684395384179</c:v>
                </c:pt>
                <c:pt idx="225">
                  <c:v>-10.628449573507623</c:v>
                </c:pt>
                <c:pt idx="226">
                  <c:v>-11.004214751631054</c:v>
                </c:pt>
                <c:pt idx="227">
                  <c:v>-11.379979929754498</c:v>
                </c:pt>
                <c:pt idx="228">
                  <c:v>-11.755745107877928</c:v>
                </c:pt>
                <c:pt idx="229">
                  <c:v>-12.131510286001372</c:v>
                </c:pt>
                <c:pt idx="230">
                  <c:v>-12.507275464124803</c:v>
                </c:pt>
                <c:pt idx="231">
                  <c:v>-12.883040642248247</c:v>
                </c:pt>
                <c:pt idx="232">
                  <c:v>-13.258805820371677</c:v>
                </c:pt>
                <c:pt idx="233">
                  <c:v>-13.634570998495121</c:v>
                </c:pt>
                <c:pt idx="234">
                  <c:v>-14.010336176618551</c:v>
                </c:pt>
                <c:pt idx="235">
                  <c:v>-14.386101354741996</c:v>
                </c:pt>
                <c:pt idx="236">
                  <c:v>-14.761866532865426</c:v>
                </c:pt>
                <c:pt idx="237">
                  <c:v>-15.13763171098887</c:v>
                </c:pt>
                <c:pt idx="238">
                  <c:v>-15.5133968891123</c:v>
                </c:pt>
                <c:pt idx="239">
                  <c:v>-15.889162067235745</c:v>
                </c:pt>
                <c:pt idx="240">
                  <c:v>-16.264927245359175</c:v>
                </c:pt>
                <c:pt idx="241">
                  <c:v>-16.640692423482619</c:v>
                </c:pt>
                <c:pt idx="242">
                  <c:v>-17.016457601606064</c:v>
                </c:pt>
                <c:pt idx="243">
                  <c:v>-17.392222779729494</c:v>
                </c:pt>
                <c:pt idx="244">
                  <c:v>-17.767987957852938</c:v>
                </c:pt>
                <c:pt idx="245">
                  <c:v>-18.143753135976368</c:v>
                </c:pt>
                <c:pt idx="246">
                  <c:v>-18.519518314099813</c:v>
                </c:pt>
                <c:pt idx="247">
                  <c:v>-18.895283492223243</c:v>
                </c:pt>
                <c:pt idx="248">
                  <c:v>-19.271048670346687</c:v>
                </c:pt>
                <c:pt idx="249">
                  <c:v>-19.646813848470117</c:v>
                </c:pt>
                <c:pt idx="250">
                  <c:v>-20.022579026593561</c:v>
                </c:pt>
                <c:pt idx="251">
                  <c:v>-20.398344204716992</c:v>
                </c:pt>
                <c:pt idx="252">
                  <c:v>-20.774109382840436</c:v>
                </c:pt>
                <c:pt idx="253">
                  <c:v>-21.149874560963866</c:v>
                </c:pt>
                <c:pt idx="254">
                  <c:v>-21.52563973908731</c:v>
                </c:pt>
                <c:pt idx="255">
                  <c:v>-21.901404917210741</c:v>
                </c:pt>
                <c:pt idx="256">
                  <c:v>-22.277170095334185</c:v>
                </c:pt>
                <c:pt idx="257">
                  <c:v>-22.652935273457615</c:v>
                </c:pt>
                <c:pt idx="258">
                  <c:v>-23.028700451581059</c:v>
                </c:pt>
                <c:pt idx="259">
                  <c:v>-23.40446562970449</c:v>
                </c:pt>
                <c:pt idx="260">
                  <c:v>-23.780230807827934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C-461D-B526-3E9C2D14C07A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Sheet2!$A$3:$A$263</c:f>
              <c:numCache>
                <c:formatCode>General</c:formatCode>
                <c:ptCount val="26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>
                  <c:v>3.9000000000000008</c:v>
                </c:pt>
                <c:pt idx="10">
                  <c:v>4.0000000000000009</c:v>
                </c:pt>
                <c:pt idx="11">
                  <c:v>4.1000000000000005</c:v>
                </c:pt>
                <c:pt idx="12">
                  <c:v>4.2</c:v>
                </c:pt>
                <c:pt idx="13">
                  <c:v>4.3</c:v>
                </c:pt>
                <c:pt idx="14">
                  <c:v>4.3999999999999995</c:v>
                </c:pt>
                <c:pt idx="15">
                  <c:v>4.4999999999999991</c:v>
                </c:pt>
                <c:pt idx="16">
                  <c:v>4.5999999999999988</c:v>
                </c:pt>
                <c:pt idx="17">
                  <c:v>4.6999999999999984</c:v>
                </c:pt>
                <c:pt idx="18">
                  <c:v>4.799999999999998</c:v>
                </c:pt>
                <c:pt idx="19">
                  <c:v>4.8999999999999977</c:v>
                </c:pt>
                <c:pt idx="20">
                  <c:v>4.9999999999999973</c:v>
                </c:pt>
                <c:pt idx="21">
                  <c:v>5.099999999999997</c:v>
                </c:pt>
                <c:pt idx="22">
                  <c:v>5.1999999999999966</c:v>
                </c:pt>
                <c:pt idx="23">
                  <c:v>5.2999999999999963</c:v>
                </c:pt>
                <c:pt idx="24">
                  <c:v>5.3999999999999959</c:v>
                </c:pt>
                <c:pt idx="25">
                  <c:v>5.4999999999999956</c:v>
                </c:pt>
                <c:pt idx="26">
                  <c:v>5.5999999999999952</c:v>
                </c:pt>
                <c:pt idx="27">
                  <c:v>5.6999999999999948</c:v>
                </c:pt>
                <c:pt idx="28">
                  <c:v>5.7999999999999945</c:v>
                </c:pt>
                <c:pt idx="29">
                  <c:v>5.8999999999999941</c:v>
                </c:pt>
                <c:pt idx="30">
                  <c:v>5.9999999999999938</c:v>
                </c:pt>
                <c:pt idx="31">
                  <c:v>6.0999999999999934</c:v>
                </c:pt>
                <c:pt idx="32">
                  <c:v>6.1999999999999931</c:v>
                </c:pt>
                <c:pt idx="33">
                  <c:v>6.2999999999999927</c:v>
                </c:pt>
                <c:pt idx="34">
                  <c:v>6.3999999999999924</c:v>
                </c:pt>
                <c:pt idx="35">
                  <c:v>6.499999999999992</c:v>
                </c:pt>
                <c:pt idx="36">
                  <c:v>6.5999999999999917</c:v>
                </c:pt>
                <c:pt idx="37">
                  <c:v>6.6999999999999913</c:v>
                </c:pt>
                <c:pt idx="38">
                  <c:v>6.7999999999999909</c:v>
                </c:pt>
                <c:pt idx="39">
                  <c:v>6.8999999999999906</c:v>
                </c:pt>
                <c:pt idx="40">
                  <c:v>6.9999999999999902</c:v>
                </c:pt>
                <c:pt idx="41">
                  <c:v>7.0999999999999899</c:v>
                </c:pt>
                <c:pt idx="42">
                  <c:v>7.1999999999999895</c:v>
                </c:pt>
                <c:pt idx="43">
                  <c:v>7.2999999999999892</c:v>
                </c:pt>
                <c:pt idx="44">
                  <c:v>7.3999999999999888</c:v>
                </c:pt>
                <c:pt idx="45">
                  <c:v>7.4999999999999885</c:v>
                </c:pt>
                <c:pt idx="46">
                  <c:v>7.5999999999999881</c:v>
                </c:pt>
                <c:pt idx="47">
                  <c:v>7.6999999999999877</c:v>
                </c:pt>
                <c:pt idx="48">
                  <c:v>7.7999999999999874</c:v>
                </c:pt>
                <c:pt idx="49">
                  <c:v>7.899999999999987</c:v>
                </c:pt>
                <c:pt idx="50">
                  <c:v>7.9999999999999867</c:v>
                </c:pt>
                <c:pt idx="51">
                  <c:v>8.0999999999999872</c:v>
                </c:pt>
                <c:pt idx="52">
                  <c:v>8.1999999999999869</c:v>
                </c:pt>
                <c:pt idx="53">
                  <c:v>8.2999999999999865</c:v>
                </c:pt>
                <c:pt idx="54">
                  <c:v>8.3999999999999861</c:v>
                </c:pt>
                <c:pt idx="55">
                  <c:v>8.4999999999999858</c:v>
                </c:pt>
                <c:pt idx="56">
                  <c:v>8.5999999999999854</c:v>
                </c:pt>
                <c:pt idx="57">
                  <c:v>8.6999999999999851</c:v>
                </c:pt>
                <c:pt idx="58">
                  <c:v>8.7999999999999847</c:v>
                </c:pt>
                <c:pt idx="59">
                  <c:v>8.8999999999999844</c:v>
                </c:pt>
                <c:pt idx="60">
                  <c:v>8.999999999999984</c:v>
                </c:pt>
                <c:pt idx="61">
                  <c:v>9.0999999999999837</c:v>
                </c:pt>
                <c:pt idx="62">
                  <c:v>9.1999999999999833</c:v>
                </c:pt>
                <c:pt idx="63">
                  <c:v>9.2999999999999829</c:v>
                </c:pt>
                <c:pt idx="64">
                  <c:v>9.3999999999999826</c:v>
                </c:pt>
                <c:pt idx="65">
                  <c:v>9.4999999999999822</c:v>
                </c:pt>
                <c:pt idx="66">
                  <c:v>9.5999999999999819</c:v>
                </c:pt>
                <c:pt idx="67">
                  <c:v>9.6999999999999815</c:v>
                </c:pt>
                <c:pt idx="68">
                  <c:v>9.7999999999999812</c:v>
                </c:pt>
                <c:pt idx="69">
                  <c:v>9.8999999999999808</c:v>
                </c:pt>
                <c:pt idx="70">
                  <c:v>9.9999999999999805</c:v>
                </c:pt>
                <c:pt idx="71">
                  <c:v>10.09999999999998</c:v>
                </c:pt>
                <c:pt idx="72">
                  <c:v>10.19999999999998</c:v>
                </c:pt>
                <c:pt idx="73">
                  <c:v>10.299999999999979</c:v>
                </c:pt>
                <c:pt idx="74">
                  <c:v>10.399999999999979</c:v>
                </c:pt>
                <c:pt idx="75">
                  <c:v>10.499999999999979</c:v>
                </c:pt>
                <c:pt idx="76">
                  <c:v>10.599999999999978</c:v>
                </c:pt>
                <c:pt idx="77">
                  <c:v>10.699999999999978</c:v>
                </c:pt>
                <c:pt idx="78">
                  <c:v>10.799999999999978</c:v>
                </c:pt>
                <c:pt idx="79">
                  <c:v>10.899999999999977</c:v>
                </c:pt>
                <c:pt idx="80">
                  <c:v>10.999999999999977</c:v>
                </c:pt>
                <c:pt idx="81">
                  <c:v>11.099999999999977</c:v>
                </c:pt>
                <c:pt idx="82">
                  <c:v>11.199999999999976</c:v>
                </c:pt>
                <c:pt idx="83">
                  <c:v>11.299999999999976</c:v>
                </c:pt>
                <c:pt idx="84">
                  <c:v>11.399999999999975</c:v>
                </c:pt>
                <c:pt idx="85">
                  <c:v>11.499999999999975</c:v>
                </c:pt>
                <c:pt idx="86">
                  <c:v>11.599999999999975</c:v>
                </c:pt>
                <c:pt idx="87">
                  <c:v>11.699999999999974</c:v>
                </c:pt>
                <c:pt idx="88">
                  <c:v>11.799999999999974</c:v>
                </c:pt>
                <c:pt idx="89">
                  <c:v>11.899999999999974</c:v>
                </c:pt>
                <c:pt idx="90">
                  <c:v>11.999999999999973</c:v>
                </c:pt>
                <c:pt idx="91">
                  <c:v>12.099999999999973</c:v>
                </c:pt>
                <c:pt idx="92">
                  <c:v>12.199999999999973</c:v>
                </c:pt>
                <c:pt idx="93">
                  <c:v>12.299999999999972</c:v>
                </c:pt>
                <c:pt idx="94">
                  <c:v>12.399999999999972</c:v>
                </c:pt>
                <c:pt idx="95">
                  <c:v>12.499999999999972</c:v>
                </c:pt>
                <c:pt idx="96">
                  <c:v>12.599999999999971</c:v>
                </c:pt>
                <c:pt idx="97">
                  <c:v>12.699999999999971</c:v>
                </c:pt>
                <c:pt idx="98">
                  <c:v>12.799999999999971</c:v>
                </c:pt>
                <c:pt idx="99">
                  <c:v>12.89999999999997</c:v>
                </c:pt>
                <c:pt idx="100">
                  <c:v>12.99999999999997</c:v>
                </c:pt>
                <c:pt idx="101">
                  <c:v>13.099999999999969</c:v>
                </c:pt>
                <c:pt idx="102">
                  <c:v>13.199999999999969</c:v>
                </c:pt>
                <c:pt idx="103">
                  <c:v>13.299999999999969</c:v>
                </c:pt>
                <c:pt idx="104">
                  <c:v>13.399999999999968</c:v>
                </c:pt>
                <c:pt idx="105">
                  <c:v>13.499999999999968</c:v>
                </c:pt>
                <c:pt idx="106">
                  <c:v>13.599999999999968</c:v>
                </c:pt>
                <c:pt idx="107">
                  <c:v>13.699999999999967</c:v>
                </c:pt>
                <c:pt idx="108">
                  <c:v>13.799999999999967</c:v>
                </c:pt>
                <c:pt idx="109">
                  <c:v>13.899999999999967</c:v>
                </c:pt>
                <c:pt idx="110">
                  <c:v>13.999999999999966</c:v>
                </c:pt>
                <c:pt idx="111">
                  <c:v>14.099999999999966</c:v>
                </c:pt>
                <c:pt idx="112">
                  <c:v>14.199999999999966</c:v>
                </c:pt>
                <c:pt idx="113">
                  <c:v>14.299999999999965</c:v>
                </c:pt>
                <c:pt idx="114">
                  <c:v>14.399999999999965</c:v>
                </c:pt>
                <c:pt idx="115">
                  <c:v>14.499999999999964</c:v>
                </c:pt>
                <c:pt idx="116">
                  <c:v>14.599999999999964</c:v>
                </c:pt>
                <c:pt idx="117">
                  <c:v>14.699999999999964</c:v>
                </c:pt>
                <c:pt idx="118">
                  <c:v>14.799999999999963</c:v>
                </c:pt>
                <c:pt idx="119">
                  <c:v>14.899999999999963</c:v>
                </c:pt>
                <c:pt idx="120">
                  <c:v>14.999999999999963</c:v>
                </c:pt>
                <c:pt idx="121">
                  <c:v>15.099999999999962</c:v>
                </c:pt>
                <c:pt idx="122">
                  <c:v>15.199999999999962</c:v>
                </c:pt>
                <c:pt idx="123">
                  <c:v>15.299999999999962</c:v>
                </c:pt>
                <c:pt idx="124">
                  <c:v>15.399999999999961</c:v>
                </c:pt>
                <c:pt idx="125">
                  <c:v>15.499999999999961</c:v>
                </c:pt>
                <c:pt idx="126">
                  <c:v>15.599999999999961</c:v>
                </c:pt>
                <c:pt idx="127">
                  <c:v>15.69999999999996</c:v>
                </c:pt>
                <c:pt idx="128">
                  <c:v>15.79999999999996</c:v>
                </c:pt>
                <c:pt idx="129">
                  <c:v>15.899999999999959</c:v>
                </c:pt>
                <c:pt idx="130">
                  <c:v>15.999999999999959</c:v>
                </c:pt>
                <c:pt idx="131">
                  <c:v>16.099999999999959</c:v>
                </c:pt>
                <c:pt idx="132">
                  <c:v>16.19999999999996</c:v>
                </c:pt>
                <c:pt idx="133">
                  <c:v>16.299999999999962</c:v>
                </c:pt>
                <c:pt idx="134">
                  <c:v>16.399999999999963</c:v>
                </c:pt>
                <c:pt idx="135">
                  <c:v>16.499999999999964</c:v>
                </c:pt>
                <c:pt idx="136">
                  <c:v>16.599999999999966</c:v>
                </c:pt>
                <c:pt idx="137">
                  <c:v>16.699999999999967</c:v>
                </c:pt>
                <c:pt idx="138">
                  <c:v>16.799999999999969</c:v>
                </c:pt>
                <c:pt idx="139">
                  <c:v>16.89999999999997</c:v>
                </c:pt>
                <c:pt idx="140">
                  <c:v>16.999999999999972</c:v>
                </c:pt>
                <c:pt idx="141">
                  <c:v>17.099999999999973</c:v>
                </c:pt>
                <c:pt idx="142">
                  <c:v>17.199999999999974</c:v>
                </c:pt>
                <c:pt idx="143">
                  <c:v>17.299999999999976</c:v>
                </c:pt>
                <c:pt idx="144">
                  <c:v>17.399999999999977</c:v>
                </c:pt>
                <c:pt idx="145">
                  <c:v>17.499999999999979</c:v>
                </c:pt>
                <c:pt idx="146">
                  <c:v>17.59999999999998</c:v>
                </c:pt>
                <c:pt idx="147">
                  <c:v>17.699999999999982</c:v>
                </c:pt>
                <c:pt idx="148">
                  <c:v>17.799999999999983</c:v>
                </c:pt>
                <c:pt idx="149">
                  <c:v>17.899999999999984</c:v>
                </c:pt>
                <c:pt idx="150">
                  <c:v>17.999999999999986</c:v>
                </c:pt>
                <c:pt idx="151">
                  <c:v>18.099999999999987</c:v>
                </c:pt>
                <c:pt idx="152">
                  <c:v>18.199999999999989</c:v>
                </c:pt>
                <c:pt idx="153">
                  <c:v>18.29999999999999</c:v>
                </c:pt>
                <c:pt idx="154">
                  <c:v>18.399999999999991</c:v>
                </c:pt>
                <c:pt idx="155">
                  <c:v>18.499999999999993</c:v>
                </c:pt>
                <c:pt idx="156">
                  <c:v>18.599999999999994</c:v>
                </c:pt>
                <c:pt idx="157">
                  <c:v>18.699999999999996</c:v>
                </c:pt>
                <c:pt idx="158">
                  <c:v>18.799999999999997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19.200000000000003</c:v>
                </c:pt>
                <c:pt idx="163">
                  <c:v>19.300000000000004</c:v>
                </c:pt>
                <c:pt idx="164">
                  <c:v>19.400000000000006</c:v>
                </c:pt>
                <c:pt idx="165">
                  <c:v>19.500000000000007</c:v>
                </c:pt>
                <c:pt idx="166">
                  <c:v>19.600000000000009</c:v>
                </c:pt>
                <c:pt idx="167">
                  <c:v>19.70000000000001</c:v>
                </c:pt>
                <c:pt idx="168">
                  <c:v>19.800000000000011</c:v>
                </c:pt>
                <c:pt idx="169">
                  <c:v>19.900000000000013</c:v>
                </c:pt>
                <c:pt idx="170">
                  <c:v>20.000000000000014</c:v>
                </c:pt>
                <c:pt idx="171">
                  <c:v>20.100000000000016</c:v>
                </c:pt>
                <c:pt idx="172">
                  <c:v>20.200000000000017</c:v>
                </c:pt>
                <c:pt idx="173">
                  <c:v>20.300000000000018</c:v>
                </c:pt>
                <c:pt idx="174">
                  <c:v>20.40000000000002</c:v>
                </c:pt>
                <c:pt idx="175">
                  <c:v>20.500000000000021</c:v>
                </c:pt>
                <c:pt idx="176">
                  <c:v>20.600000000000023</c:v>
                </c:pt>
                <c:pt idx="177">
                  <c:v>20.700000000000024</c:v>
                </c:pt>
                <c:pt idx="178">
                  <c:v>20.800000000000026</c:v>
                </c:pt>
                <c:pt idx="179">
                  <c:v>20.900000000000027</c:v>
                </c:pt>
                <c:pt idx="180">
                  <c:v>21.000000000000028</c:v>
                </c:pt>
                <c:pt idx="181">
                  <c:v>21.10000000000003</c:v>
                </c:pt>
                <c:pt idx="182">
                  <c:v>21.200000000000031</c:v>
                </c:pt>
                <c:pt idx="183">
                  <c:v>21.300000000000033</c:v>
                </c:pt>
                <c:pt idx="184">
                  <c:v>21.400000000000034</c:v>
                </c:pt>
                <c:pt idx="185">
                  <c:v>21.500000000000036</c:v>
                </c:pt>
                <c:pt idx="186">
                  <c:v>21.600000000000037</c:v>
                </c:pt>
                <c:pt idx="187">
                  <c:v>21.700000000000038</c:v>
                </c:pt>
                <c:pt idx="188">
                  <c:v>21.80000000000004</c:v>
                </c:pt>
                <c:pt idx="189">
                  <c:v>21.900000000000041</c:v>
                </c:pt>
                <c:pt idx="190">
                  <c:v>22.000000000000043</c:v>
                </c:pt>
                <c:pt idx="191">
                  <c:v>22.100000000000044</c:v>
                </c:pt>
                <c:pt idx="192">
                  <c:v>22.200000000000045</c:v>
                </c:pt>
                <c:pt idx="193">
                  <c:v>22.300000000000047</c:v>
                </c:pt>
                <c:pt idx="194">
                  <c:v>22.400000000000048</c:v>
                </c:pt>
                <c:pt idx="195">
                  <c:v>22.50000000000005</c:v>
                </c:pt>
                <c:pt idx="196">
                  <c:v>22.600000000000051</c:v>
                </c:pt>
                <c:pt idx="197">
                  <c:v>22.700000000000053</c:v>
                </c:pt>
                <c:pt idx="198">
                  <c:v>22.800000000000054</c:v>
                </c:pt>
                <c:pt idx="199">
                  <c:v>22.900000000000055</c:v>
                </c:pt>
                <c:pt idx="200">
                  <c:v>23.000000000000057</c:v>
                </c:pt>
                <c:pt idx="201">
                  <c:v>23.100000000000058</c:v>
                </c:pt>
                <c:pt idx="202">
                  <c:v>23.20000000000006</c:v>
                </c:pt>
                <c:pt idx="203">
                  <c:v>23.300000000000061</c:v>
                </c:pt>
                <c:pt idx="204">
                  <c:v>23.400000000000063</c:v>
                </c:pt>
                <c:pt idx="205">
                  <c:v>23.500000000000064</c:v>
                </c:pt>
                <c:pt idx="206">
                  <c:v>23.600000000000065</c:v>
                </c:pt>
                <c:pt idx="207">
                  <c:v>23.700000000000067</c:v>
                </c:pt>
                <c:pt idx="208">
                  <c:v>23.800000000000068</c:v>
                </c:pt>
                <c:pt idx="209">
                  <c:v>23.90000000000007</c:v>
                </c:pt>
                <c:pt idx="210">
                  <c:v>24.000000000000071</c:v>
                </c:pt>
                <c:pt idx="211">
                  <c:v>24.100000000000072</c:v>
                </c:pt>
                <c:pt idx="212">
                  <c:v>24.200000000000074</c:v>
                </c:pt>
                <c:pt idx="213">
                  <c:v>24.300000000000075</c:v>
                </c:pt>
                <c:pt idx="214">
                  <c:v>24.400000000000077</c:v>
                </c:pt>
                <c:pt idx="215">
                  <c:v>24.500000000000078</c:v>
                </c:pt>
                <c:pt idx="216">
                  <c:v>24.60000000000008</c:v>
                </c:pt>
                <c:pt idx="217">
                  <c:v>24.700000000000081</c:v>
                </c:pt>
                <c:pt idx="218">
                  <c:v>24.800000000000082</c:v>
                </c:pt>
                <c:pt idx="219">
                  <c:v>24.900000000000084</c:v>
                </c:pt>
                <c:pt idx="220">
                  <c:v>25.000000000000085</c:v>
                </c:pt>
                <c:pt idx="221">
                  <c:v>25.100000000000087</c:v>
                </c:pt>
                <c:pt idx="222">
                  <c:v>25.200000000000088</c:v>
                </c:pt>
                <c:pt idx="223">
                  <c:v>25.30000000000009</c:v>
                </c:pt>
                <c:pt idx="224">
                  <c:v>25.400000000000091</c:v>
                </c:pt>
                <c:pt idx="225">
                  <c:v>25.500000000000092</c:v>
                </c:pt>
                <c:pt idx="226">
                  <c:v>25.600000000000094</c:v>
                </c:pt>
                <c:pt idx="227">
                  <c:v>25.700000000000095</c:v>
                </c:pt>
                <c:pt idx="228">
                  <c:v>25.800000000000097</c:v>
                </c:pt>
                <c:pt idx="229">
                  <c:v>25.900000000000098</c:v>
                </c:pt>
                <c:pt idx="230">
                  <c:v>26.000000000000099</c:v>
                </c:pt>
                <c:pt idx="231">
                  <c:v>26.100000000000101</c:v>
                </c:pt>
                <c:pt idx="232">
                  <c:v>26.200000000000102</c:v>
                </c:pt>
                <c:pt idx="233">
                  <c:v>26.300000000000104</c:v>
                </c:pt>
                <c:pt idx="234">
                  <c:v>26.400000000000105</c:v>
                </c:pt>
                <c:pt idx="235">
                  <c:v>26.500000000000107</c:v>
                </c:pt>
                <c:pt idx="236">
                  <c:v>26.600000000000108</c:v>
                </c:pt>
                <c:pt idx="237">
                  <c:v>26.700000000000109</c:v>
                </c:pt>
                <c:pt idx="238">
                  <c:v>26.800000000000111</c:v>
                </c:pt>
                <c:pt idx="239">
                  <c:v>26.900000000000112</c:v>
                </c:pt>
                <c:pt idx="240">
                  <c:v>27.000000000000114</c:v>
                </c:pt>
                <c:pt idx="241">
                  <c:v>27.100000000000115</c:v>
                </c:pt>
                <c:pt idx="242">
                  <c:v>27.200000000000117</c:v>
                </c:pt>
                <c:pt idx="243">
                  <c:v>27.300000000000118</c:v>
                </c:pt>
                <c:pt idx="244">
                  <c:v>27.400000000000119</c:v>
                </c:pt>
                <c:pt idx="245">
                  <c:v>27.500000000000121</c:v>
                </c:pt>
                <c:pt idx="246">
                  <c:v>27.600000000000122</c:v>
                </c:pt>
                <c:pt idx="247">
                  <c:v>27.700000000000124</c:v>
                </c:pt>
                <c:pt idx="248">
                  <c:v>27.800000000000125</c:v>
                </c:pt>
                <c:pt idx="249">
                  <c:v>27.900000000000126</c:v>
                </c:pt>
                <c:pt idx="250">
                  <c:v>28.000000000000128</c:v>
                </c:pt>
                <c:pt idx="251">
                  <c:v>28.100000000000129</c:v>
                </c:pt>
                <c:pt idx="252">
                  <c:v>28.200000000000131</c:v>
                </c:pt>
                <c:pt idx="253">
                  <c:v>28.300000000000132</c:v>
                </c:pt>
                <c:pt idx="254">
                  <c:v>28.400000000000134</c:v>
                </c:pt>
                <c:pt idx="255">
                  <c:v>28.500000000000135</c:v>
                </c:pt>
                <c:pt idx="256">
                  <c:v>28.600000000000136</c:v>
                </c:pt>
                <c:pt idx="257">
                  <c:v>28.700000000000138</c:v>
                </c:pt>
                <c:pt idx="258">
                  <c:v>28.800000000000139</c:v>
                </c:pt>
                <c:pt idx="259">
                  <c:v>28.900000000000141</c:v>
                </c:pt>
                <c:pt idx="260">
                  <c:v>29.000000000000142</c:v>
                </c:pt>
              </c:numCache>
            </c:numRef>
          </c:xVal>
          <c:yVal>
            <c:numRef>
              <c:f>Sheet2!$C$3:$C$263</c:f>
              <c:numCache>
                <c:formatCode>0.0</c:formatCode>
                <c:ptCount val="261"/>
                <c:pt idx="0">
                  <c:v>69.413978056125657</c:v>
                </c:pt>
                <c:pt idx="1">
                  <c:v>69.061751446777976</c:v>
                </c:pt>
                <c:pt idx="2">
                  <c:v>68.709461794793455</c:v>
                </c:pt>
                <c:pt idx="3">
                  <c:v>68.357108098916896</c:v>
                </c:pt>
                <c:pt idx="4">
                  <c:v>68.004689339397004</c:v>
                </c:pt>
                <c:pt idx="5">
                  <c:v>67.652204477642883</c:v>
                </c:pt>
                <c:pt idx="6">
                  <c:v>67.29965245587637</c:v>
                </c:pt>
                <c:pt idx="7">
                  <c:v>66.947032196779816</c:v>
                </c:pt>
                <c:pt idx="8">
                  <c:v>66.594342603139893</c:v>
                </c:pt>
                <c:pt idx="9">
                  <c:v>66.241582557487291</c:v>
                </c:pt>
                <c:pt idx="10">
                  <c:v>65.888750921732509</c:v>
                </c:pt>
                <c:pt idx="11">
                  <c:v>65.53584653679799</c:v>
                </c:pt>
                <c:pt idx="12">
                  <c:v>65.182868222246569</c:v>
                </c:pt>
                <c:pt idx="13">
                  <c:v>64.829814775906726</c:v>
                </c:pt>
                <c:pt idx="14">
                  <c:v>64.476684973494713</c:v>
                </c:pt>
                <c:pt idx="15">
                  <c:v>64.123477568233682</c:v>
                </c:pt>
                <c:pt idx="16">
                  <c:v>63.770191290470372</c:v>
                </c:pt>
                <c:pt idx="17">
                  <c:v>63.416824847289391</c:v>
                </c:pt>
                <c:pt idx="18">
                  <c:v>63.063376922125514</c:v>
                </c:pt>
                <c:pt idx="19">
                  <c:v>62.709846174374341</c:v>
                </c:pt>
                <c:pt idx="20">
                  <c:v>62.356231239001666</c:v>
                </c:pt>
                <c:pt idx="21">
                  <c:v>62.002530726151967</c:v>
                </c:pt>
                <c:pt idx="22">
                  <c:v>61.648743220756472</c:v>
                </c:pt>
                <c:pt idx="23">
                  <c:v>61.294867282141162</c:v>
                </c:pt>
                <c:pt idx="24">
                  <c:v>60.940901443635369</c:v>
                </c:pt>
                <c:pt idx="25">
                  <c:v>60.586844212181369</c:v>
                </c:pt>
                <c:pt idx="26">
                  <c:v>60.232694067945623</c:v>
                </c:pt>
                <c:pt idx="27">
                  <c:v>59.878449463932206</c:v>
                </c:pt>
                <c:pt idx="28">
                  <c:v>59.524108825599129</c:v>
                </c:pt>
                <c:pt idx="29">
                  <c:v>59.169670550478251</c:v>
                </c:pt>
                <c:pt idx="30">
                  <c:v>58.815133007799474</c:v>
                </c:pt>
                <c:pt idx="31">
                  <c:v>58.460494538120017</c:v>
                </c:pt>
                <c:pt idx="32">
                  <c:v>58.105753452959668</c:v>
                </c:pt>
                <c:pt idx="33">
                  <c:v>57.75090803444278</c:v>
                </c:pt>
                <c:pt idx="34">
                  <c:v>57.395956534948048</c:v>
                </c:pt>
                <c:pt idx="35">
                  <c:v>57.040897176767004</c:v>
                </c:pt>
                <c:pt idx="36">
                  <c:v>56.68572815177226</c:v>
                </c:pt>
                <c:pt idx="37">
                  <c:v>56.330447621096631</c:v>
                </c:pt>
                <c:pt idx="38">
                  <c:v>55.975053714824327</c:v>
                </c:pt>
                <c:pt idx="39">
                  <c:v>55.619544531695311</c:v>
                </c:pt>
                <c:pt idx="40">
                  <c:v>55.263918138824259</c:v>
                </c:pt>
                <c:pt idx="41">
                  <c:v>54.908172571435308</c:v>
                </c:pt>
                <c:pt idx="42">
                  <c:v>54.552305832614181</c:v>
                </c:pt>
                <c:pt idx="43">
                  <c:v>54.196315893078953</c:v>
                </c:pt>
                <c:pt idx="44">
                  <c:v>53.840200690971173</c:v>
                </c:pt>
                <c:pt idx="45">
                  <c:v>53.483958131668878</c:v>
                </c:pt>
                <c:pt idx="46">
                  <c:v>53.127586087623165</c:v>
                </c:pt>
                <c:pt idx="47">
                  <c:v>52.771082398220059</c:v>
                </c:pt>
                <c:pt idx="48">
                  <c:v>52.414444869669587</c:v>
                </c:pt>
                <c:pt idx="49">
                  <c:v>52.05767127492377</c:v>
                </c:pt>
                <c:pt idx="50">
                  <c:v>51.700759353625642</c:v>
                </c:pt>
                <c:pt idx="51">
                  <c:v>51.343706812091249</c:v>
                </c:pt>
                <c:pt idx="52">
                  <c:v>50.986511323326688</c:v>
                </c:pt>
                <c:pt idx="53">
                  <c:v>50.629170527082366</c:v>
                </c:pt>
                <c:pt idx="54">
                  <c:v>50.271682029946732</c:v>
                </c:pt>
                <c:pt idx="55">
                  <c:v>49.914043405481607</c:v>
                </c:pt>
                <c:pt idx="56">
                  <c:v>49.556252194401715</c:v>
                </c:pt>
                <c:pt idx="57">
                  <c:v>49.198305904800414</c:v>
                </c:pt>
                <c:pt idx="58">
                  <c:v>48.840202012424442</c:v>
                </c:pt>
                <c:pt idx="59">
                  <c:v>48.481937960999907</c:v>
                </c:pt>
                <c:pt idx="60">
                  <c:v>48.123511162612132</c:v>
                </c:pt>
                <c:pt idx="61">
                  <c:v>47.764918998141873</c:v>
                </c:pt>
                <c:pt idx="62">
                  <c:v>47.406158817760492</c:v>
                </c:pt>
                <c:pt idx="63">
                  <c:v>47.047227941486696</c:v>
                </c:pt>
                <c:pt idx="64">
                  <c:v>46.68812365980741</c:v>
                </c:pt>
                <c:pt idx="65">
                  <c:v>46.32884323436538</c:v>
                </c:pt>
                <c:pt idx="66">
                  <c:v>45.969383898716146</c:v>
                </c:pt>
                <c:pt idx="67">
                  <c:v>45.60974285915686</c:v>
                </c:pt>
                <c:pt idx="68">
                  <c:v>45.249917295629551</c:v>
                </c:pt>
                <c:pt idx="69">
                  <c:v>44.889904362701323</c:v>
                </c:pt>
                <c:pt idx="70">
                  <c:v>44.529701190623818</c:v>
                </c:pt>
                <c:pt idx="71">
                  <c:v>44.169304886474386</c:v>
                </c:pt>
                <c:pt idx="72">
                  <c:v>43.808712535381147</c:v>
                </c:pt>
                <c:pt idx="73">
                  <c:v>43.447921201834106</c:v>
                </c:pt>
                <c:pt idx="74">
                  <c:v>43.086927931084283</c:v>
                </c:pt>
                <c:pt idx="75">
                  <c:v>42.725729750632809</c:v>
                </c:pt>
                <c:pt idx="76">
                  <c:v>42.36432367181154</c:v>
                </c:pt>
                <c:pt idx="77">
                  <c:v>42.002706691456858</c:v>
                </c:pt>
                <c:pt idx="78">
                  <c:v>41.640875793677772</c:v>
                </c:pt>
                <c:pt idx="79">
                  <c:v>41.278827951719549</c:v>
                </c:pt>
                <c:pt idx="80">
                  <c:v>40.91656012992356</c:v>
                </c:pt>
                <c:pt idx="81">
                  <c:v>40.554069285783932</c:v>
                </c:pt>
                <c:pt idx="82">
                  <c:v>40.191352372101257</c:v>
                </c:pt>
                <c:pt idx="83">
                  <c:v>39.828406339233197</c:v>
                </c:pt>
                <c:pt idx="84">
                  <c:v>39.465228137441727</c:v>
                </c:pt>
                <c:pt idx="85">
                  <c:v>39.101814719335955</c:v>
                </c:pt>
                <c:pt idx="86">
                  <c:v>38.73816304240966</c:v>
                </c:pt>
                <c:pt idx="87">
                  <c:v>38.37427007167171</c:v>
                </c:pt>
                <c:pt idx="88">
                  <c:v>38.010132782367492</c:v>
                </c:pt>
                <c:pt idx="89">
                  <c:v>37.645748162788891</c:v>
                </c:pt>
                <c:pt idx="90">
                  <c:v>37.281113217169796</c:v>
                </c:pt>
                <c:pt idx="91">
                  <c:v>36.916224968663968</c:v>
                </c:pt>
                <c:pt idx="92">
                  <c:v>36.55108046240111</c:v>
                </c:pt>
                <c:pt idx="93">
                  <c:v>36.185676768617043</c:v>
                </c:pt>
                <c:pt idx="94">
                  <c:v>35.820010985852875</c:v>
                </c:pt>
                <c:pt idx="95">
                  <c:v>35.45408024421797</c:v>
                </c:pt>
                <c:pt idx="96">
                  <c:v>35.087881708710633</c:v>
                </c:pt>
                <c:pt idx="97">
                  <c:v>34.721412582590261</c:v>
                </c:pt>
                <c:pt idx="98">
                  <c:v>34.354670110793911</c:v>
                </c:pt>
                <c:pt idx="99">
                  <c:v>33.98765158338994</c:v>
                </c:pt>
                <c:pt idx="100">
                  <c:v>33.620354339060796</c:v>
                </c:pt>
                <c:pt idx="101">
                  <c:v>33.252775768606618</c:v>
                </c:pt>
                <c:pt idx="102">
                  <c:v>32.884913318460796</c:v>
                </c:pt>
                <c:pt idx="103">
                  <c:v>32.516764494208338</c:v>
                </c:pt>
                <c:pt idx="104">
                  <c:v>32.148326864097356</c:v>
                </c:pt>
                <c:pt idx="105">
                  <c:v>31.7795980625338</c:v>
                </c:pt>
                <c:pt idx="106">
                  <c:v>31.410575793549135</c:v>
                </c:pt>
                <c:pt idx="107">
                  <c:v>31.041257834230382</c:v>
                </c:pt>
                <c:pt idx="108">
                  <c:v>30.671642038101911</c:v>
                </c:pt>
                <c:pt idx="109">
                  <c:v>30.301726338447935</c:v>
                </c:pt>
                <c:pt idx="110">
                  <c:v>29.931508751564756</c:v>
                </c:pt>
                <c:pt idx="111">
                  <c:v>29.560987379931692</c:v>
                </c:pt>
                <c:pt idx="112">
                  <c:v>29.190160415289608</c:v>
                </c:pt>
                <c:pt idx="113">
                  <c:v>28.819026141616042</c:v>
                </c:pt>
                <c:pt idx="114">
                  <c:v>28.447582937986162</c:v>
                </c:pt>
                <c:pt idx="115">
                  <c:v>28.075829281308806</c:v>
                </c:pt>
                <c:pt idx="116">
                  <c:v>27.703763748927337</c:v>
                </c:pt>
                <c:pt idx="117">
                  <c:v>27.331385021075246</c:v>
                </c:pt>
                <c:pt idx="118">
                  <c:v>26.958691883176893</c:v>
                </c:pt>
                <c:pt idx="119">
                  <c:v>26.585683227984269</c:v>
                </c:pt>
                <c:pt idx="120">
                  <c:v>26.212358057541195</c:v>
                </c:pt>
                <c:pt idx="121">
                  <c:v>25.838715484966869</c:v>
                </c:pt>
                <c:pt idx="122">
                  <c:v>25.464754736051578</c:v>
                </c:pt>
                <c:pt idx="123">
                  <c:v>25.090475150657809</c:v>
                </c:pt>
                <c:pt idx="124">
                  <c:v>24.715876183920951</c:v>
                </c:pt>
                <c:pt idx="125">
                  <c:v>24.340957407244503</c:v>
                </c:pt>
                <c:pt idx="126">
                  <c:v>23.96571850908559</c:v>
                </c:pt>
                <c:pt idx="127">
                  <c:v>23.590159295527425</c:v>
                </c:pt>
                <c:pt idx="128">
                  <c:v>23.214279690636221</c:v>
                </c:pt>
                <c:pt idx="129">
                  <c:v>22.838079736601117</c:v>
                </c:pt>
                <c:pt idx="130">
                  <c:v>22.461559593656428</c:v>
                </c:pt>
                <c:pt idx="131">
                  <c:v>22.084719539786601</c:v>
                </c:pt>
                <c:pt idx="132">
                  <c:v>21.707559970215122</c:v>
                </c:pt>
                <c:pt idx="133">
                  <c:v>21.33008139667961</c:v>
                </c:pt>
                <c:pt idx="134">
                  <c:v>20.952284446496076</c:v>
                </c:pt>
                <c:pt idx="135">
                  <c:v>20.574169861416504</c:v>
                </c:pt>
                <c:pt idx="136">
                  <c:v>20.19573849628437</c:v>
                </c:pt>
                <c:pt idx="137">
                  <c:v>19.816991317493958</c:v>
                </c:pt>
                <c:pt idx="138">
                  <c:v>19.437929401259709</c:v>
                </c:pt>
                <c:pt idx="139">
                  <c:v>19.058553931702868</c:v>
                </c:pt>
                <c:pt idx="140">
                  <c:v>18.678866198763178</c:v>
                </c:pt>
                <c:pt idx="141">
                  <c:v>18.298867595944081</c:v>
                </c:pt>
                <c:pt idx="142">
                  <c:v>17.918559617900364</c:v>
                </c:pt>
                <c:pt idx="143">
                  <c:v>17.537943857877877</c:v>
                </c:pt>
                <c:pt idx="144">
                  <c:v>17.157022005014969</c:v>
                </c:pt>
                <c:pt idx="145">
                  <c:v>16.775795841516263</c:v>
                </c:pt>
                <c:pt idx="146">
                  <c:v>16.394267239708935</c:v>
                </c:pt>
                <c:pt idx="147">
                  <c:v>16.012438158992719</c:v>
                </c:pt>
                <c:pt idx="148">
                  <c:v>15.630310642694146</c:v>
                </c:pt>
                <c:pt idx="149">
                  <c:v>15.247886814836519</c:v>
                </c:pt>
                <c:pt idx="150">
                  <c:v>14.865168876836229</c:v>
                </c:pt>
                <c:pt idx="151">
                  <c:v>14.48215910413693</c:v>
                </c:pt>
                <c:pt idx="152">
                  <c:v>14.098859842792038</c:v>
                </c:pt>
                <c:pt idx="153">
                  <c:v>13.71527350600684</c:v>
                </c:pt>
                <c:pt idx="154">
                  <c:v>13.331402570650335</c:v>
                </c:pt>
                <c:pt idx="155">
                  <c:v>12.947249573747593</c:v>
                </c:pt>
                <c:pt idx="156">
                  <c:v>12.562817108962264</c:v>
                </c:pt>
                <c:pt idx="157">
                  <c:v>12.17810782307936</c:v>
                </c:pt>
                <c:pt idx="158">
                  <c:v>11.79312441249721</c:v>
                </c:pt>
                <c:pt idx="159">
                  <c:v>11.407869619737973</c:v>
                </c:pt>
                <c:pt idx="160">
                  <c:v>11.022346229984715</c:v>
                </c:pt>
                <c:pt idx="161">
                  <c:v>10.636557067653584</c:v>
                </c:pt>
                <c:pt idx="162">
                  <c:v>10.25050499300815</c:v>
                </c:pt>
                <c:pt idx="163">
                  <c:v>9.8641928988234149</c:v>
                </c:pt>
                <c:pt idx="164">
                  <c:v>9.477623707105657</c:v>
                </c:pt>
                <c:pt idx="165">
                  <c:v>9.0908003658745358</c:v>
                </c:pt>
                <c:pt idx="166">
                  <c:v>8.7037258460126026</c:v>
                </c:pt>
                <c:pt idx="167">
                  <c:v>8.3164031381876704</c:v>
                </c:pt>
                <c:pt idx="168">
                  <c:v>7.9288352498521002</c:v>
                </c:pt>
                <c:pt idx="169">
                  <c:v>7.5410252023234809</c:v>
                </c:pt>
                <c:pt idx="170">
                  <c:v>7.1529760279498529</c:v>
                </c:pt>
                <c:pt idx="171">
                  <c:v>6.7646907673626799</c:v>
                </c:pt>
                <c:pt idx="172">
                  <c:v>6.3761724668202771</c:v>
                </c:pt>
                <c:pt idx="173">
                  <c:v>5.9874241756434818</c:v>
                </c:pt>
                <c:pt idx="174">
                  <c:v>5.5984489437457041</c:v>
                </c:pt>
                <c:pt idx="175">
                  <c:v>5.2092498192581926</c:v>
                </c:pt>
                <c:pt idx="176">
                  <c:v>4.8198298462518681</c:v>
                </c:pt>
                <c:pt idx="177">
                  <c:v>4.4301920625557916</c:v>
                </c:pt>
                <c:pt idx="178">
                  <c:v>4.0403394976729086</c:v>
                </c:pt>
                <c:pt idx="179">
                  <c:v>3.6502751707924657</c:v>
                </c:pt>
                <c:pt idx="180">
                  <c:v>3.2600020888990837</c:v>
                </c:pt>
                <c:pt idx="181">
                  <c:v>2.8695232449773336</c:v>
                </c:pt>
                <c:pt idx="182">
                  <c:v>2.4788416163112474</c:v>
                </c:pt>
                <c:pt idx="183">
                  <c:v>2.0879601628770899</c:v>
                </c:pt>
                <c:pt idx="184">
                  <c:v>1.6968818258284095</c:v>
                </c:pt>
                <c:pt idx="185">
                  <c:v>1.305609526071263</c:v>
                </c:pt>
                <c:pt idx="186">
                  <c:v>0.914146162928267</c:v>
                </c:pt>
                <c:pt idx="187">
                  <c:v>0.52249461288904531</c:v>
                </c:pt>
                <c:pt idx="188">
                  <c:v>0.13065772844544243</c:v>
                </c:pt>
                <c:pt idx="189">
                  <c:v>-0.26136166299118191</c:v>
                </c:pt>
                <c:pt idx="190">
                  <c:v>-0.65356076009243091</c:v>
                </c:pt>
                <c:pt idx="191">
                  <c:v>-1.045936788537972</c:v>
                </c:pt>
                <c:pt idx="192">
                  <c:v>-1.4384870018652727</c:v>
                </c:pt>
                <c:pt idx="193">
                  <c:v>-1.831208682246944</c:v>
                </c:pt>
                <c:pt idx="194">
                  <c:v>-2.2240991411977884</c:v>
                </c:pt>
                <c:pt idx="195">
                  <c:v>-2.6171557202145901</c:v>
                </c:pt>
                <c:pt idx="196">
                  <c:v>-3.0103757913507931</c:v>
                </c:pt>
                <c:pt idx="197">
                  <c:v>-3.4037567577291115</c:v>
                </c:pt>
                <c:pt idx="198">
                  <c:v>-3.7972960539942231</c:v>
                </c:pt>
                <c:pt idx="199">
                  <c:v>-4.1909911467085701</c:v>
                </c:pt>
                <c:pt idx="200">
                  <c:v>-4.5848395346933764</c:v>
                </c:pt>
                <c:pt idx="201">
                  <c:v>-4.9788387493178492</c:v>
                </c:pt>
                <c:pt idx="202">
                  <c:v>-5.3729863547386145</c:v>
                </c:pt>
                <c:pt idx="203">
                  <c:v>-5.7672799480922707</c:v>
                </c:pt>
                <c:pt idx="204">
                  <c:v>-6.1617171596430111</c:v>
                </c:pt>
                <c:pt idx="205">
                  <c:v>-6.5562956528881156</c:v>
                </c:pt>
                <c:pt idx="206">
                  <c:v>-6.9510131246231417</c:v>
                </c:pt>
                <c:pt idx="207">
                  <c:v>-7.3458673049695022</c:v>
                </c:pt>
                <c:pt idx="208">
                  <c:v>-7.7408559573661444</c:v>
                </c:pt>
                <c:pt idx="209">
                  <c:v>-8.1359768785278703</c:v>
                </c:pt>
                <c:pt idx="210">
                  <c:v>-8.5312278983719168</c:v>
                </c:pt>
                <c:pt idx="211">
                  <c:v>-8.9266068799151874</c:v>
                </c:pt>
                <c:pt idx="212">
                  <c:v>-9.3221117191435923</c:v>
                </c:pt>
                <c:pt idx="213">
                  <c:v>-9.7177403448557893</c:v>
                </c:pt>
                <c:pt idx="214">
                  <c:v>-10.113490718482643</c:v>
                </c:pt>
                <c:pt idx="215">
                  <c:v>-10.50936083388452</c:v>
                </c:pt>
                <c:pt idx="216">
                  <c:v>-10.905348717127639</c:v>
                </c:pt>
                <c:pt idx="217">
                  <c:v>-11.301452426241454</c:v>
                </c:pt>
                <c:pt idx="218">
                  <c:v>-11.697670050958118</c:v>
                </c:pt>
                <c:pt idx="219">
                  <c:v>-12.093999712435918</c:v>
                </c:pt>
                <c:pt idx="220">
                  <c:v>-12.490439562967577</c:v>
                </c:pt>
                <c:pt idx="221">
                  <c:v>-12.886987785675174</c:v>
                </c:pt>
                <c:pt idx="222">
                  <c:v>-13.283642594192489</c:v>
                </c:pt>
                <c:pt idx="223">
                  <c:v>-13.680402232336347</c:v>
                </c:pt>
                <c:pt idx="224">
                  <c:v>-14.077264973767694</c:v>
                </c:pt>
                <c:pt idx="225">
                  <c:v>-14.474229121643852</c:v>
                </c:pt>
                <c:pt idx="226">
                  <c:v>-14.871293008262553</c:v>
                </c:pt>
                <c:pt idx="227">
                  <c:v>-15.268454994699114</c:v>
                </c:pt>
                <c:pt idx="228">
                  <c:v>-15.665713470437231</c:v>
                </c:pt>
                <c:pt idx="229">
                  <c:v>-16.063066852994655</c:v>
                </c:pt>
                <c:pt idx="230">
                  <c:v>-16.460513587544142</c:v>
                </c:pt>
                <c:pt idx="231">
                  <c:v>-16.85805214653082</c:v>
                </c:pt>
                <c:pt idx="232">
                  <c:v>-17.255681029286293</c:v>
                </c:pt>
                <c:pt idx="233">
                  <c:v>-17.653398761640542</c:v>
                </c:pt>
                <c:pt idx="234">
                  <c:v>-18.051203895531813</c:v>
                </c:pt>
                <c:pt idx="235">
                  <c:v>-18.449095008615561</c:v>
                </c:pt>
                <c:pt idx="236">
                  <c:v>-18.847070703872443</c:v>
                </c:pt>
                <c:pt idx="237">
                  <c:v>-19.245129609216466</c:v>
                </c:pt>
                <c:pt idx="238">
                  <c:v>-19.643270377103164</c:v>
                </c:pt>
                <c:pt idx="239">
                  <c:v>-20.041491684138791</c:v>
                </c:pt>
                <c:pt idx="240">
                  <c:v>-20.439792230690472</c:v>
                </c:pt>
                <c:pt idx="241">
                  <c:v>-20.838170740498096</c:v>
                </c:pt>
                <c:pt idx="242">
                  <c:v>-21.236625960287931</c:v>
                </c:pt>
                <c:pt idx="243">
                  <c:v>-21.635156659388571</c:v>
                </c:pt>
                <c:pt idx="244">
                  <c:v>-22.033761629349438</c:v>
                </c:pt>
                <c:pt idx="245">
                  <c:v>-22.432439683561931</c:v>
                </c:pt>
                <c:pt idx="246">
                  <c:v>-22.831189656883801</c:v>
                </c:pt>
                <c:pt idx="247">
                  <c:v>-23.230010405266636</c:v>
                </c:pt>
                <c:pt idx="248">
                  <c:v>-23.628900805387005</c:v>
                </c:pt>
                <c:pt idx="249">
                  <c:v>-24.027859754281067</c:v>
                </c:pt>
                <c:pt idx="250">
                  <c:v>-24.426886168983277</c:v>
                </c:pt>
                <c:pt idx="251">
                  <c:v>-24.825978986168813</c:v>
                </c:pt>
                <c:pt idx="252">
                  <c:v>-25.225137161800422</c:v>
                </c:pt>
                <c:pt idx="253">
                  <c:v>-25.624359670779267</c:v>
                </c:pt>
                <c:pt idx="254">
                  <c:v>-26.023645506600367</c:v>
                </c:pt>
                <c:pt idx="255">
                  <c:v>-26.422993681012287</c:v>
                </c:pt>
                <c:pt idx="256">
                  <c:v>-26.822403223681594</c:v>
                </c:pt>
                <c:pt idx="257">
                  <c:v>-27.221873181861696</c:v>
                </c:pt>
                <c:pt idx="258">
                  <c:v>-27.621402620066583</c:v>
                </c:pt>
                <c:pt idx="259">
                  <c:v>-28.020990619749071</c:v>
                </c:pt>
                <c:pt idx="260">
                  <c:v>-28.42063627898402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C-461D-B526-3E9C2D14C07A}"/>
            </c:ext>
          </c:extLst>
        </c:ser>
        <c:ser>
          <c:idx val="2"/>
          <c:order val="2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Sheet2!$A$3:$A$263</c:f>
              <c:numCache>
                <c:formatCode>General</c:formatCode>
                <c:ptCount val="26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>
                  <c:v>3.9000000000000008</c:v>
                </c:pt>
                <c:pt idx="10">
                  <c:v>4.0000000000000009</c:v>
                </c:pt>
                <c:pt idx="11">
                  <c:v>4.1000000000000005</c:v>
                </c:pt>
                <c:pt idx="12">
                  <c:v>4.2</c:v>
                </c:pt>
                <c:pt idx="13">
                  <c:v>4.3</c:v>
                </c:pt>
                <c:pt idx="14">
                  <c:v>4.3999999999999995</c:v>
                </c:pt>
                <c:pt idx="15">
                  <c:v>4.4999999999999991</c:v>
                </c:pt>
                <c:pt idx="16">
                  <c:v>4.5999999999999988</c:v>
                </c:pt>
                <c:pt idx="17">
                  <c:v>4.6999999999999984</c:v>
                </c:pt>
                <c:pt idx="18">
                  <c:v>4.799999999999998</c:v>
                </c:pt>
                <c:pt idx="19">
                  <c:v>4.8999999999999977</c:v>
                </c:pt>
                <c:pt idx="20">
                  <c:v>4.9999999999999973</c:v>
                </c:pt>
                <c:pt idx="21">
                  <c:v>5.099999999999997</c:v>
                </c:pt>
                <c:pt idx="22">
                  <c:v>5.1999999999999966</c:v>
                </c:pt>
                <c:pt idx="23">
                  <c:v>5.2999999999999963</c:v>
                </c:pt>
                <c:pt idx="24">
                  <c:v>5.3999999999999959</c:v>
                </c:pt>
                <c:pt idx="25">
                  <c:v>5.4999999999999956</c:v>
                </c:pt>
                <c:pt idx="26">
                  <c:v>5.5999999999999952</c:v>
                </c:pt>
                <c:pt idx="27">
                  <c:v>5.6999999999999948</c:v>
                </c:pt>
                <c:pt idx="28">
                  <c:v>5.7999999999999945</c:v>
                </c:pt>
                <c:pt idx="29">
                  <c:v>5.8999999999999941</c:v>
                </c:pt>
                <c:pt idx="30">
                  <c:v>5.9999999999999938</c:v>
                </c:pt>
                <c:pt idx="31">
                  <c:v>6.0999999999999934</c:v>
                </c:pt>
                <c:pt idx="32">
                  <c:v>6.1999999999999931</c:v>
                </c:pt>
                <c:pt idx="33">
                  <c:v>6.2999999999999927</c:v>
                </c:pt>
                <c:pt idx="34">
                  <c:v>6.3999999999999924</c:v>
                </c:pt>
                <c:pt idx="35">
                  <c:v>6.499999999999992</c:v>
                </c:pt>
                <c:pt idx="36">
                  <c:v>6.5999999999999917</c:v>
                </c:pt>
                <c:pt idx="37">
                  <c:v>6.6999999999999913</c:v>
                </c:pt>
                <c:pt idx="38">
                  <c:v>6.7999999999999909</c:v>
                </c:pt>
                <c:pt idx="39">
                  <c:v>6.8999999999999906</c:v>
                </c:pt>
                <c:pt idx="40">
                  <c:v>6.9999999999999902</c:v>
                </c:pt>
                <c:pt idx="41">
                  <c:v>7.0999999999999899</c:v>
                </c:pt>
                <c:pt idx="42">
                  <c:v>7.1999999999999895</c:v>
                </c:pt>
                <c:pt idx="43">
                  <c:v>7.2999999999999892</c:v>
                </c:pt>
                <c:pt idx="44">
                  <c:v>7.3999999999999888</c:v>
                </c:pt>
                <c:pt idx="45">
                  <c:v>7.4999999999999885</c:v>
                </c:pt>
                <c:pt idx="46">
                  <c:v>7.5999999999999881</c:v>
                </c:pt>
                <c:pt idx="47">
                  <c:v>7.6999999999999877</c:v>
                </c:pt>
                <c:pt idx="48">
                  <c:v>7.7999999999999874</c:v>
                </c:pt>
                <c:pt idx="49">
                  <c:v>7.899999999999987</c:v>
                </c:pt>
                <c:pt idx="50">
                  <c:v>7.9999999999999867</c:v>
                </c:pt>
                <c:pt idx="51">
                  <c:v>8.0999999999999872</c:v>
                </c:pt>
                <c:pt idx="52">
                  <c:v>8.1999999999999869</c:v>
                </c:pt>
                <c:pt idx="53">
                  <c:v>8.2999999999999865</c:v>
                </c:pt>
                <c:pt idx="54">
                  <c:v>8.3999999999999861</c:v>
                </c:pt>
                <c:pt idx="55">
                  <c:v>8.4999999999999858</c:v>
                </c:pt>
                <c:pt idx="56">
                  <c:v>8.5999999999999854</c:v>
                </c:pt>
                <c:pt idx="57">
                  <c:v>8.6999999999999851</c:v>
                </c:pt>
                <c:pt idx="58">
                  <c:v>8.7999999999999847</c:v>
                </c:pt>
                <c:pt idx="59">
                  <c:v>8.8999999999999844</c:v>
                </c:pt>
                <c:pt idx="60">
                  <c:v>8.999999999999984</c:v>
                </c:pt>
                <c:pt idx="61">
                  <c:v>9.0999999999999837</c:v>
                </c:pt>
                <c:pt idx="62">
                  <c:v>9.1999999999999833</c:v>
                </c:pt>
                <c:pt idx="63">
                  <c:v>9.2999999999999829</c:v>
                </c:pt>
                <c:pt idx="64">
                  <c:v>9.3999999999999826</c:v>
                </c:pt>
                <c:pt idx="65">
                  <c:v>9.4999999999999822</c:v>
                </c:pt>
                <c:pt idx="66">
                  <c:v>9.5999999999999819</c:v>
                </c:pt>
                <c:pt idx="67">
                  <c:v>9.6999999999999815</c:v>
                </c:pt>
                <c:pt idx="68">
                  <c:v>9.7999999999999812</c:v>
                </c:pt>
                <c:pt idx="69">
                  <c:v>9.8999999999999808</c:v>
                </c:pt>
                <c:pt idx="70">
                  <c:v>9.9999999999999805</c:v>
                </c:pt>
                <c:pt idx="71">
                  <c:v>10.09999999999998</c:v>
                </c:pt>
                <c:pt idx="72">
                  <c:v>10.19999999999998</c:v>
                </c:pt>
                <c:pt idx="73">
                  <c:v>10.299999999999979</c:v>
                </c:pt>
                <c:pt idx="74">
                  <c:v>10.399999999999979</c:v>
                </c:pt>
                <c:pt idx="75">
                  <c:v>10.499999999999979</c:v>
                </c:pt>
                <c:pt idx="76">
                  <c:v>10.599999999999978</c:v>
                </c:pt>
                <c:pt idx="77">
                  <c:v>10.699999999999978</c:v>
                </c:pt>
                <c:pt idx="78">
                  <c:v>10.799999999999978</c:v>
                </c:pt>
                <c:pt idx="79">
                  <c:v>10.899999999999977</c:v>
                </c:pt>
                <c:pt idx="80">
                  <c:v>10.999999999999977</c:v>
                </c:pt>
                <c:pt idx="81">
                  <c:v>11.099999999999977</c:v>
                </c:pt>
                <c:pt idx="82">
                  <c:v>11.199999999999976</c:v>
                </c:pt>
                <c:pt idx="83">
                  <c:v>11.299999999999976</c:v>
                </c:pt>
                <c:pt idx="84">
                  <c:v>11.399999999999975</c:v>
                </c:pt>
                <c:pt idx="85">
                  <c:v>11.499999999999975</c:v>
                </c:pt>
                <c:pt idx="86">
                  <c:v>11.599999999999975</c:v>
                </c:pt>
                <c:pt idx="87">
                  <c:v>11.699999999999974</c:v>
                </c:pt>
                <c:pt idx="88">
                  <c:v>11.799999999999974</c:v>
                </c:pt>
                <c:pt idx="89">
                  <c:v>11.899999999999974</c:v>
                </c:pt>
                <c:pt idx="90">
                  <c:v>11.999999999999973</c:v>
                </c:pt>
                <c:pt idx="91">
                  <c:v>12.099999999999973</c:v>
                </c:pt>
                <c:pt idx="92">
                  <c:v>12.199999999999973</c:v>
                </c:pt>
                <c:pt idx="93">
                  <c:v>12.299999999999972</c:v>
                </c:pt>
                <c:pt idx="94">
                  <c:v>12.399999999999972</c:v>
                </c:pt>
                <c:pt idx="95">
                  <c:v>12.499999999999972</c:v>
                </c:pt>
                <c:pt idx="96">
                  <c:v>12.599999999999971</c:v>
                </c:pt>
                <c:pt idx="97">
                  <c:v>12.699999999999971</c:v>
                </c:pt>
                <c:pt idx="98">
                  <c:v>12.799999999999971</c:v>
                </c:pt>
                <c:pt idx="99">
                  <c:v>12.89999999999997</c:v>
                </c:pt>
                <c:pt idx="100">
                  <c:v>12.99999999999997</c:v>
                </c:pt>
                <c:pt idx="101">
                  <c:v>13.099999999999969</c:v>
                </c:pt>
                <c:pt idx="102">
                  <c:v>13.199999999999969</c:v>
                </c:pt>
                <c:pt idx="103">
                  <c:v>13.299999999999969</c:v>
                </c:pt>
                <c:pt idx="104">
                  <c:v>13.399999999999968</c:v>
                </c:pt>
                <c:pt idx="105">
                  <c:v>13.499999999999968</c:v>
                </c:pt>
                <c:pt idx="106">
                  <c:v>13.599999999999968</c:v>
                </c:pt>
                <c:pt idx="107">
                  <c:v>13.699999999999967</c:v>
                </c:pt>
                <c:pt idx="108">
                  <c:v>13.799999999999967</c:v>
                </c:pt>
                <c:pt idx="109">
                  <c:v>13.899999999999967</c:v>
                </c:pt>
                <c:pt idx="110">
                  <c:v>13.999999999999966</c:v>
                </c:pt>
                <c:pt idx="111">
                  <c:v>14.099999999999966</c:v>
                </c:pt>
                <c:pt idx="112">
                  <c:v>14.199999999999966</c:v>
                </c:pt>
                <c:pt idx="113">
                  <c:v>14.299999999999965</c:v>
                </c:pt>
                <c:pt idx="114">
                  <c:v>14.399999999999965</c:v>
                </c:pt>
                <c:pt idx="115">
                  <c:v>14.499999999999964</c:v>
                </c:pt>
                <c:pt idx="116">
                  <c:v>14.599999999999964</c:v>
                </c:pt>
                <c:pt idx="117">
                  <c:v>14.699999999999964</c:v>
                </c:pt>
                <c:pt idx="118">
                  <c:v>14.799999999999963</c:v>
                </c:pt>
                <c:pt idx="119">
                  <c:v>14.899999999999963</c:v>
                </c:pt>
                <c:pt idx="120">
                  <c:v>14.999999999999963</c:v>
                </c:pt>
                <c:pt idx="121">
                  <c:v>15.099999999999962</c:v>
                </c:pt>
                <c:pt idx="122">
                  <c:v>15.199999999999962</c:v>
                </c:pt>
                <c:pt idx="123">
                  <c:v>15.299999999999962</c:v>
                </c:pt>
                <c:pt idx="124">
                  <c:v>15.399999999999961</c:v>
                </c:pt>
                <c:pt idx="125">
                  <c:v>15.499999999999961</c:v>
                </c:pt>
                <c:pt idx="126">
                  <c:v>15.599999999999961</c:v>
                </c:pt>
                <c:pt idx="127">
                  <c:v>15.69999999999996</c:v>
                </c:pt>
                <c:pt idx="128">
                  <c:v>15.79999999999996</c:v>
                </c:pt>
                <c:pt idx="129">
                  <c:v>15.899999999999959</c:v>
                </c:pt>
                <c:pt idx="130">
                  <c:v>15.999999999999959</c:v>
                </c:pt>
                <c:pt idx="131">
                  <c:v>16.099999999999959</c:v>
                </c:pt>
                <c:pt idx="132">
                  <c:v>16.19999999999996</c:v>
                </c:pt>
                <c:pt idx="133">
                  <c:v>16.299999999999962</c:v>
                </c:pt>
                <c:pt idx="134">
                  <c:v>16.399999999999963</c:v>
                </c:pt>
                <c:pt idx="135">
                  <c:v>16.499999999999964</c:v>
                </c:pt>
                <c:pt idx="136">
                  <c:v>16.599999999999966</c:v>
                </c:pt>
                <c:pt idx="137">
                  <c:v>16.699999999999967</c:v>
                </c:pt>
                <c:pt idx="138">
                  <c:v>16.799999999999969</c:v>
                </c:pt>
                <c:pt idx="139">
                  <c:v>16.89999999999997</c:v>
                </c:pt>
                <c:pt idx="140">
                  <c:v>16.999999999999972</c:v>
                </c:pt>
                <c:pt idx="141">
                  <c:v>17.099999999999973</c:v>
                </c:pt>
                <c:pt idx="142">
                  <c:v>17.199999999999974</c:v>
                </c:pt>
                <c:pt idx="143">
                  <c:v>17.299999999999976</c:v>
                </c:pt>
                <c:pt idx="144">
                  <c:v>17.399999999999977</c:v>
                </c:pt>
                <c:pt idx="145">
                  <c:v>17.499999999999979</c:v>
                </c:pt>
                <c:pt idx="146">
                  <c:v>17.59999999999998</c:v>
                </c:pt>
                <c:pt idx="147">
                  <c:v>17.699999999999982</c:v>
                </c:pt>
                <c:pt idx="148">
                  <c:v>17.799999999999983</c:v>
                </c:pt>
                <c:pt idx="149">
                  <c:v>17.899999999999984</c:v>
                </c:pt>
                <c:pt idx="150">
                  <c:v>17.999999999999986</c:v>
                </c:pt>
                <c:pt idx="151">
                  <c:v>18.099999999999987</c:v>
                </c:pt>
                <c:pt idx="152">
                  <c:v>18.199999999999989</c:v>
                </c:pt>
                <c:pt idx="153">
                  <c:v>18.29999999999999</c:v>
                </c:pt>
                <c:pt idx="154">
                  <c:v>18.399999999999991</c:v>
                </c:pt>
                <c:pt idx="155">
                  <c:v>18.499999999999993</c:v>
                </c:pt>
                <c:pt idx="156">
                  <c:v>18.599999999999994</c:v>
                </c:pt>
                <c:pt idx="157">
                  <c:v>18.699999999999996</c:v>
                </c:pt>
                <c:pt idx="158">
                  <c:v>18.799999999999997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19.200000000000003</c:v>
                </c:pt>
                <c:pt idx="163">
                  <c:v>19.300000000000004</c:v>
                </c:pt>
                <c:pt idx="164">
                  <c:v>19.400000000000006</c:v>
                </c:pt>
                <c:pt idx="165">
                  <c:v>19.500000000000007</c:v>
                </c:pt>
                <c:pt idx="166">
                  <c:v>19.600000000000009</c:v>
                </c:pt>
                <c:pt idx="167">
                  <c:v>19.70000000000001</c:v>
                </c:pt>
                <c:pt idx="168">
                  <c:v>19.800000000000011</c:v>
                </c:pt>
                <c:pt idx="169">
                  <c:v>19.900000000000013</c:v>
                </c:pt>
                <c:pt idx="170">
                  <c:v>20.000000000000014</c:v>
                </c:pt>
                <c:pt idx="171">
                  <c:v>20.100000000000016</c:v>
                </c:pt>
                <c:pt idx="172">
                  <c:v>20.200000000000017</c:v>
                </c:pt>
                <c:pt idx="173">
                  <c:v>20.300000000000018</c:v>
                </c:pt>
                <c:pt idx="174">
                  <c:v>20.40000000000002</c:v>
                </c:pt>
                <c:pt idx="175">
                  <c:v>20.500000000000021</c:v>
                </c:pt>
                <c:pt idx="176">
                  <c:v>20.600000000000023</c:v>
                </c:pt>
                <c:pt idx="177">
                  <c:v>20.700000000000024</c:v>
                </c:pt>
                <c:pt idx="178">
                  <c:v>20.800000000000026</c:v>
                </c:pt>
                <c:pt idx="179">
                  <c:v>20.900000000000027</c:v>
                </c:pt>
                <c:pt idx="180">
                  <c:v>21.000000000000028</c:v>
                </c:pt>
                <c:pt idx="181">
                  <c:v>21.10000000000003</c:v>
                </c:pt>
                <c:pt idx="182">
                  <c:v>21.200000000000031</c:v>
                </c:pt>
                <c:pt idx="183">
                  <c:v>21.300000000000033</c:v>
                </c:pt>
                <c:pt idx="184">
                  <c:v>21.400000000000034</c:v>
                </c:pt>
                <c:pt idx="185">
                  <c:v>21.500000000000036</c:v>
                </c:pt>
                <c:pt idx="186">
                  <c:v>21.600000000000037</c:v>
                </c:pt>
                <c:pt idx="187">
                  <c:v>21.700000000000038</c:v>
                </c:pt>
                <c:pt idx="188">
                  <c:v>21.80000000000004</c:v>
                </c:pt>
                <c:pt idx="189">
                  <c:v>21.900000000000041</c:v>
                </c:pt>
                <c:pt idx="190">
                  <c:v>22.000000000000043</c:v>
                </c:pt>
                <c:pt idx="191">
                  <c:v>22.100000000000044</c:v>
                </c:pt>
                <c:pt idx="192">
                  <c:v>22.200000000000045</c:v>
                </c:pt>
                <c:pt idx="193">
                  <c:v>22.300000000000047</c:v>
                </c:pt>
                <c:pt idx="194">
                  <c:v>22.400000000000048</c:v>
                </c:pt>
                <c:pt idx="195">
                  <c:v>22.50000000000005</c:v>
                </c:pt>
                <c:pt idx="196">
                  <c:v>22.600000000000051</c:v>
                </c:pt>
                <c:pt idx="197">
                  <c:v>22.700000000000053</c:v>
                </c:pt>
                <c:pt idx="198">
                  <c:v>22.800000000000054</c:v>
                </c:pt>
                <c:pt idx="199">
                  <c:v>22.900000000000055</c:v>
                </c:pt>
                <c:pt idx="200">
                  <c:v>23.000000000000057</c:v>
                </c:pt>
                <c:pt idx="201">
                  <c:v>23.100000000000058</c:v>
                </c:pt>
                <c:pt idx="202">
                  <c:v>23.20000000000006</c:v>
                </c:pt>
                <c:pt idx="203">
                  <c:v>23.300000000000061</c:v>
                </c:pt>
                <c:pt idx="204">
                  <c:v>23.400000000000063</c:v>
                </c:pt>
                <c:pt idx="205">
                  <c:v>23.500000000000064</c:v>
                </c:pt>
                <c:pt idx="206">
                  <c:v>23.600000000000065</c:v>
                </c:pt>
                <c:pt idx="207">
                  <c:v>23.700000000000067</c:v>
                </c:pt>
                <c:pt idx="208">
                  <c:v>23.800000000000068</c:v>
                </c:pt>
                <c:pt idx="209">
                  <c:v>23.90000000000007</c:v>
                </c:pt>
                <c:pt idx="210">
                  <c:v>24.000000000000071</c:v>
                </c:pt>
                <c:pt idx="211">
                  <c:v>24.100000000000072</c:v>
                </c:pt>
                <c:pt idx="212">
                  <c:v>24.200000000000074</c:v>
                </c:pt>
                <c:pt idx="213">
                  <c:v>24.300000000000075</c:v>
                </c:pt>
                <c:pt idx="214">
                  <c:v>24.400000000000077</c:v>
                </c:pt>
                <c:pt idx="215">
                  <c:v>24.500000000000078</c:v>
                </c:pt>
                <c:pt idx="216">
                  <c:v>24.60000000000008</c:v>
                </c:pt>
                <c:pt idx="217">
                  <c:v>24.700000000000081</c:v>
                </c:pt>
                <c:pt idx="218">
                  <c:v>24.800000000000082</c:v>
                </c:pt>
                <c:pt idx="219">
                  <c:v>24.900000000000084</c:v>
                </c:pt>
                <c:pt idx="220">
                  <c:v>25.000000000000085</c:v>
                </c:pt>
                <c:pt idx="221">
                  <c:v>25.100000000000087</c:v>
                </c:pt>
                <c:pt idx="222">
                  <c:v>25.200000000000088</c:v>
                </c:pt>
                <c:pt idx="223">
                  <c:v>25.30000000000009</c:v>
                </c:pt>
                <c:pt idx="224">
                  <c:v>25.400000000000091</c:v>
                </c:pt>
                <c:pt idx="225">
                  <c:v>25.500000000000092</c:v>
                </c:pt>
                <c:pt idx="226">
                  <c:v>25.600000000000094</c:v>
                </c:pt>
                <c:pt idx="227">
                  <c:v>25.700000000000095</c:v>
                </c:pt>
                <c:pt idx="228">
                  <c:v>25.800000000000097</c:v>
                </c:pt>
                <c:pt idx="229">
                  <c:v>25.900000000000098</c:v>
                </c:pt>
                <c:pt idx="230">
                  <c:v>26.000000000000099</c:v>
                </c:pt>
                <c:pt idx="231">
                  <c:v>26.100000000000101</c:v>
                </c:pt>
                <c:pt idx="232">
                  <c:v>26.200000000000102</c:v>
                </c:pt>
                <c:pt idx="233">
                  <c:v>26.300000000000104</c:v>
                </c:pt>
                <c:pt idx="234">
                  <c:v>26.400000000000105</c:v>
                </c:pt>
                <c:pt idx="235">
                  <c:v>26.500000000000107</c:v>
                </c:pt>
                <c:pt idx="236">
                  <c:v>26.600000000000108</c:v>
                </c:pt>
                <c:pt idx="237">
                  <c:v>26.700000000000109</c:v>
                </c:pt>
                <c:pt idx="238">
                  <c:v>26.800000000000111</c:v>
                </c:pt>
                <c:pt idx="239">
                  <c:v>26.900000000000112</c:v>
                </c:pt>
                <c:pt idx="240">
                  <c:v>27.000000000000114</c:v>
                </c:pt>
                <c:pt idx="241">
                  <c:v>27.100000000000115</c:v>
                </c:pt>
                <c:pt idx="242">
                  <c:v>27.200000000000117</c:v>
                </c:pt>
                <c:pt idx="243">
                  <c:v>27.300000000000118</c:v>
                </c:pt>
                <c:pt idx="244">
                  <c:v>27.400000000000119</c:v>
                </c:pt>
                <c:pt idx="245">
                  <c:v>27.500000000000121</c:v>
                </c:pt>
                <c:pt idx="246">
                  <c:v>27.600000000000122</c:v>
                </c:pt>
                <c:pt idx="247">
                  <c:v>27.700000000000124</c:v>
                </c:pt>
                <c:pt idx="248">
                  <c:v>27.800000000000125</c:v>
                </c:pt>
                <c:pt idx="249">
                  <c:v>27.900000000000126</c:v>
                </c:pt>
                <c:pt idx="250">
                  <c:v>28.000000000000128</c:v>
                </c:pt>
                <c:pt idx="251">
                  <c:v>28.100000000000129</c:v>
                </c:pt>
                <c:pt idx="252">
                  <c:v>28.200000000000131</c:v>
                </c:pt>
                <c:pt idx="253">
                  <c:v>28.300000000000132</c:v>
                </c:pt>
                <c:pt idx="254">
                  <c:v>28.400000000000134</c:v>
                </c:pt>
                <c:pt idx="255">
                  <c:v>28.500000000000135</c:v>
                </c:pt>
                <c:pt idx="256">
                  <c:v>28.600000000000136</c:v>
                </c:pt>
                <c:pt idx="257">
                  <c:v>28.700000000000138</c:v>
                </c:pt>
                <c:pt idx="258">
                  <c:v>28.800000000000139</c:v>
                </c:pt>
                <c:pt idx="259">
                  <c:v>28.900000000000141</c:v>
                </c:pt>
                <c:pt idx="260">
                  <c:v>29.000000000000142</c:v>
                </c:pt>
              </c:numCache>
            </c:numRef>
          </c:xVal>
          <c:yVal>
            <c:numRef>
              <c:f>Sheet2!$D$3:$D$263</c:f>
              <c:numCache>
                <c:formatCode>0.0</c:formatCode>
                <c:ptCount val="261"/>
                <c:pt idx="0">
                  <c:v>78.42345295240419</c:v>
                </c:pt>
                <c:pt idx="1">
                  <c:v>78.024149205505012</c:v>
                </c:pt>
                <c:pt idx="2">
                  <c:v>77.624908501242672</c:v>
                </c:pt>
                <c:pt idx="3">
                  <c:v>77.225731840872371</c:v>
                </c:pt>
                <c:pt idx="4">
                  <c:v>76.826620244145403</c:v>
                </c:pt>
                <c:pt idx="5">
                  <c:v>76.427574749652635</c:v>
                </c:pt>
                <c:pt idx="6">
                  <c:v>76.028596415172288</c:v>
                </c:pt>
                <c:pt idx="7">
                  <c:v>75.629686318021982</c:v>
                </c:pt>
                <c:pt idx="8">
                  <c:v>75.230845555415044</c:v>
                </c:pt>
                <c:pt idx="9">
                  <c:v>74.832075244820786</c:v>
                </c:pt>
                <c:pt idx="10">
                  <c:v>74.433376524328679</c:v>
                </c:pt>
                <c:pt idx="11">
                  <c:v>74.034750553016337</c:v>
                </c:pt>
                <c:pt idx="12">
                  <c:v>73.636198511320899</c:v>
                </c:pt>
                <c:pt idx="13">
                  <c:v>73.237721601413881</c:v>
                </c:pt>
                <c:pt idx="14">
                  <c:v>72.839321047579034</c:v>
                </c:pt>
                <c:pt idx="15">
                  <c:v>72.440998096593205</c:v>
                </c:pt>
                <c:pt idx="16">
                  <c:v>72.042754018109662</c:v>
                </c:pt>
                <c:pt idx="17">
                  <c:v>71.644590105043775</c:v>
                </c:pt>
                <c:pt idx="18">
                  <c:v>71.246507673960792</c:v>
                </c:pt>
                <c:pt idx="19">
                  <c:v>70.848508065465111</c:v>
                </c:pt>
                <c:pt idx="20">
                  <c:v>70.450592644590927</c:v>
                </c:pt>
                <c:pt idx="21">
                  <c:v>70.052762801193751</c:v>
                </c:pt>
                <c:pt idx="22">
                  <c:v>69.655019950342393</c:v>
                </c:pt>
                <c:pt idx="23">
                  <c:v>69.25736553271085</c:v>
                </c:pt>
                <c:pt idx="24">
                  <c:v>68.859801014969776</c:v>
                </c:pt>
                <c:pt idx="25">
                  <c:v>68.462327890176908</c:v>
                </c:pt>
                <c:pt idx="26">
                  <c:v>68.064947678165794</c:v>
                </c:pt>
                <c:pt idx="27">
                  <c:v>67.66766192593235</c:v>
                </c:pt>
                <c:pt idx="28">
                  <c:v>67.270472208018575</c:v>
                </c:pt>
                <c:pt idx="29">
                  <c:v>66.873380126892584</c:v>
                </c:pt>
                <c:pt idx="30">
                  <c:v>66.476387313324508</c:v>
                </c:pt>
                <c:pt idx="31">
                  <c:v>66.079495426757106</c:v>
                </c:pt>
                <c:pt idx="32">
                  <c:v>65.682706155670601</c:v>
                </c:pt>
                <c:pt idx="33">
                  <c:v>65.286021217940615</c:v>
                </c:pt>
                <c:pt idx="34">
                  <c:v>64.889442361188472</c:v>
                </c:pt>
                <c:pt idx="35">
                  <c:v>64.492971363122663</c:v>
                </c:pt>
                <c:pt idx="36">
                  <c:v>64.096610031870554</c:v>
                </c:pt>
                <c:pt idx="37">
                  <c:v>63.700360206299315</c:v>
                </c:pt>
                <c:pt idx="38">
                  <c:v>63.30422375632476</c:v>
                </c:pt>
                <c:pt idx="39">
                  <c:v>62.908202583206915</c:v>
                </c:pt>
                <c:pt idx="40">
                  <c:v>62.512298619831107</c:v>
                </c:pt>
                <c:pt idx="41">
                  <c:v>62.116513830973183</c:v>
                </c:pt>
                <c:pt idx="42">
                  <c:v>61.72085021354745</c:v>
                </c:pt>
                <c:pt idx="43">
                  <c:v>61.325309796835818</c:v>
                </c:pt>
                <c:pt idx="44">
                  <c:v>60.929894642696738</c:v>
                </c:pt>
                <c:pt idx="45">
                  <c:v>60.534606845752172</c:v>
                </c:pt>
                <c:pt idx="46">
                  <c:v>60.139448533551025</c:v>
                </c:pt>
                <c:pt idx="47">
                  <c:v>59.74442186670727</c:v>
                </c:pt>
                <c:pt idx="48">
                  <c:v>59.349529039010882</c:v>
                </c:pt>
                <c:pt idx="49">
                  <c:v>58.954772277509839</c:v>
                </c:pt>
                <c:pt idx="50">
                  <c:v>58.560153842561107</c:v>
                </c:pt>
                <c:pt idx="51">
                  <c:v>58.16567602784864</c:v>
                </c:pt>
                <c:pt idx="52">
                  <c:v>57.77134116036634</c:v>
                </c:pt>
                <c:pt idx="53">
                  <c:v>57.377151600363803</c:v>
                </c:pt>
                <c:pt idx="54">
                  <c:v>56.983109741252576</c:v>
                </c:pt>
                <c:pt idx="55">
                  <c:v>56.589218009470827</c:v>
                </c:pt>
                <c:pt idx="56">
                  <c:v>56.195478864303858</c:v>
                </c:pt>
                <c:pt idx="57">
                  <c:v>55.801894797658299</c:v>
                </c:pt>
                <c:pt idx="58">
                  <c:v>55.408468333787411</c:v>
                </c:pt>
                <c:pt idx="59">
                  <c:v>55.015202028965085</c:v>
                </c:pt>
                <c:pt idx="60">
                  <c:v>54.622098471106</c:v>
                </c:pt>
                <c:pt idx="61">
                  <c:v>54.229160279329399</c:v>
                </c:pt>
                <c:pt idx="62">
                  <c:v>53.83639010346392</c:v>
                </c:pt>
                <c:pt idx="63">
                  <c:v>53.443790623490855</c:v>
                </c:pt>
                <c:pt idx="64">
                  <c:v>53.051364548923281</c:v>
                </c:pt>
                <c:pt idx="65">
                  <c:v>52.659114618118437</c:v>
                </c:pt>
                <c:pt idx="66">
                  <c:v>52.267043597520811</c:v>
                </c:pt>
                <c:pt idx="67">
                  <c:v>51.875154280833236</c:v>
                </c:pt>
                <c:pt idx="68">
                  <c:v>51.483449488113685</c:v>
                </c:pt>
                <c:pt idx="69">
                  <c:v>51.091932064795053</c:v>
                </c:pt>
                <c:pt idx="70">
                  <c:v>50.700604880625697</c:v>
                </c:pt>
                <c:pt idx="71">
                  <c:v>50.309470828528269</c:v>
                </c:pt>
                <c:pt idx="72">
                  <c:v>49.918532823374647</c:v>
                </c:pt>
                <c:pt idx="73">
                  <c:v>49.527793800674829</c:v>
                </c:pt>
                <c:pt idx="74">
                  <c:v>49.137256715177791</c:v>
                </c:pt>
                <c:pt idx="75">
                  <c:v>48.746924539382405</c:v>
                </c:pt>
                <c:pt idx="76">
                  <c:v>48.356800261956813</c:v>
                </c:pt>
                <c:pt idx="77">
                  <c:v>47.966886886064636</c:v>
                </c:pt>
                <c:pt idx="78">
                  <c:v>47.577187427596847</c:v>
                </c:pt>
                <c:pt idx="79">
                  <c:v>47.18770491330821</c:v>
                </c:pt>
                <c:pt idx="80">
                  <c:v>46.798442378857338</c:v>
                </c:pt>
                <c:pt idx="81">
                  <c:v>46.409402866750106</c:v>
                </c:pt>
                <c:pt idx="82">
                  <c:v>46.020589424185921</c:v>
                </c:pt>
                <c:pt idx="83">
                  <c:v>45.63200510080712</c:v>
                </c:pt>
                <c:pt idx="84">
                  <c:v>45.24365294635173</c:v>
                </c:pt>
                <c:pt idx="85">
                  <c:v>44.855536008210642</c:v>
                </c:pt>
                <c:pt idx="86">
                  <c:v>44.467657328890077</c:v>
                </c:pt>
                <c:pt idx="87">
                  <c:v>44.080019943381167</c:v>
                </c:pt>
                <c:pt idx="88">
                  <c:v>43.692626876438524</c:v>
                </c:pt>
                <c:pt idx="89">
                  <c:v>43.305481139770265</c:v>
                </c:pt>
                <c:pt idx="90">
                  <c:v>42.918585729142499</c:v>
                </c:pt>
                <c:pt idx="91">
                  <c:v>42.531943621401467</c:v>
                </c:pt>
                <c:pt idx="92">
                  <c:v>42.145557771417451</c:v>
                </c:pt>
                <c:pt idx="93">
                  <c:v>41.759431108954658</c:v>
                </c:pt>
                <c:pt idx="94">
                  <c:v>41.373566535471966</c:v>
                </c:pt>
                <c:pt idx="95">
                  <c:v>40.987966920860011</c:v>
                </c:pt>
                <c:pt idx="96">
                  <c:v>40.602635100120487</c:v>
                </c:pt>
                <c:pt idx="97">
                  <c:v>40.217573869993998</c:v>
                </c:pt>
                <c:pt idx="98">
                  <c:v>39.832785985543488</c:v>
                </c:pt>
                <c:pt idx="99">
                  <c:v>39.448274156700599</c:v>
                </c:pt>
                <c:pt idx="100">
                  <c:v>39.064041044782883</c:v>
                </c:pt>
                <c:pt idx="101">
                  <c:v>38.680089258990201</c:v>
                </c:pt>
                <c:pt idx="102">
                  <c:v>38.296421352889162</c:v>
                </c:pt>
                <c:pt idx="103">
                  <c:v>37.91303982089476</c:v>
                </c:pt>
                <c:pt idx="104">
                  <c:v>37.529947094758882</c:v>
                </c:pt>
                <c:pt idx="105">
                  <c:v>37.147145540075563</c:v>
                </c:pt>
                <c:pt idx="106">
                  <c:v>36.764637452813368</c:v>
                </c:pt>
                <c:pt idx="107">
                  <c:v>36.382425055885257</c:v>
                </c:pt>
                <c:pt idx="108">
                  <c:v>36.000510495766868</c:v>
                </c:pt>
                <c:pt idx="109">
                  <c:v>35.618895839173987</c:v>
                </c:pt>
                <c:pt idx="110">
                  <c:v>35.237583069810306</c:v>
                </c:pt>
                <c:pt idx="111">
                  <c:v>34.856574085196506</c:v>
                </c:pt>
                <c:pt idx="112">
                  <c:v>34.475870693591737</c:v>
                </c:pt>
                <c:pt idx="113">
                  <c:v>34.095474611018439</c:v>
                </c:pt>
                <c:pt idx="114">
                  <c:v>33.715387458401459</c:v>
                </c:pt>
                <c:pt idx="115">
                  <c:v>33.335610758831955</c:v>
                </c:pt>
                <c:pt idx="116">
                  <c:v>32.956145934966564</c:v>
                </c:pt>
                <c:pt idx="117">
                  <c:v>32.576994306571791</c:v>
                </c:pt>
                <c:pt idx="118">
                  <c:v>32.198157088223283</c:v>
                </c:pt>
                <c:pt idx="119">
                  <c:v>31.819635387169036</c:v>
                </c:pt>
                <c:pt idx="120">
                  <c:v>31.44143020136525</c:v>
                </c:pt>
                <c:pt idx="121">
                  <c:v>31.063542417692716</c:v>
                </c:pt>
                <c:pt idx="122">
                  <c:v>30.685972810361147</c:v>
                </c:pt>
                <c:pt idx="123">
                  <c:v>30.308722039508055</c:v>
                </c:pt>
                <c:pt idx="124">
                  <c:v>29.931790649998053</c:v>
                </c:pt>
                <c:pt idx="125">
                  <c:v>29.555179070427641</c:v>
                </c:pt>
                <c:pt idx="126">
                  <c:v>29.178887612339693</c:v>
                </c:pt>
                <c:pt idx="127">
                  <c:v>28.802916469650999</c:v>
                </c:pt>
                <c:pt idx="128">
                  <c:v>28.427265718295342</c:v>
                </c:pt>
                <c:pt idx="129">
                  <c:v>28.051935316083586</c:v>
                </c:pt>
                <c:pt idx="130">
                  <c:v>27.676925102781414</c:v>
                </c:pt>
                <c:pt idx="131">
                  <c:v>27.302234800404381</c:v>
                </c:pt>
                <c:pt idx="132">
                  <c:v>26.927864013728986</c:v>
                </c:pt>
                <c:pt idx="133">
                  <c:v>26.553812231017623</c:v>
                </c:pt>
                <c:pt idx="134">
                  <c:v>26.180078824954268</c:v>
                </c:pt>
                <c:pt idx="135">
                  <c:v>25.806663053786966</c:v>
                </c:pt>
                <c:pt idx="136">
                  <c:v>25.433564062672225</c:v>
                </c:pt>
                <c:pt idx="137">
                  <c:v>25.060780885215763</c:v>
                </c:pt>
                <c:pt idx="138">
                  <c:v>24.688312445203138</c:v>
                </c:pt>
                <c:pt idx="139">
                  <c:v>24.316157558513105</c:v>
                </c:pt>
                <c:pt idx="140">
                  <c:v>23.94431493520592</c:v>
                </c:pt>
                <c:pt idx="141">
                  <c:v>23.572783181778156</c:v>
                </c:pt>
                <c:pt idx="142">
                  <c:v>23.201560803574985</c:v>
                </c:pt>
                <c:pt idx="143">
                  <c:v>22.830646207350611</c:v>
                </c:pt>
                <c:pt idx="144">
                  <c:v>22.460037703966631</c:v>
                </c:pt>
                <c:pt idx="145">
                  <c:v>22.089733511218476</c:v>
                </c:pt>
                <c:pt idx="146">
                  <c:v>21.719731756778916</c:v>
                </c:pt>
                <c:pt idx="147">
                  <c:v>21.350030481248272</c:v>
                </c:pt>
                <c:pt idx="148">
                  <c:v>20.980627641299957</c:v>
                </c:pt>
                <c:pt idx="149">
                  <c:v>20.611521112910722</c:v>
                </c:pt>
                <c:pt idx="150">
                  <c:v>20.242708694664124</c:v>
                </c:pt>
                <c:pt idx="151">
                  <c:v>19.874188111116563</c:v>
                </c:pt>
                <c:pt idx="152">
                  <c:v>19.505957016214566</c:v>
                </c:pt>
                <c:pt idx="153">
                  <c:v>19.138012996752902</c:v>
                </c:pt>
                <c:pt idx="154">
                  <c:v>18.770353575862522</c:v>
                </c:pt>
                <c:pt idx="155">
                  <c:v>18.402976216518404</c:v>
                </c:pt>
                <c:pt idx="156">
                  <c:v>18.035878325056842</c:v>
                </c:pt>
                <c:pt idx="157">
                  <c:v>17.669057254692888</c:v>
                </c:pt>
                <c:pt idx="158">
                  <c:v>17.302510309028147</c:v>
                </c:pt>
                <c:pt idx="159">
                  <c:v>16.936234745540524</c:v>
                </c:pt>
                <c:pt idx="160">
                  <c:v>16.570227779046895</c:v>
                </c:pt>
                <c:pt idx="161">
                  <c:v>16.204486585131164</c:v>
                </c:pt>
                <c:pt idx="162">
                  <c:v>15.83900830352971</c:v>
                </c:pt>
                <c:pt idx="163">
                  <c:v>15.473790041467584</c:v>
                </c:pt>
                <c:pt idx="164">
                  <c:v>15.108828876938453</c:v>
                </c:pt>
                <c:pt idx="165">
                  <c:v>14.744121861922714</c:v>
                </c:pt>
                <c:pt idx="166">
                  <c:v>14.379666025537759</c:v>
                </c:pt>
                <c:pt idx="167">
                  <c:v>14.015458377115831</c:v>
                </c:pt>
                <c:pt idx="168">
                  <c:v>13.651495909204513</c:v>
                </c:pt>
                <c:pt idx="169">
                  <c:v>13.287775600486242</c:v>
                </c:pt>
                <c:pt idx="170">
                  <c:v>12.924294418613011</c:v>
                </c:pt>
                <c:pt idx="171">
                  <c:v>12.561049322953295</c:v>
                </c:pt>
                <c:pt idx="172">
                  <c:v>12.198037267248838</c:v>
                </c:pt>
                <c:pt idx="173">
                  <c:v>11.835255202178743</c:v>
                </c:pt>
                <c:pt idx="174">
                  <c:v>11.472700077829661</c:v>
                </c:pt>
                <c:pt idx="175">
                  <c:v>11.110368846070283</c:v>
                </c:pt>
                <c:pt idx="176">
                  <c:v>10.74825846282975</c:v>
                </c:pt>
                <c:pt idx="177">
                  <c:v>10.386365890278936</c:v>
                </c:pt>
                <c:pt idx="178">
                  <c:v>10.024688098914959</c:v>
                </c:pt>
                <c:pt idx="179">
                  <c:v>9.6632220695485138</c:v>
                </c:pt>
                <c:pt idx="180">
                  <c:v>9.3019647951950351</c:v>
                </c:pt>
                <c:pt idx="181">
                  <c:v>8.9409132828698965</c:v>
                </c:pt>
                <c:pt idx="182">
                  <c:v>8.5800645552891233</c:v>
                </c:pt>
                <c:pt idx="183">
                  <c:v>8.2194156524763908</c:v>
                </c:pt>
                <c:pt idx="184">
                  <c:v>7.8589636332782113</c:v>
                </c:pt>
                <c:pt idx="185">
                  <c:v>7.4987055767884687</c:v>
                </c:pt>
                <c:pt idx="186">
                  <c:v>7.1386385836846049</c:v>
                </c:pt>
                <c:pt idx="187">
                  <c:v>6.7787597774769379</c:v>
                </c:pt>
                <c:pt idx="188">
                  <c:v>6.419066305673681</c:v>
                </c:pt>
                <c:pt idx="189">
                  <c:v>6.0595553408634162</c:v>
                </c:pt>
                <c:pt idx="190">
                  <c:v>5.7002240817178045</c:v>
                </c:pt>
                <c:pt idx="191">
                  <c:v>5.3410697539164573</c:v>
                </c:pt>
                <c:pt idx="192">
                  <c:v>4.9820896109968977</c:v>
                </c:pt>
                <c:pt idx="193">
                  <c:v>4.6232809351316799</c:v>
                </c:pt>
                <c:pt idx="194">
                  <c:v>4.2646410378356645</c:v>
                </c:pt>
                <c:pt idx="195">
                  <c:v>3.9061672606055775</c:v>
                </c:pt>
                <c:pt idx="196">
                  <c:v>3.5478569754949203</c:v>
                </c:pt>
                <c:pt idx="197">
                  <c:v>3.1897075856263499</c:v>
                </c:pt>
                <c:pt idx="198">
                  <c:v>2.8317165256446013</c:v>
                </c:pt>
                <c:pt idx="199">
                  <c:v>2.4738812621120596</c:v>
                </c:pt>
                <c:pt idx="200">
                  <c:v>2.1161992938500052</c:v>
                </c:pt>
                <c:pt idx="201">
                  <c:v>1.7586681522275898</c:v>
                </c:pt>
                <c:pt idx="202">
                  <c:v>1.4012854014014948</c:v>
                </c:pt>
                <c:pt idx="203">
                  <c:v>1.0440486385082623</c:v>
                </c:pt>
                <c:pt idx="204">
                  <c:v>0.68695549381214249</c:v>
                </c:pt>
                <c:pt idx="205">
                  <c:v>0.33000363081035777</c:v>
                </c:pt>
                <c:pt idx="206">
                  <c:v>-2.680925370147591E-2</c:v>
                </c:pt>
                <c:pt idx="207">
                  <c:v>-0.3834854296020036</c:v>
                </c:pt>
                <c:pt idx="208">
                  <c:v>-0.74002713345222215</c:v>
                </c:pt>
                <c:pt idx="209">
                  <c:v>-1.0964365685373854</c:v>
                </c:pt>
                <c:pt idx="210">
                  <c:v>-1.4527159049401992</c:v>
                </c:pt>
                <c:pt idx="211">
                  <c:v>-1.8088672796438163</c:v>
                </c:pt>
                <c:pt idx="212">
                  <c:v>-2.1648927966622726</c:v>
                </c:pt>
                <c:pt idx="213">
                  <c:v>-2.5207945271969634</c:v>
                </c:pt>
                <c:pt idx="214">
                  <c:v>-2.876574509816971</c:v>
                </c:pt>
                <c:pt idx="215">
                  <c:v>-3.2322347506619828</c:v>
                </c:pt>
                <c:pt idx="216">
                  <c:v>-3.5877772236657233</c:v>
                </c:pt>
                <c:pt idx="217">
                  <c:v>-3.9432038707987962</c:v>
                </c:pt>
                <c:pt idx="218">
                  <c:v>-4.2985166023289931</c:v>
                </c:pt>
                <c:pt idx="219">
                  <c:v>-4.6537172970980816</c:v>
                </c:pt>
                <c:pt idx="220">
                  <c:v>-5.0088078028132834</c:v>
                </c:pt>
                <c:pt idx="221">
                  <c:v>-5.3637899363525738</c:v>
                </c:pt>
                <c:pt idx="222">
                  <c:v>-5.7186654840821207</c:v>
                </c:pt>
                <c:pt idx="223">
                  <c:v>-6.0734362021851513</c:v>
                </c:pt>
                <c:pt idx="224">
                  <c:v>-6.4281038170006655</c:v>
                </c:pt>
                <c:pt idx="225">
                  <c:v>-6.7826700253713952</c:v>
                </c:pt>
                <c:pt idx="226">
                  <c:v>-7.1371364949995542</c:v>
                </c:pt>
                <c:pt idx="227">
                  <c:v>-7.4915048648098814</c:v>
                </c:pt>
                <c:pt idx="228">
                  <c:v>-7.8457767453186253</c:v>
                </c:pt>
                <c:pt idx="229">
                  <c:v>-8.1999537190080893</c:v>
                </c:pt>
                <c:pt idx="230">
                  <c:v>-8.5540373407054631</c:v>
                </c:pt>
                <c:pt idx="231">
                  <c:v>-8.9080291379656735</c:v>
                </c:pt>
                <c:pt idx="232">
                  <c:v>-9.2619306114570605</c:v>
                </c:pt>
                <c:pt idx="233">
                  <c:v>-9.6157432353497008</c:v>
                </c:pt>
                <c:pt idx="234">
                  <c:v>-9.9694684577052879</c:v>
                </c:pt>
                <c:pt idx="235">
                  <c:v>-10.32310770086843</c:v>
                </c:pt>
                <c:pt idx="236">
                  <c:v>-10.676662361858408</c:v>
                </c:pt>
                <c:pt idx="237">
                  <c:v>-11.030133812761274</c:v>
                </c:pt>
                <c:pt idx="238">
                  <c:v>-11.383523401121439</c:v>
                </c:pt>
                <c:pt idx="239">
                  <c:v>-11.736832450332699</c:v>
                </c:pt>
                <c:pt idx="240">
                  <c:v>-12.090062260027878</c:v>
                </c:pt>
                <c:pt idx="241">
                  <c:v>-12.443214106467142</c:v>
                </c:pt>
                <c:pt idx="242">
                  <c:v>-12.796289242924196</c:v>
                </c:pt>
                <c:pt idx="243">
                  <c:v>-13.149288900070417</c:v>
                </c:pt>
                <c:pt idx="244">
                  <c:v>-13.502214286356438</c:v>
                </c:pt>
                <c:pt idx="245">
                  <c:v>-13.855066588390807</c:v>
                </c:pt>
                <c:pt idx="246">
                  <c:v>-14.207846971315824</c:v>
                </c:pt>
                <c:pt idx="247">
                  <c:v>-14.560556579179849</c:v>
                </c:pt>
                <c:pt idx="248">
                  <c:v>-14.913196535306369</c:v>
                </c:pt>
                <c:pt idx="249">
                  <c:v>-15.265767942659165</c:v>
                </c:pt>
                <c:pt idx="250">
                  <c:v>-15.618271884203846</c:v>
                </c:pt>
                <c:pt idx="251">
                  <c:v>-15.97070942326517</c:v>
                </c:pt>
                <c:pt idx="252">
                  <c:v>-16.32308160388045</c:v>
                </c:pt>
                <c:pt idx="253">
                  <c:v>-16.675389451148465</c:v>
                </c:pt>
                <c:pt idx="254">
                  <c:v>-17.027633971574254</c:v>
                </c:pt>
                <c:pt idx="255">
                  <c:v>-17.379816153409195</c:v>
                </c:pt>
                <c:pt idx="256">
                  <c:v>-17.731936966986776</c:v>
                </c:pt>
                <c:pt idx="257">
                  <c:v>-18.083997365053534</c:v>
                </c:pt>
                <c:pt idx="258">
                  <c:v>-18.435998283095536</c:v>
                </c:pt>
                <c:pt idx="259">
                  <c:v>-18.787940639659908</c:v>
                </c:pt>
                <c:pt idx="260">
                  <c:v>-19.139825336671848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6C-461D-B526-3E9C2D14C07A}"/>
            </c:ext>
          </c:extLst>
        </c:ser>
        <c:ser>
          <c:idx val="3"/>
          <c:order val="3"/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Sheet2!$A$3:$A$263</c:f>
              <c:numCache>
                <c:formatCode>General</c:formatCode>
                <c:ptCount val="26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>
                  <c:v>3.9000000000000008</c:v>
                </c:pt>
                <c:pt idx="10">
                  <c:v>4.0000000000000009</c:v>
                </c:pt>
                <c:pt idx="11">
                  <c:v>4.1000000000000005</c:v>
                </c:pt>
                <c:pt idx="12">
                  <c:v>4.2</c:v>
                </c:pt>
                <c:pt idx="13">
                  <c:v>4.3</c:v>
                </c:pt>
                <c:pt idx="14">
                  <c:v>4.3999999999999995</c:v>
                </c:pt>
                <c:pt idx="15">
                  <c:v>4.4999999999999991</c:v>
                </c:pt>
                <c:pt idx="16">
                  <c:v>4.5999999999999988</c:v>
                </c:pt>
                <c:pt idx="17">
                  <c:v>4.6999999999999984</c:v>
                </c:pt>
                <c:pt idx="18">
                  <c:v>4.799999999999998</c:v>
                </c:pt>
                <c:pt idx="19">
                  <c:v>4.8999999999999977</c:v>
                </c:pt>
                <c:pt idx="20">
                  <c:v>4.9999999999999973</c:v>
                </c:pt>
                <c:pt idx="21">
                  <c:v>5.099999999999997</c:v>
                </c:pt>
                <c:pt idx="22">
                  <c:v>5.1999999999999966</c:v>
                </c:pt>
                <c:pt idx="23">
                  <c:v>5.2999999999999963</c:v>
                </c:pt>
                <c:pt idx="24">
                  <c:v>5.3999999999999959</c:v>
                </c:pt>
                <c:pt idx="25">
                  <c:v>5.4999999999999956</c:v>
                </c:pt>
                <c:pt idx="26">
                  <c:v>5.5999999999999952</c:v>
                </c:pt>
                <c:pt idx="27">
                  <c:v>5.6999999999999948</c:v>
                </c:pt>
                <c:pt idx="28">
                  <c:v>5.7999999999999945</c:v>
                </c:pt>
                <c:pt idx="29">
                  <c:v>5.8999999999999941</c:v>
                </c:pt>
                <c:pt idx="30">
                  <c:v>5.9999999999999938</c:v>
                </c:pt>
                <c:pt idx="31">
                  <c:v>6.0999999999999934</c:v>
                </c:pt>
                <c:pt idx="32">
                  <c:v>6.1999999999999931</c:v>
                </c:pt>
                <c:pt idx="33">
                  <c:v>6.2999999999999927</c:v>
                </c:pt>
                <c:pt idx="34">
                  <c:v>6.3999999999999924</c:v>
                </c:pt>
                <c:pt idx="35">
                  <c:v>6.499999999999992</c:v>
                </c:pt>
                <c:pt idx="36">
                  <c:v>6.5999999999999917</c:v>
                </c:pt>
                <c:pt idx="37">
                  <c:v>6.6999999999999913</c:v>
                </c:pt>
                <c:pt idx="38">
                  <c:v>6.7999999999999909</c:v>
                </c:pt>
                <c:pt idx="39">
                  <c:v>6.8999999999999906</c:v>
                </c:pt>
                <c:pt idx="40">
                  <c:v>6.9999999999999902</c:v>
                </c:pt>
                <c:pt idx="41">
                  <c:v>7.0999999999999899</c:v>
                </c:pt>
                <c:pt idx="42">
                  <c:v>7.1999999999999895</c:v>
                </c:pt>
                <c:pt idx="43">
                  <c:v>7.2999999999999892</c:v>
                </c:pt>
                <c:pt idx="44">
                  <c:v>7.3999999999999888</c:v>
                </c:pt>
                <c:pt idx="45">
                  <c:v>7.4999999999999885</c:v>
                </c:pt>
                <c:pt idx="46">
                  <c:v>7.5999999999999881</c:v>
                </c:pt>
                <c:pt idx="47">
                  <c:v>7.6999999999999877</c:v>
                </c:pt>
                <c:pt idx="48">
                  <c:v>7.7999999999999874</c:v>
                </c:pt>
                <c:pt idx="49">
                  <c:v>7.899999999999987</c:v>
                </c:pt>
                <c:pt idx="50">
                  <c:v>7.9999999999999867</c:v>
                </c:pt>
                <c:pt idx="51">
                  <c:v>8.0999999999999872</c:v>
                </c:pt>
                <c:pt idx="52">
                  <c:v>8.1999999999999869</c:v>
                </c:pt>
                <c:pt idx="53">
                  <c:v>8.2999999999999865</c:v>
                </c:pt>
                <c:pt idx="54">
                  <c:v>8.3999999999999861</c:v>
                </c:pt>
                <c:pt idx="55">
                  <c:v>8.4999999999999858</c:v>
                </c:pt>
                <c:pt idx="56">
                  <c:v>8.5999999999999854</c:v>
                </c:pt>
                <c:pt idx="57">
                  <c:v>8.6999999999999851</c:v>
                </c:pt>
                <c:pt idx="58">
                  <c:v>8.7999999999999847</c:v>
                </c:pt>
                <c:pt idx="59">
                  <c:v>8.8999999999999844</c:v>
                </c:pt>
                <c:pt idx="60">
                  <c:v>8.999999999999984</c:v>
                </c:pt>
                <c:pt idx="61">
                  <c:v>9.0999999999999837</c:v>
                </c:pt>
                <c:pt idx="62">
                  <c:v>9.1999999999999833</c:v>
                </c:pt>
                <c:pt idx="63">
                  <c:v>9.2999999999999829</c:v>
                </c:pt>
                <c:pt idx="64">
                  <c:v>9.3999999999999826</c:v>
                </c:pt>
                <c:pt idx="65">
                  <c:v>9.4999999999999822</c:v>
                </c:pt>
                <c:pt idx="66">
                  <c:v>9.5999999999999819</c:v>
                </c:pt>
                <c:pt idx="67">
                  <c:v>9.6999999999999815</c:v>
                </c:pt>
                <c:pt idx="68">
                  <c:v>9.7999999999999812</c:v>
                </c:pt>
                <c:pt idx="69">
                  <c:v>9.8999999999999808</c:v>
                </c:pt>
                <c:pt idx="70">
                  <c:v>9.9999999999999805</c:v>
                </c:pt>
                <c:pt idx="71">
                  <c:v>10.09999999999998</c:v>
                </c:pt>
                <c:pt idx="72">
                  <c:v>10.19999999999998</c:v>
                </c:pt>
                <c:pt idx="73">
                  <c:v>10.299999999999979</c:v>
                </c:pt>
                <c:pt idx="74">
                  <c:v>10.399999999999979</c:v>
                </c:pt>
                <c:pt idx="75">
                  <c:v>10.499999999999979</c:v>
                </c:pt>
                <c:pt idx="76">
                  <c:v>10.599999999999978</c:v>
                </c:pt>
                <c:pt idx="77">
                  <c:v>10.699999999999978</c:v>
                </c:pt>
                <c:pt idx="78">
                  <c:v>10.799999999999978</c:v>
                </c:pt>
                <c:pt idx="79">
                  <c:v>10.899999999999977</c:v>
                </c:pt>
                <c:pt idx="80">
                  <c:v>10.999999999999977</c:v>
                </c:pt>
                <c:pt idx="81">
                  <c:v>11.099999999999977</c:v>
                </c:pt>
                <c:pt idx="82">
                  <c:v>11.199999999999976</c:v>
                </c:pt>
                <c:pt idx="83">
                  <c:v>11.299999999999976</c:v>
                </c:pt>
                <c:pt idx="84">
                  <c:v>11.399999999999975</c:v>
                </c:pt>
                <c:pt idx="85">
                  <c:v>11.499999999999975</c:v>
                </c:pt>
                <c:pt idx="86">
                  <c:v>11.599999999999975</c:v>
                </c:pt>
                <c:pt idx="87">
                  <c:v>11.699999999999974</c:v>
                </c:pt>
                <c:pt idx="88">
                  <c:v>11.799999999999974</c:v>
                </c:pt>
                <c:pt idx="89">
                  <c:v>11.899999999999974</c:v>
                </c:pt>
                <c:pt idx="90">
                  <c:v>11.999999999999973</c:v>
                </c:pt>
                <c:pt idx="91">
                  <c:v>12.099999999999973</c:v>
                </c:pt>
                <c:pt idx="92">
                  <c:v>12.199999999999973</c:v>
                </c:pt>
                <c:pt idx="93">
                  <c:v>12.299999999999972</c:v>
                </c:pt>
                <c:pt idx="94">
                  <c:v>12.399999999999972</c:v>
                </c:pt>
                <c:pt idx="95">
                  <c:v>12.499999999999972</c:v>
                </c:pt>
                <c:pt idx="96">
                  <c:v>12.599999999999971</c:v>
                </c:pt>
                <c:pt idx="97">
                  <c:v>12.699999999999971</c:v>
                </c:pt>
                <c:pt idx="98">
                  <c:v>12.799999999999971</c:v>
                </c:pt>
                <c:pt idx="99">
                  <c:v>12.89999999999997</c:v>
                </c:pt>
                <c:pt idx="100">
                  <c:v>12.99999999999997</c:v>
                </c:pt>
                <c:pt idx="101">
                  <c:v>13.099999999999969</c:v>
                </c:pt>
                <c:pt idx="102">
                  <c:v>13.199999999999969</c:v>
                </c:pt>
                <c:pt idx="103">
                  <c:v>13.299999999999969</c:v>
                </c:pt>
                <c:pt idx="104">
                  <c:v>13.399999999999968</c:v>
                </c:pt>
                <c:pt idx="105">
                  <c:v>13.499999999999968</c:v>
                </c:pt>
                <c:pt idx="106">
                  <c:v>13.599999999999968</c:v>
                </c:pt>
                <c:pt idx="107">
                  <c:v>13.699999999999967</c:v>
                </c:pt>
                <c:pt idx="108">
                  <c:v>13.799999999999967</c:v>
                </c:pt>
                <c:pt idx="109">
                  <c:v>13.899999999999967</c:v>
                </c:pt>
                <c:pt idx="110">
                  <c:v>13.999999999999966</c:v>
                </c:pt>
                <c:pt idx="111">
                  <c:v>14.099999999999966</c:v>
                </c:pt>
                <c:pt idx="112">
                  <c:v>14.199999999999966</c:v>
                </c:pt>
                <c:pt idx="113">
                  <c:v>14.299999999999965</c:v>
                </c:pt>
                <c:pt idx="114">
                  <c:v>14.399999999999965</c:v>
                </c:pt>
                <c:pt idx="115">
                  <c:v>14.499999999999964</c:v>
                </c:pt>
                <c:pt idx="116">
                  <c:v>14.599999999999964</c:v>
                </c:pt>
                <c:pt idx="117">
                  <c:v>14.699999999999964</c:v>
                </c:pt>
                <c:pt idx="118">
                  <c:v>14.799999999999963</c:v>
                </c:pt>
                <c:pt idx="119">
                  <c:v>14.899999999999963</c:v>
                </c:pt>
                <c:pt idx="120">
                  <c:v>14.999999999999963</c:v>
                </c:pt>
                <c:pt idx="121">
                  <c:v>15.099999999999962</c:v>
                </c:pt>
                <c:pt idx="122">
                  <c:v>15.199999999999962</c:v>
                </c:pt>
                <c:pt idx="123">
                  <c:v>15.299999999999962</c:v>
                </c:pt>
                <c:pt idx="124">
                  <c:v>15.399999999999961</c:v>
                </c:pt>
                <c:pt idx="125">
                  <c:v>15.499999999999961</c:v>
                </c:pt>
                <c:pt idx="126">
                  <c:v>15.599999999999961</c:v>
                </c:pt>
                <c:pt idx="127">
                  <c:v>15.69999999999996</c:v>
                </c:pt>
                <c:pt idx="128">
                  <c:v>15.79999999999996</c:v>
                </c:pt>
                <c:pt idx="129">
                  <c:v>15.899999999999959</c:v>
                </c:pt>
                <c:pt idx="130">
                  <c:v>15.999999999999959</c:v>
                </c:pt>
                <c:pt idx="131">
                  <c:v>16.099999999999959</c:v>
                </c:pt>
                <c:pt idx="132">
                  <c:v>16.19999999999996</c:v>
                </c:pt>
                <c:pt idx="133">
                  <c:v>16.299999999999962</c:v>
                </c:pt>
                <c:pt idx="134">
                  <c:v>16.399999999999963</c:v>
                </c:pt>
                <c:pt idx="135">
                  <c:v>16.499999999999964</c:v>
                </c:pt>
                <c:pt idx="136">
                  <c:v>16.599999999999966</c:v>
                </c:pt>
                <c:pt idx="137">
                  <c:v>16.699999999999967</c:v>
                </c:pt>
                <c:pt idx="138">
                  <c:v>16.799999999999969</c:v>
                </c:pt>
                <c:pt idx="139">
                  <c:v>16.89999999999997</c:v>
                </c:pt>
                <c:pt idx="140">
                  <c:v>16.999999999999972</c:v>
                </c:pt>
                <c:pt idx="141">
                  <c:v>17.099999999999973</c:v>
                </c:pt>
                <c:pt idx="142">
                  <c:v>17.199999999999974</c:v>
                </c:pt>
                <c:pt idx="143">
                  <c:v>17.299999999999976</c:v>
                </c:pt>
                <c:pt idx="144">
                  <c:v>17.399999999999977</c:v>
                </c:pt>
                <c:pt idx="145">
                  <c:v>17.499999999999979</c:v>
                </c:pt>
                <c:pt idx="146">
                  <c:v>17.59999999999998</c:v>
                </c:pt>
                <c:pt idx="147">
                  <c:v>17.699999999999982</c:v>
                </c:pt>
                <c:pt idx="148">
                  <c:v>17.799999999999983</c:v>
                </c:pt>
                <c:pt idx="149">
                  <c:v>17.899999999999984</c:v>
                </c:pt>
                <c:pt idx="150">
                  <c:v>17.999999999999986</c:v>
                </c:pt>
                <c:pt idx="151">
                  <c:v>18.099999999999987</c:v>
                </c:pt>
                <c:pt idx="152">
                  <c:v>18.199999999999989</c:v>
                </c:pt>
                <c:pt idx="153">
                  <c:v>18.29999999999999</c:v>
                </c:pt>
                <c:pt idx="154">
                  <c:v>18.399999999999991</c:v>
                </c:pt>
                <c:pt idx="155">
                  <c:v>18.499999999999993</c:v>
                </c:pt>
                <c:pt idx="156">
                  <c:v>18.599999999999994</c:v>
                </c:pt>
                <c:pt idx="157">
                  <c:v>18.699999999999996</c:v>
                </c:pt>
                <c:pt idx="158">
                  <c:v>18.799999999999997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19.200000000000003</c:v>
                </c:pt>
                <c:pt idx="163">
                  <c:v>19.300000000000004</c:v>
                </c:pt>
                <c:pt idx="164">
                  <c:v>19.400000000000006</c:v>
                </c:pt>
                <c:pt idx="165">
                  <c:v>19.500000000000007</c:v>
                </c:pt>
                <c:pt idx="166">
                  <c:v>19.600000000000009</c:v>
                </c:pt>
                <c:pt idx="167">
                  <c:v>19.70000000000001</c:v>
                </c:pt>
                <c:pt idx="168">
                  <c:v>19.800000000000011</c:v>
                </c:pt>
                <c:pt idx="169">
                  <c:v>19.900000000000013</c:v>
                </c:pt>
                <c:pt idx="170">
                  <c:v>20.000000000000014</c:v>
                </c:pt>
                <c:pt idx="171">
                  <c:v>20.100000000000016</c:v>
                </c:pt>
                <c:pt idx="172">
                  <c:v>20.200000000000017</c:v>
                </c:pt>
                <c:pt idx="173">
                  <c:v>20.300000000000018</c:v>
                </c:pt>
                <c:pt idx="174">
                  <c:v>20.40000000000002</c:v>
                </c:pt>
                <c:pt idx="175">
                  <c:v>20.500000000000021</c:v>
                </c:pt>
                <c:pt idx="176">
                  <c:v>20.600000000000023</c:v>
                </c:pt>
                <c:pt idx="177">
                  <c:v>20.700000000000024</c:v>
                </c:pt>
                <c:pt idx="178">
                  <c:v>20.800000000000026</c:v>
                </c:pt>
                <c:pt idx="179">
                  <c:v>20.900000000000027</c:v>
                </c:pt>
                <c:pt idx="180">
                  <c:v>21.000000000000028</c:v>
                </c:pt>
                <c:pt idx="181">
                  <c:v>21.10000000000003</c:v>
                </c:pt>
                <c:pt idx="182">
                  <c:v>21.200000000000031</c:v>
                </c:pt>
                <c:pt idx="183">
                  <c:v>21.300000000000033</c:v>
                </c:pt>
                <c:pt idx="184">
                  <c:v>21.400000000000034</c:v>
                </c:pt>
                <c:pt idx="185">
                  <c:v>21.500000000000036</c:v>
                </c:pt>
                <c:pt idx="186">
                  <c:v>21.600000000000037</c:v>
                </c:pt>
                <c:pt idx="187">
                  <c:v>21.700000000000038</c:v>
                </c:pt>
                <c:pt idx="188">
                  <c:v>21.80000000000004</c:v>
                </c:pt>
                <c:pt idx="189">
                  <c:v>21.900000000000041</c:v>
                </c:pt>
                <c:pt idx="190">
                  <c:v>22.000000000000043</c:v>
                </c:pt>
                <c:pt idx="191">
                  <c:v>22.100000000000044</c:v>
                </c:pt>
                <c:pt idx="192">
                  <c:v>22.200000000000045</c:v>
                </c:pt>
                <c:pt idx="193">
                  <c:v>22.300000000000047</c:v>
                </c:pt>
                <c:pt idx="194">
                  <c:v>22.400000000000048</c:v>
                </c:pt>
                <c:pt idx="195">
                  <c:v>22.50000000000005</c:v>
                </c:pt>
                <c:pt idx="196">
                  <c:v>22.600000000000051</c:v>
                </c:pt>
                <c:pt idx="197">
                  <c:v>22.700000000000053</c:v>
                </c:pt>
                <c:pt idx="198">
                  <c:v>22.800000000000054</c:v>
                </c:pt>
                <c:pt idx="199">
                  <c:v>22.900000000000055</c:v>
                </c:pt>
                <c:pt idx="200">
                  <c:v>23.000000000000057</c:v>
                </c:pt>
                <c:pt idx="201">
                  <c:v>23.100000000000058</c:v>
                </c:pt>
                <c:pt idx="202">
                  <c:v>23.20000000000006</c:v>
                </c:pt>
                <c:pt idx="203">
                  <c:v>23.300000000000061</c:v>
                </c:pt>
                <c:pt idx="204">
                  <c:v>23.400000000000063</c:v>
                </c:pt>
                <c:pt idx="205">
                  <c:v>23.500000000000064</c:v>
                </c:pt>
                <c:pt idx="206">
                  <c:v>23.600000000000065</c:v>
                </c:pt>
                <c:pt idx="207">
                  <c:v>23.700000000000067</c:v>
                </c:pt>
                <c:pt idx="208">
                  <c:v>23.800000000000068</c:v>
                </c:pt>
                <c:pt idx="209">
                  <c:v>23.90000000000007</c:v>
                </c:pt>
                <c:pt idx="210">
                  <c:v>24.000000000000071</c:v>
                </c:pt>
                <c:pt idx="211">
                  <c:v>24.100000000000072</c:v>
                </c:pt>
                <c:pt idx="212">
                  <c:v>24.200000000000074</c:v>
                </c:pt>
                <c:pt idx="213">
                  <c:v>24.300000000000075</c:v>
                </c:pt>
                <c:pt idx="214">
                  <c:v>24.400000000000077</c:v>
                </c:pt>
                <c:pt idx="215">
                  <c:v>24.500000000000078</c:v>
                </c:pt>
                <c:pt idx="216">
                  <c:v>24.60000000000008</c:v>
                </c:pt>
                <c:pt idx="217">
                  <c:v>24.700000000000081</c:v>
                </c:pt>
                <c:pt idx="218">
                  <c:v>24.800000000000082</c:v>
                </c:pt>
                <c:pt idx="219">
                  <c:v>24.900000000000084</c:v>
                </c:pt>
                <c:pt idx="220">
                  <c:v>25.000000000000085</c:v>
                </c:pt>
                <c:pt idx="221">
                  <c:v>25.100000000000087</c:v>
                </c:pt>
                <c:pt idx="222">
                  <c:v>25.200000000000088</c:v>
                </c:pt>
                <c:pt idx="223">
                  <c:v>25.30000000000009</c:v>
                </c:pt>
                <c:pt idx="224">
                  <c:v>25.400000000000091</c:v>
                </c:pt>
                <c:pt idx="225">
                  <c:v>25.500000000000092</c:v>
                </c:pt>
                <c:pt idx="226">
                  <c:v>25.600000000000094</c:v>
                </c:pt>
                <c:pt idx="227">
                  <c:v>25.700000000000095</c:v>
                </c:pt>
                <c:pt idx="228">
                  <c:v>25.800000000000097</c:v>
                </c:pt>
                <c:pt idx="229">
                  <c:v>25.900000000000098</c:v>
                </c:pt>
                <c:pt idx="230">
                  <c:v>26.000000000000099</c:v>
                </c:pt>
                <c:pt idx="231">
                  <c:v>26.100000000000101</c:v>
                </c:pt>
                <c:pt idx="232">
                  <c:v>26.200000000000102</c:v>
                </c:pt>
                <c:pt idx="233">
                  <c:v>26.300000000000104</c:v>
                </c:pt>
                <c:pt idx="234">
                  <c:v>26.400000000000105</c:v>
                </c:pt>
                <c:pt idx="235">
                  <c:v>26.500000000000107</c:v>
                </c:pt>
                <c:pt idx="236">
                  <c:v>26.600000000000108</c:v>
                </c:pt>
                <c:pt idx="237">
                  <c:v>26.700000000000109</c:v>
                </c:pt>
                <c:pt idx="238">
                  <c:v>26.800000000000111</c:v>
                </c:pt>
                <c:pt idx="239">
                  <c:v>26.900000000000112</c:v>
                </c:pt>
                <c:pt idx="240">
                  <c:v>27.000000000000114</c:v>
                </c:pt>
                <c:pt idx="241">
                  <c:v>27.100000000000115</c:v>
                </c:pt>
                <c:pt idx="242">
                  <c:v>27.200000000000117</c:v>
                </c:pt>
                <c:pt idx="243">
                  <c:v>27.300000000000118</c:v>
                </c:pt>
                <c:pt idx="244">
                  <c:v>27.400000000000119</c:v>
                </c:pt>
                <c:pt idx="245">
                  <c:v>27.500000000000121</c:v>
                </c:pt>
                <c:pt idx="246">
                  <c:v>27.600000000000122</c:v>
                </c:pt>
                <c:pt idx="247">
                  <c:v>27.700000000000124</c:v>
                </c:pt>
                <c:pt idx="248">
                  <c:v>27.800000000000125</c:v>
                </c:pt>
                <c:pt idx="249">
                  <c:v>27.900000000000126</c:v>
                </c:pt>
                <c:pt idx="250">
                  <c:v>28.000000000000128</c:v>
                </c:pt>
                <c:pt idx="251">
                  <c:v>28.100000000000129</c:v>
                </c:pt>
                <c:pt idx="252">
                  <c:v>28.200000000000131</c:v>
                </c:pt>
                <c:pt idx="253">
                  <c:v>28.300000000000132</c:v>
                </c:pt>
                <c:pt idx="254">
                  <c:v>28.400000000000134</c:v>
                </c:pt>
                <c:pt idx="255">
                  <c:v>28.500000000000135</c:v>
                </c:pt>
                <c:pt idx="256">
                  <c:v>28.600000000000136</c:v>
                </c:pt>
                <c:pt idx="257">
                  <c:v>28.700000000000138</c:v>
                </c:pt>
                <c:pt idx="258">
                  <c:v>28.800000000000139</c:v>
                </c:pt>
                <c:pt idx="259">
                  <c:v>28.900000000000141</c:v>
                </c:pt>
                <c:pt idx="260">
                  <c:v>29.000000000000142</c:v>
                </c:pt>
              </c:numCache>
            </c:numRef>
          </c:xVal>
          <c:yVal>
            <c:numRef>
              <c:f>Sheet2!$E$3:$E$263</c:f>
              <c:numCache>
                <c:formatCode>0.0</c:formatCode>
                <c:ptCount val="261"/>
                <c:pt idx="0">
                  <c:v>65.681907533217043</c:v>
                </c:pt>
                <c:pt idx="1">
                  <c:v>65.318992065567784</c:v>
                </c:pt>
                <c:pt idx="2">
                  <c:v>64.955995004735925</c:v>
                </c:pt>
                <c:pt idx="3">
                  <c:v>64.592915969508724</c:v>
                </c:pt>
                <c:pt idx="4">
                  <c:v>64.229754578765395</c:v>
                </c:pt>
                <c:pt idx="5">
                  <c:v>63.866510451516113</c:v>
                </c:pt>
                <c:pt idx="6">
                  <c:v>63.503183206941571</c:v>
                </c:pt>
                <c:pt idx="7">
                  <c:v>63.139772464433008</c:v>
                </c:pt>
                <c:pt idx="8">
                  <c:v>62.776277843632855</c:v>
                </c:pt>
                <c:pt idx="9">
                  <c:v>62.412698964475751</c:v>
                </c:pt>
                <c:pt idx="10">
                  <c:v>62.049035447230196</c:v>
                </c:pt>
                <c:pt idx="11">
                  <c:v>61.685286912540647</c:v>
                </c:pt>
                <c:pt idx="12">
                  <c:v>61.321452981470102</c:v>
                </c:pt>
                <c:pt idx="13">
                  <c:v>60.95753327554317</c:v>
                </c:pt>
                <c:pt idx="14">
                  <c:v>60.593527416789698</c:v>
                </c:pt>
                <c:pt idx="15">
                  <c:v>60.229435027788817</c:v>
                </c:pt>
                <c:pt idx="16">
                  <c:v>59.865255731713468</c:v>
                </c:pt>
                <c:pt idx="17">
                  <c:v>59.500989152375439</c:v>
                </c:pt>
                <c:pt idx="18">
                  <c:v>59.136634914270829</c:v>
                </c:pt>
                <c:pt idx="19">
                  <c:v>58.772192642625974</c:v>
                </c:pt>
                <c:pt idx="20">
                  <c:v>58.407661963443857</c:v>
                </c:pt>
                <c:pt idx="21">
                  <c:v>58.043042503550907</c:v>
                </c:pt>
                <c:pt idx="22">
                  <c:v>57.678333890644296</c:v>
                </c:pt>
                <c:pt idx="23">
                  <c:v>57.3135357533396</c:v>
                </c:pt>
                <c:pt idx="24">
                  <c:v>56.948647721218926</c:v>
                </c:pt>
                <c:pt idx="25">
                  <c:v>56.583669424879425</c:v>
                </c:pt>
                <c:pt idx="26">
                  <c:v>56.21860049598223</c:v>
                </c:pt>
                <c:pt idx="27">
                  <c:v>55.853440567301746</c:v>
                </c:pt>
                <c:pt idx="28">
                  <c:v>55.488189272775372</c:v>
                </c:pt>
                <c:pt idx="29">
                  <c:v>55.122846247553525</c:v>
                </c:pt>
                <c:pt idx="30">
                  <c:v>54.757411128050109</c:v>
                </c:pt>
                <c:pt idx="31">
                  <c:v>54.39188355199326</c:v>
                </c:pt>
                <c:pt idx="32">
                  <c:v>54.026263158476489</c:v>
                </c:pt>
                <c:pt idx="33">
                  <c:v>53.660549588010106</c:v>
                </c:pt>
                <c:pt idx="34">
                  <c:v>53.294742482572957</c:v>
                </c:pt>
                <c:pt idx="35">
                  <c:v>52.928841485664542</c:v>
                </c:pt>
                <c:pt idx="36">
                  <c:v>52.562846242357281</c:v>
                </c:pt>
                <c:pt idx="37">
                  <c:v>52.196756399349219</c:v>
                </c:pt>
                <c:pt idx="38">
                  <c:v>51.83057160501685</c:v>
                </c:pt>
                <c:pt idx="39">
                  <c:v>51.464291509468289</c:v>
                </c:pt>
                <c:pt idx="40">
                  <c:v>51.09791576459665</c:v>
                </c:pt>
                <c:pt idx="41">
                  <c:v>50.731444024133594</c:v>
                </c:pt>
                <c:pt idx="42">
                  <c:v>50.364875943703211</c:v>
                </c:pt>
                <c:pt idx="43">
                  <c:v>49.998211180875913</c:v>
                </c:pt>
                <c:pt idx="44">
                  <c:v>49.631449395222688</c:v>
                </c:pt>
                <c:pt idx="45">
                  <c:v>49.264590248369352</c:v>
                </c:pt>
                <c:pt idx="46">
                  <c:v>48.897633404051064</c:v>
                </c:pt>
                <c:pt idx="47">
                  <c:v>48.530578528166934</c:v>
                </c:pt>
                <c:pt idx="48">
                  <c:v>48.163425288834688</c:v>
                </c:pt>
                <c:pt idx="49">
                  <c:v>47.796173356445486</c:v>
                </c:pt>
                <c:pt idx="50">
                  <c:v>47.428822403718826</c:v>
                </c:pt>
                <c:pt idx="51">
                  <c:v>47.061372105757442</c:v>
                </c:pt>
                <c:pt idx="52">
                  <c:v>46.693822140102306</c:v>
                </c:pt>
                <c:pt idx="53">
                  <c:v>46.326172186787623</c:v>
                </c:pt>
                <c:pt idx="54">
                  <c:v>45.958421928395815</c:v>
                </c:pt>
                <c:pt idx="55">
                  <c:v>45.59057105011253</c:v>
                </c:pt>
                <c:pt idx="56">
                  <c:v>45.222619239781629</c:v>
                </c:pt>
                <c:pt idx="57">
                  <c:v>44.854566187960003</c:v>
                </c:pt>
                <c:pt idx="58">
                  <c:v>44.486411587972498</c:v>
                </c:pt>
                <c:pt idx="59">
                  <c:v>44.118155135966575</c:v>
                </c:pt>
                <c:pt idx="60">
                  <c:v>43.749796530966996</c:v>
                </c:pt>
                <c:pt idx="61">
                  <c:v>43.381335474930296</c:v>
                </c:pt>
                <c:pt idx="62">
                  <c:v>43.012771672799119</c:v>
                </c:pt>
                <c:pt idx="63">
                  <c:v>42.644104832556394</c:v>
                </c:pt>
                <c:pt idx="64">
                  <c:v>42.275334665279331</c:v>
                </c:pt>
                <c:pt idx="65">
                  <c:v>41.906460885193148</c:v>
                </c:pt>
                <c:pt idx="66">
                  <c:v>41.537483209724648</c:v>
                </c:pt>
                <c:pt idx="67">
                  <c:v>41.168401359555446</c:v>
                </c:pt>
                <c:pt idx="68">
                  <c:v>40.799215058674989</c:v>
                </c:pt>
                <c:pt idx="69">
                  <c:v>40.429924034433256</c:v>
                </c:pt>
                <c:pt idx="70">
                  <c:v>40.060528017593128</c:v>
                </c:pt>
                <c:pt idx="71">
                  <c:v>39.691026742382405</c:v>
                </c:pt>
                <c:pt idx="72">
                  <c:v>39.321419946545532</c:v>
                </c:pt>
                <c:pt idx="73">
                  <c:v>38.951707371394839</c:v>
                </c:pt>
                <c:pt idx="74">
                  <c:v>38.581888761861435</c:v>
                </c:pt>
                <c:pt idx="75">
                  <c:v>38.211963866545695</c:v>
                </c:pt>
                <c:pt idx="76">
                  <c:v>37.84193243776722</c:v>
                </c:pt>
                <c:pt idx="77">
                  <c:v>37.471794231614396</c:v>
                </c:pt>
                <c:pt idx="78">
                  <c:v>37.101549007993434</c:v>
                </c:pt>
                <c:pt idx="79">
                  <c:v>36.731196530676918</c:v>
                </c:pt>
                <c:pt idx="80">
                  <c:v>36.360736567351758</c:v>
                </c:pt>
                <c:pt idx="81">
                  <c:v>35.990168889666656</c:v>
                </c:pt>
                <c:pt idx="82">
                  <c:v>35.619493273278948</c:v>
                </c:pt>
                <c:pt idx="83">
                  <c:v>35.248709497900862</c:v>
                </c:pt>
                <c:pt idx="84">
                  <c:v>34.877817347345164</c:v>
                </c:pt>
                <c:pt idx="85">
                  <c:v>34.506816609570151</c:v>
                </c:pt>
                <c:pt idx="86">
                  <c:v>34.135707076723968</c:v>
                </c:pt>
                <c:pt idx="87">
                  <c:v>33.764488545188257</c:v>
                </c:pt>
                <c:pt idx="88">
                  <c:v>33.393160815621115</c:v>
                </c:pt>
                <c:pt idx="89">
                  <c:v>33.021723692999309</c:v>
                </c:pt>
                <c:pt idx="90">
                  <c:v>32.65017698665973</c:v>
                </c:pt>
                <c:pt idx="91">
                  <c:v>32.278520510340137</c:v>
                </c:pt>
                <c:pt idx="92">
                  <c:v>31.906754082219035</c:v>
                </c:pt>
                <c:pt idx="93">
                  <c:v>31.534877524954858</c:v>
                </c:pt>
                <c:pt idx="94">
                  <c:v>31.162890665724209</c:v>
                </c:pt>
                <c:pt idx="95">
                  <c:v>30.790793336259348</c:v>
                </c:pt>
                <c:pt idx="96">
                  <c:v>30.418585372884795</c:v>
                </c:pt>
                <c:pt idx="97">
                  <c:v>30.046266616553034</c:v>
                </c:pt>
                <c:pt idx="98">
                  <c:v>29.673836912879345</c:v>
                </c:pt>
                <c:pt idx="99">
                  <c:v>29.30129611217572</c:v>
                </c:pt>
                <c:pt idx="100">
                  <c:v>28.928644069483841</c:v>
                </c:pt>
                <c:pt idx="101">
                  <c:v>28.555880644607111</c:v>
                </c:pt>
                <c:pt idx="102">
                  <c:v>28.183005702141735</c:v>
                </c:pt>
                <c:pt idx="103">
                  <c:v>27.810019111506804</c:v>
                </c:pt>
                <c:pt idx="104">
                  <c:v>27.436920746973406</c:v>
                </c:pt>
                <c:pt idx="105">
                  <c:v>27.063710487692688</c:v>
                </c:pt>
                <c:pt idx="106">
                  <c:v>26.690388217722983</c:v>
                </c:pt>
                <c:pt idx="107">
                  <c:v>26.316953826055769</c:v>
                </c:pt>
                <c:pt idx="108">
                  <c:v>25.943407206640682</c:v>
                </c:pt>
                <c:pt idx="109">
                  <c:v>25.569748258409437</c:v>
                </c:pt>
                <c:pt idx="110">
                  <c:v>25.195976885298652</c:v>
                </c:pt>
                <c:pt idx="111">
                  <c:v>24.822092996271593</c:v>
                </c:pt>
                <c:pt idx="112">
                  <c:v>24.448096505338849</c:v>
                </c:pt>
                <c:pt idx="113">
                  <c:v>24.073987331577843</c:v>
                </c:pt>
                <c:pt idx="114">
                  <c:v>23.699765399151268</c:v>
                </c:pt>
                <c:pt idx="115">
                  <c:v>23.325430637324359</c:v>
                </c:pt>
                <c:pt idx="116">
                  <c:v>22.950982980481065</c:v>
                </c:pt>
                <c:pt idx="117">
                  <c:v>22.576422368139028</c:v>
                </c:pt>
                <c:pt idx="118">
                  <c:v>22.201748744963432</c:v>
                </c:pt>
                <c:pt idx="119">
                  <c:v>21.826962060779678</c:v>
                </c:pt>
                <c:pt idx="120">
                  <c:v>21.452062270584918</c:v>
                </c:pt>
                <c:pt idx="121">
                  <c:v>21.077049334558346</c:v>
                </c:pt>
                <c:pt idx="122">
                  <c:v>20.701923218070384</c:v>
                </c:pt>
                <c:pt idx="123">
                  <c:v>20.326683891690621</c:v>
                </c:pt>
                <c:pt idx="124">
                  <c:v>19.951331331194602</c:v>
                </c:pt>
                <c:pt idx="125">
                  <c:v>19.57586551756939</c:v>
                </c:pt>
                <c:pt idx="126">
                  <c:v>19.200286437017972</c:v>
                </c:pt>
                <c:pt idx="127">
                  <c:v>18.824594080962402</c:v>
                </c:pt>
                <c:pt idx="128">
                  <c:v>18.448788446045796</c:v>
                </c:pt>
                <c:pt idx="129">
                  <c:v>18.072869534133112</c:v>
                </c:pt>
                <c:pt idx="130">
                  <c:v>17.696837352310709</c:v>
                </c:pt>
                <c:pt idx="131">
                  <c:v>17.320691912884712</c:v>
                </c:pt>
                <c:pt idx="132">
                  <c:v>16.944433233378188</c:v>
                </c:pt>
                <c:pt idx="133">
                  <c:v>16.568061336527101</c:v>
                </c:pt>
                <c:pt idx="134">
                  <c:v>16.19157625027508</c:v>
                </c:pt>
                <c:pt idx="135">
                  <c:v>15.814978007767003</c:v>
                </c:pt>
                <c:pt idx="136">
                  <c:v>15.438266647341338</c:v>
                </c:pt>
                <c:pt idx="137">
                  <c:v>15.06144221252136</c:v>
                </c:pt>
                <c:pt idx="138">
                  <c:v>14.684504752005147</c:v>
                </c:pt>
                <c:pt idx="139">
                  <c:v>14.307454319654408</c:v>
                </c:pt>
                <c:pt idx="140">
                  <c:v>13.93029097448213</c:v>
                </c:pt>
                <c:pt idx="141">
                  <c:v>13.553014780639097</c:v>
                </c:pt>
                <c:pt idx="142">
                  <c:v>13.175625807399149</c:v>
                </c:pt>
                <c:pt idx="143">
                  <c:v>12.798124129143469</c:v>
                </c:pt>
                <c:pt idx="144">
                  <c:v>12.420509825343498</c:v>
                </c:pt>
                <c:pt idx="145">
                  <c:v>12.042782980542961</c:v>
                </c:pt>
                <c:pt idx="146">
                  <c:v>11.664943684338528</c:v>
                </c:pt>
                <c:pt idx="147">
                  <c:v>11.286992031359592</c:v>
                </c:pt>
                <c:pt idx="148">
                  <c:v>10.908928121246724</c:v>
                </c:pt>
                <c:pt idx="149">
                  <c:v>10.530752058629254</c:v>
                </c:pt>
                <c:pt idx="150">
                  <c:v>10.152463953101561</c:v>
                </c:pt>
                <c:pt idx="151">
                  <c:v>9.7740639191984897</c:v>
                </c:pt>
                <c:pt idx="152">
                  <c:v>9.3955520763695226</c:v>
                </c:pt>
                <c:pt idx="153">
                  <c:v>9.0169285489521211</c:v>
                </c:pt>
                <c:pt idx="154">
                  <c:v>8.6381934661438073</c:v>
                </c:pt>
                <c:pt idx="155">
                  <c:v>8.2593469619734599</c:v>
                </c:pt>
                <c:pt idx="156">
                  <c:v>7.8803891752714073</c:v>
                </c:pt>
                <c:pt idx="157">
                  <c:v>7.5013202496387281</c:v>
                </c:pt>
                <c:pt idx="158">
                  <c:v>7.1221403334153921</c:v>
                </c:pt>
                <c:pt idx="159">
                  <c:v>6.742849579647646</c:v>
                </c:pt>
                <c:pt idx="160">
                  <c:v>6.363448146054262</c:v>
                </c:pt>
                <c:pt idx="161">
                  <c:v>5.9839361949920828</c:v>
                </c:pt>
                <c:pt idx="162">
                  <c:v>5.6043138934204411</c:v>
                </c:pt>
                <c:pt idx="163">
                  <c:v>5.2245814128649268</c:v>
                </c:pt>
                <c:pt idx="164">
                  <c:v>4.8447389293800507</c:v>
                </c:pt>
                <c:pt idx="165">
                  <c:v>4.4647866235113085</c:v>
                </c:pt>
                <c:pt idx="166">
                  <c:v>4.084724680256171</c:v>
                </c:pt>
                <c:pt idx="167">
                  <c:v>3.704553289024501</c:v>
                </c:pt>
                <c:pt idx="168">
                  <c:v>3.3242726435979577</c:v>
                </c:pt>
                <c:pt idx="169">
                  <c:v>2.9438829420888268</c:v>
                </c:pt>
                <c:pt idx="170">
                  <c:v>2.5633843868979849</c:v>
                </c:pt>
                <c:pt idx="171">
                  <c:v>2.1827771846721058</c:v>
                </c:pt>
                <c:pt idx="172">
                  <c:v>1.8020615462603207</c:v>
                </c:pt>
                <c:pt idx="173">
                  <c:v>1.4212376866699659</c:v>
                </c:pt>
                <c:pt idx="174">
                  <c:v>1.040305825021882</c:v>
                </c:pt>
                <c:pt idx="175">
                  <c:v>0.65926618450485552</c:v>
                </c:pt>
                <c:pt idx="176">
                  <c:v>0.27811899232964787</c:v>
                </c:pt>
                <c:pt idx="177">
                  <c:v>-0.10313552031780748</c:v>
                </c:pt>
                <c:pt idx="178">
                  <c:v>-0.48449711832356535</c:v>
                </c:pt>
                <c:pt idx="179">
                  <c:v>-0.86596556269361269</c:v>
                </c:pt>
                <c:pt idx="180">
                  <c:v>-1.2475406106021394</c:v>
                </c:pt>
                <c:pt idx="181">
                  <c:v>-1.6292220154405408</c:v>
                </c:pt>
                <c:pt idx="182">
                  <c:v>-2.0110095268667063</c:v>
                </c:pt>
                <c:pt idx="183">
                  <c:v>-2.3929028908550096</c:v>
                </c:pt>
                <c:pt idx="184">
                  <c:v>-2.7749018497465219</c:v>
                </c:pt>
                <c:pt idx="185">
                  <c:v>-3.1570061422998847</c:v>
                </c:pt>
                <c:pt idx="186">
                  <c:v>-3.5392155037423745</c:v>
                </c:pt>
                <c:pt idx="187">
                  <c:v>-3.9215296658215886</c:v>
                </c:pt>
                <c:pt idx="188">
                  <c:v>-4.303948356857255</c:v>
                </c:pt>
                <c:pt idx="189">
                  <c:v>-4.686471301793639</c:v>
                </c:pt>
                <c:pt idx="190">
                  <c:v>-5.0690982222520296</c:v>
                </c:pt>
                <c:pt idx="191">
                  <c:v>-5.4518288365837755</c:v>
                </c:pt>
                <c:pt idx="192">
                  <c:v>-5.8346628599233563</c:v>
                </c:pt>
                <c:pt idx="193">
                  <c:v>-6.2176000042419632</c:v>
                </c:pt>
                <c:pt idx="194">
                  <c:v>-6.6006399784010759</c:v>
                </c:pt>
                <c:pt idx="195">
                  <c:v>-6.9837824882065096</c:v>
                </c:pt>
                <c:pt idx="196">
                  <c:v>-7.3670272364624019</c:v>
                </c:pt>
                <c:pt idx="197">
                  <c:v>-7.7503739230256317</c:v>
                </c:pt>
                <c:pt idx="198">
                  <c:v>-8.1338222448601591</c:v>
                </c:pt>
                <c:pt idx="199">
                  <c:v>-8.5173718960917313</c:v>
                </c:pt>
                <c:pt idx="200">
                  <c:v>-8.9010225680624746</c:v>
                </c:pt>
                <c:pt idx="201">
                  <c:v>-9.2847739493858175</c:v>
                </c:pt>
                <c:pt idx="202">
                  <c:v>-9.6686257260012614</c:v>
                </c:pt>
                <c:pt idx="203">
                  <c:v>-10.052577581229432</c:v>
                </c:pt>
                <c:pt idx="204">
                  <c:v>-10.436629195826962</c:v>
                </c:pt>
                <c:pt idx="205">
                  <c:v>-10.820780248041583</c:v>
                </c:pt>
                <c:pt idx="206">
                  <c:v>-11.205030413667032</c:v>
                </c:pt>
                <c:pt idx="207">
                  <c:v>-11.589379366098147</c:v>
                </c:pt>
                <c:pt idx="208">
                  <c:v>-11.973826776385703</c:v>
                </c:pt>
                <c:pt idx="209">
                  <c:v>-12.35837231329141</c:v>
                </c:pt>
                <c:pt idx="210">
                  <c:v>-12.74301564334265</c:v>
                </c:pt>
                <c:pt idx="211">
                  <c:v>-13.127756430887306</c:v>
                </c:pt>
                <c:pt idx="212">
                  <c:v>-13.512594338148276</c:v>
                </c:pt>
                <c:pt idx="213">
                  <c:v>-13.897529025278114</c:v>
                </c:pt>
                <c:pt idx="214">
                  <c:v>-14.282560150413271</c:v>
                </c:pt>
                <c:pt idx="215">
                  <c:v>-14.66768736972843</c:v>
                </c:pt>
                <c:pt idx="216">
                  <c:v>-15.05291033749042</c:v>
                </c:pt>
                <c:pt idx="217">
                  <c:v>-15.438228706112207</c:v>
                </c:pt>
                <c:pt idx="218">
                  <c:v>-15.823642126206423</c:v>
                </c:pt>
                <c:pt idx="219">
                  <c:v>-16.209150246638906</c:v>
                </c:pt>
                <c:pt idx="220">
                  <c:v>-16.594752714581819</c:v>
                </c:pt>
                <c:pt idx="221">
                  <c:v>-16.980449175566704</c:v>
                </c:pt>
                <c:pt idx="222">
                  <c:v>-17.366239273537069</c:v>
                </c:pt>
                <c:pt idx="223">
                  <c:v>-17.752122650900944</c:v>
                </c:pt>
                <c:pt idx="224">
                  <c:v>-18.138098948582897</c:v>
                </c:pt>
                <c:pt idx="225">
                  <c:v>-18.524167806075997</c:v>
                </c:pt>
                <c:pt idx="226">
                  <c:v>-18.910328861493234</c:v>
                </c:pt>
                <c:pt idx="227">
                  <c:v>-19.296581751618838</c:v>
                </c:pt>
                <c:pt idx="228">
                  <c:v>-19.682926111959038</c:v>
                </c:pt>
                <c:pt idx="229">
                  <c:v>-20.069361576792712</c:v>
                </c:pt>
                <c:pt idx="230">
                  <c:v>-20.455887779221431</c:v>
                </c:pt>
                <c:pt idx="231">
                  <c:v>-20.842504351219382</c:v>
                </c:pt>
                <c:pt idx="232">
                  <c:v>-21.229210923682675</c:v>
                </c:pt>
                <c:pt idx="233">
                  <c:v>-21.616007126478493</c:v>
                </c:pt>
                <c:pt idx="234">
                  <c:v>-22.002892588493605</c:v>
                </c:pt>
                <c:pt idx="235">
                  <c:v>-22.389866937682729</c:v>
                </c:pt>
                <c:pt idx="236">
                  <c:v>-22.776929801116204</c:v>
                </c:pt>
                <c:pt idx="237">
                  <c:v>-23.164080805027517</c:v>
                </c:pt>
                <c:pt idx="238">
                  <c:v>-23.551319574860127</c:v>
                </c:pt>
                <c:pt idx="239">
                  <c:v>-23.938645735314083</c:v>
                </c:pt>
                <c:pt idx="240">
                  <c:v>-24.326058910392007</c:v>
                </c:pt>
                <c:pt idx="241">
                  <c:v>-24.713558723444784</c:v>
                </c:pt>
                <c:pt idx="242">
                  <c:v>-25.101144797216623</c:v>
                </c:pt>
                <c:pt idx="243">
                  <c:v>-25.488816753889772</c:v>
                </c:pt>
                <c:pt idx="244">
                  <c:v>-25.87657421512877</c:v>
                </c:pt>
                <c:pt idx="245">
                  <c:v>-26.26441680212405</c:v>
                </c:pt>
                <c:pt idx="246">
                  <c:v>-26.652344135635303</c:v>
                </c:pt>
                <c:pt idx="247">
                  <c:v>-27.040355836034095</c:v>
                </c:pt>
                <c:pt idx="248">
                  <c:v>-27.42845152334624</c:v>
                </c:pt>
                <c:pt idx="249">
                  <c:v>-27.816630817293387</c:v>
                </c:pt>
                <c:pt idx="250">
                  <c:v>-28.204893337334425</c:v>
                </c:pt>
                <c:pt idx="251">
                  <c:v>-28.593238702706071</c:v>
                </c:pt>
                <c:pt idx="252">
                  <c:v>-28.981666532463166</c:v>
                </c:pt>
                <c:pt idx="253">
                  <c:v>-29.370176445518318</c:v>
                </c:pt>
                <c:pt idx="254">
                  <c:v>-29.758768060681142</c:v>
                </c:pt>
                <c:pt idx="255">
                  <c:v>-30.147440996696815</c:v>
                </c:pt>
                <c:pt idx="256">
                  <c:v>-30.536194872284334</c:v>
                </c:pt>
                <c:pt idx="257">
                  <c:v>-30.925029306173975</c:v>
                </c:pt>
                <c:pt idx="258">
                  <c:v>-31.313943917144481</c:v>
                </c:pt>
                <c:pt idx="259">
                  <c:v>-31.70293832405951</c:v>
                </c:pt>
                <c:pt idx="260">
                  <c:v>-32.09201214590373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C-461D-B526-3E9C2D14C07A}"/>
            </c:ext>
          </c:extLst>
        </c:ser>
        <c:ser>
          <c:idx val="4"/>
          <c:order val="4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Sheet2!$A$3:$A$263</c:f>
              <c:numCache>
                <c:formatCode>General</c:formatCode>
                <c:ptCount val="26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>
                  <c:v>3.9000000000000008</c:v>
                </c:pt>
                <c:pt idx="10">
                  <c:v>4.0000000000000009</c:v>
                </c:pt>
                <c:pt idx="11">
                  <c:v>4.1000000000000005</c:v>
                </c:pt>
                <c:pt idx="12">
                  <c:v>4.2</c:v>
                </c:pt>
                <c:pt idx="13">
                  <c:v>4.3</c:v>
                </c:pt>
                <c:pt idx="14">
                  <c:v>4.3999999999999995</c:v>
                </c:pt>
                <c:pt idx="15">
                  <c:v>4.4999999999999991</c:v>
                </c:pt>
                <c:pt idx="16">
                  <c:v>4.5999999999999988</c:v>
                </c:pt>
                <c:pt idx="17">
                  <c:v>4.6999999999999984</c:v>
                </c:pt>
                <c:pt idx="18">
                  <c:v>4.799999999999998</c:v>
                </c:pt>
                <c:pt idx="19">
                  <c:v>4.8999999999999977</c:v>
                </c:pt>
                <c:pt idx="20">
                  <c:v>4.9999999999999973</c:v>
                </c:pt>
                <c:pt idx="21">
                  <c:v>5.099999999999997</c:v>
                </c:pt>
                <c:pt idx="22">
                  <c:v>5.1999999999999966</c:v>
                </c:pt>
                <c:pt idx="23">
                  <c:v>5.2999999999999963</c:v>
                </c:pt>
                <c:pt idx="24">
                  <c:v>5.3999999999999959</c:v>
                </c:pt>
                <c:pt idx="25">
                  <c:v>5.4999999999999956</c:v>
                </c:pt>
                <c:pt idx="26">
                  <c:v>5.5999999999999952</c:v>
                </c:pt>
                <c:pt idx="27">
                  <c:v>5.6999999999999948</c:v>
                </c:pt>
                <c:pt idx="28">
                  <c:v>5.7999999999999945</c:v>
                </c:pt>
                <c:pt idx="29">
                  <c:v>5.8999999999999941</c:v>
                </c:pt>
                <c:pt idx="30">
                  <c:v>5.9999999999999938</c:v>
                </c:pt>
                <c:pt idx="31">
                  <c:v>6.0999999999999934</c:v>
                </c:pt>
                <c:pt idx="32">
                  <c:v>6.1999999999999931</c:v>
                </c:pt>
                <c:pt idx="33">
                  <c:v>6.2999999999999927</c:v>
                </c:pt>
                <c:pt idx="34">
                  <c:v>6.3999999999999924</c:v>
                </c:pt>
                <c:pt idx="35">
                  <c:v>6.499999999999992</c:v>
                </c:pt>
                <c:pt idx="36">
                  <c:v>6.5999999999999917</c:v>
                </c:pt>
                <c:pt idx="37">
                  <c:v>6.6999999999999913</c:v>
                </c:pt>
                <c:pt idx="38">
                  <c:v>6.7999999999999909</c:v>
                </c:pt>
                <c:pt idx="39">
                  <c:v>6.8999999999999906</c:v>
                </c:pt>
                <c:pt idx="40">
                  <c:v>6.9999999999999902</c:v>
                </c:pt>
                <c:pt idx="41">
                  <c:v>7.0999999999999899</c:v>
                </c:pt>
                <c:pt idx="42">
                  <c:v>7.1999999999999895</c:v>
                </c:pt>
                <c:pt idx="43">
                  <c:v>7.2999999999999892</c:v>
                </c:pt>
                <c:pt idx="44">
                  <c:v>7.3999999999999888</c:v>
                </c:pt>
                <c:pt idx="45">
                  <c:v>7.4999999999999885</c:v>
                </c:pt>
                <c:pt idx="46">
                  <c:v>7.5999999999999881</c:v>
                </c:pt>
                <c:pt idx="47">
                  <c:v>7.6999999999999877</c:v>
                </c:pt>
                <c:pt idx="48">
                  <c:v>7.7999999999999874</c:v>
                </c:pt>
                <c:pt idx="49">
                  <c:v>7.899999999999987</c:v>
                </c:pt>
                <c:pt idx="50">
                  <c:v>7.9999999999999867</c:v>
                </c:pt>
                <c:pt idx="51">
                  <c:v>8.0999999999999872</c:v>
                </c:pt>
                <c:pt idx="52">
                  <c:v>8.1999999999999869</c:v>
                </c:pt>
                <c:pt idx="53">
                  <c:v>8.2999999999999865</c:v>
                </c:pt>
                <c:pt idx="54">
                  <c:v>8.3999999999999861</c:v>
                </c:pt>
                <c:pt idx="55">
                  <c:v>8.4999999999999858</c:v>
                </c:pt>
                <c:pt idx="56">
                  <c:v>8.5999999999999854</c:v>
                </c:pt>
                <c:pt idx="57">
                  <c:v>8.6999999999999851</c:v>
                </c:pt>
                <c:pt idx="58">
                  <c:v>8.7999999999999847</c:v>
                </c:pt>
                <c:pt idx="59">
                  <c:v>8.8999999999999844</c:v>
                </c:pt>
                <c:pt idx="60">
                  <c:v>8.999999999999984</c:v>
                </c:pt>
                <c:pt idx="61">
                  <c:v>9.0999999999999837</c:v>
                </c:pt>
                <c:pt idx="62">
                  <c:v>9.1999999999999833</c:v>
                </c:pt>
                <c:pt idx="63">
                  <c:v>9.2999999999999829</c:v>
                </c:pt>
                <c:pt idx="64">
                  <c:v>9.3999999999999826</c:v>
                </c:pt>
                <c:pt idx="65">
                  <c:v>9.4999999999999822</c:v>
                </c:pt>
                <c:pt idx="66">
                  <c:v>9.5999999999999819</c:v>
                </c:pt>
                <c:pt idx="67">
                  <c:v>9.6999999999999815</c:v>
                </c:pt>
                <c:pt idx="68">
                  <c:v>9.7999999999999812</c:v>
                </c:pt>
                <c:pt idx="69">
                  <c:v>9.8999999999999808</c:v>
                </c:pt>
                <c:pt idx="70">
                  <c:v>9.9999999999999805</c:v>
                </c:pt>
                <c:pt idx="71">
                  <c:v>10.09999999999998</c:v>
                </c:pt>
                <c:pt idx="72">
                  <c:v>10.19999999999998</c:v>
                </c:pt>
                <c:pt idx="73">
                  <c:v>10.299999999999979</c:v>
                </c:pt>
                <c:pt idx="74">
                  <c:v>10.399999999999979</c:v>
                </c:pt>
                <c:pt idx="75">
                  <c:v>10.499999999999979</c:v>
                </c:pt>
                <c:pt idx="76">
                  <c:v>10.599999999999978</c:v>
                </c:pt>
                <c:pt idx="77">
                  <c:v>10.699999999999978</c:v>
                </c:pt>
                <c:pt idx="78">
                  <c:v>10.799999999999978</c:v>
                </c:pt>
                <c:pt idx="79">
                  <c:v>10.899999999999977</c:v>
                </c:pt>
                <c:pt idx="80">
                  <c:v>10.999999999999977</c:v>
                </c:pt>
                <c:pt idx="81">
                  <c:v>11.099999999999977</c:v>
                </c:pt>
                <c:pt idx="82">
                  <c:v>11.199999999999976</c:v>
                </c:pt>
                <c:pt idx="83">
                  <c:v>11.299999999999976</c:v>
                </c:pt>
                <c:pt idx="84">
                  <c:v>11.399999999999975</c:v>
                </c:pt>
                <c:pt idx="85">
                  <c:v>11.499999999999975</c:v>
                </c:pt>
                <c:pt idx="86">
                  <c:v>11.599999999999975</c:v>
                </c:pt>
                <c:pt idx="87">
                  <c:v>11.699999999999974</c:v>
                </c:pt>
                <c:pt idx="88">
                  <c:v>11.799999999999974</c:v>
                </c:pt>
                <c:pt idx="89">
                  <c:v>11.899999999999974</c:v>
                </c:pt>
                <c:pt idx="90">
                  <c:v>11.999999999999973</c:v>
                </c:pt>
                <c:pt idx="91">
                  <c:v>12.099999999999973</c:v>
                </c:pt>
                <c:pt idx="92">
                  <c:v>12.199999999999973</c:v>
                </c:pt>
                <c:pt idx="93">
                  <c:v>12.299999999999972</c:v>
                </c:pt>
                <c:pt idx="94">
                  <c:v>12.399999999999972</c:v>
                </c:pt>
                <c:pt idx="95">
                  <c:v>12.499999999999972</c:v>
                </c:pt>
                <c:pt idx="96">
                  <c:v>12.599999999999971</c:v>
                </c:pt>
                <c:pt idx="97">
                  <c:v>12.699999999999971</c:v>
                </c:pt>
                <c:pt idx="98">
                  <c:v>12.799999999999971</c:v>
                </c:pt>
                <c:pt idx="99">
                  <c:v>12.89999999999997</c:v>
                </c:pt>
                <c:pt idx="100">
                  <c:v>12.99999999999997</c:v>
                </c:pt>
                <c:pt idx="101">
                  <c:v>13.099999999999969</c:v>
                </c:pt>
                <c:pt idx="102">
                  <c:v>13.199999999999969</c:v>
                </c:pt>
                <c:pt idx="103">
                  <c:v>13.299999999999969</c:v>
                </c:pt>
                <c:pt idx="104">
                  <c:v>13.399999999999968</c:v>
                </c:pt>
                <c:pt idx="105">
                  <c:v>13.499999999999968</c:v>
                </c:pt>
                <c:pt idx="106">
                  <c:v>13.599999999999968</c:v>
                </c:pt>
                <c:pt idx="107">
                  <c:v>13.699999999999967</c:v>
                </c:pt>
                <c:pt idx="108">
                  <c:v>13.799999999999967</c:v>
                </c:pt>
                <c:pt idx="109">
                  <c:v>13.899999999999967</c:v>
                </c:pt>
                <c:pt idx="110">
                  <c:v>13.999999999999966</c:v>
                </c:pt>
                <c:pt idx="111">
                  <c:v>14.099999999999966</c:v>
                </c:pt>
                <c:pt idx="112">
                  <c:v>14.199999999999966</c:v>
                </c:pt>
                <c:pt idx="113">
                  <c:v>14.299999999999965</c:v>
                </c:pt>
                <c:pt idx="114">
                  <c:v>14.399999999999965</c:v>
                </c:pt>
                <c:pt idx="115">
                  <c:v>14.499999999999964</c:v>
                </c:pt>
                <c:pt idx="116">
                  <c:v>14.599999999999964</c:v>
                </c:pt>
                <c:pt idx="117">
                  <c:v>14.699999999999964</c:v>
                </c:pt>
                <c:pt idx="118">
                  <c:v>14.799999999999963</c:v>
                </c:pt>
                <c:pt idx="119">
                  <c:v>14.899999999999963</c:v>
                </c:pt>
                <c:pt idx="120">
                  <c:v>14.999999999999963</c:v>
                </c:pt>
                <c:pt idx="121">
                  <c:v>15.099999999999962</c:v>
                </c:pt>
                <c:pt idx="122">
                  <c:v>15.199999999999962</c:v>
                </c:pt>
                <c:pt idx="123">
                  <c:v>15.299999999999962</c:v>
                </c:pt>
                <c:pt idx="124">
                  <c:v>15.399999999999961</c:v>
                </c:pt>
                <c:pt idx="125">
                  <c:v>15.499999999999961</c:v>
                </c:pt>
                <c:pt idx="126">
                  <c:v>15.599999999999961</c:v>
                </c:pt>
                <c:pt idx="127">
                  <c:v>15.69999999999996</c:v>
                </c:pt>
                <c:pt idx="128">
                  <c:v>15.79999999999996</c:v>
                </c:pt>
                <c:pt idx="129">
                  <c:v>15.899999999999959</c:v>
                </c:pt>
                <c:pt idx="130">
                  <c:v>15.999999999999959</c:v>
                </c:pt>
                <c:pt idx="131">
                  <c:v>16.099999999999959</c:v>
                </c:pt>
                <c:pt idx="132">
                  <c:v>16.19999999999996</c:v>
                </c:pt>
                <c:pt idx="133">
                  <c:v>16.299999999999962</c:v>
                </c:pt>
                <c:pt idx="134">
                  <c:v>16.399999999999963</c:v>
                </c:pt>
                <c:pt idx="135">
                  <c:v>16.499999999999964</c:v>
                </c:pt>
                <c:pt idx="136">
                  <c:v>16.599999999999966</c:v>
                </c:pt>
                <c:pt idx="137">
                  <c:v>16.699999999999967</c:v>
                </c:pt>
                <c:pt idx="138">
                  <c:v>16.799999999999969</c:v>
                </c:pt>
                <c:pt idx="139">
                  <c:v>16.89999999999997</c:v>
                </c:pt>
                <c:pt idx="140">
                  <c:v>16.999999999999972</c:v>
                </c:pt>
                <c:pt idx="141">
                  <c:v>17.099999999999973</c:v>
                </c:pt>
                <c:pt idx="142">
                  <c:v>17.199999999999974</c:v>
                </c:pt>
                <c:pt idx="143">
                  <c:v>17.299999999999976</c:v>
                </c:pt>
                <c:pt idx="144">
                  <c:v>17.399999999999977</c:v>
                </c:pt>
                <c:pt idx="145">
                  <c:v>17.499999999999979</c:v>
                </c:pt>
                <c:pt idx="146">
                  <c:v>17.59999999999998</c:v>
                </c:pt>
                <c:pt idx="147">
                  <c:v>17.699999999999982</c:v>
                </c:pt>
                <c:pt idx="148">
                  <c:v>17.799999999999983</c:v>
                </c:pt>
                <c:pt idx="149">
                  <c:v>17.899999999999984</c:v>
                </c:pt>
                <c:pt idx="150">
                  <c:v>17.999999999999986</c:v>
                </c:pt>
                <c:pt idx="151">
                  <c:v>18.099999999999987</c:v>
                </c:pt>
                <c:pt idx="152">
                  <c:v>18.199999999999989</c:v>
                </c:pt>
                <c:pt idx="153">
                  <c:v>18.29999999999999</c:v>
                </c:pt>
                <c:pt idx="154">
                  <c:v>18.399999999999991</c:v>
                </c:pt>
                <c:pt idx="155">
                  <c:v>18.499999999999993</c:v>
                </c:pt>
                <c:pt idx="156">
                  <c:v>18.599999999999994</c:v>
                </c:pt>
                <c:pt idx="157">
                  <c:v>18.699999999999996</c:v>
                </c:pt>
                <c:pt idx="158">
                  <c:v>18.799999999999997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19.200000000000003</c:v>
                </c:pt>
                <c:pt idx="163">
                  <c:v>19.300000000000004</c:v>
                </c:pt>
                <c:pt idx="164">
                  <c:v>19.400000000000006</c:v>
                </c:pt>
                <c:pt idx="165">
                  <c:v>19.500000000000007</c:v>
                </c:pt>
                <c:pt idx="166">
                  <c:v>19.600000000000009</c:v>
                </c:pt>
                <c:pt idx="167">
                  <c:v>19.70000000000001</c:v>
                </c:pt>
                <c:pt idx="168">
                  <c:v>19.800000000000011</c:v>
                </c:pt>
                <c:pt idx="169">
                  <c:v>19.900000000000013</c:v>
                </c:pt>
                <c:pt idx="170">
                  <c:v>20.000000000000014</c:v>
                </c:pt>
                <c:pt idx="171">
                  <c:v>20.100000000000016</c:v>
                </c:pt>
                <c:pt idx="172">
                  <c:v>20.200000000000017</c:v>
                </c:pt>
                <c:pt idx="173">
                  <c:v>20.300000000000018</c:v>
                </c:pt>
                <c:pt idx="174">
                  <c:v>20.40000000000002</c:v>
                </c:pt>
                <c:pt idx="175">
                  <c:v>20.500000000000021</c:v>
                </c:pt>
                <c:pt idx="176">
                  <c:v>20.600000000000023</c:v>
                </c:pt>
                <c:pt idx="177">
                  <c:v>20.700000000000024</c:v>
                </c:pt>
                <c:pt idx="178">
                  <c:v>20.800000000000026</c:v>
                </c:pt>
                <c:pt idx="179">
                  <c:v>20.900000000000027</c:v>
                </c:pt>
                <c:pt idx="180">
                  <c:v>21.000000000000028</c:v>
                </c:pt>
                <c:pt idx="181">
                  <c:v>21.10000000000003</c:v>
                </c:pt>
                <c:pt idx="182">
                  <c:v>21.200000000000031</c:v>
                </c:pt>
                <c:pt idx="183">
                  <c:v>21.300000000000033</c:v>
                </c:pt>
                <c:pt idx="184">
                  <c:v>21.400000000000034</c:v>
                </c:pt>
                <c:pt idx="185">
                  <c:v>21.500000000000036</c:v>
                </c:pt>
                <c:pt idx="186">
                  <c:v>21.600000000000037</c:v>
                </c:pt>
                <c:pt idx="187">
                  <c:v>21.700000000000038</c:v>
                </c:pt>
                <c:pt idx="188">
                  <c:v>21.80000000000004</c:v>
                </c:pt>
                <c:pt idx="189">
                  <c:v>21.900000000000041</c:v>
                </c:pt>
                <c:pt idx="190">
                  <c:v>22.000000000000043</c:v>
                </c:pt>
                <c:pt idx="191">
                  <c:v>22.100000000000044</c:v>
                </c:pt>
                <c:pt idx="192">
                  <c:v>22.200000000000045</c:v>
                </c:pt>
                <c:pt idx="193">
                  <c:v>22.300000000000047</c:v>
                </c:pt>
                <c:pt idx="194">
                  <c:v>22.400000000000048</c:v>
                </c:pt>
                <c:pt idx="195">
                  <c:v>22.50000000000005</c:v>
                </c:pt>
                <c:pt idx="196">
                  <c:v>22.600000000000051</c:v>
                </c:pt>
                <c:pt idx="197">
                  <c:v>22.700000000000053</c:v>
                </c:pt>
                <c:pt idx="198">
                  <c:v>22.800000000000054</c:v>
                </c:pt>
                <c:pt idx="199">
                  <c:v>22.900000000000055</c:v>
                </c:pt>
                <c:pt idx="200">
                  <c:v>23.000000000000057</c:v>
                </c:pt>
                <c:pt idx="201">
                  <c:v>23.100000000000058</c:v>
                </c:pt>
                <c:pt idx="202">
                  <c:v>23.20000000000006</c:v>
                </c:pt>
                <c:pt idx="203">
                  <c:v>23.300000000000061</c:v>
                </c:pt>
                <c:pt idx="204">
                  <c:v>23.400000000000063</c:v>
                </c:pt>
                <c:pt idx="205">
                  <c:v>23.500000000000064</c:v>
                </c:pt>
                <c:pt idx="206">
                  <c:v>23.600000000000065</c:v>
                </c:pt>
                <c:pt idx="207">
                  <c:v>23.700000000000067</c:v>
                </c:pt>
                <c:pt idx="208">
                  <c:v>23.800000000000068</c:v>
                </c:pt>
                <c:pt idx="209">
                  <c:v>23.90000000000007</c:v>
                </c:pt>
                <c:pt idx="210">
                  <c:v>24.000000000000071</c:v>
                </c:pt>
                <c:pt idx="211">
                  <c:v>24.100000000000072</c:v>
                </c:pt>
                <c:pt idx="212">
                  <c:v>24.200000000000074</c:v>
                </c:pt>
                <c:pt idx="213">
                  <c:v>24.300000000000075</c:v>
                </c:pt>
                <c:pt idx="214">
                  <c:v>24.400000000000077</c:v>
                </c:pt>
                <c:pt idx="215">
                  <c:v>24.500000000000078</c:v>
                </c:pt>
                <c:pt idx="216">
                  <c:v>24.60000000000008</c:v>
                </c:pt>
                <c:pt idx="217">
                  <c:v>24.700000000000081</c:v>
                </c:pt>
                <c:pt idx="218">
                  <c:v>24.800000000000082</c:v>
                </c:pt>
                <c:pt idx="219">
                  <c:v>24.900000000000084</c:v>
                </c:pt>
                <c:pt idx="220">
                  <c:v>25.000000000000085</c:v>
                </c:pt>
                <c:pt idx="221">
                  <c:v>25.100000000000087</c:v>
                </c:pt>
                <c:pt idx="222">
                  <c:v>25.200000000000088</c:v>
                </c:pt>
                <c:pt idx="223">
                  <c:v>25.30000000000009</c:v>
                </c:pt>
                <c:pt idx="224">
                  <c:v>25.400000000000091</c:v>
                </c:pt>
                <c:pt idx="225">
                  <c:v>25.500000000000092</c:v>
                </c:pt>
                <c:pt idx="226">
                  <c:v>25.600000000000094</c:v>
                </c:pt>
                <c:pt idx="227">
                  <c:v>25.700000000000095</c:v>
                </c:pt>
                <c:pt idx="228">
                  <c:v>25.800000000000097</c:v>
                </c:pt>
                <c:pt idx="229">
                  <c:v>25.900000000000098</c:v>
                </c:pt>
                <c:pt idx="230">
                  <c:v>26.000000000000099</c:v>
                </c:pt>
                <c:pt idx="231">
                  <c:v>26.100000000000101</c:v>
                </c:pt>
                <c:pt idx="232">
                  <c:v>26.200000000000102</c:v>
                </c:pt>
                <c:pt idx="233">
                  <c:v>26.300000000000104</c:v>
                </c:pt>
                <c:pt idx="234">
                  <c:v>26.400000000000105</c:v>
                </c:pt>
                <c:pt idx="235">
                  <c:v>26.500000000000107</c:v>
                </c:pt>
                <c:pt idx="236">
                  <c:v>26.600000000000108</c:v>
                </c:pt>
                <c:pt idx="237">
                  <c:v>26.700000000000109</c:v>
                </c:pt>
                <c:pt idx="238">
                  <c:v>26.800000000000111</c:v>
                </c:pt>
                <c:pt idx="239">
                  <c:v>26.900000000000112</c:v>
                </c:pt>
                <c:pt idx="240">
                  <c:v>27.000000000000114</c:v>
                </c:pt>
                <c:pt idx="241">
                  <c:v>27.100000000000115</c:v>
                </c:pt>
                <c:pt idx="242">
                  <c:v>27.200000000000117</c:v>
                </c:pt>
                <c:pt idx="243">
                  <c:v>27.300000000000118</c:v>
                </c:pt>
                <c:pt idx="244">
                  <c:v>27.400000000000119</c:v>
                </c:pt>
                <c:pt idx="245">
                  <c:v>27.500000000000121</c:v>
                </c:pt>
                <c:pt idx="246">
                  <c:v>27.600000000000122</c:v>
                </c:pt>
                <c:pt idx="247">
                  <c:v>27.700000000000124</c:v>
                </c:pt>
                <c:pt idx="248">
                  <c:v>27.800000000000125</c:v>
                </c:pt>
                <c:pt idx="249">
                  <c:v>27.900000000000126</c:v>
                </c:pt>
                <c:pt idx="250">
                  <c:v>28.000000000000128</c:v>
                </c:pt>
                <c:pt idx="251">
                  <c:v>28.100000000000129</c:v>
                </c:pt>
                <c:pt idx="252">
                  <c:v>28.200000000000131</c:v>
                </c:pt>
                <c:pt idx="253">
                  <c:v>28.300000000000132</c:v>
                </c:pt>
                <c:pt idx="254">
                  <c:v>28.400000000000134</c:v>
                </c:pt>
                <c:pt idx="255">
                  <c:v>28.500000000000135</c:v>
                </c:pt>
                <c:pt idx="256">
                  <c:v>28.600000000000136</c:v>
                </c:pt>
                <c:pt idx="257">
                  <c:v>28.700000000000138</c:v>
                </c:pt>
                <c:pt idx="258">
                  <c:v>28.800000000000139</c:v>
                </c:pt>
                <c:pt idx="259">
                  <c:v>28.900000000000141</c:v>
                </c:pt>
                <c:pt idx="260">
                  <c:v>29.000000000000142</c:v>
                </c:pt>
              </c:numCache>
            </c:numRef>
          </c:xVal>
          <c:yVal>
            <c:numRef>
              <c:f>Sheet2!$F$3:$F$263</c:f>
              <c:numCache>
                <c:formatCode>0.0</c:formatCode>
                <c:ptCount val="261"/>
                <c:pt idx="0">
                  <c:v>82.155523475312805</c:v>
                </c:pt>
                <c:pt idx="1">
                  <c:v>81.766908586715203</c:v>
                </c:pt>
                <c:pt idx="2">
                  <c:v>81.378375291300202</c:v>
                </c:pt>
                <c:pt idx="3">
                  <c:v>80.989923970280543</c:v>
                </c:pt>
                <c:pt idx="4">
                  <c:v>80.601555004777012</c:v>
                </c:pt>
                <c:pt idx="5">
                  <c:v>80.213268775779412</c:v>
                </c:pt>
                <c:pt idx="6">
                  <c:v>79.825065664107086</c:v>
                </c:pt>
                <c:pt idx="7">
                  <c:v>79.436946050368789</c:v>
                </c:pt>
                <c:pt idx="8">
                  <c:v>79.048910314922082</c:v>
                </c:pt>
                <c:pt idx="9">
                  <c:v>78.660958837832325</c:v>
                </c:pt>
                <c:pt idx="10">
                  <c:v>78.273091998830992</c:v>
                </c:pt>
                <c:pt idx="11">
                  <c:v>77.885310177273681</c:v>
                </c:pt>
                <c:pt idx="12">
                  <c:v>77.497613752097365</c:v>
                </c:pt>
                <c:pt idx="13">
                  <c:v>77.110003101777437</c:v>
                </c:pt>
                <c:pt idx="14">
                  <c:v>76.722478604284049</c:v>
                </c:pt>
                <c:pt idx="15">
                  <c:v>76.335040637038077</c:v>
                </c:pt>
                <c:pt idx="16">
                  <c:v>75.947689576866566</c:v>
                </c:pt>
                <c:pt idx="17">
                  <c:v>75.560425799957727</c:v>
                </c:pt>
                <c:pt idx="18">
                  <c:v>75.173249681815477</c:v>
                </c:pt>
                <c:pt idx="19">
                  <c:v>74.786161597213464</c:v>
                </c:pt>
                <c:pt idx="20">
                  <c:v>74.399161920148728</c:v>
                </c:pt>
                <c:pt idx="21">
                  <c:v>74.012251023794818</c:v>
                </c:pt>
                <c:pt idx="22">
                  <c:v>73.625429280454568</c:v>
                </c:pt>
                <c:pt idx="23">
                  <c:v>73.238697061512411</c:v>
                </c:pt>
                <c:pt idx="24">
                  <c:v>72.852054737386226</c:v>
                </c:pt>
                <c:pt idx="25">
                  <c:v>72.465502677478867</c:v>
                </c:pt>
                <c:pt idx="26">
                  <c:v>72.079041250129194</c:v>
                </c:pt>
                <c:pt idx="27">
                  <c:v>71.692670822562818</c:v>
                </c:pt>
                <c:pt idx="28">
                  <c:v>71.306391760842331</c:v>
                </c:pt>
                <c:pt idx="29">
                  <c:v>70.920204429817318</c:v>
                </c:pt>
                <c:pt idx="30">
                  <c:v>70.534109193073874</c:v>
                </c:pt>
                <c:pt idx="31">
                  <c:v>70.148106412883863</c:v>
                </c:pt>
                <c:pt idx="32">
                  <c:v>69.762196450153766</c:v>
                </c:pt>
                <c:pt idx="33">
                  <c:v>69.376379664373303</c:v>
                </c:pt>
                <c:pt idx="34">
                  <c:v>68.99065641356357</c:v>
                </c:pt>
                <c:pt idx="35">
                  <c:v>68.605027054225133</c:v>
                </c:pt>
                <c:pt idx="36">
                  <c:v>68.219491941285526</c:v>
                </c:pt>
                <c:pt idx="37">
                  <c:v>67.834051428046735</c:v>
                </c:pt>
                <c:pt idx="38">
                  <c:v>67.448705866132244</c:v>
                </c:pt>
                <c:pt idx="39">
                  <c:v>67.063455605433944</c:v>
                </c:pt>
                <c:pt idx="40">
                  <c:v>66.678300994058716</c:v>
                </c:pt>
                <c:pt idx="41">
                  <c:v>66.293242378274897</c:v>
                </c:pt>
                <c:pt idx="42">
                  <c:v>65.90828010245842</c:v>
                </c:pt>
                <c:pt idx="43">
                  <c:v>65.523414509038858</c:v>
                </c:pt>
                <c:pt idx="44">
                  <c:v>65.138645938445222</c:v>
                </c:pt>
                <c:pt idx="45">
                  <c:v>64.753974729051706</c:v>
                </c:pt>
                <c:pt idx="46">
                  <c:v>64.369401217123126</c:v>
                </c:pt>
                <c:pt idx="47">
                  <c:v>63.984925736760395</c:v>
                </c:pt>
                <c:pt idx="48">
                  <c:v>63.600548619845782</c:v>
                </c:pt>
                <c:pt idx="49">
                  <c:v>63.216270195988123</c:v>
                </c:pt>
                <c:pt idx="50">
                  <c:v>62.832090792467923</c:v>
                </c:pt>
                <c:pt idx="51">
                  <c:v>62.448010734182446</c:v>
                </c:pt>
                <c:pt idx="52">
                  <c:v>62.064030343590723</c:v>
                </c:pt>
                <c:pt idx="53">
                  <c:v>61.680149940658545</c:v>
                </c:pt>
                <c:pt idx="54">
                  <c:v>61.296369842803493</c:v>
                </c:pt>
                <c:pt idx="55">
                  <c:v>60.912690364839904</c:v>
                </c:pt>
                <c:pt idx="56">
                  <c:v>60.529111818923944</c:v>
                </c:pt>
                <c:pt idx="57">
                  <c:v>60.14563451449871</c:v>
                </c:pt>
                <c:pt idx="58">
                  <c:v>59.762258758239355</c:v>
                </c:pt>
                <c:pt idx="59">
                  <c:v>59.378984853998418</c:v>
                </c:pt>
                <c:pt idx="60">
                  <c:v>58.995813102751136</c:v>
                </c:pt>
                <c:pt idx="61">
                  <c:v>58.612743802540976</c:v>
                </c:pt>
                <c:pt idx="62">
                  <c:v>58.229777248425293</c:v>
                </c:pt>
                <c:pt idx="63">
                  <c:v>57.846913732421157</c:v>
                </c:pt>
                <c:pt idx="64">
                  <c:v>57.46415354345136</c:v>
                </c:pt>
                <c:pt idx="65">
                  <c:v>57.081496967290668</c:v>
                </c:pt>
                <c:pt idx="66">
                  <c:v>56.698944286512308</c:v>
                </c:pt>
                <c:pt idx="67">
                  <c:v>56.31649578043465</c:v>
                </c:pt>
                <c:pt idx="68">
                  <c:v>55.934151725068247</c:v>
                </c:pt>
                <c:pt idx="69">
                  <c:v>55.55191239306312</c:v>
                </c:pt>
                <c:pt idx="70">
                  <c:v>55.169778053656387</c:v>
                </c:pt>
                <c:pt idx="71">
                  <c:v>54.78774897262025</c:v>
                </c:pt>
                <c:pt idx="72">
                  <c:v>54.405825412210262</c:v>
                </c:pt>
                <c:pt idx="73">
                  <c:v>54.024007631114095</c:v>
                </c:pt>
                <c:pt idx="74">
                  <c:v>53.642295884400639</c:v>
                </c:pt>
                <c:pt idx="75">
                  <c:v>53.260690423469519</c:v>
                </c:pt>
                <c:pt idx="76">
                  <c:v>52.879191496001134</c:v>
                </c:pt>
                <c:pt idx="77">
                  <c:v>52.497799345907097</c:v>
                </c:pt>
                <c:pt idx="78">
                  <c:v>52.116514213281185</c:v>
                </c:pt>
                <c:pt idx="79">
                  <c:v>51.735336334350841</c:v>
                </c:pt>
                <c:pt idx="80">
                  <c:v>51.354265941429141</c:v>
                </c:pt>
                <c:pt idx="81">
                  <c:v>50.973303262867383</c:v>
                </c:pt>
                <c:pt idx="82">
                  <c:v>50.59244852300823</c:v>
                </c:pt>
                <c:pt idx="83">
                  <c:v>50.211701942139456</c:v>
                </c:pt>
                <c:pt idx="84">
                  <c:v>49.831063736448293</c:v>
                </c:pt>
                <c:pt idx="85">
                  <c:v>49.450534117976446</c:v>
                </c:pt>
                <c:pt idx="86">
                  <c:v>49.070113294575769</c:v>
                </c:pt>
                <c:pt idx="87">
                  <c:v>48.689801469864619</c:v>
                </c:pt>
                <c:pt idx="88">
                  <c:v>48.309598843184901</c:v>
                </c:pt>
                <c:pt idx="89">
                  <c:v>47.929505609559847</c:v>
                </c:pt>
                <c:pt idx="90">
                  <c:v>47.549521959652566</c:v>
                </c:pt>
                <c:pt idx="91">
                  <c:v>47.169648079725299</c:v>
                </c:pt>
                <c:pt idx="92">
                  <c:v>46.789884151599523</c:v>
                </c:pt>
                <c:pt idx="93">
                  <c:v>46.410230352616843</c:v>
                </c:pt>
                <c:pt idx="94">
                  <c:v>46.030686855600635</c:v>
                </c:pt>
                <c:pt idx="95">
                  <c:v>45.651253828818632</c:v>
                </c:pt>
                <c:pt idx="96">
                  <c:v>45.271931435946328</c:v>
                </c:pt>
                <c:pt idx="97">
                  <c:v>44.892719836031226</c:v>
                </c:pt>
                <c:pt idx="98">
                  <c:v>44.513619183458054</c:v>
                </c:pt>
                <c:pt idx="99">
                  <c:v>44.134629627914819</c:v>
                </c:pt>
                <c:pt idx="100">
                  <c:v>43.755751314359841</c:v>
                </c:pt>
                <c:pt idx="101">
                  <c:v>43.376984382989704</c:v>
                </c:pt>
                <c:pt idx="102">
                  <c:v>42.998328969208224</c:v>
                </c:pt>
                <c:pt idx="103">
                  <c:v>42.619785203596294</c:v>
                </c:pt>
                <c:pt idx="104">
                  <c:v>42.241353211882831</c:v>
                </c:pt>
                <c:pt idx="105">
                  <c:v>41.863033114916675</c:v>
                </c:pt>
                <c:pt idx="106">
                  <c:v>41.48482502863952</c:v>
                </c:pt>
                <c:pt idx="107">
                  <c:v>41.106729064059877</c:v>
                </c:pt>
                <c:pt idx="108">
                  <c:v>40.728745327228097</c:v>
                </c:pt>
                <c:pt idx="109">
                  <c:v>40.350873919212482</c:v>
                </c:pt>
                <c:pt idx="110">
                  <c:v>39.973114936076414</c:v>
                </c:pt>
                <c:pt idx="111">
                  <c:v>39.595468468856609</c:v>
                </c:pt>
                <c:pt idx="112">
                  <c:v>39.217934603542489</c:v>
                </c:pt>
                <c:pt idx="113">
                  <c:v>38.840513421056635</c:v>
                </c:pt>
                <c:pt idx="114">
                  <c:v>38.463204997236353</c:v>
                </c:pt>
                <c:pt idx="115">
                  <c:v>38.086009402816401</c:v>
                </c:pt>
                <c:pt idx="116">
                  <c:v>37.708926703412835</c:v>
                </c:pt>
                <c:pt idx="117">
                  <c:v>37.331956959508013</c:v>
                </c:pt>
                <c:pt idx="118">
                  <c:v>36.955100226436748</c:v>
                </c:pt>
                <c:pt idx="119">
                  <c:v>36.578356554373627</c:v>
                </c:pt>
                <c:pt idx="120">
                  <c:v>36.201725988321527</c:v>
                </c:pt>
                <c:pt idx="121">
                  <c:v>35.825208568101239</c:v>
                </c:pt>
                <c:pt idx="122">
                  <c:v>35.448804328342341</c:v>
                </c:pt>
                <c:pt idx="123">
                  <c:v>35.072513298475243</c:v>
                </c:pt>
                <c:pt idx="124">
                  <c:v>34.696335502724402</c:v>
                </c:pt>
                <c:pt idx="125">
                  <c:v>34.320270960102754</c:v>
                </c:pt>
                <c:pt idx="126">
                  <c:v>33.944319684407311</c:v>
                </c:pt>
                <c:pt idx="127">
                  <c:v>33.568481684216025</c:v>
                </c:pt>
                <c:pt idx="128">
                  <c:v>33.192756962885767</c:v>
                </c:pt>
                <c:pt idx="129">
                  <c:v>32.817145518551591</c:v>
                </c:pt>
                <c:pt idx="130">
                  <c:v>32.441647344127134</c:v>
                </c:pt>
                <c:pt idx="131">
                  <c:v>32.06626242730627</c:v>
                </c:pt>
                <c:pt idx="132">
                  <c:v>31.69099075056592</c:v>
                </c:pt>
                <c:pt idx="133">
                  <c:v>31.315832291170132</c:v>
                </c:pt>
                <c:pt idx="134">
                  <c:v>30.940787021175264</c:v>
                </c:pt>
                <c:pt idx="135">
                  <c:v>30.565854907436467</c:v>
                </c:pt>
                <c:pt idx="136">
                  <c:v>30.191035911615259</c:v>
                </c:pt>
                <c:pt idx="137">
                  <c:v>29.816329990188361</c:v>
                </c:pt>
                <c:pt idx="138">
                  <c:v>29.4417370944577</c:v>
                </c:pt>
                <c:pt idx="139">
                  <c:v>29.067257170561565</c:v>
                </c:pt>
                <c:pt idx="140">
                  <c:v>28.692890159486968</c:v>
                </c:pt>
                <c:pt idx="141">
                  <c:v>28.318635997083142</c:v>
                </c:pt>
                <c:pt idx="142">
                  <c:v>27.944494614076199</c:v>
                </c:pt>
                <c:pt idx="143">
                  <c:v>27.570465936085021</c:v>
                </c:pt>
                <c:pt idx="144">
                  <c:v>27.196549883638102</c:v>
                </c:pt>
                <c:pt idx="145">
                  <c:v>26.82274637219178</c:v>
                </c:pt>
                <c:pt idx="146">
                  <c:v>26.449055312149323</c:v>
                </c:pt>
                <c:pt idx="147">
                  <c:v>26.075476608881399</c:v>
                </c:pt>
                <c:pt idx="148">
                  <c:v>25.702010162747378</c:v>
                </c:pt>
                <c:pt idx="149">
                  <c:v>25.328655869117988</c:v>
                </c:pt>
                <c:pt idx="150">
                  <c:v>24.955413618398794</c:v>
                </c:pt>
                <c:pt idx="151">
                  <c:v>24.582283296055003</c:v>
                </c:pt>
                <c:pt idx="152">
                  <c:v>24.209264782637081</c:v>
                </c:pt>
                <c:pt idx="153">
                  <c:v>23.836357953807621</c:v>
                </c:pt>
                <c:pt idx="154">
                  <c:v>23.463562680369048</c:v>
                </c:pt>
                <c:pt idx="155">
                  <c:v>23.090878828292535</c:v>
                </c:pt>
                <c:pt idx="156">
                  <c:v>22.718306258747699</c:v>
                </c:pt>
                <c:pt idx="157">
                  <c:v>22.345844828133519</c:v>
                </c:pt>
                <c:pt idx="158">
                  <c:v>21.973494388109966</c:v>
                </c:pt>
                <c:pt idx="159">
                  <c:v>21.60125478563085</c:v>
                </c:pt>
                <c:pt idx="160">
                  <c:v>21.229125862977348</c:v>
                </c:pt>
                <c:pt idx="161">
                  <c:v>20.857107457792665</c:v>
                </c:pt>
                <c:pt idx="162">
                  <c:v>20.48519940311742</c:v>
                </c:pt>
                <c:pt idx="163">
                  <c:v>20.11340152742607</c:v>
                </c:pt>
                <c:pt idx="164">
                  <c:v>19.741713654664061</c:v>
                </c:pt>
                <c:pt idx="165">
                  <c:v>19.370135604285942</c:v>
                </c:pt>
                <c:pt idx="166">
                  <c:v>18.998667191294189</c:v>
                </c:pt>
                <c:pt idx="167">
                  <c:v>18.627308226278998</c:v>
                </c:pt>
                <c:pt idx="168">
                  <c:v>18.256058515458655</c:v>
                </c:pt>
                <c:pt idx="169">
                  <c:v>17.884917860720897</c:v>
                </c:pt>
                <c:pt idx="170">
                  <c:v>17.513886059664877</c:v>
                </c:pt>
                <c:pt idx="171">
                  <c:v>17.14296290564387</c:v>
                </c:pt>
                <c:pt idx="172">
                  <c:v>16.772148187808796</c:v>
                </c:pt>
                <c:pt idx="173">
                  <c:v>16.401441691152261</c:v>
                </c:pt>
                <c:pt idx="174">
                  <c:v>16.030843196553484</c:v>
                </c:pt>
                <c:pt idx="175">
                  <c:v>15.660352480823622</c:v>
                </c:pt>
                <c:pt idx="176">
                  <c:v>15.289969316751968</c:v>
                </c:pt>
                <c:pt idx="177">
                  <c:v>14.919693473152535</c:v>
                </c:pt>
                <c:pt idx="178">
                  <c:v>14.549524714911433</c:v>
                </c:pt>
                <c:pt idx="179">
                  <c:v>14.179462803034593</c:v>
                </c:pt>
                <c:pt idx="180">
                  <c:v>13.809507494696259</c:v>
                </c:pt>
                <c:pt idx="181">
                  <c:v>13.43965854328777</c:v>
                </c:pt>
                <c:pt idx="182">
                  <c:v>13.069915698467076</c:v>
                </c:pt>
                <c:pt idx="183">
                  <c:v>12.70027870620849</c:v>
                </c:pt>
                <c:pt idx="184">
                  <c:v>12.330747308853143</c:v>
                </c:pt>
                <c:pt idx="185">
                  <c:v>11.961321245159617</c:v>
                </c:pt>
                <c:pt idx="186">
                  <c:v>11.592000250355246</c:v>
                </c:pt>
                <c:pt idx="187">
                  <c:v>11.222784056187571</c:v>
                </c:pt>
                <c:pt idx="188">
                  <c:v>10.853672390976378</c:v>
                </c:pt>
                <c:pt idx="189">
                  <c:v>10.484664979665872</c:v>
                </c:pt>
                <c:pt idx="190">
                  <c:v>10.115761543877404</c:v>
                </c:pt>
                <c:pt idx="191">
                  <c:v>9.7469618019622608</c:v>
                </c:pt>
                <c:pt idx="192">
                  <c:v>9.3782654690549805</c:v>
                </c:pt>
                <c:pt idx="193">
                  <c:v>9.0096722571266987</c:v>
                </c:pt>
                <c:pt idx="194">
                  <c:v>8.6411818750389529</c:v>
                </c:pt>
                <c:pt idx="195">
                  <c:v>8.272794028597497</c:v>
                </c:pt>
                <c:pt idx="196">
                  <c:v>7.904508420606529</c:v>
                </c:pt>
                <c:pt idx="197">
                  <c:v>7.5363247509228701</c:v>
                </c:pt>
                <c:pt idx="198">
                  <c:v>7.1682427165105373</c:v>
                </c:pt>
                <c:pt idx="199">
                  <c:v>6.8002620114952199</c:v>
                </c:pt>
                <c:pt idx="200">
                  <c:v>6.4323823272191039</c:v>
                </c:pt>
                <c:pt idx="201">
                  <c:v>6.064603352295558</c:v>
                </c:pt>
                <c:pt idx="202">
                  <c:v>5.6969247726641417</c:v>
                </c:pt>
                <c:pt idx="203">
                  <c:v>5.3293462716454245</c:v>
                </c:pt>
                <c:pt idx="204">
                  <c:v>4.961867529996093</c:v>
                </c:pt>
                <c:pt idx="205">
                  <c:v>4.5944882259638264</c:v>
                </c:pt>
                <c:pt idx="206">
                  <c:v>4.2272080353424153</c:v>
                </c:pt>
                <c:pt idx="207">
                  <c:v>3.8600266315266403</c:v>
                </c:pt>
                <c:pt idx="208">
                  <c:v>3.4929436855673357</c:v>
                </c:pt>
                <c:pt idx="209">
                  <c:v>3.1259588662261546</c:v>
                </c:pt>
                <c:pt idx="210">
                  <c:v>2.7590718400305345</c:v>
                </c:pt>
                <c:pt idx="211">
                  <c:v>2.392282271328301</c:v>
                </c:pt>
                <c:pt idx="212">
                  <c:v>2.025589822342412</c:v>
                </c:pt>
                <c:pt idx="213">
                  <c:v>1.6589941532253611</c:v>
                </c:pt>
                <c:pt idx="214">
                  <c:v>1.2924949221136588</c:v>
                </c:pt>
                <c:pt idx="215">
                  <c:v>0.92609178518192792</c:v>
                </c:pt>
                <c:pt idx="216">
                  <c:v>0.55978439669705704</c:v>
                </c:pt>
                <c:pt idx="217">
                  <c:v>0.19357240907195639</c:v>
                </c:pt>
                <c:pt idx="218">
                  <c:v>-0.17254452708068957</c:v>
                </c:pt>
                <c:pt idx="219">
                  <c:v>-0.5385667628950932</c:v>
                </c:pt>
                <c:pt idx="220">
                  <c:v>-0.90449465119904104</c:v>
                </c:pt>
                <c:pt idx="221">
                  <c:v>-1.2703285464610445</c:v>
                </c:pt>
                <c:pt idx="222">
                  <c:v>-1.6360688047375405</c:v>
                </c:pt>
                <c:pt idx="223">
                  <c:v>-2.001715783620555</c:v>
                </c:pt>
                <c:pt idx="224">
                  <c:v>-2.3672698421854621</c:v>
                </c:pt>
                <c:pt idx="225">
                  <c:v>-2.7327313409392504</c:v>
                </c:pt>
                <c:pt idx="226">
                  <c:v>-3.0981006417688732</c:v>
                </c:pt>
                <c:pt idx="227">
                  <c:v>-3.4633781078901587</c:v>
                </c:pt>
                <c:pt idx="228">
                  <c:v>-3.8285641037968183</c:v>
                </c:pt>
                <c:pt idx="229">
                  <c:v>-4.1936589952100327</c:v>
                </c:pt>
                <c:pt idx="230">
                  <c:v>-4.5586631490281739</c:v>
                </c:pt>
                <c:pt idx="231">
                  <c:v>-4.9235769332771104</c:v>
                </c:pt>
                <c:pt idx="232">
                  <c:v>-5.2884007170606795</c:v>
                </c:pt>
                <c:pt idx="233">
                  <c:v>-5.6531348705117512</c:v>
                </c:pt>
                <c:pt idx="234">
                  <c:v>-6.0177797647434987</c:v>
                </c:pt>
                <c:pt idx="235">
                  <c:v>-6.3823357718012623</c:v>
                </c:pt>
                <c:pt idx="236">
                  <c:v>-6.7468032646146465</c:v>
                </c:pt>
                <c:pt idx="237">
                  <c:v>-7.1111826169502219</c:v>
                </c:pt>
                <c:pt idx="238">
                  <c:v>-7.4754742033644739</c:v>
                </c:pt>
                <c:pt idx="239">
                  <c:v>-7.8396783991574051</c:v>
                </c:pt>
                <c:pt idx="240">
                  <c:v>-8.2037955803263412</c:v>
                </c:pt>
                <c:pt idx="241">
                  <c:v>-8.5678261235204545</c:v>
                </c:pt>
                <c:pt idx="242">
                  <c:v>-8.9317704059955041</c:v>
                </c:pt>
                <c:pt idx="243">
                  <c:v>-9.2956288055692138</c:v>
                </c:pt>
                <c:pt idx="244">
                  <c:v>-9.6594017005771065</c:v>
                </c:pt>
                <c:pt idx="245">
                  <c:v>-10.023089469828687</c:v>
                </c:pt>
                <c:pt idx="246">
                  <c:v>-10.386692492564322</c:v>
                </c:pt>
                <c:pt idx="247">
                  <c:v>-10.750211148412388</c:v>
                </c:pt>
                <c:pt idx="248">
                  <c:v>-11.113645817347136</c:v>
                </c:pt>
                <c:pt idx="249">
                  <c:v>-11.476996879646848</c:v>
                </c:pt>
                <c:pt idx="250">
                  <c:v>-11.840264715852696</c:v>
                </c:pt>
                <c:pt idx="251">
                  <c:v>-12.203449706727913</c:v>
                </c:pt>
                <c:pt idx="252">
                  <c:v>-12.566552233217706</c:v>
                </c:pt>
                <c:pt idx="253">
                  <c:v>-12.929572676409414</c:v>
                </c:pt>
                <c:pt idx="254">
                  <c:v>-13.292511417493481</c:v>
                </c:pt>
                <c:pt idx="255">
                  <c:v>-13.655368837724664</c:v>
                </c:pt>
                <c:pt idx="256">
                  <c:v>-14.018145318384034</c:v>
                </c:pt>
                <c:pt idx="257">
                  <c:v>-14.380841240741256</c:v>
                </c:pt>
                <c:pt idx="258">
                  <c:v>-14.743456986017637</c:v>
                </c:pt>
                <c:pt idx="259">
                  <c:v>-15.105992935349468</c:v>
                </c:pt>
                <c:pt idx="260">
                  <c:v>-15.468449469752137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6C-461D-B526-3E9C2D14C07A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Sheet2!$A$3:$A$263</c:f>
              <c:numCache>
                <c:formatCode>General</c:formatCode>
                <c:ptCount val="26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>
                  <c:v>3.9000000000000008</c:v>
                </c:pt>
                <c:pt idx="10">
                  <c:v>4.0000000000000009</c:v>
                </c:pt>
                <c:pt idx="11">
                  <c:v>4.1000000000000005</c:v>
                </c:pt>
                <c:pt idx="12">
                  <c:v>4.2</c:v>
                </c:pt>
                <c:pt idx="13">
                  <c:v>4.3</c:v>
                </c:pt>
                <c:pt idx="14">
                  <c:v>4.3999999999999995</c:v>
                </c:pt>
                <c:pt idx="15">
                  <c:v>4.4999999999999991</c:v>
                </c:pt>
                <c:pt idx="16">
                  <c:v>4.5999999999999988</c:v>
                </c:pt>
                <c:pt idx="17">
                  <c:v>4.6999999999999984</c:v>
                </c:pt>
                <c:pt idx="18">
                  <c:v>4.799999999999998</c:v>
                </c:pt>
                <c:pt idx="19">
                  <c:v>4.8999999999999977</c:v>
                </c:pt>
                <c:pt idx="20">
                  <c:v>4.9999999999999973</c:v>
                </c:pt>
                <c:pt idx="21">
                  <c:v>5.099999999999997</c:v>
                </c:pt>
                <c:pt idx="22">
                  <c:v>5.1999999999999966</c:v>
                </c:pt>
                <c:pt idx="23">
                  <c:v>5.2999999999999963</c:v>
                </c:pt>
                <c:pt idx="24">
                  <c:v>5.3999999999999959</c:v>
                </c:pt>
                <c:pt idx="25">
                  <c:v>5.4999999999999956</c:v>
                </c:pt>
                <c:pt idx="26">
                  <c:v>5.5999999999999952</c:v>
                </c:pt>
                <c:pt idx="27">
                  <c:v>5.6999999999999948</c:v>
                </c:pt>
                <c:pt idx="28">
                  <c:v>5.7999999999999945</c:v>
                </c:pt>
                <c:pt idx="29">
                  <c:v>5.8999999999999941</c:v>
                </c:pt>
                <c:pt idx="30">
                  <c:v>5.9999999999999938</c:v>
                </c:pt>
                <c:pt idx="31">
                  <c:v>6.0999999999999934</c:v>
                </c:pt>
                <c:pt idx="32">
                  <c:v>6.1999999999999931</c:v>
                </c:pt>
                <c:pt idx="33">
                  <c:v>6.2999999999999927</c:v>
                </c:pt>
                <c:pt idx="34">
                  <c:v>6.3999999999999924</c:v>
                </c:pt>
                <c:pt idx="35">
                  <c:v>6.499999999999992</c:v>
                </c:pt>
                <c:pt idx="36">
                  <c:v>6.5999999999999917</c:v>
                </c:pt>
                <c:pt idx="37">
                  <c:v>6.6999999999999913</c:v>
                </c:pt>
                <c:pt idx="38">
                  <c:v>6.7999999999999909</c:v>
                </c:pt>
                <c:pt idx="39">
                  <c:v>6.8999999999999906</c:v>
                </c:pt>
                <c:pt idx="40">
                  <c:v>6.9999999999999902</c:v>
                </c:pt>
                <c:pt idx="41">
                  <c:v>7.0999999999999899</c:v>
                </c:pt>
                <c:pt idx="42">
                  <c:v>7.1999999999999895</c:v>
                </c:pt>
                <c:pt idx="43">
                  <c:v>7.2999999999999892</c:v>
                </c:pt>
                <c:pt idx="44">
                  <c:v>7.3999999999999888</c:v>
                </c:pt>
                <c:pt idx="45">
                  <c:v>7.4999999999999885</c:v>
                </c:pt>
                <c:pt idx="46">
                  <c:v>7.5999999999999881</c:v>
                </c:pt>
                <c:pt idx="47">
                  <c:v>7.6999999999999877</c:v>
                </c:pt>
                <c:pt idx="48">
                  <c:v>7.7999999999999874</c:v>
                </c:pt>
                <c:pt idx="49">
                  <c:v>7.899999999999987</c:v>
                </c:pt>
                <c:pt idx="50">
                  <c:v>7.9999999999999867</c:v>
                </c:pt>
                <c:pt idx="51">
                  <c:v>8.0999999999999872</c:v>
                </c:pt>
                <c:pt idx="52">
                  <c:v>8.1999999999999869</c:v>
                </c:pt>
                <c:pt idx="53">
                  <c:v>8.2999999999999865</c:v>
                </c:pt>
                <c:pt idx="54">
                  <c:v>8.3999999999999861</c:v>
                </c:pt>
                <c:pt idx="55">
                  <c:v>8.4999999999999858</c:v>
                </c:pt>
                <c:pt idx="56">
                  <c:v>8.5999999999999854</c:v>
                </c:pt>
                <c:pt idx="57">
                  <c:v>8.6999999999999851</c:v>
                </c:pt>
                <c:pt idx="58">
                  <c:v>8.7999999999999847</c:v>
                </c:pt>
                <c:pt idx="59">
                  <c:v>8.8999999999999844</c:v>
                </c:pt>
                <c:pt idx="60">
                  <c:v>8.999999999999984</c:v>
                </c:pt>
                <c:pt idx="61">
                  <c:v>9.0999999999999837</c:v>
                </c:pt>
                <c:pt idx="62">
                  <c:v>9.1999999999999833</c:v>
                </c:pt>
                <c:pt idx="63">
                  <c:v>9.2999999999999829</c:v>
                </c:pt>
                <c:pt idx="64">
                  <c:v>9.3999999999999826</c:v>
                </c:pt>
                <c:pt idx="65">
                  <c:v>9.4999999999999822</c:v>
                </c:pt>
                <c:pt idx="66">
                  <c:v>9.5999999999999819</c:v>
                </c:pt>
                <c:pt idx="67">
                  <c:v>9.6999999999999815</c:v>
                </c:pt>
                <c:pt idx="68">
                  <c:v>9.7999999999999812</c:v>
                </c:pt>
                <c:pt idx="69">
                  <c:v>9.8999999999999808</c:v>
                </c:pt>
                <c:pt idx="70">
                  <c:v>9.9999999999999805</c:v>
                </c:pt>
                <c:pt idx="71">
                  <c:v>10.09999999999998</c:v>
                </c:pt>
                <c:pt idx="72">
                  <c:v>10.19999999999998</c:v>
                </c:pt>
                <c:pt idx="73">
                  <c:v>10.299999999999979</c:v>
                </c:pt>
                <c:pt idx="74">
                  <c:v>10.399999999999979</c:v>
                </c:pt>
                <c:pt idx="75">
                  <c:v>10.499999999999979</c:v>
                </c:pt>
                <c:pt idx="76">
                  <c:v>10.599999999999978</c:v>
                </c:pt>
                <c:pt idx="77">
                  <c:v>10.699999999999978</c:v>
                </c:pt>
                <c:pt idx="78">
                  <c:v>10.799999999999978</c:v>
                </c:pt>
                <c:pt idx="79">
                  <c:v>10.899999999999977</c:v>
                </c:pt>
                <c:pt idx="80">
                  <c:v>10.999999999999977</c:v>
                </c:pt>
                <c:pt idx="81">
                  <c:v>11.099999999999977</c:v>
                </c:pt>
                <c:pt idx="82">
                  <c:v>11.199999999999976</c:v>
                </c:pt>
                <c:pt idx="83">
                  <c:v>11.299999999999976</c:v>
                </c:pt>
                <c:pt idx="84">
                  <c:v>11.399999999999975</c:v>
                </c:pt>
                <c:pt idx="85">
                  <c:v>11.499999999999975</c:v>
                </c:pt>
                <c:pt idx="86">
                  <c:v>11.599999999999975</c:v>
                </c:pt>
                <c:pt idx="87">
                  <c:v>11.699999999999974</c:v>
                </c:pt>
                <c:pt idx="88">
                  <c:v>11.799999999999974</c:v>
                </c:pt>
                <c:pt idx="89">
                  <c:v>11.899999999999974</c:v>
                </c:pt>
                <c:pt idx="90">
                  <c:v>11.999999999999973</c:v>
                </c:pt>
                <c:pt idx="91">
                  <c:v>12.099999999999973</c:v>
                </c:pt>
                <c:pt idx="92">
                  <c:v>12.199999999999973</c:v>
                </c:pt>
                <c:pt idx="93">
                  <c:v>12.299999999999972</c:v>
                </c:pt>
                <c:pt idx="94">
                  <c:v>12.399999999999972</c:v>
                </c:pt>
                <c:pt idx="95">
                  <c:v>12.499999999999972</c:v>
                </c:pt>
                <c:pt idx="96">
                  <c:v>12.599999999999971</c:v>
                </c:pt>
                <c:pt idx="97">
                  <c:v>12.699999999999971</c:v>
                </c:pt>
                <c:pt idx="98">
                  <c:v>12.799999999999971</c:v>
                </c:pt>
                <c:pt idx="99">
                  <c:v>12.89999999999997</c:v>
                </c:pt>
                <c:pt idx="100">
                  <c:v>12.99999999999997</c:v>
                </c:pt>
                <c:pt idx="101">
                  <c:v>13.099999999999969</c:v>
                </c:pt>
                <c:pt idx="102">
                  <c:v>13.199999999999969</c:v>
                </c:pt>
                <c:pt idx="103">
                  <c:v>13.299999999999969</c:v>
                </c:pt>
                <c:pt idx="104">
                  <c:v>13.399999999999968</c:v>
                </c:pt>
                <c:pt idx="105">
                  <c:v>13.499999999999968</c:v>
                </c:pt>
                <c:pt idx="106">
                  <c:v>13.599999999999968</c:v>
                </c:pt>
                <c:pt idx="107">
                  <c:v>13.699999999999967</c:v>
                </c:pt>
                <c:pt idx="108">
                  <c:v>13.799999999999967</c:v>
                </c:pt>
                <c:pt idx="109">
                  <c:v>13.899999999999967</c:v>
                </c:pt>
                <c:pt idx="110">
                  <c:v>13.999999999999966</c:v>
                </c:pt>
                <c:pt idx="111">
                  <c:v>14.099999999999966</c:v>
                </c:pt>
                <c:pt idx="112">
                  <c:v>14.199999999999966</c:v>
                </c:pt>
                <c:pt idx="113">
                  <c:v>14.299999999999965</c:v>
                </c:pt>
                <c:pt idx="114">
                  <c:v>14.399999999999965</c:v>
                </c:pt>
                <c:pt idx="115">
                  <c:v>14.499999999999964</c:v>
                </c:pt>
                <c:pt idx="116">
                  <c:v>14.599999999999964</c:v>
                </c:pt>
                <c:pt idx="117">
                  <c:v>14.699999999999964</c:v>
                </c:pt>
                <c:pt idx="118">
                  <c:v>14.799999999999963</c:v>
                </c:pt>
                <c:pt idx="119">
                  <c:v>14.899999999999963</c:v>
                </c:pt>
                <c:pt idx="120">
                  <c:v>14.999999999999963</c:v>
                </c:pt>
                <c:pt idx="121">
                  <c:v>15.099999999999962</c:v>
                </c:pt>
                <c:pt idx="122">
                  <c:v>15.199999999999962</c:v>
                </c:pt>
                <c:pt idx="123">
                  <c:v>15.299999999999962</c:v>
                </c:pt>
                <c:pt idx="124">
                  <c:v>15.399999999999961</c:v>
                </c:pt>
                <c:pt idx="125">
                  <c:v>15.499999999999961</c:v>
                </c:pt>
                <c:pt idx="126">
                  <c:v>15.599999999999961</c:v>
                </c:pt>
                <c:pt idx="127">
                  <c:v>15.69999999999996</c:v>
                </c:pt>
                <c:pt idx="128">
                  <c:v>15.79999999999996</c:v>
                </c:pt>
                <c:pt idx="129">
                  <c:v>15.899999999999959</c:v>
                </c:pt>
                <c:pt idx="130">
                  <c:v>15.999999999999959</c:v>
                </c:pt>
                <c:pt idx="131">
                  <c:v>16.099999999999959</c:v>
                </c:pt>
                <c:pt idx="132">
                  <c:v>16.19999999999996</c:v>
                </c:pt>
                <c:pt idx="133">
                  <c:v>16.299999999999962</c:v>
                </c:pt>
                <c:pt idx="134">
                  <c:v>16.399999999999963</c:v>
                </c:pt>
                <c:pt idx="135">
                  <c:v>16.499999999999964</c:v>
                </c:pt>
                <c:pt idx="136">
                  <c:v>16.599999999999966</c:v>
                </c:pt>
                <c:pt idx="137">
                  <c:v>16.699999999999967</c:v>
                </c:pt>
                <c:pt idx="138">
                  <c:v>16.799999999999969</c:v>
                </c:pt>
                <c:pt idx="139">
                  <c:v>16.89999999999997</c:v>
                </c:pt>
                <c:pt idx="140">
                  <c:v>16.999999999999972</c:v>
                </c:pt>
                <c:pt idx="141">
                  <c:v>17.099999999999973</c:v>
                </c:pt>
                <c:pt idx="142">
                  <c:v>17.199999999999974</c:v>
                </c:pt>
                <c:pt idx="143">
                  <c:v>17.299999999999976</c:v>
                </c:pt>
                <c:pt idx="144">
                  <c:v>17.399999999999977</c:v>
                </c:pt>
                <c:pt idx="145">
                  <c:v>17.499999999999979</c:v>
                </c:pt>
                <c:pt idx="146">
                  <c:v>17.59999999999998</c:v>
                </c:pt>
                <c:pt idx="147">
                  <c:v>17.699999999999982</c:v>
                </c:pt>
                <c:pt idx="148">
                  <c:v>17.799999999999983</c:v>
                </c:pt>
                <c:pt idx="149">
                  <c:v>17.899999999999984</c:v>
                </c:pt>
                <c:pt idx="150">
                  <c:v>17.999999999999986</c:v>
                </c:pt>
                <c:pt idx="151">
                  <c:v>18.099999999999987</c:v>
                </c:pt>
                <c:pt idx="152">
                  <c:v>18.199999999999989</c:v>
                </c:pt>
                <c:pt idx="153">
                  <c:v>18.29999999999999</c:v>
                </c:pt>
                <c:pt idx="154">
                  <c:v>18.399999999999991</c:v>
                </c:pt>
                <c:pt idx="155">
                  <c:v>18.499999999999993</c:v>
                </c:pt>
                <c:pt idx="156">
                  <c:v>18.599999999999994</c:v>
                </c:pt>
                <c:pt idx="157">
                  <c:v>18.699999999999996</c:v>
                </c:pt>
                <c:pt idx="158">
                  <c:v>18.799999999999997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19.200000000000003</c:v>
                </c:pt>
                <c:pt idx="163">
                  <c:v>19.300000000000004</c:v>
                </c:pt>
                <c:pt idx="164">
                  <c:v>19.400000000000006</c:v>
                </c:pt>
                <c:pt idx="165">
                  <c:v>19.500000000000007</c:v>
                </c:pt>
                <c:pt idx="166">
                  <c:v>19.600000000000009</c:v>
                </c:pt>
                <c:pt idx="167">
                  <c:v>19.70000000000001</c:v>
                </c:pt>
                <c:pt idx="168">
                  <c:v>19.800000000000011</c:v>
                </c:pt>
                <c:pt idx="169">
                  <c:v>19.900000000000013</c:v>
                </c:pt>
                <c:pt idx="170">
                  <c:v>20.000000000000014</c:v>
                </c:pt>
                <c:pt idx="171">
                  <c:v>20.100000000000016</c:v>
                </c:pt>
                <c:pt idx="172">
                  <c:v>20.200000000000017</c:v>
                </c:pt>
                <c:pt idx="173">
                  <c:v>20.300000000000018</c:v>
                </c:pt>
                <c:pt idx="174">
                  <c:v>20.40000000000002</c:v>
                </c:pt>
                <c:pt idx="175">
                  <c:v>20.500000000000021</c:v>
                </c:pt>
                <c:pt idx="176">
                  <c:v>20.600000000000023</c:v>
                </c:pt>
                <c:pt idx="177">
                  <c:v>20.700000000000024</c:v>
                </c:pt>
                <c:pt idx="178">
                  <c:v>20.800000000000026</c:v>
                </c:pt>
                <c:pt idx="179">
                  <c:v>20.900000000000027</c:v>
                </c:pt>
                <c:pt idx="180">
                  <c:v>21.000000000000028</c:v>
                </c:pt>
                <c:pt idx="181">
                  <c:v>21.10000000000003</c:v>
                </c:pt>
                <c:pt idx="182">
                  <c:v>21.200000000000031</c:v>
                </c:pt>
                <c:pt idx="183">
                  <c:v>21.300000000000033</c:v>
                </c:pt>
                <c:pt idx="184">
                  <c:v>21.400000000000034</c:v>
                </c:pt>
                <c:pt idx="185">
                  <c:v>21.500000000000036</c:v>
                </c:pt>
                <c:pt idx="186">
                  <c:v>21.600000000000037</c:v>
                </c:pt>
                <c:pt idx="187">
                  <c:v>21.700000000000038</c:v>
                </c:pt>
                <c:pt idx="188">
                  <c:v>21.80000000000004</c:v>
                </c:pt>
                <c:pt idx="189">
                  <c:v>21.900000000000041</c:v>
                </c:pt>
                <c:pt idx="190">
                  <c:v>22.000000000000043</c:v>
                </c:pt>
                <c:pt idx="191">
                  <c:v>22.100000000000044</c:v>
                </c:pt>
                <c:pt idx="192">
                  <c:v>22.200000000000045</c:v>
                </c:pt>
                <c:pt idx="193">
                  <c:v>22.300000000000047</c:v>
                </c:pt>
                <c:pt idx="194">
                  <c:v>22.400000000000048</c:v>
                </c:pt>
                <c:pt idx="195">
                  <c:v>22.50000000000005</c:v>
                </c:pt>
                <c:pt idx="196">
                  <c:v>22.600000000000051</c:v>
                </c:pt>
                <c:pt idx="197">
                  <c:v>22.700000000000053</c:v>
                </c:pt>
                <c:pt idx="198">
                  <c:v>22.800000000000054</c:v>
                </c:pt>
                <c:pt idx="199">
                  <c:v>22.900000000000055</c:v>
                </c:pt>
                <c:pt idx="200">
                  <c:v>23.000000000000057</c:v>
                </c:pt>
                <c:pt idx="201">
                  <c:v>23.100000000000058</c:v>
                </c:pt>
                <c:pt idx="202">
                  <c:v>23.20000000000006</c:v>
                </c:pt>
                <c:pt idx="203">
                  <c:v>23.300000000000061</c:v>
                </c:pt>
                <c:pt idx="204">
                  <c:v>23.400000000000063</c:v>
                </c:pt>
                <c:pt idx="205">
                  <c:v>23.500000000000064</c:v>
                </c:pt>
                <c:pt idx="206">
                  <c:v>23.600000000000065</c:v>
                </c:pt>
                <c:pt idx="207">
                  <c:v>23.700000000000067</c:v>
                </c:pt>
                <c:pt idx="208">
                  <c:v>23.800000000000068</c:v>
                </c:pt>
                <c:pt idx="209">
                  <c:v>23.90000000000007</c:v>
                </c:pt>
                <c:pt idx="210">
                  <c:v>24.000000000000071</c:v>
                </c:pt>
                <c:pt idx="211">
                  <c:v>24.100000000000072</c:v>
                </c:pt>
                <c:pt idx="212">
                  <c:v>24.200000000000074</c:v>
                </c:pt>
                <c:pt idx="213">
                  <c:v>24.300000000000075</c:v>
                </c:pt>
                <c:pt idx="214">
                  <c:v>24.400000000000077</c:v>
                </c:pt>
                <c:pt idx="215">
                  <c:v>24.500000000000078</c:v>
                </c:pt>
                <c:pt idx="216">
                  <c:v>24.60000000000008</c:v>
                </c:pt>
                <c:pt idx="217">
                  <c:v>24.700000000000081</c:v>
                </c:pt>
                <c:pt idx="218">
                  <c:v>24.800000000000082</c:v>
                </c:pt>
                <c:pt idx="219">
                  <c:v>24.900000000000084</c:v>
                </c:pt>
                <c:pt idx="220">
                  <c:v>25.000000000000085</c:v>
                </c:pt>
                <c:pt idx="221">
                  <c:v>25.100000000000087</c:v>
                </c:pt>
                <c:pt idx="222">
                  <c:v>25.200000000000088</c:v>
                </c:pt>
                <c:pt idx="223">
                  <c:v>25.30000000000009</c:v>
                </c:pt>
                <c:pt idx="224">
                  <c:v>25.400000000000091</c:v>
                </c:pt>
                <c:pt idx="225">
                  <c:v>25.500000000000092</c:v>
                </c:pt>
                <c:pt idx="226">
                  <c:v>25.600000000000094</c:v>
                </c:pt>
                <c:pt idx="227">
                  <c:v>25.700000000000095</c:v>
                </c:pt>
                <c:pt idx="228">
                  <c:v>25.800000000000097</c:v>
                </c:pt>
                <c:pt idx="229">
                  <c:v>25.900000000000098</c:v>
                </c:pt>
                <c:pt idx="230">
                  <c:v>26.000000000000099</c:v>
                </c:pt>
                <c:pt idx="231">
                  <c:v>26.100000000000101</c:v>
                </c:pt>
                <c:pt idx="232">
                  <c:v>26.200000000000102</c:v>
                </c:pt>
                <c:pt idx="233">
                  <c:v>26.300000000000104</c:v>
                </c:pt>
                <c:pt idx="234">
                  <c:v>26.400000000000105</c:v>
                </c:pt>
                <c:pt idx="235">
                  <c:v>26.500000000000107</c:v>
                </c:pt>
                <c:pt idx="236">
                  <c:v>26.600000000000108</c:v>
                </c:pt>
                <c:pt idx="237">
                  <c:v>26.700000000000109</c:v>
                </c:pt>
                <c:pt idx="238">
                  <c:v>26.800000000000111</c:v>
                </c:pt>
                <c:pt idx="239">
                  <c:v>26.900000000000112</c:v>
                </c:pt>
                <c:pt idx="240">
                  <c:v>27.000000000000114</c:v>
                </c:pt>
                <c:pt idx="241">
                  <c:v>27.100000000000115</c:v>
                </c:pt>
                <c:pt idx="242">
                  <c:v>27.200000000000117</c:v>
                </c:pt>
                <c:pt idx="243">
                  <c:v>27.300000000000118</c:v>
                </c:pt>
                <c:pt idx="244">
                  <c:v>27.400000000000119</c:v>
                </c:pt>
                <c:pt idx="245">
                  <c:v>27.500000000000121</c:v>
                </c:pt>
                <c:pt idx="246">
                  <c:v>27.600000000000122</c:v>
                </c:pt>
                <c:pt idx="247">
                  <c:v>27.700000000000124</c:v>
                </c:pt>
                <c:pt idx="248">
                  <c:v>27.800000000000125</c:v>
                </c:pt>
                <c:pt idx="249">
                  <c:v>27.900000000000126</c:v>
                </c:pt>
                <c:pt idx="250">
                  <c:v>28.000000000000128</c:v>
                </c:pt>
                <c:pt idx="251">
                  <c:v>28.100000000000129</c:v>
                </c:pt>
                <c:pt idx="252">
                  <c:v>28.200000000000131</c:v>
                </c:pt>
                <c:pt idx="253">
                  <c:v>28.300000000000132</c:v>
                </c:pt>
                <c:pt idx="254">
                  <c:v>28.400000000000134</c:v>
                </c:pt>
                <c:pt idx="255">
                  <c:v>28.500000000000135</c:v>
                </c:pt>
                <c:pt idx="256">
                  <c:v>28.600000000000136</c:v>
                </c:pt>
                <c:pt idx="257">
                  <c:v>28.700000000000138</c:v>
                </c:pt>
                <c:pt idx="258">
                  <c:v>28.800000000000139</c:v>
                </c:pt>
                <c:pt idx="259">
                  <c:v>28.900000000000141</c:v>
                </c:pt>
                <c:pt idx="260">
                  <c:v>29.000000000000142</c:v>
                </c:pt>
              </c:numCache>
            </c:numRef>
          </c:xVal>
          <c:yVal>
            <c:numRef>
              <c:f>Sheet2!$G$3:$G$263</c:f>
              <c:numCache>
                <c:formatCode>General</c:formatCode>
                <c:ptCount val="261"/>
                <c:pt idx="0">
                  <c:v>71</c:v>
                </c:pt>
                <c:pt idx="40">
                  <c:v>56</c:v>
                </c:pt>
                <c:pt idx="80">
                  <c:v>48</c:v>
                </c:pt>
                <c:pt idx="120">
                  <c:v>31</c:v>
                </c:pt>
                <c:pt idx="150">
                  <c:v>21</c:v>
                </c:pt>
                <c:pt idx="240">
                  <c:v>-18</c:v>
                </c:pt>
                <c:pt idx="260">
                  <c:v>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6C-461D-B526-3E9C2D14C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7328"/>
        <c:axId val="1"/>
      </c:scatterChart>
      <c:valAx>
        <c:axId val="2360732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X</a:t>
                </a:r>
              </a:p>
            </c:rich>
          </c:tx>
          <c:layout>
            <c:manualLayout>
              <c:xMode val="edge"/>
              <c:yMode val="edge"/>
              <c:x val="0.51483679525222548"/>
              <c:y val="0.937908496732026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35"/>
        <c:crossBetween val="midCat"/>
      </c:valAx>
      <c:valAx>
        <c:axId val="1"/>
        <c:scaling>
          <c:orientation val="minMax"/>
          <c:max val="85"/>
          <c:min val="-35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Y</a:t>
                </a:r>
              </a:p>
            </c:rich>
          </c:tx>
          <c:layout>
            <c:manualLayout>
              <c:xMode val="edge"/>
              <c:yMode val="edge"/>
              <c:x val="1.0385756676557863E-2"/>
              <c:y val="0.432461873638344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07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349250</xdr:colOff>
      <xdr:row>0</xdr:row>
      <xdr:rowOff>95250</xdr:rowOff>
    </xdr:from>
    <xdr:to>
      <xdr:col>12</xdr:col>
      <xdr:colOff>346075</xdr:colOff>
      <xdr:row>10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671005-4F19-D931-D069-D15AD2FB6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95250"/>
          <a:ext cx="2266950" cy="189865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12</xdr:col>
      <xdr:colOff>523875</xdr:colOff>
      <xdr:row>0</xdr:row>
      <xdr:rowOff>103188</xdr:rowOff>
    </xdr:from>
    <xdr:to>
      <xdr:col>14</xdr:col>
      <xdr:colOff>720725</xdr:colOff>
      <xdr:row>4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BBB81E-9050-EDA0-9ABD-400028699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9500" y="103188"/>
          <a:ext cx="1720850" cy="87630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12</xdr:col>
      <xdr:colOff>523874</xdr:colOff>
      <xdr:row>5</xdr:row>
      <xdr:rowOff>71437</xdr:rowOff>
    </xdr:from>
    <xdr:to>
      <xdr:col>15</xdr:col>
      <xdr:colOff>92074</xdr:colOff>
      <xdr:row>10</xdr:row>
      <xdr:rowOff>6350</xdr:rowOff>
    </xdr:to>
    <xdr:pic>
      <xdr:nvPicPr>
        <xdr:cNvPr id="4" name="Picture 3" descr="Diagram, schematic&#10;&#10;Description automatically generated">
          <a:extLst>
            <a:ext uri="{FF2B5EF4-FFF2-40B4-BE49-F238E27FC236}">
              <a16:creationId xmlns:a16="http://schemas.microsoft.com/office/drawing/2014/main" id="{6DCE3E9F-D42F-E3DA-31A6-3FC24BEE6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9499" y="1063625"/>
          <a:ext cx="1854200" cy="92710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15</xdr:col>
      <xdr:colOff>230188</xdr:colOff>
      <xdr:row>0</xdr:row>
      <xdr:rowOff>95250</xdr:rowOff>
    </xdr:from>
    <xdr:to>
      <xdr:col>18</xdr:col>
      <xdr:colOff>503238</xdr:colOff>
      <xdr:row>5</xdr:row>
      <xdr:rowOff>11112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BEDF5E-C5F2-E45C-D6A7-813A547A5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1813" y="95250"/>
          <a:ext cx="2559050" cy="90805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15</xdr:col>
      <xdr:colOff>238125</xdr:colOff>
      <xdr:row>5</xdr:row>
      <xdr:rowOff>111124</xdr:rowOff>
    </xdr:from>
    <xdr:to>
      <xdr:col>17</xdr:col>
      <xdr:colOff>130175</xdr:colOff>
      <xdr:row>8</xdr:row>
      <xdr:rowOff>176212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62E85B-6FC0-5594-9A01-4FFB6838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9750" y="1103312"/>
          <a:ext cx="1416050" cy="66040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10</xdr:col>
      <xdr:colOff>206375</xdr:colOff>
      <xdr:row>10</xdr:row>
      <xdr:rowOff>150813</xdr:rowOff>
    </xdr:from>
    <xdr:to>
      <xdr:col>12</xdr:col>
      <xdr:colOff>336550</xdr:colOff>
      <xdr:row>16</xdr:row>
      <xdr:rowOff>147638</xdr:rowOff>
    </xdr:to>
    <xdr:pic>
      <xdr:nvPicPr>
        <xdr:cNvPr id="7" name="Picture 6" descr="Diagram&#10;&#10;Description automatically generated">
          <a:extLst>
            <a:ext uri="{FF2B5EF4-FFF2-40B4-BE49-F238E27FC236}">
              <a16:creationId xmlns:a16="http://schemas.microsoft.com/office/drawing/2014/main" id="{662117CE-766A-00E4-6DEA-0761736A8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2135188"/>
          <a:ext cx="1638300" cy="118745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12</xdr:col>
      <xdr:colOff>523875</xdr:colOff>
      <xdr:row>10</xdr:row>
      <xdr:rowOff>174625</xdr:rowOff>
    </xdr:from>
    <xdr:to>
      <xdr:col>14</xdr:col>
      <xdr:colOff>219075</xdr:colOff>
      <xdr:row>14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37762A-0100-C257-151A-AFEF54691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9500" y="2159000"/>
          <a:ext cx="1219200" cy="78105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10</xdr:col>
      <xdr:colOff>198438</xdr:colOff>
      <xdr:row>18</xdr:row>
      <xdr:rowOff>0</xdr:rowOff>
    </xdr:from>
    <xdr:to>
      <xdr:col>13</xdr:col>
      <xdr:colOff>354013</xdr:colOff>
      <xdr:row>21</xdr:row>
      <xdr:rowOff>133667</xdr:rowOff>
    </xdr:to>
    <xdr:pic>
      <xdr:nvPicPr>
        <xdr:cNvPr id="9" name="Picture 8" descr="Chart, diagram&#10;&#10;Description automatically generated">
          <a:extLst>
            <a:ext uri="{FF2B5EF4-FFF2-40B4-BE49-F238E27FC236}">
              <a16:creationId xmlns:a16="http://schemas.microsoft.com/office/drawing/2014/main" id="{4FA5AC5A-8987-08D9-EBD3-2B4F92B4C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5938" y="3571875"/>
          <a:ext cx="2425700" cy="72898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  <xdr:twoCellAnchor editAs="oneCell">
    <xdr:from>
      <xdr:col>13</xdr:col>
      <xdr:colOff>666750</xdr:colOff>
      <xdr:row>17</xdr:row>
      <xdr:rowOff>182561</xdr:rowOff>
    </xdr:from>
    <xdr:to>
      <xdr:col>17</xdr:col>
      <xdr:colOff>12700</xdr:colOff>
      <xdr:row>21</xdr:row>
      <xdr:rowOff>131761</xdr:rowOff>
    </xdr:to>
    <xdr:pic>
      <xdr:nvPicPr>
        <xdr:cNvPr id="10" name="Picture 9" descr="Diagram, schematic&#10;&#10;Description automatically generated">
          <a:extLst>
            <a:ext uri="{FF2B5EF4-FFF2-40B4-BE49-F238E27FC236}">
              <a16:creationId xmlns:a16="http://schemas.microsoft.com/office/drawing/2014/main" id="{78313392-F297-7268-0B05-207BDE272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4375" y="3555999"/>
          <a:ext cx="2393950" cy="742950"/>
        </a:xfrm>
        <a:prstGeom prst="rect">
          <a:avLst/>
        </a:prstGeom>
        <a:noFill/>
        <a:ln w="28575">
          <a:solidFill>
            <a:srgbClr val="C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5116" cy="58331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DE5EF-E371-13DD-DD6C-038CEF5683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0.1095</cdr:x>
      <cdr:y>0.41275</cdr:y>
    </cdr:from>
    <cdr:to>
      <cdr:x>0.28</cdr:x>
      <cdr:y>0.4715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C71DC853-FA56-3007-B9D4-9C3DEAD6D1E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7298" y="2406044"/>
          <a:ext cx="1459446" cy="342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Prediction Limit</a:t>
          </a:r>
        </a:p>
      </cdr:txBody>
    </cdr:sp>
  </cdr:relSizeAnchor>
  <cdr:relSizeAnchor xmlns:cdr="http://schemas.openxmlformats.org/drawingml/2006/chartDrawing">
    <cdr:from>
      <cdr:x>0.24025</cdr:x>
      <cdr:y>0.289</cdr:y>
    </cdr:from>
    <cdr:to>
      <cdr:x>0.2955</cdr:x>
      <cdr:y>0.42625</cdr:y>
    </cdr:to>
    <cdr:sp macro="" textlink="">
      <cdr:nvSpPr>
        <cdr:cNvPr id="1032" name="Line 8">
          <a:extLst xmlns:a="http://schemas.openxmlformats.org/drawingml/2006/main">
            <a:ext uri="{FF2B5EF4-FFF2-40B4-BE49-F238E27FC236}">
              <a16:creationId xmlns:a16="http://schemas.microsoft.com/office/drawing/2014/main" id="{35AC5929-150C-2F9C-6FE0-BC80CB20AD9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056492" y="1684668"/>
          <a:ext cx="472929" cy="80007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0.3235</cdr:x>
      <cdr:y>0.08575</cdr:y>
    </cdr:from>
    <cdr:to>
      <cdr:x>0.49325</cdr:x>
      <cdr:y>0.146</cdr:y>
    </cdr:to>
    <cdr:sp macro="" textlink="">
      <cdr:nvSpPr>
        <cdr:cNvPr id="1033" name="Text Box 9">
          <a:extLst xmlns:a="http://schemas.openxmlformats.org/drawingml/2006/main">
            <a:ext uri="{FF2B5EF4-FFF2-40B4-BE49-F238E27FC236}">
              <a16:creationId xmlns:a16="http://schemas.microsoft.com/office/drawing/2014/main" id="{6C3959B3-C80D-FE28-08B0-99B8CD26EB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9095" y="499862"/>
          <a:ext cx="1453026" cy="3512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Prediction Limit</a:t>
          </a:r>
        </a:p>
      </cdr:txBody>
    </cdr:sp>
  </cdr:relSizeAnchor>
  <cdr:relSizeAnchor xmlns:cdr="http://schemas.openxmlformats.org/drawingml/2006/chartDrawing">
    <cdr:from>
      <cdr:x>0.35275</cdr:x>
      <cdr:y>0.12</cdr:y>
    </cdr:from>
    <cdr:to>
      <cdr:x>0.39525</cdr:x>
      <cdr:y>0.2195</cdr:y>
    </cdr:to>
    <cdr:sp macro="" textlink="">
      <cdr:nvSpPr>
        <cdr:cNvPr id="1034" name="Line 10">
          <a:extLst xmlns:a="http://schemas.openxmlformats.org/drawingml/2006/main">
            <a:ext uri="{FF2B5EF4-FFF2-40B4-BE49-F238E27FC236}">
              <a16:creationId xmlns:a16="http://schemas.microsoft.com/office/drawing/2014/main" id="{BFB58DF9-77C9-45D7-FA2D-9E79DDA5725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019469" y="699516"/>
          <a:ext cx="363792" cy="5800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0.28</cdr:x>
      <cdr:y>0.45875</cdr:y>
    </cdr:from>
    <cdr:to>
      <cdr:x>0.44975</cdr:x>
      <cdr:y>0.5175</cdr:y>
    </cdr:to>
    <cdr:sp macro="" textlink="">
      <cdr:nvSpPr>
        <cdr:cNvPr id="1035" name="Text Box 11">
          <a:extLst xmlns:a="http://schemas.openxmlformats.org/drawingml/2006/main">
            <a:ext uri="{FF2B5EF4-FFF2-40B4-BE49-F238E27FC236}">
              <a16:creationId xmlns:a16="http://schemas.microsoft.com/office/drawing/2014/main" id="{18DB7A13-6A09-E6A5-7FBF-D5CEC6411F1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6744" y="2674191"/>
          <a:ext cx="1453026" cy="3424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Confidence Limit</a:t>
          </a:r>
        </a:p>
      </cdr:txBody>
    </cdr:sp>
  </cdr:relSizeAnchor>
  <cdr:relSizeAnchor xmlns:cdr="http://schemas.openxmlformats.org/drawingml/2006/chartDrawing">
    <cdr:from>
      <cdr:x>0.35275</cdr:x>
      <cdr:y>0.34675</cdr:y>
    </cdr:from>
    <cdr:to>
      <cdr:x>0.39525</cdr:x>
      <cdr:y>0.4715</cdr:y>
    </cdr:to>
    <cdr:sp macro="" textlink="">
      <cdr:nvSpPr>
        <cdr:cNvPr id="1036" name="Line 12">
          <a:extLst xmlns:a="http://schemas.openxmlformats.org/drawingml/2006/main">
            <a:ext uri="{FF2B5EF4-FFF2-40B4-BE49-F238E27FC236}">
              <a16:creationId xmlns:a16="http://schemas.microsoft.com/office/drawing/2014/main" id="{78EBAA84-C08D-75D8-D56C-CE88BE19D39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019469" y="2021310"/>
          <a:ext cx="363792" cy="7272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0.43425</cdr:x>
      <cdr:y>0.2055</cdr:y>
    </cdr:from>
    <cdr:to>
      <cdr:x>0.60475</cdr:x>
      <cdr:y>0.264</cdr:y>
    </cdr:to>
    <cdr:sp macro="" textlink="">
      <cdr:nvSpPr>
        <cdr:cNvPr id="1037" name="Text Box 13">
          <a:extLst xmlns:a="http://schemas.openxmlformats.org/drawingml/2006/main">
            <a:ext uri="{FF2B5EF4-FFF2-40B4-BE49-F238E27FC236}">
              <a16:creationId xmlns:a16="http://schemas.microsoft.com/office/drawing/2014/main" id="{30A1F30F-352D-6CF6-5F27-D0AA4850A3F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7093" y="1197921"/>
          <a:ext cx="1459446" cy="341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Confidence Limit</a:t>
          </a:r>
        </a:p>
      </cdr:txBody>
    </cdr:sp>
  </cdr:relSizeAnchor>
  <cdr:relSizeAnchor xmlns:cdr="http://schemas.openxmlformats.org/drawingml/2006/chartDrawing">
    <cdr:from>
      <cdr:x>0.45975</cdr:x>
      <cdr:y>0.23875</cdr:y>
    </cdr:from>
    <cdr:to>
      <cdr:x>0.50425</cdr:x>
      <cdr:y>0.34675</cdr:y>
    </cdr:to>
    <cdr:sp macro="" textlink="">
      <cdr:nvSpPr>
        <cdr:cNvPr id="1038" name="Line 14">
          <a:extLst xmlns:a="http://schemas.openxmlformats.org/drawingml/2006/main">
            <a:ext uri="{FF2B5EF4-FFF2-40B4-BE49-F238E27FC236}">
              <a16:creationId xmlns:a16="http://schemas.microsoft.com/office/drawing/2014/main" id="{EC6864A2-8AFA-A231-9ED0-F1930D27EB7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35368" y="1391745"/>
          <a:ext cx="380911" cy="6295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0.43425</cdr:x>
      <cdr:y>0.607</cdr:y>
    </cdr:from>
    <cdr:to>
      <cdr:x>0.60475</cdr:x>
      <cdr:y>0.66625</cdr:y>
    </cdr:to>
    <cdr:sp macro="" textlink="">
      <cdr:nvSpPr>
        <cdr:cNvPr id="1039" name="Text Box 15">
          <a:extLst xmlns:a="http://schemas.openxmlformats.org/drawingml/2006/main">
            <a:ext uri="{FF2B5EF4-FFF2-40B4-BE49-F238E27FC236}">
              <a16:creationId xmlns:a16="http://schemas.microsoft.com/office/drawing/2014/main" id="{E7C00FE5-836E-F6ED-B561-D9B703D21A9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17093" y="3538385"/>
          <a:ext cx="1459446" cy="3453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Expected Value</a:t>
          </a:r>
        </a:p>
      </cdr:txBody>
    </cdr:sp>
  </cdr:relSizeAnchor>
  <cdr:relSizeAnchor xmlns:cdr="http://schemas.openxmlformats.org/drawingml/2006/chartDrawing">
    <cdr:from>
      <cdr:x>0.49325</cdr:x>
      <cdr:y>0.45875</cdr:y>
    </cdr:from>
    <cdr:to>
      <cdr:x>0.5505</cdr:x>
      <cdr:y>0.607</cdr:y>
    </cdr:to>
    <cdr:sp macro="" textlink="">
      <cdr:nvSpPr>
        <cdr:cNvPr id="1040" name="Line 16">
          <a:extLst xmlns:a="http://schemas.openxmlformats.org/drawingml/2006/main">
            <a:ext uri="{FF2B5EF4-FFF2-40B4-BE49-F238E27FC236}">
              <a16:creationId xmlns:a16="http://schemas.microsoft.com/office/drawing/2014/main" id="{8EB81214-9976-7F74-26C5-C1F85AC825E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222121" y="2674191"/>
          <a:ext cx="490049" cy="86419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1"/>
  <sheetViews>
    <sheetView tabSelected="1" zoomScale="80" zoomScaleNormal="80" workbookViewId="0">
      <selection activeCell="H15" sqref="H15"/>
    </sheetView>
  </sheetViews>
  <sheetFormatPr defaultRowHeight="15.5" x14ac:dyDescent="0.35"/>
  <cols>
    <col min="7" max="7" width="13.07421875" customWidth="1"/>
    <col min="12" max="12" width="9" bestFit="1" customWidth="1"/>
  </cols>
  <sheetData>
    <row r="2" spans="1:9" x14ac:dyDescent="0.35">
      <c r="A2" s="1" t="s">
        <v>13</v>
      </c>
      <c r="B2" s="1" t="s">
        <v>17</v>
      </c>
      <c r="C2" s="1" t="s">
        <v>0</v>
      </c>
      <c r="D2" s="1" t="s">
        <v>1</v>
      </c>
      <c r="E2" s="1" t="s">
        <v>2</v>
      </c>
    </row>
    <row r="3" spans="1:9" x14ac:dyDescent="0.35">
      <c r="A3" s="8">
        <v>3</v>
      </c>
      <c r="B3" s="8">
        <v>71</v>
      </c>
      <c r="C3">
        <f t="shared" ref="C3:D6" si="0">+A3^2</f>
        <v>9</v>
      </c>
      <c r="D3">
        <f t="shared" si="0"/>
        <v>5041</v>
      </c>
      <c r="E3">
        <f t="shared" ref="E3:E10" si="1">+A3*B3</f>
        <v>213</v>
      </c>
      <c r="G3" s="1" t="s">
        <v>59</v>
      </c>
      <c r="H3" s="14">
        <f>SLOPE(B3:B57,A3:A57)</f>
        <v>-3.75765178123432</v>
      </c>
    </row>
    <row r="4" spans="1:9" x14ac:dyDescent="0.35">
      <c r="A4" s="8">
        <v>7</v>
      </c>
      <c r="B4" s="8">
        <v>56</v>
      </c>
      <c r="C4">
        <f t="shared" si="0"/>
        <v>49</v>
      </c>
      <c r="D4">
        <f t="shared" si="0"/>
        <v>3136</v>
      </c>
      <c r="E4">
        <f t="shared" si="1"/>
        <v>392</v>
      </c>
      <c r="G4" s="1" t="s">
        <v>60</v>
      </c>
      <c r="H4" s="14">
        <f>INTERCEPT(B3:B57,A3:A57)</f>
        <v>85.191670847967885</v>
      </c>
    </row>
    <row r="5" spans="1:9" x14ac:dyDescent="0.35">
      <c r="A5" s="8">
        <v>11</v>
      </c>
      <c r="B5" s="8">
        <v>48</v>
      </c>
      <c r="C5">
        <f t="shared" si="0"/>
        <v>121</v>
      </c>
      <c r="D5">
        <f t="shared" si="0"/>
        <v>2304</v>
      </c>
      <c r="E5">
        <f t="shared" si="1"/>
        <v>528</v>
      </c>
      <c r="G5" s="1" t="s">
        <v>3</v>
      </c>
      <c r="H5" s="14">
        <f>+C59-(A59^2)/COUNT(A3:A57)</f>
        <v>569.42857142857133</v>
      </c>
    </row>
    <row r="6" spans="1:9" x14ac:dyDescent="0.35">
      <c r="A6" s="8">
        <v>15</v>
      </c>
      <c r="B6" s="8">
        <v>31</v>
      </c>
      <c r="C6">
        <f t="shared" si="0"/>
        <v>225</v>
      </c>
      <c r="D6">
        <f t="shared" si="0"/>
        <v>961</v>
      </c>
      <c r="E6">
        <f t="shared" si="1"/>
        <v>465</v>
      </c>
      <c r="G6" s="1" t="s">
        <v>4</v>
      </c>
      <c r="H6" s="14">
        <f>+D59-(B59^2)/COUNT(A3:A57)</f>
        <v>8098.8571428571431</v>
      </c>
    </row>
    <row r="7" spans="1:9" x14ac:dyDescent="0.35">
      <c r="A7" s="8">
        <v>18</v>
      </c>
      <c r="B7" s="8">
        <v>21</v>
      </c>
      <c r="C7">
        <f t="shared" ref="C7:D10" si="2">+A7^2</f>
        <v>324</v>
      </c>
      <c r="D7">
        <f t="shared" si="2"/>
        <v>441</v>
      </c>
      <c r="E7">
        <f t="shared" si="1"/>
        <v>378</v>
      </c>
      <c r="G7" s="1" t="s">
        <v>5</v>
      </c>
      <c r="H7" s="14">
        <f>+E59-(A59*B59)/COUNT(A3:A57)</f>
        <v>-2139.7142857142858</v>
      </c>
    </row>
    <row r="8" spans="1:9" x14ac:dyDescent="0.35">
      <c r="A8" s="8">
        <v>27</v>
      </c>
      <c r="B8" s="8">
        <v>-18</v>
      </c>
      <c r="C8">
        <f t="shared" si="2"/>
        <v>729</v>
      </c>
      <c r="D8">
        <f t="shared" si="2"/>
        <v>324</v>
      </c>
      <c r="E8">
        <f t="shared" si="1"/>
        <v>-486</v>
      </c>
      <c r="G8" s="1" t="s">
        <v>6</v>
      </c>
      <c r="H8" s="14">
        <f>((H6-H3*H7)/(COUNT(A3:A57)-2))^0.5</f>
        <v>3.4221614751597036</v>
      </c>
    </row>
    <row r="9" spans="1:9" x14ac:dyDescent="0.35">
      <c r="A9" s="8">
        <v>29</v>
      </c>
      <c r="B9" s="8">
        <v>-26</v>
      </c>
      <c r="C9">
        <f t="shared" si="2"/>
        <v>841</v>
      </c>
      <c r="D9">
        <f t="shared" si="2"/>
        <v>676</v>
      </c>
      <c r="E9">
        <f t="shared" si="1"/>
        <v>-754</v>
      </c>
      <c r="H9" s="3"/>
    </row>
    <row r="10" spans="1:9" x14ac:dyDescent="0.35">
      <c r="A10" s="8"/>
      <c r="B10" s="8"/>
      <c r="C10">
        <f t="shared" si="2"/>
        <v>0</v>
      </c>
      <c r="D10">
        <f t="shared" si="2"/>
        <v>0</v>
      </c>
      <c r="E10">
        <f t="shared" si="1"/>
        <v>0</v>
      </c>
      <c r="G10" s="6" t="s">
        <v>7</v>
      </c>
      <c r="H10" s="7">
        <v>0.9</v>
      </c>
    </row>
    <row r="11" spans="1:9" x14ac:dyDescent="0.35">
      <c r="A11" s="8"/>
      <c r="B11" s="8"/>
      <c r="C11">
        <f t="shared" ref="C11:C58" si="3">+A11^2</f>
        <v>0</v>
      </c>
      <c r="D11">
        <f t="shared" ref="D11:D58" si="4">+B11^2</f>
        <v>0</v>
      </c>
      <c r="E11">
        <f t="shared" ref="E11:E58" si="5">+A11*B11</f>
        <v>0</v>
      </c>
    </row>
    <row r="12" spans="1:9" x14ac:dyDescent="0.35">
      <c r="A12" s="8"/>
      <c r="B12" s="8"/>
      <c r="C12">
        <f t="shared" si="3"/>
        <v>0</v>
      </c>
      <c r="D12">
        <f t="shared" si="4"/>
        <v>0</v>
      </c>
      <c r="E12">
        <f t="shared" si="5"/>
        <v>0</v>
      </c>
      <c r="G12" s="1" t="s">
        <v>8</v>
      </c>
      <c r="H12" s="14">
        <f>TINV((1-H10)*1,COUNT(A3:A57)-2)</f>
        <v>2.0150483733330233</v>
      </c>
      <c r="I12" s="14">
        <f>TINV((1-H10)*2,COUNT(A3:A57)-2)</f>
        <v>1.4758840488244818</v>
      </c>
    </row>
    <row r="13" spans="1:9" x14ac:dyDescent="0.35">
      <c r="A13" s="8"/>
      <c r="B13" s="8"/>
      <c r="C13">
        <f t="shared" si="3"/>
        <v>0</v>
      </c>
      <c r="D13">
        <f t="shared" si="4"/>
        <v>0</v>
      </c>
      <c r="E13">
        <f t="shared" si="5"/>
        <v>0</v>
      </c>
    </row>
    <row r="14" spans="1:9" x14ac:dyDescent="0.35">
      <c r="A14" s="8"/>
      <c r="B14" s="8"/>
      <c r="C14">
        <f t="shared" si="3"/>
        <v>0</v>
      </c>
      <c r="D14">
        <f t="shared" si="4"/>
        <v>0</v>
      </c>
      <c r="E14">
        <f t="shared" si="5"/>
        <v>0</v>
      </c>
      <c r="G14" s="9" t="s">
        <v>22</v>
      </c>
    </row>
    <row r="15" spans="1:9" x14ac:dyDescent="0.35">
      <c r="A15" s="8"/>
      <c r="B15" s="8"/>
      <c r="C15">
        <f t="shared" si="3"/>
        <v>0</v>
      </c>
      <c r="D15">
        <f t="shared" si="4"/>
        <v>0</v>
      </c>
      <c r="E15">
        <f t="shared" si="5"/>
        <v>0</v>
      </c>
      <c r="G15" s="2" t="s">
        <v>9</v>
      </c>
      <c r="H15" s="14">
        <f>+($H$3-($H$12*$H$8)/($H$5^0.5))</f>
        <v>-4.0466308232689636</v>
      </c>
    </row>
    <row r="16" spans="1:9" x14ac:dyDescent="0.35">
      <c r="A16" s="8"/>
      <c r="B16" s="8"/>
      <c r="C16">
        <f t="shared" si="3"/>
        <v>0</v>
      </c>
      <c r="D16">
        <f t="shared" si="4"/>
        <v>0</v>
      </c>
      <c r="E16">
        <f t="shared" si="5"/>
        <v>0</v>
      </c>
      <c r="G16" s="2" t="s">
        <v>10</v>
      </c>
      <c r="H16" s="14">
        <f>+($H$3+($H$12*$H$8)/($H$5^0.5))</f>
        <v>-3.4686727391996763</v>
      </c>
    </row>
    <row r="17" spans="1:8" x14ac:dyDescent="0.35">
      <c r="A17" s="8"/>
      <c r="B17" s="8"/>
      <c r="C17">
        <f t="shared" si="3"/>
        <v>0</v>
      </c>
      <c r="D17">
        <f t="shared" si="4"/>
        <v>0</v>
      </c>
      <c r="E17">
        <f t="shared" si="5"/>
        <v>0</v>
      </c>
      <c r="G17" s="1" t="s">
        <v>23</v>
      </c>
      <c r="H17" s="14">
        <f>$H$4-(($H$12*$H$8*($C$59^0.5))/((COUNT($A$3:$A$57)*$H$5)^0.5))</f>
        <v>79.955758842300696</v>
      </c>
    </row>
    <row r="18" spans="1:8" x14ac:dyDescent="0.35">
      <c r="A18" s="8"/>
      <c r="B18" s="8"/>
      <c r="C18">
        <f t="shared" si="3"/>
        <v>0</v>
      </c>
      <c r="D18">
        <f t="shared" si="4"/>
        <v>0</v>
      </c>
      <c r="E18">
        <f t="shared" si="5"/>
        <v>0</v>
      </c>
      <c r="G18" s="1" t="s">
        <v>24</v>
      </c>
      <c r="H18" s="14">
        <f>$H$4+(($H$12*$H$8*($C$59^0.5))/((COUNT($A$3:$A$57)*$H$5)^0.5))</f>
        <v>90.427582853635073</v>
      </c>
    </row>
    <row r="19" spans="1:8" x14ac:dyDescent="0.35">
      <c r="A19" s="8"/>
      <c r="B19" s="8"/>
      <c r="C19">
        <f t="shared" si="3"/>
        <v>0</v>
      </c>
      <c r="D19">
        <f t="shared" si="4"/>
        <v>0</v>
      </c>
      <c r="E19">
        <f t="shared" si="5"/>
        <v>0</v>
      </c>
    </row>
    <row r="20" spans="1:8" x14ac:dyDescent="0.35">
      <c r="A20" s="8"/>
      <c r="B20" s="8"/>
      <c r="C20">
        <f t="shared" si="3"/>
        <v>0</v>
      </c>
      <c r="D20">
        <f t="shared" si="4"/>
        <v>0</v>
      </c>
      <c r="E20">
        <f t="shared" si="5"/>
        <v>0</v>
      </c>
      <c r="G20" s="9" t="s">
        <v>25</v>
      </c>
    </row>
    <row r="21" spans="1:8" x14ac:dyDescent="0.35">
      <c r="A21" s="8"/>
      <c r="B21" s="8"/>
      <c r="C21">
        <f t="shared" si="3"/>
        <v>0</v>
      </c>
      <c r="D21">
        <f t="shared" si="4"/>
        <v>0</v>
      </c>
      <c r="E21">
        <f t="shared" si="5"/>
        <v>0</v>
      </c>
      <c r="G21" s="2" t="s">
        <v>9</v>
      </c>
      <c r="H21" s="14">
        <f>+($H$3-($I$12*$H$8)/($H$5^0.5))</f>
        <v>-3.969309012012384</v>
      </c>
    </row>
    <row r="22" spans="1:8" x14ac:dyDescent="0.35">
      <c r="A22" s="8"/>
      <c r="B22" s="8"/>
      <c r="C22">
        <f t="shared" si="3"/>
        <v>0</v>
      </c>
      <c r="D22">
        <f t="shared" si="4"/>
        <v>0</v>
      </c>
      <c r="E22">
        <f t="shared" si="5"/>
        <v>0</v>
      </c>
      <c r="G22" s="2" t="s">
        <v>10</v>
      </c>
      <c r="H22" s="14">
        <f>+($H$3+($I$12*$H$8)/($H$5^0.5))</f>
        <v>-3.545994550456256</v>
      </c>
    </row>
    <row r="23" spans="1:8" x14ac:dyDescent="0.35">
      <c r="A23" s="8"/>
      <c r="B23" s="8"/>
      <c r="C23">
        <f t="shared" si="3"/>
        <v>0</v>
      </c>
      <c r="D23">
        <f t="shared" si="4"/>
        <v>0</v>
      </c>
      <c r="E23">
        <f t="shared" si="5"/>
        <v>0</v>
      </c>
      <c r="G23" s="2" t="s">
        <v>11</v>
      </c>
      <c r="H23" s="14">
        <f>$H$4-(($I$12*$H$8*($C$59^0.5))/((COUNT($A$3:$A$57)*$H$5)^0.5))</f>
        <v>81.356726182381095</v>
      </c>
    </row>
    <row r="24" spans="1:8" x14ac:dyDescent="0.35">
      <c r="A24" s="8"/>
      <c r="B24" s="8"/>
      <c r="C24">
        <f t="shared" si="3"/>
        <v>0</v>
      </c>
      <c r="D24">
        <f t="shared" si="4"/>
        <v>0</v>
      </c>
      <c r="E24">
        <f t="shared" si="5"/>
        <v>0</v>
      </c>
      <c r="G24" s="2" t="s">
        <v>12</v>
      </c>
      <c r="H24" s="14">
        <f>$H$4+(($I$12*$H$8*($C$59^0.5))/((COUNT($A$3:$A$57)*$H$5)^0.5))</f>
        <v>89.026615513554674</v>
      </c>
    </row>
    <row r="25" spans="1:8" x14ac:dyDescent="0.35">
      <c r="A25" s="8"/>
      <c r="B25" s="8"/>
      <c r="C25">
        <f t="shared" si="3"/>
        <v>0</v>
      </c>
      <c r="D25">
        <f t="shared" si="4"/>
        <v>0</v>
      </c>
      <c r="E25">
        <f t="shared" si="5"/>
        <v>0</v>
      </c>
    </row>
    <row r="26" spans="1:8" x14ac:dyDescent="0.35">
      <c r="A26" s="8"/>
      <c r="B26" s="8"/>
      <c r="C26">
        <f t="shared" si="3"/>
        <v>0</v>
      </c>
      <c r="D26">
        <f t="shared" si="4"/>
        <v>0</v>
      </c>
      <c r="E26">
        <f t="shared" si="5"/>
        <v>0</v>
      </c>
      <c r="G26" s="9" t="s">
        <v>18</v>
      </c>
    </row>
    <row r="27" spans="1:8" x14ac:dyDescent="0.35">
      <c r="A27" s="8"/>
      <c r="B27" s="8"/>
      <c r="C27">
        <f t="shared" si="3"/>
        <v>0</v>
      </c>
      <c r="D27">
        <f t="shared" si="4"/>
        <v>0</v>
      </c>
      <c r="E27">
        <f t="shared" si="5"/>
        <v>0</v>
      </c>
      <c r="G27" s="1" t="s">
        <v>13</v>
      </c>
      <c r="H27" s="10">
        <v>19</v>
      </c>
    </row>
    <row r="28" spans="1:8" x14ac:dyDescent="0.35">
      <c r="A28" s="8"/>
      <c r="B28" s="8"/>
      <c r="C28">
        <f t="shared" si="3"/>
        <v>0</v>
      </c>
      <c r="D28">
        <f t="shared" si="4"/>
        <v>0</v>
      </c>
      <c r="E28">
        <f t="shared" si="5"/>
        <v>0</v>
      </c>
      <c r="G28" s="2" t="s">
        <v>14</v>
      </c>
      <c r="H28" s="14">
        <f>+$H$4+$H$3*H27</f>
        <v>13.796287004515804</v>
      </c>
    </row>
    <row r="29" spans="1:8" x14ac:dyDescent="0.35">
      <c r="A29" s="8"/>
      <c r="B29" s="8"/>
      <c r="C29">
        <f t="shared" si="3"/>
        <v>0</v>
      </c>
      <c r="D29">
        <f t="shared" si="4"/>
        <v>0</v>
      </c>
      <c r="E29">
        <f t="shared" si="5"/>
        <v>0</v>
      </c>
      <c r="G29" s="2" t="s">
        <v>15</v>
      </c>
      <c r="H29" s="14">
        <f>H28-((((((AVERAGE($A$3:$A$57)-H27)^2)/$H$5)+(1/COUNT($A$3:$A$57))))^0.5)*$H$12*$H$8</f>
        <v>11.022346229984715</v>
      </c>
    </row>
    <row r="30" spans="1:8" x14ac:dyDescent="0.35">
      <c r="A30" s="8"/>
      <c r="B30" s="8"/>
      <c r="C30">
        <f t="shared" si="3"/>
        <v>0</v>
      </c>
      <c r="D30">
        <f t="shared" si="4"/>
        <v>0</v>
      </c>
      <c r="E30">
        <f t="shared" si="5"/>
        <v>0</v>
      </c>
      <c r="G30" s="2" t="s">
        <v>16</v>
      </c>
      <c r="H30" s="14">
        <f>H28+((((((AVERAGE($A$3:$A$57)-H27)^2)/$H$5)+(1/COUNT($A$3:$A$57))))^0.5)*$H$12*$H$8</f>
        <v>16.570227779046895</v>
      </c>
    </row>
    <row r="31" spans="1:8" x14ac:dyDescent="0.35">
      <c r="A31" s="8"/>
      <c r="B31" s="8"/>
      <c r="C31">
        <f t="shared" si="3"/>
        <v>0</v>
      </c>
      <c r="D31">
        <f t="shared" si="4"/>
        <v>0</v>
      </c>
      <c r="E31">
        <f t="shared" si="5"/>
        <v>0</v>
      </c>
      <c r="H31" s="3"/>
    </row>
    <row r="32" spans="1:8" x14ac:dyDescent="0.35">
      <c r="A32" s="8"/>
      <c r="B32" s="8"/>
      <c r="C32">
        <f t="shared" si="3"/>
        <v>0</v>
      </c>
      <c r="D32">
        <f t="shared" si="4"/>
        <v>0</v>
      </c>
      <c r="E32">
        <f t="shared" si="5"/>
        <v>0</v>
      </c>
      <c r="G32" s="9" t="s">
        <v>19</v>
      </c>
    </row>
    <row r="33" spans="1:8" x14ac:dyDescent="0.35">
      <c r="A33" s="8"/>
      <c r="B33" s="8"/>
      <c r="C33">
        <f t="shared" si="3"/>
        <v>0</v>
      </c>
      <c r="D33">
        <f t="shared" si="4"/>
        <v>0</v>
      </c>
      <c r="E33">
        <f t="shared" si="5"/>
        <v>0</v>
      </c>
      <c r="G33" s="1" t="s">
        <v>13</v>
      </c>
      <c r="H33" s="10">
        <v>20</v>
      </c>
    </row>
    <row r="34" spans="1:8" x14ac:dyDescent="0.35">
      <c r="A34" s="8"/>
      <c r="B34" s="8"/>
      <c r="C34">
        <f t="shared" si="3"/>
        <v>0</v>
      </c>
      <c r="D34">
        <f t="shared" si="4"/>
        <v>0</v>
      </c>
      <c r="E34">
        <f t="shared" si="5"/>
        <v>0</v>
      </c>
      <c r="G34" s="2" t="s">
        <v>14</v>
      </c>
      <c r="H34" s="14">
        <f>+$H$4+$H$3*H33</f>
        <v>10.038635223281489</v>
      </c>
    </row>
    <row r="35" spans="1:8" x14ac:dyDescent="0.35">
      <c r="A35" s="8"/>
      <c r="B35" s="8"/>
      <c r="C35">
        <f t="shared" si="3"/>
        <v>0</v>
      </c>
      <c r="D35">
        <f t="shared" si="4"/>
        <v>0</v>
      </c>
      <c r="E35">
        <f t="shared" si="5"/>
        <v>0</v>
      </c>
      <c r="G35" s="2" t="s">
        <v>15</v>
      </c>
      <c r="H35" s="14">
        <f>H34-((((((AVERAGE($A$3:$A$57)-H33)^2)/$H$5)+(1/COUNT($A$3:$A$57))))^0.5)*$I$12*$H$8</f>
        <v>7.9250887530848129</v>
      </c>
    </row>
    <row r="36" spans="1:8" x14ac:dyDescent="0.35">
      <c r="A36" s="8"/>
      <c r="B36" s="8"/>
      <c r="C36">
        <f t="shared" si="3"/>
        <v>0</v>
      </c>
      <c r="D36">
        <f t="shared" si="4"/>
        <v>0</v>
      </c>
      <c r="E36">
        <f t="shared" si="5"/>
        <v>0</v>
      </c>
      <c r="G36" s="2" t="s">
        <v>16</v>
      </c>
      <c r="H36" s="14">
        <f>H34+((((((AVERAGE($A$3:$A$57)-H33)^2)/$H$5)+(1/COUNT($A$3:$A$57))))^0.5)*$I$12*$H$8</f>
        <v>12.152181693478164</v>
      </c>
    </row>
    <row r="37" spans="1:8" x14ac:dyDescent="0.35">
      <c r="A37" s="8"/>
      <c r="B37" s="8"/>
      <c r="C37">
        <f t="shared" si="3"/>
        <v>0</v>
      </c>
      <c r="D37">
        <f t="shared" si="4"/>
        <v>0</v>
      </c>
      <c r="E37">
        <f t="shared" si="5"/>
        <v>0</v>
      </c>
      <c r="G37" s="2"/>
      <c r="H37" s="3"/>
    </row>
    <row r="38" spans="1:8" x14ac:dyDescent="0.35">
      <c r="A38" s="8"/>
      <c r="B38" s="8"/>
      <c r="C38">
        <f t="shared" si="3"/>
        <v>0</v>
      </c>
      <c r="D38">
        <f t="shared" si="4"/>
        <v>0</v>
      </c>
      <c r="E38">
        <f t="shared" si="5"/>
        <v>0</v>
      </c>
      <c r="G38" s="9" t="s">
        <v>20</v>
      </c>
    </row>
    <row r="39" spans="1:8" x14ac:dyDescent="0.35">
      <c r="A39" s="8"/>
      <c r="B39" s="8"/>
      <c r="C39">
        <f t="shared" si="3"/>
        <v>0</v>
      </c>
      <c r="D39">
        <f t="shared" si="4"/>
        <v>0</v>
      </c>
      <c r="E39">
        <f t="shared" si="5"/>
        <v>0</v>
      </c>
      <c r="G39" s="1" t="s">
        <v>13</v>
      </c>
      <c r="H39" s="10">
        <v>19</v>
      </c>
    </row>
    <row r="40" spans="1:8" x14ac:dyDescent="0.35">
      <c r="A40" s="8"/>
      <c r="B40" s="8"/>
      <c r="C40">
        <f t="shared" si="3"/>
        <v>0</v>
      </c>
      <c r="D40">
        <f t="shared" si="4"/>
        <v>0</v>
      </c>
      <c r="E40">
        <f t="shared" si="5"/>
        <v>0</v>
      </c>
      <c r="G40" s="2" t="s">
        <v>14</v>
      </c>
      <c r="H40" s="14">
        <f>+$H$4+$H$3*H39</f>
        <v>13.796287004515804</v>
      </c>
    </row>
    <row r="41" spans="1:8" x14ac:dyDescent="0.35">
      <c r="A41" s="8"/>
      <c r="B41" s="8"/>
      <c r="C41">
        <f t="shared" si="3"/>
        <v>0</v>
      </c>
      <c r="D41">
        <f t="shared" si="4"/>
        <v>0</v>
      </c>
      <c r="E41">
        <f t="shared" si="5"/>
        <v>0</v>
      </c>
      <c r="G41" s="2" t="s">
        <v>15</v>
      </c>
      <c r="H41" s="14">
        <f>H40-(((((((AVERAGE($A$3:$A$57)-H39)^2)/$H$5)+(1/COUNT($A$3:$A$57))))+1)^0.5)*$H$12*$H$8</f>
        <v>6.363448146054262</v>
      </c>
    </row>
    <row r="42" spans="1:8" x14ac:dyDescent="0.35">
      <c r="A42" s="8"/>
      <c r="B42" s="8"/>
      <c r="C42">
        <f t="shared" si="3"/>
        <v>0</v>
      </c>
      <c r="D42">
        <f t="shared" si="4"/>
        <v>0</v>
      </c>
      <c r="E42">
        <f t="shared" si="5"/>
        <v>0</v>
      </c>
      <c r="G42" s="2" t="s">
        <v>16</v>
      </c>
      <c r="H42" s="14">
        <f>H40+(((((((AVERAGE($A$3:$A$57)-H39)^2)/$H$5)+(1/COUNT($A$3:$A$57))))+1)^0.5)*$H$12*$H$8</f>
        <v>21.229125862977348</v>
      </c>
    </row>
    <row r="43" spans="1:8" x14ac:dyDescent="0.35">
      <c r="A43" s="8"/>
      <c r="B43" s="8"/>
      <c r="C43">
        <f t="shared" si="3"/>
        <v>0</v>
      </c>
      <c r="D43">
        <f t="shared" si="4"/>
        <v>0</v>
      </c>
      <c r="E43">
        <f t="shared" si="5"/>
        <v>0</v>
      </c>
      <c r="G43" s="2"/>
      <c r="H43" s="3"/>
    </row>
    <row r="44" spans="1:8" x14ac:dyDescent="0.35">
      <c r="A44" s="8"/>
      <c r="B44" s="8"/>
      <c r="C44">
        <f t="shared" si="3"/>
        <v>0</v>
      </c>
      <c r="D44">
        <f t="shared" si="4"/>
        <v>0</v>
      </c>
      <c r="E44">
        <f t="shared" si="5"/>
        <v>0</v>
      </c>
      <c r="G44" s="9" t="s">
        <v>21</v>
      </c>
    </row>
    <row r="45" spans="1:8" x14ac:dyDescent="0.35">
      <c r="A45" s="8"/>
      <c r="B45" s="8"/>
      <c r="C45">
        <f t="shared" si="3"/>
        <v>0</v>
      </c>
      <c r="D45">
        <f t="shared" si="4"/>
        <v>0</v>
      </c>
      <c r="E45">
        <f t="shared" si="5"/>
        <v>0</v>
      </c>
      <c r="G45" s="1" t="s">
        <v>13</v>
      </c>
      <c r="H45" s="10">
        <v>20</v>
      </c>
    </row>
    <row r="46" spans="1:8" x14ac:dyDescent="0.35">
      <c r="A46" s="8"/>
      <c r="B46" s="8"/>
      <c r="C46">
        <f t="shared" si="3"/>
        <v>0</v>
      </c>
      <c r="D46">
        <f t="shared" si="4"/>
        <v>0</v>
      </c>
      <c r="E46">
        <f t="shared" si="5"/>
        <v>0</v>
      </c>
      <c r="G46" s="2" t="s">
        <v>14</v>
      </c>
      <c r="H46" s="14">
        <f>+$H$4+$H$3*H45</f>
        <v>10.038635223281489</v>
      </c>
    </row>
    <row r="47" spans="1:8" x14ac:dyDescent="0.35">
      <c r="A47" s="8"/>
      <c r="B47" s="8"/>
      <c r="C47">
        <f t="shared" si="3"/>
        <v>0</v>
      </c>
      <c r="D47">
        <f t="shared" si="4"/>
        <v>0</v>
      </c>
      <c r="E47">
        <f t="shared" si="5"/>
        <v>0</v>
      </c>
      <c r="G47" s="2" t="s">
        <v>15</v>
      </c>
      <c r="H47" s="14">
        <f>H46-(((((((AVERAGE($A$3:$A$57)-H45)^2)/$H$5)+(1/COUNT($A$3:$A$57))))+1)^0.5)*$I$12*$H$8</f>
        <v>4.5635292077710323</v>
      </c>
    </row>
    <row r="48" spans="1:8" x14ac:dyDescent="0.35">
      <c r="A48" s="8"/>
      <c r="B48" s="8"/>
      <c r="C48">
        <f t="shared" si="3"/>
        <v>0</v>
      </c>
      <c r="D48">
        <f t="shared" si="4"/>
        <v>0</v>
      </c>
      <c r="E48">
        <f t="shared" si="5"/>
        <v>0</v>
      </c>
      <c r="G48" s="2" t="s">
        <v>16</v>
      </c>
      <c r="H48" s="14">
        <f>H46+(((((((AVERAGE($A$3:$A$57)-H45)^2)/$H$5)+(1/COUNT($A$3:$A$57))))+1)^0.5)*$I$12*$H$8</f>
        <v>15.513741238791944</v>
      </c>
    </row>
    <row r="49" spans="1:8" x14ac:dyDescent="0.35">
      <c r="A49" s="8"/>
      <c r="B49" s="8"/>
      <c r="C49">
        <f t="shared" si="3"/>
        <v>0</v>
      </c>
      <c r="D49">
        <f t="shared" si="4"/>
        <v>0</v>
      </c>
      <c r="E49">
        <f t="shared" si="5"/>
        <v>0</v>
      </c>
      <c r="G49" s="2"/>
      <c r="H49" s="3"/>
    </row>
    <row r="50" spans="1:8" x14ac:dyDescent="0.35">
      <c r="A50" s="8"/>
      <c r="B50" s="8"/>
      <c r="C50">
        <f t="shared" si="3"/>
        <v>0</v>
      </c>
      <c r="D50">
        <f t="shared" si="4"/>
        <v>0</v>
      </c>
      <c r="E50">
        <f t="shared" si="5"/>
        <v>0</v>
      </c>
      <c r="G50" s="2"/>
      <c r="H50" s="3"/>
    </row>
    <row r="51" spans="1:8" x14ac:dyDescent="0.35">
      <c r="A51" s="8"/>
      <c r="B51" s="8"/>
      <c r="C51">
        <f t="shared" si="3"/>
        <v>0</v>
      </c>
      <c r="D51">
        <f t="shared" si="4"/>
        <v>0</v>
      </c>
      <c r="E51">
        <f t="shared" si="5"/>
        <v>0</v>
      </c>
      <c r="G51" s="2"/>
      <c r="H51" s="3"/>
    </row>
    <row r="52" spans="1:8" x14ac:dyDescent="0.35">
      <c r="A52" s="8"/>
      <c r="B52" s="8"/>
      <c r="C52">
        <f t="shared" si="3"/>
        <v>0</v>
      </c>
      <c r="D52">
        <f t="shared" si="4"/>
        <v>0</v>
      </c>
      <c r="E52">
        <f t="shared" si="5"/>
        <v>0</v>
      </c>
      <c r="G52" s="2"/>
      <c r="H52" s="3"/>
    </row>
    <row r="53" spans="1:8" x14ac:dyDescent="0.35">
      <c r="A53" s="8"/>
      <c r="B53" s="8"/>
      <c r="C53">
        <f t="shared" si="3"/>
        <v>0</v>
      </c>
      <c r="D53">
        <f t="shared" si="4"/>
        <v>0</v>
      </c>
      <c r="E53">
        <f t="shared" si="5"/>
        <v>0</v>
      </c>
      <c r="G53" s="2"/>
      <c r="H53" s="3"/>
    </row>
    <row r="54" spans="1:8" x14ac:dyDescent="0.35">
      <c r="A54" s="8"/>
      <c r="B54" s="8"/>
      <c r="C54">
        <f t="shared" si="3"/>
        <v>0</v>
      </c>
      <c r="D54">
        <f t="shared" si="4"/>
        <v>0</v>
      </c>
      <c r="E54">
        <f t="shared" si="5"/>
        <v>0</v>
      </c>
      <c r="G54" s="2"/>
      <c r="H54" s="3"/>
    </row>
    <row r="55" spans="1:8" x14ac:dyDescent="0.35">
      <c r="A55" s="8"/>
      <c r="B55" s="8"/>
      <c r="C55">
        <f t="shared" si="3"/>
        <v>0</v>
      </c>
      <c r="D55">
        <f t="shared" si="4"/>
        <v>0</v>
      </c>
      <c r="E55">
        <f t="shared" si="5"/>
        <v>0</v>
      </c>
      <c r="G55" s="2"/>
      <c r="H55" s="3"/>
    </row>
    <row r="56" spans="1:8" x14ac:dyDescent="0.35">
      <c r="A56" s="8"/>
      <c r="B56" s="8"/>
      <c r="C56">
        <f t="shared" si="3"/>
        <v>0</v>
      </c>
      <c r="D56">
        <f t="shared" si="4"/>
        <v>0</v>
      </c>
      <c r="E56">
        <f t="shared" si="5"/>
        <v>0</v>
      </c>
      <c r="G56" s="2"/>
      <c r="H56" s="3"/>
    </row>
    <row r="57" spans="1:8" x14ac:dyDescent="0.35">
      <c r="A57" s="8"/>
      <c r="B57" s="8"/>
      <c r="C57">
        <f t="shared" si="3"/>
        <v>0</v>
      </c>
      <c r="D57">
        <f t="shared" si="4"/>
        <v>0</v>
      </c>
      <c r="E57">
        <f t="shared" si="5"/>
        <v>0</v>
      </c>
      <c r="G57" s="2"/>
      <c r="H57" s="3"/>
    </row>
    <row r="58" spans="1:8" x14ac:dyDescent="0.35">
      <c r="A58" s="8"/>
      <c r="B58" s="8"/>
      <c r="C58">
        <f t="shared" si="3"/>
        <v>0</v>
      </c>
      <c r="D58">
        <f t="shared" si="4"/>
        <v>0</v>
      </c>
      <c r="E58">
        <f t="shared" si="5"/>
        <v>0</v>
      </c>
      <c r="G58" s="2"/>
      <c r="H58" s="3"/>
    </row>
    <row r="59" spans="1:8" x14ac:dyDescent="0.35">
      <c r="A59" s="15">
        <f>SUM(A3:A58)</f>
        <v>110</v>
      </c>
      <c r="B59" s="15">
        <f>SUM(B3:B58)</f>
        <v>183</v>
      </c>
      <c r="C59" s="15">
        <f>SUM(C3:C58)</f>
        <v>2298</v>
      </c>
      <c r="D59" s="15">
        <f>SUM(D3:D58)</f>
        <v>12883</v>
      </c>
      <c r="E59" s="15">
        <f>SUM(E3:E58)</f>
        <v>736</v>
      </c>
      <c r="H59" s="3"/>
    </row>
    <row r="60" spans="1:8" x14ac:dyDescent="0.35">
      <c r="H60" s="3"/>
    </row>
    <row r="61" spans="1:8" x14ac:dyDescent="0.35">
      <c r="A61" s="1"/>
      <c r="B61" s="1"/>
      <c r="C61" s="1"/>
      <c r="D61" s="1"/>
      <c r="E61" s="1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3"/>
  <sheetViews>
    <sheetView workbookViewId="0">
      <selection activeCell="G1" sqref="G1"/>
    </sheetView>
  </sheetViews>
  <sheetFormatPr defaultRowHeight="15.5" x14ac:dyDescent="0.35"/>
  <cols>
    <col min="7" max="7" width="11.3046875" bestFit="1" customWidth="1"/>
  </cols>
  <sheetData>
    <row r="1" spans="1:8" x14ac:dyDescent="0.35">
      <c r="C1" t="s">
        <v>26</v>
      </c>
      <c r="D1" t="s">
        <v>28</v>
      </c>
      <c r="E1" t="s">
        <v>26</v>
      </c>
      <c r="F1" t="s">
        <v>28</v>
      </c>
    </row>
    <row r="2" spans="1:8" x14ac:dyDescent="0.35">
      <c r="A2" t="s">
        <v>13</v>
      </c>
      <c r="B2" t="s">
        <v>17</v>
      </c>
      <c r="C2" t="s">
        <v>27</v>
      </c>
      <c r="D2" t="s">
        <v>27</v>
      </c>
      <c r="E2" t="s">
        <v>29</v>
      </c>
      <c r="F2" t="s">
        <v>29</v>
      </c>
    </row>
    <row r="3" spans="1:8" x14ac:dyDescent="0.35">
      <c r="A3" s="1">
        <v>3</v>
      </c>
      <c r="B3" s="11">
        <f>+A3*'s1'!$H$3+'s1'!$H$4</f>
        <v>73.918715504264924</v>
      </c>
      <c r="C3" s="12">
        <f>B3-((((((AVERAGE('s1'!$A$3:$A$57)-A3)^2)/'s1'!$H$5)+(1/COUNT('s1'!$A$3:$A$57))))^0.5)*'s1'!$H$12*'s1'!$H$8</f>
        <v>69.413978056125657</v>
      </c>
      <c r="D3" s="11">
        <f>B3+((((((AVERAGE('s1'!$A$3:$A$57)-A3)^2)/'s1'!$H$5)+(1/COUNT('s1'!$A$3:$A$57))))^0.5)*'s1'!$H$12*'s1'!$H$8</f>
        <v>78.42345295240419</v>
      </c>
      <c r="E3" s="11">
        <f>B3-((((((AVERAGE('s1'!$A$3:$A$57)-A3)^2)/'s1'!$H$5)+(1+1/COUNT('s1'!$A$3:$A$57))))^0.5)*'s1'!$H$12*'s1'!$H$8</f>
        <v>65.681907533217043</v>
      </c>
      <c r="F3" s="13">
        <f>B3+((((((AVERAGE('s1'!$A$3:$A$57)-A3)^2)/'s1'!$H$5)+(1+1/COUNT('s1'!$A$3:$A$57))))^0.5)*'s1'!$H$12*'s1'!$H$8</f>
        <v>82.155523475312805</v>
      </c>
      <c r="G3">
        <v>71</v>
      </c>
    </row>
    <row r="4" spans="1:8" x14ac:dyDescent="0.35">
      <c r="A4">
        <f>+A3+0.1</f>
        <v>3.1</v>
      </c>
      <c r="B4" s="11">
        <f>+A4*'s1'!$H$3+'s1'!$H$4</f>
        <v>73.542950326141494</v>
      </c>
      <c r="C4" s="12">
        <f>B4-((((((AVERAGE('s1'!$A$3:$A$57)-A4)^2)/'s1'!$H$5)+(1/COUNT('s1'!$A$3:$A$57))))^0.5)*'s1'!$H$12*'s1'!$H$8</f>
        <v>69.061751446777976</v>
      </c>
      <c r="D4" s="11">
        <f>B4+((((((AVERAGE('s1'!$A$3:$A$57)-A4)^2)/'s1'!$H$5)+(1/COUNT('s1'!$A$3:$A$57))))^0.5)*'s1'!$H$12*'s1'!$H$8</f>
        <v>78.024149205505012</v>
      </c>
      <c r="E4" s="11">
        <f>B4-((((((AVERAGE('s1'!$A$3:$A$57)-A4)^2)/'s1'!$H$5)+(1+1/COUNT('s1'!$A$3:$A$57))))^0.5)*'s1'!$H$12*'s1'!$H$8</f>
        <v>65.318992065567784</v>
      </c>
      <c r="F4" s="13">
        <f>B4+((((((AVERAGE('s1'!$A$3:$A$57)-A4)^2)/'s1'!$H$5)+(1+1/COUNT('s1'!$A$3:$A$57))))^0.5)*'s1'!$H$12*'s1'!$H$8</f>
        <v>81.766908586715203</v>
      </c>
      <c r="G4" s="1"/>
      <c r="H4" s="3"/>
    </row>
    <row r="5" spans="1:8" x14ac:dyDescent="0.35">
      <c r="A5">
        <f t="shared" ref="A5:A68" si="0">+A4+0.1</f>
        <v>3.2</v>
      </c>
      <c r="B5" s="11">
        <f>+A5*'s1'!$H$3+'s1'!$H$4</f>
        <v>73.167185148018064</v>
      </c>
      <c r="C5" s="12">
        <f>B5-((((((AVERAGE('s1'!$A$3:$A$57)-A5)^2)/'s1'!$H$5)+(1/COUNT('s1'!$A$3:$A$57))))^0.5)*'s1'!$H$12*'s1'!$H$8</f>
        <v>68.709461794793455</v>
      </c>
      <c r="D5" s="11">
        <f>B5+((((((AVERAGE('s1'!$A$3:$A$57)-A5)^2)/'s1'!$H$5)+(1/COUNT('s1'!$A$3:$A$57))))^0.5)*'s1'!$H$12*'s1'!$H$8</f>
        <v>77.624908501242672</v>
      </c>
      <c r="E5" s="11">
        <f>B5-((((((AVERAGE('s1'!$A$3:$A$57)-A5)^2)/'s1'!$H$5)+(1+1/COUNT('s1'!$A$3:$A$57))))^0.5)*'s1'!$H$12*'s1'!$H$8</f>
        <v>64.955995004735925</v>
      </c>
      <c r="F5" s="13">
        <f>B5+((((((AVERAGE('s1'!$A$3:$A$57)-A5)^2)/'s1'!$H$5)+(1+1/COUNT('s1'!$A$3:$A$57))))^0.5)*'s1'!$H$12*'s1'!$H$8</f>
        <v>81.378375291300202</v>
      </c>
      <c r="G5" s="1"/>
      <c r="H5" s="3"/>
    </row>
    <row r="6" spans="1:8" x14ac:dyDescent="0.35">
      <c r="A6">
        <f t="shared" si="0"/>
        <v>3.3000000000000003</v>
      </c>
      <c r="B6" s="11">
        <f>+A6*'s1'!$H$3+'s1'!$H$4</f>
        <v>72.791419969894633</v>
      </c>
      <c r="C6" s="12">
        <f>B6-((((((AVERAGE('s1'!$A$3:$A$57)-A6)^2)/'s1'!$H$5)+(1/COUNT('s1'!$A$3:$A$57))))^0.5)*'s1'!$H$12*'s1'!$H$8</f>
        <v>68.357108098916896</v>
      </c>
      <c r="D6" s="11">
        <f>B6+((((((AVERAGE('s1'!$A$3:$A$57)-A6)^2)/'s1'!$H$5)+(1/COUNT('s1'!$A$3:$A$57))))^0.5)*'s1'!$H$12*'s1'!$H$8</f>
        <v>77.225731840872371</v>
      </c>
      <c r="E6" s="11">
        <f>B6-((((((AVERAGE('s1'!$A$3:$A$57)-A6)^2)/'s1'!$H$5)+(1+1/COUNT('s1'!$A$3:$A$57))))^0.5)*'s1'!$H$12*'s1'!$H$8</f>
        <v>64.592915969508724</v>
      </c>
      <c r="F6" s="13">
        <f>B6+((((((AVERAGE('s1'!$A$3:$A$57)-A6)^2)/'s1'!$H$5)+(1+1/COUNT('s1'!$A$3:$A$57))))^0.5)*'s1'!$H$12*'s1'!$H$8</f>
        <v>80.989923970280543</v>
      </c>
      <c r="G6" s="1"/>
      <c r="H6" s="3"/>
    </row>
    <row r="7" spans="1:8" x14ac:dyDescent="0.35">
      <c r="A7">
        <f t="shared" si="0"/>
        <v>3.4000000000000004</v>
      </c>
      <c r="B7" s="11">
        <f>+A7*'s1'!$H$3+'s1'!$H$4</f>
        <v>72.415654791771203</v>
      </c>
      <c r="C7" s="12">
        <f>B7-((((((AVERAGE('s1'!$A$3:$A$57)-A7)^2)/'s1'!$H$5)+(1/COUNT('s1'!$A$3:$A$57))))^0.5)*'s1'!$H$12*'s1'!$H$8</f>
        <v>68.004689339397004</v>
      </c>
      <c r="D7" s="11">
        <f>B7+((((((AVERAGE('s1'!$A$3:$A$57)-A7)^2)/'s1'!$H$5)+(1/COUNT('s1'!$A$3:$A$57))))^0.5)*'s1'!$H$12*'s1'!$H$8</f>
        <v>76.826620244145403</v>
      </c>
      <c r="E7" s="11">
        <f>B7-((((((AVERAGE('s1'!$A$3:$A$57)-A7)^2)/'s1'!$H$5)+(1+1/COUNT('s1'!$A$3:$A$57))))^0.5)*'s1'!$H$12*'s1'!$H$8</f>
        <v>64.229754578765395</v>
      </c>
      <c r="F7" s="13">
        <f>B7+((((((AVERAGE('s1'!$A$3:$A$57)-A7)^2)/'s1'!$H$5)+(1+1/COUNT('s1'!$A$3:$A$57))))^0.5)*'s1'!$H$12*'s1'!$H$8</f>
        <v>80.601555004777012</v>
      </c>
      <c r="G7" s="1"/>
      <c r="H7" s="3"/>
    </row>
    <row r="8" spans="1:8" x14ac:dyDescent="0.35">
      <c r="A8">
        <f t="shared" si="0"/>
        <v>3.5000000000000004</v>
      </c>
      <c r="B8" s="11">
        <f>+A8*'s1'!$H$3+'s1'!$H$4</f>
        <v>72.039889613647759</v>
      </c>
      <c r="C8" s="12">
        <f>B8-((((((AVERAGE('s1'!$A$3:$A$57)-A8)^2)/'s1'!$H$5)+(1/COUNT('s1'!$A$3:$A$57))))^0.5)*'s1'!$H$12*'s1'!$H$8</f>
        <v>67.652204477642883</v>
      </c>
      <c r="D8" s="11">
        <f>B8+((((((AVERAGE('s1'!$A$3:$A$57)-A8)^2)/'s1'!$H$5)+(1/COUNT('s1'!$A$3:$A$57))))^0.5)*'s1'!$H$12*'s1'!$H$8</f>
        <v>76.427574749652635</v>
      </c>
      <c r="E8" s="11">
        <f>B8-((((((AVERAGE('s1'!$A$3:$A$57)-A8)^2)/'s1'!$H$5)+(1+1/COUNT('s1'!$A$3:$A$57))))^0.5)*'s1'!$H$12*'s1'!$H$8</f>
        <v>63.866510451516113</v>
      </c>
      <c r="F8" s="13">
        <f>B8+((((((AVERAGE('s1'!$A$3:$A$57)-A8)^2)/'s1'!$H$5)+(1+1/COUNT('s1'!$A$3:$A$57))))^0.5)*'s1'!$H$12*'s1'!$H$8</f>
        <v>80.213268775779412</v>
      </c>
      <c r="G8" s="1"/>
      <c r="H8" s="3"/>
    </row>
    <row r="9" spans="1:8" x14ac:dyDescent="0.35">
      <c r="A9">
        <f t="shared" si="0"/>
        <v>3.6000000000000005</v>
      </c>
      <c r="B9" s="11">
        <f>+A9*'s1'!$H$3+'s1'!$H$4</f>
        <v>71.664124435524329</v>
      </c>
      <c r="C9" s="12">
        <f>B9-((((((AVERAGE('s1'!$A$3:$A$57)-A9)^2)/'s1'!$H$5)+(1/COUNT('s1'!$A$3:$A$57))))^0.5)*'s1'!$H$12*'s1'!$H$8</f>
        <v>67.29965245587637</v>
      </c>
      <c r="D9" s="11">
        <f>B9+((((((AVERAGE('s1'!$A$3:$A$57)-A9)^2)/'s1'!$H$5)+(1/COUNT('s1'!$A$3:$A$57))))^0.5)*'s1'!$H$12*'s1'!$H$8</f>
        <v>76.028596415172288</v>
      </c>
      <c r="E9" s="11">
        <f>B9-((((((AVERAGE('s1'!$A$3:$A$57)-A9)^2)/'s1'!$H$5)+(1+1/COUNT('s1'!$A$3:$A$57))))^0.5)*'s1'!$H$12*'s1'!$H$8</f>
        <v>63.503183206941571</v>
      </c>
      <c r="F9" s="13">
        <f>B9+((((((AVERAGE('s1'!$A$3:$A$57)-A9)^2)/'s1'!$H$5)+(1+1/COUNT('s1'!$A$3:$A$57))))^0.5)*'s1'!$H$12*'s1'!$H$8</f>
        <v>79.825065664107086</v>
      </c>
      <c r="G9" s="1"/>
      <c r="H9" s="3"/>
    </row>
    <row r="10" spans="1:8" x14ac:dyDescent="0.35">
      <c r="A10">
        <f t="shared" si="0"/>
        <v>3.7000000000000006</v>
      </c>
      <c r="B10" s="11">
        <f>+A10*'s1'!$H$3+'s1'!$H$4</f>
        <v>71.288359257400899</v>
      </c>
      <c r="C10" s="12">
        <f>B10-((((((AVERAGE('s1'!$A$3:$A$57)-A10)^2)/'s1'!$H$5)+(1/COUNT('s1'!$A$3:$A$57))))^0.5)*'s1'!$H$12*'s1'!$H$8</f>
        <v>66.947032196779816</v>
      </c>
      <c r="D10" s="11">
        <f>B10+((((((AVERAGE('s1'!$A$3:$A$57)-A10)^2)/'s1'!$H$5)+(1/COUNT('s1'!$A$3:$A$57))))^0.5)*'s1'!$H$12*'s1'!$H$8</f>
        <v>75.629686318021982</v>
      </c>
      <c r="E10" s="11">
        <f>B10-((((((AVERAGE('s1'!$A$3:$A$57)-A10)^2)/'s1'!$H$5)+(1+1/COUNT('s1'!$A$3:$A$57))))^0.5)*'s1'!$H$12*'s1'!$H$8</f>
        <v>63.139772464433008</v>
      </c>
      <c r="F10" s="13">
        <f>B10+((((((AVERAGE('s1'!$A$3:$A$57)-A10)^2)/'s1'!$H$5)+(1+1/COUNT('s1'!$A$3:$A$57))))^0.5)*'s1'!$H$12*'s1'!$H$8</f>
        <v>79.436946050368789</v>
      </c>
      <c r="H10" s="3"/>
    </row>
    <row r="11" spans="1:8" x14ac:dyDescent="0.35">
      <c r="A11">
        <f t="shared" si="0"/>
        <v>3.8000000000000007</v>
      </c>
      <c r="B11" s="11">
        <f>+A11*'s1'!$H$3+'s1'!$H$4</f>
        <v>70.912594079277468</v>
      </c>
      <c r="C11" s="12">
        <f>B11-((((((AVERAGE('s1'!$A$3:$A$57)-A11)^2)/'s1'!$H$5)+(1/COUNT('s1'!$A$3:$A$57))))^0.5)*'s1'!$H$12*'s1'!$H$8</f>
        <v>66.594342603139893</v>
      </c>
      <c r="D11" s="11">
        <f>B11+((((((AVERAGE('s1'!$A$3:$A$57)-A11)^2)/'s1'!$H$5)+(1/COUNT('s1'!$A$3:$A$57))))^0.5)*'s1'!$H$12*'s1'!$H$8</f>
        <v>75.230845555415044</v>
      </c>
      <c r="E11" s="11">
        <f>B11-((((((AVERAGE('s1'!$A$3:$A$57)-A11)^2)/'s1'!$H$5)+(1+1/COUNT('s1'!$A$3:$A$57))))^0.5)*'s1'!$H$12*'s1'!$H$8</f>
        <v>62.776277843632855</v>
      </c>
      <c r="F11" s="13">
        <f>B11+((((((AVERAGE('s1'!$A$3:$A$57)-A11)^2)/'s1'!$H$5)+(1+1/COUNT('s1'!$A$3:$A$57))))^0.5)*'s1'!$H$12*'s1'!$H$8</f>
        <v>79.048910314922082</v>
      </c>
      <c r="G11" s="6"/>
      <c r="H11" s="3"/>
    </row>
    <row r="12" spans="1:8" x14ac:dyDescent="0.35">
      <c r="A12">
        <f t="shared" si="0"/>
        <v>3.9000000000000008</v>
      </c>
      <c r="B12" s="11">
        <f>+A12*'s1'!$H$3+'s1'!$H$4</f>
        <v>70.536828901154038</v>
      </c>
      <c r="C12" s="12">
        <f>B12-((((((AVERAGE('s1'!$A$3:$A$57)-A12)^2)/'s1'!$H$5)+(1/COUNT('s1'!$A$3:$A$57))))^0.5)*'s1'!$H$12*'s1'!$H$8</f>
        <v>66.241582557487291</v>
      </c>
      <c r="D12" s="11">
        <f>B12+((((((AVERAGE('s1'!$A$3:$A$57)-A12)^2)/'s1'!$H$5)+(1/COUNT('s1'!$A$3:$A$57))))^0.5)*'s1'!$H$12*'s1'!$H$8</f>
        <v>74.832075244820786</v>
      </c>
      <c r="E12" s="11">
        <f>B12-((((((AVERAGE('s1'!$A$3:$A$57)-A12)^2)/'s1'!$H$5)+(1+1/COUNT('s1'!$A$3:$A$57))))^0.5)*'s1'!$H$12*'s1'!$H$8</f>
        <v>62.412698964475751</v>
      </c>
      <c r="F12" s="13">
        <f>B12+((((((AVERAGE('s1'!$A$3:$A$57)-A12)^2)/'s1'!$H$5)+(1+1/COUNT('s1'!$A$3:$A$57))))^0.5)*'s1'!$H$12*'s1'!$H$8</f>
        <v>78.660958837832325</v>
      </c>
      <c r="G12" s="6"/>
      <c r="H12" s="4"/>
    </row>
    <row r="13" spans="1:8" x14ac:dyDescent="0.35">
      <c r="A13">
        <f t="shared" si="0"/>
        <v>4.0000000000000009</v>
      </c>
      <c r="B13" s="11">
        <f>+A13*'s1'!$H$3+'s1'!$H$4</f>
        <v>70.161063723030594</v>
      </c>
      <c r="C13" s="12">
        <f>B13-((((((AVERAGE('s1'!$A$3:$A$57)-A13)^2)/'s1'!$H$5)+(1/COUNT('s1'!$A$3:$A$57))))^0.5)*'s1'!$H$12*'s1'!$H$8</f>
        <v>65.888750921732509</v>
      </c>
      <c r="D13" s="11">
        <f>B13+((((((AVERAGE('s1'!$A$3:$A$57)-A13)^2)/'s1'!$H$5)+(1/COUNT('s1'!$A$3:$A$57))))^0.5)*'s1'!$H$12*'s1'!$H$8</f>
        <v>74.433376524328679</v>
      </c>
      <c r="E13" s="11">
        <f>B13-((((((AVERAGE('s1'!$A$3:$A$57)-A13)^2)/'s1'!$H$5)+(1+1/COUNT('s1'!$A$3:$A$57))))^0.5)*'s1'!$H$12*'s1'!$H$8</f>
        <v>62.049035447230196</v>
      </c>
      <c r="F13" s="13">
        <f>B13+((((((AVERAGE('s1'!$A$3:$A$57)-A13)^2)/'s1'!$H$5)+(1+1/COUNT('s1'!$A$3:$A$57))))^0.5)*'s1'!$H$12*'s1'!$H$8</f>
        <v>78.273091998830992</v>
      </c>
      <c r="G13" s="1"/>
      <c r="H13" s="3"/>
    </row>
    <row r="14" spans="1:8" x14ac:dyDescent="0.35">
      <c r="A14">
        <f t="shared" si="0"/>
        <v>4.1000000000000005</v>
      </c>
      <c r="B14" s="11">
        <f>+A14*'s1'!$H$3+'s1'!$H$4</f>
        <v>69.785298544907164</v>
      </c>
      <c r="C14" s="12">
        <f>B14-((((((AVERAGE('s1'!$A$3:$A$57)-A14)^2)/'s1'!$H$5)+(1/COUNT('s1'!$A$3:$A$57))))^0.5)*'s1'!$H$12*'s1'!$H$8</f>
        <v>65.53584653679799</v>
      </c>
      <c r="D14" s="11">
        <f>B14+((((((AVERAGE('s1'!$A$3:$A$57)-A14)^2)/'s1'!$H$5)+(1/COUNT('s1'!$A$3:$A$57))))^0.5)*'s1'!$H$12*'s1'!$H$8</f>
        <v>74.034750553016337</v>
      </c>
      <c r="E14" s="11">
        <f>B14-((((((AVERAGE('s1'!$A$3:$A$57)-A14)^2)/'s1'!$H$5)+(1+1/COUNT('s1'!$A$3:$A$57))))^0.5)*'s1'!$H$12*'s1'!$H$8</f>
        <v>61.685286912540647</v>
      </c>
      <c r="F14" s="13">
        <f>B14+((((((AVERAGE('s1'!$A$3:$A$57)-A14)^2)/'s1'!$H$5)+(1+1/COUNT('s1'!$A$3:$A$57))))^0.5)*'s1'!$H$12*'s1'!$H$8</f>
        <v>77.885310177273681</v>
      </c>
      <c r="G14" s="2"/>
      <c r="H14" s="3"/>
    </row>
    <row r="15" spans="1:8" x14ac:dyDescent="0.35">
      <c r="A15">
        <f t="shared" si="0"/>
        <v>4.2</v>
      </c>
      <c r="B15" s="11">
        <f>+A15*'s1'!$H$3+'s1'!$H$4</f>
        <v>69.409533366783734</v>
      </c>
      <c r="C15" s="12">
        <f>B15-((((((AVERAGE('s1'!$A$3:$A$57)-A15)^2)/'s1'!$H$5)+(1/COUNT('s1'!$A$3:$A$57))))^0.5)*'s1'!$H$12*'s1'!$H$8</f>
        <v>65.182868222246569</v>
      </c>
      <c r="D15" s="11">
        <f>B15+((((((AVERAGE('s1'!$A$3:$A$57)-A15)^2)/'s1'!$H$5)+(1/COUNT('s1'!$A$3:$A$57))))^0.5)*'s1'!$H$12*'s1'!$H$8</f>
        <v>73.636198511320899</v>
      </c>
      <c r="E15" s="11">
        <f>B15-((((((AVERAGE('s1'!$A$3:$A$57)-A15)^2)/'s1'!$H$5)+(1+1/COUNT('s1'!$A$3:$A$57))))^0.5)*'s1'!$H$12*'s1'!$H$8</f>
        <v>61.321452981470102</v>
      </c>
      <c r="F15" s="13">
        <f>B15+((((((AVERAGE('s1'!$A$3:$A$57)-A15)^2)/'s1'!$H$5)+(1+1/COUNT('s1'!$A$3:$A$57))))^0.5)*'s1'!$H$12*'s1'!$H$8</f>
        <v>77.497613752097365</v>
      </c>
      <c r="G15" s="2"/>
      <c r="H15" s="3"/>
    </row>
    <row r="16" spans="1:8" x14ac:dyDescent="0.35">
      <c r="A16">
        <f t="shared" si="0"/>
        <v>4.3</v>
      </c>
      <c r="B16" s="11">
        <f>+A16*'s1'!$H$3+'s1'!$H$4</f>
        <v>69.033768188660304</v>
      </c>
      <c r="C16" s="12">
        <f>B16-((((((AVERAGE('s1'!$A$3:$A$57)-A16)^2)/'s1'!$H$5)+(1/COUNT('s1'!$A$3:$A$57))))^0.5)*'s1'!$H$12*'s1'!$H$8</f>
        <v>64.829814775906726</v>
      </c>
      <c r="D16" s="11">
        <f>B16+((((((AVERAGE('s1'!$A$3:$A$57)-A16)^2)/'s1'!$H$5)+(1/COUNT('s1'!$A$3:$A$57))))^0.5)*'s1'!$H$12*'s1'!$H$8</f>
        <v>73.237721601413881</v>
      </c>
      <c r="E16" s="11">
        <f>B16-((((((AVERAGE('s1'!$A$3:$A$57)-A16)^2)/'s1'!$H$5)+(1+1/COUNT('s1'!$A$3:$A$57))))^0.5)*'s1'!$H$12*'s1'!$H$8</f>
        <v>60.95753327554317</v>
      </c>
      <c r="F16" s="13">
        <f>B16+((((((AVERAGE('s1'!$A$3:$A$57)-A16)^2)/'s1'!$H$5)+(1+1/COUNT('s1'!$A$3:$A$57))))^0.5)*'s1'!$H$12*'s1'!$H$8</f>
        <v>77.110003101777437</v>
      </c>
      <c r="G16" s="2"/>
      <c r="H16" s="3"/>
    </row>
    <row r="17" spans="1:8" x14ac:dyDescent="0.35">
      <c r="A17">
        <f t="shared" si="0"/>
        <v>4.3999999999999995</v>
      </c>
      <c r="B17" s="11">
        <f>+A17*'s1'!$H$3+'s1'!$H$4</f>
        <v>68.658003010536873</v>
      </c>
      <c r="C17" s="12">
        <f>B17-((((((AVERAGE('s1'!$A$3:$A$57)-A17)^2)/'s1'!$H$5)+(1/COUNT('s1'!$A$3:$A$57))))^0.5)*'s1'!$H$12*'s1'!$H$8</f>
        <v>64.476684973494713</v>
      </c>
      <c r="D17" s="11">
        <f>B17+((((((AVERAGE('s1'!$A$3:$A$57)-A17)^2)/'s1'!$H$5)+(1/COUNT('s1'!$A$3:$A$57))))^0.5)*'s1'!$H$12*'s1'!$H$8</f>
        <v>72.839321047579034</v>
      </c>
      <c r="E17" s="11">
        <f>B17-((((((AVERAGE('s1'!$A$3:$A$57)-A17)^2)/'s1'!$H$5)+(1+1/COUNT('s1'!$A$3:$A$57))))^0.5)*'s1'!$H$12*'s1'!$H$8</f>
        <v>60.593527416789698</v>
      </c>
      <c r="F17" s="13">
        <f>B17+((((((AVERAGE('s1'!$A$3:$A$57)-A17)^2)/'s1'!$H$5)+(1+1/COUNT('s1'!$A$3:$A$57))))^0.5)*'s1'!$H$12*'s1'!$H$8</f>
        <v>76.722478604284049</v>
      </c>
      <c r="G17" s="2"/>
      <c r="H17" s="3"/>
    </row>
    <row r="18" spans="1:8" x14ac:dyDescent="0.35">
      <c r="A18">
        <f t="shared" si="0"/>
        <v>4.4999999999999991</v>
      </c>
      <c r="B18" s="11">
        <f>+A18*'s1'!$H$3+'s1'!$H$4</f>
        <v>68.282237832413443</v>
      </c>
      <c r="C18" s="12">
        <f>B18-((((((AVERAGE('s1'!$A$3:$A$57)-A18)^2)/'s1'!$H$5)+(1/COUNT('s1'!$A$3:$A$57))))^0.5)*'s1'!$H$12*'s1'!$H$8</f>
        <v>64.123477568233682</v>
      </c>
      <c r="D18" s="11">
        <f>B18+((((((AVERAGE('s1'!$A$3:$A$57)-A18)^2)/'s1'!$H$5)+(1/COUNT('s1'!$A$3:$A$57))))^0.5)*'s1'!$H$12*'s1'!$H$8</f>
        <v>72.440998096593205</v>
      </c>
      <c r="E18" s="11">
        <f>B18-((((((AVERAGE('s1'!$A$3:$A$57)-A18)^2)/'s1'!$H$5)+(1+1/COUNT('s1'!$A$3:$A$57))))^0.5)*'s1'!$H$12*'s1'!$H$8</f>
        <v>60.229435027788817</v>
      </c>
      <c r="F18" s="13">
        <f>B18+((((((AVERAGE('s1'!$A$3:$A$57)-A18)^2)/'s1'!$H$5)+(1+1/COUNT('s1'!$A$3:$A$57))))^0.5)*'s1'!$H$12*'s1'!$H$8</f>
        <v>76.335040637038077</v>
      </c>
      <c r="H18" s="3"/>
    </row>
    <row r="19" spans="1:8" x14ac:dyDescent="0.35">
      <c r="A19">
        <f t="shared" si="0"/>
        <v>4.5999999999999988</v>
      </c>
      <c r="B19" s="11">
        <f>+A19*'s1'!$H$3+'s1'!$H$4</f>
        <v>67.906472654290013</v>
      </c>
      <c r="C19" s="12">
        <f>B19-((((((AVERAGE('s1'!$A$3:$A$57)-A19)^2)/'s1'!$H$5)+(1/COUNT('s1'!$A$3:$A$57))))^0.5)*'s1'!$H$12*'s1'!$H$8</f>
        <v>63.770191290470372</v>
      </c>
      <c r="D19" s="11">
        <f>B19+((((((AVERAGE('s1'!$A$3:$A$57)-A19)^2)/'s1'!$H$5)+(1/COUNT('s1'!$A$3:$A$57))))^0.5)*'s1'!$H$12*'s1'!$H$8</f>
        <v>72.042754018109662</v>
      </c>
      <c r="E19" s="11">
        <f>B19-((((((AVERAGE('s1'!$A$3:$A$57)-A19)^2)/'s1'!$H$5)+(1+1/COUNT('s1'!$A$3:$A$57))))^0.5)*'s1'!$H$12*'s1'!$H$8</f>
        <v>59.865255731713468</v>
      </c>
      <c r="F19" s="13">
        <f>B19+((((((AVERAGE('s1'!$A$3:$A$57)-A19)^2)/'s1'!$H$5)+(1+1/COUNT('s1'!$A$3:$A$57))))^0.5)*'s1'!$H$12*'s1'!$H$8</f>
        <v>75.947689576866566</v>
      </c>
      <c r="G19" s="5"/>
    </row>
    <row r="20" spans="1:8" x14ac:dyDescent="0.35">
      <c r="A20">
        <f t="shared" si="0"/>
        <v>4.6999999999999984</v>
      </c>
      <c r="B20" s="11">
        <f>+A20*'s1'!$H$3+'s1'!$H$4</f>
        <v>67.530707476166583</v>
      </c>
      <c r="C20" s="12">
        <f>B20-((((((AVERAGE('s1'!$A$3:$A$57)-A20)^2)/'s1'!$H$5)+(1/COUNT('s1'!$A$3:$A$57))))^0.5)*'s1'!$H$12*'s1'!$H$8</f>
        <v>63.416824847289391</v>
      </c>
      <c r="D20" s="11">
        <f>B20+((((((AVERAGE('s1'!$A$3:$A$57)-A20)^2)/'s1'!$H$5)+(1/COUNT('s1'!$A$3:$A$57))))^0.5)*'s1'!$H$12*'s1'!$H$8</f>
        <v>71.644590105043775</v>
      </c>
      <c r="E20" s="11">
        <f>B20-((((((AVERAGE('s1'!$A$3:$A$57)-A20)^2)/'s1'!$H$5)+(1+1/COUNT('s1'!$A$3:$A$57))))^0.5)*'s1'!$H$12*'s1'!$H$8</f>
        <v>59.500989152375439</v>
      </c>
      <c r="F20" s="13">
        <f>B20+((((((AVERAGE('s1'!$A$3:$A$57)-A20)^2)/'s1'!$H$5)+(1+1/COUNT('s1'!$A$3:$A$57))))^0.5)*'s1'!$H$12*'s1'!$H$8</f>
        <v>75.560425799957727</v>
      </c>
      <c r="G20" s="1"/>
      <c r="H20" s="3"/>
    </row>
    <row r="21" spans="1:8" x14ac:dyDescent="0.35">
      <c r="A21">
        <f t="shared" si="0"/>
        <v>4.799999999999998</v>
      </c>
      <c r="B21" s="11">
        <f>+A21*'s1'!$H$3+'s1'!$H$4</f>
        <v>67.154942298043153</v>
      </c>
      <c r="C21" s="12">
        <f>B21-((((((AVERAGE('s1'!$A$3:$A$57)-A21)^2)/'s1'!$H$5)+(1/COUNT('s1'!$A$3:$A$57))))^0.5)*'s1'!$H$12*'s1'!$H$8</f>
        <v>63.063376922125514</v>
      </c>
      <c r="D21" s="11">
        <f>B21+((((((AVERAGE('s1'!$A$3:$A$57)-A21)^2)/'s1'!$H$5)+(1/COUNT('s1'!$A$3:$A$57))))^0.5)*'s1'!$H$12*'s1'!$H$8</f>
        <v>71.246507673960792</v>
      </c>
      <c r="E21" s="11">
        <f>B21-((((((AVERAGE('s1'!$A$3:$A$57)-A21)^2)/'s1'!$H$5)+(1+1/COUNT('s1'!$A$3:$A$57))))^0.5)*'s1'!$H$12*'s1'!$H$8</f>
        <v>59.136634914270829</v>
      </c>
      <c r="F21" s="13">
        <f>B21+((((((AVERAGE('s1'!$A$3:$A$57)-A21)^2)/'s1'!$H$5)+(1+1/COUNT('s1'!$A$3:$A$57))))^0.5)*'s1'!$H$12*'s1'!$H$8</f>
        <v>75.173249681815477</v>
      </c>
      <c r="G21" s="2"/>
      <c r="H21" s="3"/>
    </row>
    <row r="22" spans="1:8" x14ac:dyDescent="0.35">
      <c r="A22">
        <f t="shared" si="0"/>
        <v>4.8999999999999977</v>
      </c>
      <c r="B22" s="11">
        <f>+A22*'s1'!$H$3+'s1'!$H$4</f>
        <v>66.779177119919723</v>
      </c>
      <c r="C22" s="12">
        <f>B22-((((((AVERAGE('s1'!$A$3:$A$57)-A22)^2)/'s1'!$H$5)+(1/COUNT('s1'!$A$3:$A$57))))^0.5)*'s1'!$H$12*'s1'!$H$8</f>
        <v>62.709846174374341</v>
      </c>
      <c r="D22" s="11">
        <f>B22+((((((AVERAGE('s1'!$A$3:$A$57)-A22)^2)/'s1'!$H$5)+(1/COUNT('s1'!$A$3:$A$57))))^0.5)*'s1'!$H$12*'s1'!$H$8</f>
        <v>70.848508065465111</v>
      </c>
      <c r="E22" s="11">
        <f>B22-((((((AVERAGE('s1'!$A$3:$A$57)-A22)^2)/'s1'!$H$5)+(1+1/COUNT('s1'!$A$3:$A$57))))^0.5)*'s1'!$H$12*'s1'!$H$8</f>
        <v>58.772192642625974</v>
      </c>
      <c r="F22" s="13">
        <f>B22+((((((AVERAGE('s1'!$A$3:$A$57)-A22)^2)/'s1'!$H$5)+(1+1/COUNT('s1'!$A$3:$A$57))))^0.5)*'s1'!$H$12*'s1'!$H$8</f>
        <v>74.786161597213464</v>
      </c>
      <c r="G22" s="2"/>
      <c r="H22" s="3"/>
    </row>
    <row r="23" spans="1:8" x14ac:dyDescent="0.35">
      <c r="A23">
        <f t="shared" si="0"/>
        <v>4.9999999999999973</v>
      </c>
      <c r="B23" s="11">
        <f>+A23*'s1'!$H$3+'s1'!$H$4</f>
        <v>66.403411941796293</v>
      </c>
      <c r="C23" s="12">
        <f>B23-((((((AVERAGE('s1'!$A$3:$A$57)-A23)^2)/'s1'!$H$5)+(1/COUNT('s1'!$A$3:$A$57))))^0.5)*'s1'!$H$12*'s1'!$H$8</f>
        <v>62.356231239001666</v>
      </c>
      <c r="D23" s="11">
        <f>B23+((((((AVERAGE('s1'!$A$3:$A$57)-A23)^2)/'s1'!$H$5)+(1/COUNT('s1'!$A$3:$A$57))))^0.5)*'s1'!$H$12*'s1'!$H$8</f>
        <v>70.450592644590927</v>
      </c>
      <c r="E23" s="11">
        <f>B23-((((((AVERAGE('s1'!$A$3:$A$57)-A23)^2)/'s1'!$H$5)+(1+1/COUNT('s1'!$A$3:$A$57))))^0.5)*'s1'!$H$12*'s1'!$H$8</f>
        <v>58.407661963443857</v>
      </c>
      <c r="F23" s="13">
        <f>B23+((((((AVERAGE('s1'!$A$3:$A$57)-A23)^2)/'s1'!$H$5)+(1+1/COUNT('s1'!$A$3:$A$57))))^0.5)*'s1'!$H$12*'s1'!$H$8</f>
        <v>74.399161920148728</v>
      </c>
      <c r="G23" s="2"/>
      <c r="H23" s="3"/>
    </row>
    <row r="24" spans="1:8" x14ac:dyDescent="0.35">
      <c r="A24">
        <f t="shared" si="0"/>
        <v>5.099999999999997</v>
      </c>
      <c r="B24" s="11">
        <f>+A24*'s1'!$H$3+'s1'!$H$4</f>
        <v>66.027646763672863</v>
      </c>
      <c r="C24" s="12">
        <f>B24-((((((AVERAGE('s1'!$A$3:$A$57)-A24)^2)/'s1'!$H$5)+(1/COUNT('s1'!$A$3:$A$57))))^0.5)*'s1'!$H$12*'s1'!$H$8</f>
        <v>62.002530726151967</v>
      </c>
      <c r="D24" s="11">
        <f>B24+((((((AVERAGE('s1'!$A$3:$A$57)-A24)^2)/'s1'!$H$5)+(1/COUNT('s1'!$A$3:$A$57))))^0.5)*'s1'!$H$12*'s1'!$H$8</f>
        <v>70.052762801193751</v>
      </c>
      <c r="E24" s="11">
        <f>B24-((((((AVERAGE('s1'!$A$3:$A$57)-A24)^2)/'s1'!$H$5)+(1+1/COUNT('s1'!$A$3:$A$57))))^0.5)*'s1'!$H$12*'s1'!$H$8</f>
        <v>58.043042503550907</v>
      </c>
      <c r="F24" s="13">
        <f>B24+((((((AVERAGE('s1'!$A$3:$A$57)-A24)^2)/'s1'!$H$5)+(1+1/COUNT('s1'!$A$3:$A$57))))^0.5)*'s1'!$H$12*'s1'!$H$8</f>
        <v>74.012251023794818</v>
      </c>
      <c r="H24" s="3"/>
    </row>
    <row r="25" spans="1:8" x14ac:dyDescent="0.35">
      <c r="A25">
        <f t="shared" si="0"/>
        <v>5.1999999999999966</v>
      </c>
      <c r="B25" s="11">
        <f>+A25*'s1'!$H$3+'s1'!$H$4</f>
        <v>65.651881585549432</v>
      </c>
      <c r="C25" s="12">
        <f>B25-((((((AVERAGE('s1'!$A$3:$A$57)-A25)^2)/'s1'!$H$5)+(1/COUNT('s1'!$A$3:$A$57))))^0.5)*'s1'!$H$12*'s1'!$H$8</f>
        <v>61.648743220756472</v>
      </c>
      <c r="D25" s="11">
        <f>B25+((((((AVERAGE('s1'!$A$3:$A$57)-A25)^2)/'s1'!$H$5)+(1/COUNT('s1'!$A$3:$A$57))))^0.5)*'s1'!$H$12*'s1'!$H$8</f>
        <v>69.655019950342393</v>
      </c>
      <c r="E25" s="11">
        <f>B25-((((((AVERAGE('s1'!$A$3:$A$57)-A25)^2)/'s1'!$H$5)+(1+1/COUNT('s1'!$A$3:$A$57))))^0.5)*'s1'!$H$12*'s1'!$H$8</f>
        <v>57.678333890644296</v>
      </c>
      <c r="F25" s="13">
        <f>B25+((((((AVERAGE('s1'!$A$3:$A$57)-A25)^2)/'s1'!$H$5)+(1+1/COUNT('s1'!$A$3:$A$57))))^0.5)*'s1'!$H$12*'s1'!$H$8</f>
        <v>73.625429280454568</v>
      </c>
      <c r="G25" s="5"/>
    </row>
    <row r="26" spans="1:8" x14ac:dyDescent="0.35">
      <c r="A26">
        <f t="shared" si="0"/>
        <v>5.2999999999999963</v>
      </c>
      <c r="B26" s="11">
        <f>+A26*'s1'!$H$3+'s1'!$H$4</f>
        <v>65.276116407426002</v>
      </c>
      <c r="C26" s="12">
        <f>B26-((((((AVERAGE('s1'!$A$3:$A$57)-A26)^2)/'s1'!$H$5)+(1/COUNT('s1'!$A$3:$A$57))))^0.5)*'s1'!$H$12*'s1'!$H$8</f>
        <v>61.294867282141162</v>
      </c>
      <c r="D26" s="11">
        <f>B26+((((((AVERAGE('s1'!$A$3:$A$57)-A26)^2)/'s1'!$H$5)+(1/COUNT('s1'!$A$3:$A$57))))^0.5)*'s1'!$H$12*'s1'!$H$8</f>
        <v>69.25736553271085</v>
      </c>
      <c r="E26" s="11">
        <f>B26-((((((AVERAGE('s1'!$A$3:$A$57)-A26)^2)/'s1'!$H$5)+(1+1/COUNT('s1'!$A$3:$A$57))))^0.5)*'s1'!$H$12*'s1'!$H$8</f>
        <v>57.3135357533396</v>
      </c>
      <c r="F26" s="13">
        <f>B26+((((((AVERAGE('s1'!$A$3:$A$57)-A26)^2)/'s1'!$H$5)+(1+1/COUNT('s1'!$A$3:$A$57))))^0.5)*'s1'!$H$12*'s1'!$H$8</f>
        <v>73.238697061512411</v>
      </c>
      <c r="G26" s="1"/>
      <c r="H26" s="3"/>
    </row>
    <row r="27" spans="1:8" x14ac:dyDescent="0.35">
      <c r="A27">
        <f t="shared" si="0"/>
        <v>5.3999999999999959</v>
      </c>
      <c r="B27" s="11">
        <f>+A27*'s1'!$H$3+'s1'!$H$4</f>
        <v>64.900351229302572</v>
      </c>
      <c r="C27" s="12">
        <f>B27-((((((AVERAGE('s1'!$A$3:$A$57)-A27)^2)/'s1'!$H$5)+(1/COUNT('s1'!$A$3:$A$57))))^0.5)*'s1'!$H$12*'s1'!$H$8</f>
        <v>60.940901443635369</v>
      </c>
      <c r="D27" s="11">
        <f>B27+((((((AVERAGE('s1'!$A$3:$A$57)-A27)^2)/'s1'!$H$5)+(1/COUNT('s1'!$A$3:$A$57))))^0.5)*'s1'!$H$12*'s1'!$H$8</f>
        <v>68.859801014969776</v>
      </c>
      <c r="E27" s="11">
        <f>B27-((((((AVERAGE('s1'!$A$3:$A$57)-A27)^2)/'s1'!$H$5)+(1+1/COUNT('s1'!$A$3:$A$57))))^0.5)*'s1'!$H$12*'s1'!$H$8</f>
        <v>56.948647721218926</v>
      </c>
      <c r="F27" s="13">
        <f>B27+((((((AVERAGE('s1'!$A$3:$A$57)-A27)^2)/'s1'!$H$5)+(1+1/COUNT('s1'!$A$3:$A$57))))^0.5)*'s1'!$H$12*'s1'!$H$8</f>
        <v>72.852054737386226</v>
      </c>
      <c r="G27" s="2"/>
      <c r="H27" s="3"/>
    </row>
    <row r="28" spans="1:8" x14ac:dyDescent="0.35">
      <c r="A28">
        <f t="shared" si="0"/>
        <v>5.4999999999999956</v>
      </c>
      <c r="B28" s="11">
        <f>+A28*'s1'!$H$3+'s1'!$H$4</f>
        <v>64.524586051179142</v>
      </c>
      <c r="C28" s="12">
        <f>B28-((((((AVERAGE('s1'!$A$3:$A$57)-A28)^2)/'s1'!$H$5)+(1/COUNT('s1'!$A$3:$A$57))))^0.5)*'s1'!$H$12*'s1'!$H$8</f>
        <v>60.586844212181369</v>
      </c>
      <c r="D28" s="11">
        <f>B28+((((((AVERAGE('s1'!$A$3:$A$57)-A28)^2)/'s1'!$H$5)+(1/COUNT('s1'!$A$3:$A$57))))^0.5)*'s1'!$H$12*'s1'!$H$8</f>
        <v>68.462327890176908</v>
      </c>
      <c r="E28" s="11">
        <f>B28-((((((AVERAGE('s1'!$A$3:$A$57)-A28)^2)/'s1'!$H$5)+(1+1/COUNT('s1'!$A$3:$A$57))))^0.5)*'s1'!$H$12*'s1'!$H$8</f>
        <v>56.583669424879425</v>
      </c>
      <c r="F28" s="13">
        <f>B28+((((((AVERAGE('s1'!$A$3:$A$57)-A28)^2)/'s1'!$H$5)+(1+1/COUNT('s1'!$A$3:$A$57))))^0.5)*'s1'!$H$12*'s1'!$H$8</f>
        <v>72.465502677478867</v>
      </c>
      <c r="G28" s="2"/>
      <c r="H28" s="3"/>
    </row>
    <row r="29" spans="1:8" x14ac:dyDescent="0.35">
      <c r="A29">
        <f t="shared" si="0"/>
        <v>5.5999999999999952</v>
      </c>
      <c r="B29" s="11">
        <f>+A29*'s1'!$H$3+'s1'!$H$4</f>
        <v>64.148820873055712</v>
      </c>
      <c r="C29" s="12">
        <f>B29-((((((AVERAGE('s1'!$A$3:$A$57)-A29)^2)/'s1'!$H$5)+(1/COUNT('s1'!$A$3:$A$57))))^0.5)*'s1'!$H$12*'s1'!$H$8</f>
        <v>60.232694067945623</v>
      </c>
      <c r="D29" s="11">
        <f>B29+((((((AVERAGE('s1'!$A$3:$A$57)-A29)^2)/'s1'!$H$5)+(1/COUNT('s1'!$A$3:$A$57))))^0.5)*'s1'!$H$12*'s1'!$H$8</f>
        <v>68.064947678165794</v>
      </c>
      <c r="E29" s="11">
        <f>B29-((((((AVERAGE('s1'!$A$3:$A$57)-A29)^2)/'s1'!$H$5)+(1+1/COUNT('s1'!$A$3:$A$57))))^0.5)*'s1'!$H$12*'s1'!$H$8</f>
        <v>56.21860049598223</v>
      </c>
      <c r="F29" s="13">
        <f>B29+((((((AVERAGE('s1'!$A$3:$A$57)-A29)^2)/'s1'!$H$5)+(1+1/COUNT('s1'!$A$3:$A$57))))^0.5)*'s1'!$H$12*'s1'!$H$8</f>
        <v>72.079041250129194</v>
      </c>
      <c r="G29" s="2"/>
      <c r="H29" s="3"/>
    </row>
    <row r="30" spans="1:8" x14ac:dyDescent="0.35">
      <c r="A30">
        <f t="shared" si="0"/>
        <v>5.6999999999999948</v>
      </c>
      <c r="B30" s="11">
        <f>+A30*'s1'!$H$3+'s1'!$H$4</f>
        <v>63.773055694932282</v>
      </c>
      <c r="C30" s="12">
        <f>B30-((((((AVERAGE('s1'!$A$3:$A$57)-A30)^2)/'s1'!$H$5)+(1/COUNT('s1'!$A$3:$A$57))))^0.5)*'s1'!$H$12*'s1'!$H$8</f>
        <v>59.878449463932206</v>
      </c>
      <c r="D30" s="11">
        <f>B30+((((((AVERAGE('s1'!$A$3:$A$57)-A30)^2)/'s1'!$H$5)+(1/COUNT('s1'!$A$3:$A$57))))^0.5)*'s1'!$H$12*'s1'!$H$8</f>
        <v>67.66766192593235</v>
      </c>
      <c r="E30" s="11">
        <f>B30-((((((AVERAGE('s1'!$A$3:$A$57)-A30)^2)/'s1'!$H$5)+(1+1/COUNT('s1'!$A$3:$A$57))))^0.5)*'s1'!$H$12*'s1'!$H$8</f>
        <v>55.853440567301746</v>
      </c>
      <c r="F30" s="13">
        <f>B30+((((((AVERAGE('s1'!$A$3:$A$57)-A30)^2)/'s1'!$H$5)+(1+1/COUNT('s1'!$A$3:$A$57))))^0.5)*'s1'!$H$12*'s1'!$H$8</f>
        <v>71.692670822562818</v>
      </c>
      <c r="H30" s="3"/>
    </row>
    <row r="31" spans="1:8" x14ac:dyDescent="0.35">
      <c r="A31">
        <f t="shared" si="0"/>
        <v>5.7999999999999945</v>
      </c>
      <c r="B31" s="11">
        <f>+A31*'s1'!$H$3+'s1'!$H$4</f>
        <v>63.397290516808852</v>
      </c>
      <c r="C31" s="12">
        <f>B31-((((((AVERAGE('s1'!$A$3:$A$57)-A31)^2)/'s1'!$H$5)+(1/COUNT('s1'!$A$3:$A$57))))^0.5)*'s1'!$H$12*'s1'!$H$8</f>
        <v>59.524108825599129</v>
      </c>
      <c r="D31" s="11">
        <f>B31+((((((AVERAGE('s1'!$A$3:$A$57)-A31)^2)/'s1'!$H$5)+(1/COUNT('s1'!$A$3:$A$57))))^0.5)*'s1'!$H$12*'s1'!$H$8</f>
        <v>67.270472208018575</v>
      </c>
      <c r="E31" s="11">
        <f>B31-((((((AVERAGE('s1'!$A$3:$A$57)-A31)^2)/'s1'!$H$5)+(1+1/COUNT('s1'!$A$3:$A$57))))^0.5)*'s1'!$H$12*'s1'!$H$8</f>
        <v>55.488189272775372</v>
      </c>
      <c r="F31" s="13">
        <f>B31+((((((AVERAGE('s1'!$A$3:$A$57)-A31)^2)/'s1'!$H$5)+(1+1/COUNT('s1'!$A$3:$A$57))))^0.5)*'s1'!$H$12*'s1'!$H$8</f>
        <v>71.306391760842331</v>
      </c>
      <c r="H31" s="3"/>
    </row>
    <row r="32" spans="1:8" x14ac:dyDescent="0.35">
      <c r="A32">
        <f t="shared" si="0"/>
        <v>5.8999999999999941</v>
      </c>
      <c r="B32" s="11">
        <f>+A32*'s1'!$H$3+'s1'!$H$4</f>
        <v>63.021525338685422</v>
      </c>
      <c r="C32" s="12">
        <f>B32-((((((AVERAGE('s1'!$A$3:$A$57)-A32)^2)/'s1'!$H$5)+(1/COUNT('s1'!$A$3:$A$57))))^0.5)*'s1'!$H$12*'s1'!$H$8</f>
        <v>59.169670550478251</v>
      </c>
      <c r="D32" s="11">
        <f>B32+((((((AVERAGE('s1'!$A$3:$A$57)-A32)^2)/'s1'!$H$5)+(1/COUNT('s1'!$A$3:$A$57))))^0.5)*'s1'!$H$12*'s1'!$H$8</f>
        <v>66.873380126892584</v>
      </c>
      <c r="E32" s="11">
        <f>B32-((((((AVERAGE('s1'!$A$3:$A$57)-A32)^2)/'s1'!$H$5)+(1+1/COUNT('s1'!$A$3:$A$57))))^0.5)*'s1'!$H$12*'s1'!$H$8</f>
        <v>55.122846247553525</v>
      </c>
      <c r="F32" s="13">
        <f>B32+((((((AVERAGE('s1'!$A$3:$A$57)-A32)^2)/'s1'!$H$5)+(1+1/COUNT('s1'!$A$3:$A$57))))^0.5)*'s1'!$H$12*'s1'!$H$8</f>
        <v>70.920204429817318</v>
      </c>
    </row>
    <row r="33" spans="1:7" x14ac:dyDescent="0.35">
      <c r="A33">
        <f t="shared" si="0"/>
        <v>5.9999999999999938</v>
      </c>
      <c r="B33" s="11">
        <f>+A33*'s1'!$H$3+'s1'!$H$4</f>
        <v>62.645760160561991</v>
      </c>
      <c r="C33" s="12">
        <f>B33-((((((AVERAGE('s1'!$A$3:$A$57)-A33)^2)/'s1'!$H$5)+(1/COUNT('s1'!$A$3:$A$57))))^0.5)*'s1'!$H$12*'s1'!$H$8</f>
        <v>58.815133007799474</v>
      </c>
      <c r="D33" s="11">
        <f>B33+((((((AVERAGE('s1'!$A$3:$A$57)-A33)^2)/'s1'!$H$5)+(1/COUNT('s1'!$A$3:$A$57))))^0.5)*'s1'!$H$12*'s1'!$H$8</f>
        <v>66.476387313324508</v>
      </c>
      <c r="E33" s="11">
        <f>B33-((((((AVERAGE('s1'!$A$3:$A$57)-A33)^2)/'s1'!$H$5)+(1+1/COUNT('s1'!$A$3:$A$57))))^0.5)*'s1'!$H$12*'s1'!$H$8</f>
        <v>54.757411128050109</v>
      </c>
      <c r="F33" s="13">
        <f>B33+((((((AVERAGE('s1'!$A$3:$A$57)-A33)^2)/'s1'!$H$5)+(1+1/COUNT('s1'!$A$3:$A$57))))^0.5)*'s1'!$H$12*'s1'!$H$8</f>
        <v>70.534109193073874</v>
      </c>
    </row>
    <row r="34" spans="1:7" x14ac:dyDescent="0.35">
      <c r="A34">
        <f t="shared" si="0"/>
        <v>6.0999999999999934</v>
      </c>
      <c r="B34" s="11">
        <f>+A34*'s1'!$H$3+'s1'!$H$4</f>
        <v>62.269994982438561</v>
      </c>
      <c r="C34" s="12">
        <f>B34-((((((AVERAGE('s1'!$A$3:$A$57)-A34)^2)/'s1'!$H$5)+(1/COUNT('s1'!$A$3:$A$57))))^0.5)*'s1'!$H$12*'s1'!$H$8</f>
        <v>58.460494538120017</v>
      </c>
      <c r="D34" s="11">
        <f>B34+((((((AVERAGE('s1'!$A$3:$A$57)-A34)^2)/'s1'!$H$5)+(1/COUNT('s1'!$A$3:$A$57))))^0.5)*'s1'!$H$12*'s1'!$H$8</f>
        <v>66.079495426757106</v>
      </c>
      <c r="E34" s="11">
        <f>B34-((((((AVERAGE('s1'!$A$3:$A$57)-A34)^2)/'s1'!$H$5)+(1+1/COUNT('s1'!$A$3:$A$57))))^0.5)*'s1'!$H$12*'s1'!$H$8</f>
        <v>54.39188355199326</v>
      </c>
      <c r="F34" s="13">
        <f>B34+((((((AVERAGE('s1'!$A$3:$A$57)-A34)^2)/'s1'!$H$5)+(1+1/COUNT('s1'!$A$3:$A$57))))^0.5)*'s1'!$H$12*'s1'!$H$8</f>
        <v>70.148106412883863</v>
      </c>
    </row>
    <row r="35" spans="1:7" x14ac:dyDescent="0.35">
      <c r="A35">
        <f t="shared" si="0"/>
        <v>6.1999999999999931</v>
      </c>
      <c r="B35" s="11">
        <f>+A35*'s1'!$H$3+'s1'!$H$4</f>
        <v>61.894229804315131</v>
      </c>
      <c r="C35" s="12">
        <f>B35-((((((AVERAGE('s1'!$A$3:$A$57)-A35)^2)/'s1'!$H$5)+(1/COUNT('s1'!$A$3:$A$57))))^0.5)*'s1'!$H$12*'s1'!$H$8</f>
        <v>58.105753452959668</v>
      </c>
      <c r="D35" s="11">
        <f>B35+((((((AVERAGE('s1'!$A$3:$A$57)-A35)^2)/'s1'!$H$5)+(1/COUNT('s1'!$A$3:$A$57))))^0.5)*'s1'!$H$12*'s1'!$H$8</f>
        <v>65.682706155670601</v>
      </c>
      <c r="E35" s="11">
        <f>B35-((((((AVERAGE('s1'!$A$3:$A$57)-A35)^2)/'s1'!$H$5)+(1+1/COUNT('s1'!$A$3:$A$57))))^0.5)*'s1'!$H$12*'s1'!$H$8</f>
        <v>54.026263158476489</v>
      </c>
      <c r="F35" s="13">
        <f>B35+((((((AVERAGE('s1'!$A$3:$A$57)-A35)^2)/'s1'!$H$5)+(1+1/COUNT('s1'!$A$3:$A$57))))^0.5)*'s1'!$H$12*'s1'!$H$8</f>
        <v>69.762196450153766</v>
      </c>
    </row>
    <row r="36" spans="1:7" x14ac:dyDescent="0.35">
      <c r="A36">
        <f t="shared" si="0"/>
        <v>6.2999999999999927</v>
      </c>
      <c r="B36" s="11">
        <f>+A36*'s1'!$H$3+'s1'!$H$4</f>
        <v>61.518464626191701</v>
      </c>
      <c r="C36" s="12">
        <f>B36-((((((AVERAGE('s1'!$A$3:$A$57)-A36)^2)/'s1'!$H$5)+(1/COUNT('s1'!$A$3:$A$57))))^0.5)*'s1'!$H$12*'s1'!$H$8</f>
        <v>57.75090803444278</v>
      </c>
      <c r="D36" s="11">
        <f>B36+((((((AVERAGE('s1'!$A$3:$A$57)-A36)^2)/'s1'!$H$5)+(1/COUNT('s1'!$A$3:$A$57))))^0.5)*'s1'!$H$12*'s1'!$H$8</f>
        <v>65.286021217940615</v>
      </c>
      <c r="E36" s="11">
        <f>B36-((((((AVERAGE('s1'!$A$3:$A$57)-A36)^2)/'s1'!$H$5)+(1+1/COUNT('s1'!$A$3:$A$57))))^0.5)*'s1'!$H$12*'s1'!$H$8</f>
        <v>53.660549588010106</v>
      </c>
      <c r="F36" s="13">
        <f>B36+((((((AVERAGE('s1'!$A$3:$A$57)-A36)^2)/'s1'!$H$5)+(1+1/COUNT('s1'!$A$3:$A$57))))^0.5)*'s1'!$H$12*'s1'!$H$8</f>
        <v>69.376379664373303</v>
      </c>
    </row>
    <row r="37" spans="1:7" x14ac:dyDescent="0.35">
      <c r="A37">
        <f t="shared" si="0"/>
        <v>6.3999999999999924</v>
      </c>
      <c r="B37" s="11">
        <f>+A37*'s1'!$H$3+'s1'!$H$4</f>
        <v>61.142699448068264</v>
      </c>
      <c r="C37" s="12">
        <f>B37-((((((AVERAGE('s1'!$A$3:$A$57)-A37)^2)/'s1'!$H$5)+(1/COUNT('s1'!$A$3:$A$57))))^0.5)*'s1'!$H$12*'s1'!$H$8</f>
        <v>57.395956534948048</v>
      </c>
      <c r="D37" s="11">
        <f>B37+((((((AVERAGE('s1'!$A$3:$A$57)-A37)^2)/'s1'!$H$5)+(1/COUNT('s1'!$A$3:$A$57))))^0.5)*'s1'!$H$12*'s1'!$H$8</f>
        <v>64.889442361188472</v>
      </c>
      <c r="E37" s="11">
        <f>B37-((((((AVERAGE('s1'!$A$3:$A$57)-A37)^2)/'s1'!$H$5)+(1+1/COUNT('s1'!$A$3:$A$57))))^0.5)*'s1'!$H$12*'s1'!$H$8</f>
        <v>53.294742482572957</v>
      </c>
      <c r="F37" s="13">
        <f>B37+((((((AVERAGE('s1'!$A$3:$A$57)-A37)^2)/'s1'!$H$5)+(1+1/COUNT('s1'!$A$3:$A$57))))^0.5)*'s1'!$H$12*'s1'!$H$8</f>
        <v>68.99065641356357</v>
      </c>
    </row>
    <row r="38" spans="1:7" x14ac:dyDescent="0.35">
      <c r="A38">
        <f t="shared" si="0"/>
        <v>6.499999999999992</v>
      </c>
      <c r="B38" s="11">
        <f>+A38*'s1'!$H$3+'s1'!$H$4</f>
        <v>60.766934269944834</v>
      </c>
      <c r="C38" s="12">
        <f>B38-((((((AVERAGE('s1'!$A$3:$A$57)-A38)^2)/'s1'!$H$5)+(1/COUNT('s1'!$A$3:$A$57))))^0.5)*'s1'!$H$12*'s1'!$H$8</f>
        <v>57.040897176767004</v>
      </c>
      <c r="D38" s="11">
        <f>B38+((((((AVERAGE('s1'!$A$3:$A$57)-A38)^2)/'s1'!$H$5)+(1/COUNT('s1'!$A$3:$A$57))))^0.5)*'s1'!$H$12*'s1'!$H$8</f>
        <v>64.492971363122663</v>
      </c>
      <c r="E38" s="11">
        <f>B38-((((((AVERAGE('s1'!$A$3:$A$57)-A38)^2)/'s1'!$H$5)+(1+1/COUNT('s1'!$A$3:$A$57))))^0.5)*'s1'!$H$12*'s1'!$H$8</f>
        <v>52.928841485664542</v>
      </c>
      <c r="F38" s="13">
        <f>B38+((((((AVERAGE('s1'!$A$3:$A$57)-A38)^2)/'s1'!$H$5)+(1+1/COUNT('s1'!$A$3:$A$57))))^0.5)*'s1'!$H$12*'s1'!$H$8</f>
        <v>68.605027054225133</v>
      </c>
    </row>
    <row r="39" spans="1:7" x14ac:dyDescent="0.35">
      <c r="A39">
        <f t="shared" si="0"/>
        <v>6.5999999999999917</v>
      </c>
      <c r="B39" s="11">
        <f>+A39*'s1'!$H$3+'s1'!$H$4</f>
        <v>60.391169091821403</v>
      </c>
      <c r="C39" s="12">
        <f>B39-((((((AVERAGE('s1'!$A$3:$A$57)-A39)^2)/'s1'!$H$5)+(1/COUNT('s1'!$A$3:$A$57))))^0.5)*'s1'!$H$12*'s1'!$H$8</f>
        <v>56.68572815177226</v>
      </c>
      <c r="D39" s="11">
        <f>B39+((((((AVERAGE('s1'!$A$3:$A$57)-A39)^2)/'s1'!$H$5)+(1/COUNT('s1'!$A$3:$A$57))))^0.5)*'s1'!$H$12*'s1'!$H$8</f>
        <v>64.096610031870554</v>
      </c>
      <c r="E39" s="11">
        <f>B39-((((((AVERAGE('s1'!$A$3:$A$57)-A39)^2)/'s1'!$H$5)+(1+1/COUNT('s1'!$A$3:$A$57))))^0.5)*'s1'!$H$12*'s1'!$H$8</f>
        <v>52.562846242357281</v>
      </c>
      <c r="F39" s="13">
        <f>B39+((((((AVERAGE('s1'!$A$3:$A$57)-A39)^2)/'s1'!$H$5)+(1+1/COUNT('s1'!$A$3:$A$57))))^0.5)*'s1'!$H$12*'s1'!$H$8</f>
        <v>68.219491941285526</v>
      </c>
    </row>
    <row r="40" spans="1:7" x14ac:dyDescent="0.35">
      <c r="A40">
        <f t="shared" si="0"/>
        <v>6.6999999999999913</v>
      </c>
      <c r="B40" s="11">
        <f>+A40*'s1'!$H$3+'s1'!$H$4</f>
        <v>60.015403913697973</v>
      </c>
      <c r="C40" s="12">
        <f>B40-((((((AVERAGE('s1'!$A$3:$A$57)-A40)^2)/'s1'!$H$5)+(1/COUNT('s1'!$A$3:$A$57))))^0.5)*'s1'!$H$12*'s1'!$H$8</f>
        <v>56.330447621096631</v>
      </c>
      <c r="D40" s="11">
        <f>B40+((((((AVERAGE('s1'!$A$3:$A$57)-A40)^2)/'s1'!$H$5)+(1/COUNT('s1'!$A$3:$A$57))))^0.5)*'s1'!$H$12*'s1'!$H$8</f>
        <v>63.700360206299315</v>
      </c>
      <c r="E40" s="11">
        <f>B40-((((((AVERAGE('s1'!$A$3:$A$57)-A40)^2)/'s1'!$H$5)+(1+1/COUNT('s1'!$A$3:$A$57))))^0.5)*'s1'!$H$12*'s1'!$H$8</f>
        <v>52.196756399349219</v>
      </c>
      <c r="F40" s="13">
        <f>B40+((((((AVERAGE('s1'!$A$3:$A$57)-A40)^2)/'s1'!$H$5)+(1+1/COUNT('s1'!$A$3:$A$57))))^0.5)*'s1'!$H$12*'s1'!$H$8</f>
        <v>67.834051428046735</v>
      </c>
    </row>
    <row r="41" spans="1:7" x14ac:dyDescent="0.35">
      <c r="A41">
        <f t="shared" si="0"/>
        <v>6.7999999999999909</v>
      </c>
      <c r="B41" s="11">
        <f>+A41*'s1'!$H$3+'s1'!$H$4</f>
        <v>59.639638735574543</v>
      </c>
      <c r="C41" s="12">
        <f>B41-((((((AVERAGE('s1'!$A$3:$A$57)-A41)^2)/'s1'!$H$5)+(1/COUNT('s1'!$A$3:$A$57))))^0.5)*'s1'!$H$12*'s1'!$H$8</f>
        <v>55.975053714824327</v>
      </c>
      <c r="D41" s="11">
        <f>B41+((((((AVERAGE('s1'!$A$3:$A$57)-A41)^2)/'s1'!$H$5)+(1/COUNT('s1'!$A$3:$A$57))))^0.5)*'s1'!$H$12*'s1'!$H$8</f>
        <v>63.30422375632476</v>
      </c>
      <c r="E41" s="11">
        <f>B41-((((((AVERAGE('s1'!$A$3:$A$57)-A41)^2)/'s1'!$H$5)+(1+1/COUNT('s1'!$A$3:$A$57))))^0.5)*'s1'!$H$12*'s1'!$H$8</f>
        <v>51.83057160501685</v>
      </c>
      <c r="F41" s="13">
        <f>B41+((((((AVERAGE('s1'!$A$3:$A$57)-A41)^2)/'s1'!$H$5)+(1+1/COUNT('s1'!$A$3:$A$57))))^0.5)*'s1'!$H$12*'s1'!$H$8</f>
        <v>67.448705866132244</v>
      </c>
    </row>
    <row r="42" spans="1:7" x14ac:dyDescent="0.35">
      <c r="A42">
        <f t="shared" si="0"/>
        <v>6.8999999999999906</v>
      </c>
      <c r="B42" s="11">
        <f>+A42*'s1'!$H$3+'s1'!$H$4</f>
        <v>59.263873557451113</v>
      </c>
      <c r="C42" s="12">
        <f>B42-((((((AVERAGE('s1'!$A$3:$A$57)-A42)^2)/'s1'!$H$5)+(1/COUNT('s1'!$A$3:$A$57))))^0.5)*'s1'!$H$12*'s1'!$H$8</f>
        <v>55.619544531695311</v>
      </c>
      <c r="D42" s="11">
        <f>B42+((((((AVERAGE('s1'!$A$3:$A$57)-A42)^2)/'s1'!$H$5)+(1/COUNT('s1'!$A$3:$A$57))))^0.5)*'s1'!$H$12*'s1'!$H$8</f>
        <v>62.908202583206915</v>
      </c>
      <c r="E42" s="11">
        <f>B42-((((((AVERAGE('s1'!$A$3:$A$57)-A42)^2)/'s1'!$H$5)+(1+1/COUNT('s1'!$A$3:$A$57))))^0.5)*'s1'!$H$12*'s1'!$H$8</f>
        <v>51.464291509468289</v>
      </c>
      <c r="F42" s="13">
        <f>B42+((((((AVERAGE('s1'!$A$3:$A$57)-A42)^2)/'s1'!$H$5)+(1+1/COUNT('s1'!$A$3:$A$57))))^0.5)*'s1'!$H$12*'s1'!$H$8</f>
        <v>67.063455605433944</v>
      </c>
    </row>
    <row r="43" spans="1:7" x14ac:dyDescent="0.35">
      <c r="A43">
        <f t="shared" si="0"/>
        <v>6.9999999999999902</v>
      </c>
      <c r="B43" s="11">
        <f>+A43*'s1'!$H$3+'s1'!$H$4</f>
        <v>58.888108379327683</v>
      </c>
      <c r="C43" s="12">
        <f>B43-((((((AVERAGE('s1'!$A$3:$A$57)-A43)^2)/'s1'!$H$5)+(1/COUNT('s1'!$A$3:$A$57))))^0.5)*'s1'!$H$12*'s1'!$H$8</f>
        <v>55.263918138824259</v>
      </c>
      <c r="D43" s="11">
        <f>B43+((((((AVERAGE('s1'!$A$3:$A$57)-A43)^2)/'s1'!$H$5)+(1/COUNT('s1'!$A$3:$A$57))))^0.5)*'s1'!$H$12*'s1'!$H$8</f>
        <v>62.512298619831107</v>
      </c>
      <c r="E43" s="11">
        <f>B43-((((((AVERAGE('s1'!$A$3:$A$57)-A43)^2)/'s1'!$H$5)+(1+1/COUNT('s1'!$A$3:$A$57))))^0.5)*'s1'!$H$12*'s1'!$H$8</f>
        <v>51.09791576459665</v>
      </c>
      <c r="F43" s="13">
        <f>B43+((((((AVERAGE('s1'!$A$3:$A$57)-A43)^2)/'s1'!$H$5)+(1+1/COUNT('s1'!$A$3:$A$57))))^0.5)*'s1'!$H$12*'s1'!$H$8</f>
        <v>66.678300994058716</v>
      </c>
      <c r="G43">
        <v>56</v>
      </c>
    </row>
    <row r="44" spans="1:7" x14ac:dyDescent="0.35">
      <c r="A44">
        <f t="shared" si="0"/>
        <v>7.0999999999999899</v>
      </c>
      <c r="B44" s="11">
        <f>+A44*'s1'!$H$3+'s1'!$H$4</f>
        <v>58.512343201204246</v>
      </c>
      <c r="C44" s="12">
        <f>B44-((((((AVERAGE('s1'!$A$3:$A$57)-A44)^2)/'s1'!$H$5)+(1/COUNT('s1'!$A$3:$A$57))))^0.5)*'s1'!$H$12*'s1'!$H$8</f>
        <v>54.908172571435308</v>
      </c>
      <c r="D44" s="11">
        <f>B44+((((((AVERAGE('s1'!$A$3:$A$57)-A44)^2)/'s1'!$H$5)+(1/COUNT('s1'!$A$3:$A$57))))^0.5)*'s1'!$H$12*'s1'!$H$8</f>
        <v>62.116513830973183</v>
      </c>
      <c r="E44" s="11">
        <f>B44-((((((AVERAGE('s1'!$A$3:$A$57)-A44)^2)/'s1'!$H$5)+(1+1/COUNT('s1'!$A$3:$A$57))))^0.5)*'s1'!$H$12*'s1'!$H$8</f>
        <v>50.731444024133594</v>
      </c>
      <c r="F44" s="13">
        <f>B44+((((((AVERAGE('s1'!$A$3:$A$57)-A44)^2)/'s1'!$H$5)+(1+1/COUNT('s1'!$A$3:$A$57))))^0.5)*'s1'!$H$12*'s1'!$H$8</f>
        <v>66.293242378274897</v>
      </c>
    </row>
    <row r="45" spans="1:7" x14ac:dyDescent="0.35">
      <c r="A45">
        <f t="shared" si="0"/>
        <v>7.1999999999999895</v>
      </c>
      <c r="B45" s="11">
        <f>+A45*'s1'!$H$3+'s1'!$H$4</f>
        <v>58.136578023080816</v>
      </c>
      <c r="C45" s="12">
        <f>B45-((((((AVERAGE('s1'!$A$3:$A$57)-A45)^2)/'s1'!$H$5)+(1/COUNT('s1'!$A$3:$A$57))))^0.5)*'s1'!$H$12*'s1'!$H$8</f>
        <v>54.552305832614181</v>
      </c>
      <c r="D45" s="11">
        <f>B45+((((((AVERAGE('s1'!$A$3:$A$57)-A45)^2)/'s1'!$H$5)+(1/COUNT('s1'!$A$3:$A$57))))^0.5)*'s1'!$H$12*'s1'!$H$8</f>
        <v>61.72085021354745</v>
      </c>
      <c r="E45" s="11">
        <f>B45-((((((AVERAGE('s1'!$A$3:$A$57)-A45)^2)/'s1'!$H$5)+(1+1/COUNT('s1'!$A$3:$A$57))))^0.5)*'s1'!$H$12*'s1'!$H$8</f>
        <v>50.364875943703211</v>
      </c>
      <c r="F45" s="13">
        <f>B45+((((((AVERAGE('s1'!$A$3:$A$57)-A45)^2)/'s1'!$H$5)+(1+1/COUNT('s1'!$A$3:$A$57))))^0.5)*'s1'!$H$12*'s1'!$H$8</f>
        <v>65.90828010245842</v>
      </c>
    </row>
    <row r="46" spans="1:7" x14ac:dyDescent="0.35">
      <c r="A46">
        <f t="shared" si="0"/>
        <v>7.2999999999999892</v>
      </c>
      <c r="B46" s="11">
        <f>+A46*'s1'!$H$3+'s1'!$H$4</f>
        <v>57.760812844957385</v>
      </c>
      <c r="C46" s="12">
        <f>B46-((((((AVERAGE('s1'!$A$3:$A$57)-A46)^2)/'s1'!$H$5)+(1/COUNT('s1'!$A$3:$A$57))))^0.5)*'s1'!$H$12*'s1'!$H$8</f>
        <v>54.196315893078953</v>
      </c>
      <c r="D46" s="11">
        <f>B46+((((((AVERAGE('s1'!$A$3:$A$57)-A46)^2)/'s1'!$H$5)+(1/COUNT('s1'!$A$3:$A$57))))^0.5)*'s1'!$H$12*'s1'!$H$8</f>
        <v>61.325309796835818</v>
      </c>
      <c r="E46" s="11">
        <f>B46-((((((AVERAGE('s1'!$A$3:$A$57)-A46)^2)/'s1'!$H$5)+(1+1/COUNT('s1'!$A$3:$A$57))))^0.5)*'s1'!$H$12*'s1'!$H$8</f>
        <v>49.998211180875913</v>
      </c>
      <c r="F46" s="13">
        <f>B46+((((((AVERAGE('s1'!$A$3:$A$57)-A46)^2)/'s1'!$H$5)+(1+1/COUNT('s1'!$A$3:$A$57))))^0.5)*'s1'!$H$12*'s1'!$H$8</f>
        <v>65.523414509038858</v>
      </c>
    </row>
    <row r="47" spans="1:7" x14ac:dyDescent="0.35">
      <c r="A47">
        <f t="shared" si="0"/>
        <v>7.3999999999999888</v>
      </c>
      <c r="B47" s="11">
        <f>+A47*'s1'!$H$3+'s1'!$H$4</f>
        <v>57.385047666833955</v>
      </c>
      <c r="C47" s="12">
        <f>B47-((((((AVERAGE('s1'!$A$3:$A$57)-A47)^2)/'s1'!$H$5)+(1/COUNT('s1'!$A$3:$A$57))))^0.5)*'s1'!$H$12*'s1'!$H$8</f>
        <v>53.840200690971173</v>
      </c>
      <c r="D47" s="11">
        <f>B47+((((((AVERAGE('s1'!$A$3:$A$57)-A47)^2)/'s1'!$H$5)+(1/COUNT('s1'!$A$3:$A$57))))^0.5)*'s1'!$H$12*'s1'!$H$8</f>
        <v>60.929894642696738</v>
      </c>
      <c r="E47" s="11">
        <f>B47-((((((AVERAGE('s1'!$A$3:$A$57)-A47)^2)/'s1'!$H$5)+(1+1/COUNT('s1'!$A$3:$A$57))))^0.5)*'s1'!$H$12*'s1'!$H$8</f>
        <v>49.631449395222688</v>
      </c>
      <c r="F47" s="13">
        <f>B47+((((((AVERAGE('s1'!$A$3:$A$57)-A47)^2)/'s1'!$H$5)+(1+1/COUNT('s1'!$A$3:$A$57))))^0.5)*'s1'!$H$12*'s1'!$H$8</f>
        <v>65.138645938445222</v>
      </c>
    </row>
    <row r="48" spans="1:7" x14ac:dyDescent="0.35">
      <c r="A48">
        <f t="shared" si="0"/>
        <v>7.4999999999999885</v>
      </c>
      <c r="B48" s="11">
        <f>+A48*'s1'!$H$3+'s1'!$H$4</f>
        <v>57.009282488710525</v>
      </c>
      <c r="C48" s="12">
        <f>B48-((((((AVERAGE('s1'!$A$3:$A$57)-A48)^2)/'s1'!$H$5)+(1/COUNT('s1'!$A$3:$A$57))))^0.5)*'s1'!$H$12*'s1'!$H$8</f>
        <v>53.483958131668878</v>
      </c>
      <c r="D48" s="11">
        <f>B48+((((((AVERAGE('s1'!$A$3:$A$57)-A48)^2)/'s1'!$H$5)+(1/COUNT('s1'!$A$3:$A$57))))^0.5)*'s1'!$H$12*'s1'!$H$8</f>
        <v>60.534606845752172</v>
      </c>
      <c r="E48" s="11">
        <f>B48-((((((AVERAGE('s1'!$A$3:$A$57)-A48)^2)/'s1'!$H$5)+(1+1/COUNT('s1'!$A$3:$A$57))))^0.5)*'s1'!$H$12*'s1'!$H$8</f>
        <v>49.264590248369352</v>
      </c>
      <c r="F48" s="13">
        <f>B48+((((((AVERAGE('s1'!$A$3:$A$57)-A48)^2)/'s1'!$H$5)+(1+1/COUNT('s1'!$A$3:$A$57))))^0.5)*'s1'!$H$12*'s1'!$H$8</f>
        <v>64.753974729051706</v>
      </c>
    </row>
    <row r="49" spans="1:6" x14ac:dyDescent="0.35">
      <c r="A49">
        <f t="shared" si="0"/>
        <v>7.5999999999999881</v>
      </c>
      <c r="B49" s="11">
        <f>+A49*'s1'!$H$3+'s1'!$H$4</f>
        <v>56.633517310587095</v>
      </c>
      <c r="C49" s="12">
        <f>B49-((((((AVERAGE('s1'!$A$3:$A$57)-A49)^2)/'s1'!$H$5)+(1/COUNT('s1'!$A$3:$A$57))))^0.5)*'s1'!$H$12*'s1'!$H$8</f>
        <v>53.127586087623165</v>
      </c>
      <c r="D49" s="11">
        <f>B49+((((((AVERAGE('s1'!$A$3:$A$57)-A49)^2)/'s1'!$H$5)+(1/COUNT('s1'!$A$3:$A$57))))^0.5)*'s1'!$H$12*'s1'!$H$8</f>
        <v>60.139448533551025</v>
      </c>
      <c r="E49" s="11">
        <f>B49-((((((AVERAGE('s1'!$A$3:$A$57)-A49)^2)/'s1'!$H$5)+(1+1/COUNT('s1'!$A$3:$A$57))))^0.5)*'s1'!$H$12*'s1'!$H$8</f>
        <v>48.897633404051064</v>
      </c>
      <c r="F49" s="13">
        <f>B49+((((((AVERAGE('s1'!$A$3:$A$57)-A49)^2)/'s1'!$H$5)+(1+1/COUNT('s1'!$A$3:$A$57))))^0.5)*'s1'!$H$12*'s1'!$H$8</f>
        <v>64.369401217123126</v>
      </c>
    </row>
    <row r="50" spans="1:6" x14ac:dyDescent="0.35">
      <c r="A50">
        <f t="shared" si="0"/>
        <v>7.6999999999999877</v>
      </c>
      <c r="B50" s="11">
        <f>+A50*'s1'!$H$3+'s1'!$H$4</f>
        <v>56.257752132463665</v>
      </c>
      <c r="C50" s="12">
        <f>B50-((((((AVERAGE('s1'!$A$3:$A$57)-A50)^2)/'s1'!$H$5)+(1/COUNT('s1'!$A$3:$A$57))))^0.5)*'s1'!$H$12*'s1'!$H$8</f>
        <v>52.771082398220059</v>
      </c>
      <c r="D50" s="11">
        <f>B50+((((((AVERAGE('s1'!$A$3:$A$57)-A50)^2)/'s1'!$H$5)+(1/COUNT('s1'!$A$3:$A$57))))^0.5)*'s1'!$H$12*'s1'!$H$8</f>
        <v>59.74442186670727</v>
      </c>
      <c r="E50" s="11">
        <f>B50-((((((AVERAGE('s1'!$A$3:$A$57)-A50)^2)/'s1'!$H$5)+(1+1/COUNT('s1'!$A$3:$A$57))))^0.5)*'s1'!$H$12*'s1'!$H$8</f>
        <v>48.530578528166934</v>
      </c>
      <c r="F50" s="13">
        <f>B50+((((((AVERAGE('s1'!$A$3:$A$57)-A50)^2)/'s1'!$H$5)+(1+1/COUNT('s1'!$A$3:$A$57))))^0.5)*'s1'!$H$12*'s1'!$H$8</f>
        <v>63.984925736760395</v>
      </c>
    </row>
    <row r="51" spans="1:6" x14ac:dyDescent="0.35">
      <c r="A51">
        <f t="shared" si="0"/>
        <v>7.7999999999999874</v>
      </c>
      <c r="B51" s="11">
        <f>+A51*'s1'!$H$3+'s1'!$H$4</f>
        <v>55.881986954340235</v>
      </c>
      <c r="C51" s="12">
        <f>B51-((((((AVERAGE('s1'!$A$3:$A$57)-A51)^2)/'s1'!$H$5)+(1/COUNT('s1'!$A$3:$A$57))))^0.5)*'s1'!$H$12*'s1'!$H$8</f>
        <v>52.414444869669587</v>
      </c>
      <c r="D51" s="11">
        <f>B51+((((((AVERAGE('s1'!$A$3:$A$57)-A51)^2)/'s1'!$H$5)+(1/COUNT('s1'!$A$3:$A$57))))^0.5)*'s1'!$H$12*'s1'!$H$8</f>
        <v>59.349529039010882</v>
      </c>
      <c r="E51" s="11">
        <f>B51-((((((AVERAGE('s1'!$A$3:$A$57)-A51)^2)/'s1'!$H$5)+(1+1/COUNT('s1'!$A$3:$A$57))))^0.5)*'s1'!$H$12*'s1'!$H$8</f>
        <v>48.163425288834688</v>
      </c>
      <c r="F51" s="13">
        <f>B51+((((((AVERAGE('s1'!$A$3:$A$57)-A51)^2)/'s1'!$H$5)+(1+1/COUNT('s1'!$A$3:$A$57))))^0.5)*'s1'!$H$12*'s1'!$H$8</f>
        <v>63.600548619845782</v>
      </c>
    </row>
    <row r="52" spans="1:6" x14ac:dyDescent="0.35">
      <c r="A52">
        <f t="shared" si="0"/>
        <v>7.899999999999987</v>
      </c>
      <c r="B52" s="11">
        <f>+A52*'s1'!$H$3+'s1'!$H$4</f>
        <v>55.506221776216805</v>
      </c>
      <c r="C52" s="12">
        <f>B52-((((((AVERAGE('s1'!$A$3:$A$57)-A52)^2)/'s1'!$H$5)+(1/COUNT('s1'!$A$3:$A$57))))^0.5)*'s1'!$H$12*'s1'!$H$8</f>
        <v>52.05767127492377</v>
      </c>
      <c r="D52" s="11">
        <f>B52+((((((AVERAGE('s1'!$A$3:$A$57)-A52)^2)/'s1'!$H$5)+(1/COUNT('s1'!$A$3:$A$57))))^0.5)*'s1'!$H$12*'s1'!$H$8</f>
        <v>58.954772277509839</v>
      </c>
      <c r="E52" s="11">
        <f>B52-((((((AVERAGE('s1'!$A$3:$A$57)-A52)^2)/'s1'!$H$5)+(1+1/COUNT('s1'!$A$3:$A$57))))^0.5)*'s1'!$H$12*'s1'!$H$8</f>
        <v>47.796173356445486</v>
      </c>
      <c r="F52" s="13">
        <f>B52+((((((AVERAGE('s1'!$A$3:$A$57)-A52)^2)/'s1'!$H$5)+(1+1/COUNT('s1'!$A$3:$A$57))))^0.5)*'s1'!$H$12*'s1'!$H$8</f>
        <v>63.216270195988123</v>
      </c>
    </row>
    <row r="53" spans="1:6" x14ac:dyDescent="0.35">
      <c r="A53">
        <f t="shared" si="0"/>
        <v>7.9999999999999867</v>
      </c>
      <c r="B53" s="11">
        <f>+A53*'s1'!$H$3+'s1'!$H$4</f>
        <v>55.130456598093375</v>
      </c>
      <c r="C53" s="12">
        <f>B53-((((((AVERAGE('s1'!$A$3:$A$57)-A53)^2)/'s1'!$H$5)+(1/COUNT('s1'!$A$3:$A$57))))^0.5)*'s1'!$H$12*'s1'!$H$8</f>
        <v>51.700759353625642</v>
      </c>
      <c r="D53" s="11">
        <f>B53+((((((AVERAGE('s1'!$A$3:$A$57)-A53)^2)/'s1'!$H$5)+(1/COUNT('s1'!$A$3:$A$57))))^0.5)*'s1'!$H$12*'s1'!$H$8</f>
        <v>58.560153842561107</v>
      </c>
      <c r="E53" s="11">
        <f>B53-((((((AVERAGE('s1'!$A$3:$A$57)-A53)^2)/'s1'!$H$5)+(1+1/COUNT('s1'!$A$3:$A$57))))^0.5)*'s1'!$H$12*'s1'!$H$8</f>
        <v>47.428822403718826</v>
      </c>
      <c r="F53" s="13">
        <f>B53+((((((AVERAGE('s1'!$A$3:$A$57)-A53)^2)/'s1'!$H$5)+(1+1/COUNT('s1'!$A$3:$A$57))))^0.5)*'s1'!$H$12*'s1'!$H$8</f>
        <v>62.832090792467923</v>
      </c>
    </row>
    <row r="54" spans="1:6" x14ac:dyDescent="0.35">
      <c r="A54">
        <f t="shared" si="0"/>
        <v>8.0999999999999872</v>
      </c>
      <c r="B54" s="11">
        <f>+A54*'s1'!$H$3+'s1'!$H$4</f>
        <v>54.754691419969944</v>
      </c>
      <c r="C54" s="12">
        <f>B54-((((((AVERAGE('s1'!$A$3:$A$57)-A54)^2)/'s1'!$H$5)+(1/COUNT('s1'!$A$3:$A$57))))^0.5)*'s1'!$H$12*'s1'!$H$8</f>
        <v>51.343706812091249</v>
      </c>
      <c r="D54" s="11">
        <f>B54+((((((AVERAGE('s1'!$A$3:$A$57)-A54)^2)/'s1'!$H$5)+(1/COUNT('s1'!$A$3:$A$57))))^0.5)*'s1'!$H$12*'s1'!$H$8</f>
        <v>58.16567602784864</v>
      </c>
      <c r="E54" s="11">
        <f>B54-((((((AVERAGE('s1'!$A$3:$A$57)-A54)^2)/'s1'!$H$5)+(1+1/COUNT('s1'!$A$3:$A$57))))^0.5)*'s1'!$H$12*'s1'!$H$8</f>
        <v>47.061372105757442</v>
      </c>
      <c r="F54" s="13">
        <f>B54+((((((AVERAGE('s1'!$A$3:$A$57)-A54)^2)/'s1'!$H$5)+(1+1/COUNT('s1'!$A$3:$A$57))))^0.5)*'s1'!$H$12*'s1'!$H$8</f>
        <v>62.448010734182446</v>
      </c>
    </row>
    <row r="55" spans="1:6" x14ac:dyDescent="0.35">
      <c r="A55">
        <f t="shared" si="0"/>
        <v>8.1999999999999869</v>
      </c>
      <c r="B55" s="11">
        <f>+A55*'s1'!$H$3+'s1'!$H$4</f>
        <v>54.378926241846514</v>
      </c>
      <c r="C55" s="12">
        <f>B55-((((((AVERAGE('s1'!$A$3:$A$57)-A55)^2)/'s1'!$H$5)+(1/COUNT('s1'!$A$3:$A$57))))^0.5)*'s1'!$H$12*'s1'!$H$8</f>
        <v>50.986511323326688</v>
      </c>
      <c r="D55" s="11">
        <f>B55+((((((AVERAGE('s1'!$A$3:$A$57)-A55)^2)/'s1'!$H$5)+(1/COUNT('s1'!$A$3:$A$57))))^0.5)*'s1'!$H$12*'s1'!$H$8</f>
        <v>57.77134116036634</v>
      </c>
      <c r="E55" s="11">
        <f>B55-((((((AVERAGE('s1'!$A$3:$A$57)-A55)^2)/'s1'!$H$5)+(1+1/COUNT('s1'!$A$3:$A$57))))^0.5)*'s1'!$H$12*'s1'!$H$8</f>
        <v>46.693822140102306</v>
      </c>
      <c r="F55" s="13">
        <f>B55+((((((AVERAGE('s1'!$A$3:$A$57)-A55)^2)/'s1'!$H$5)+(1+1/COUNT('s1'!$A$3:$A$57))))^0.5)*'s1'!$H$12*'s1'!$H$8</f>
        <v>62.064030343590723</v>
      </c>
    </row>
    <row r="56" spans="1:6" x14ac:dyDescent="0.35">
      <c r="A56">
        <f t="shared" si="0"/>
        <v>8.2999999999999865</v>
      </c>
      <c r="B56" s="11">
        <f>+A56*'s1'!$H$3+'s1'!$H$4</f>
        <v>54.003161063723084</v>
      </c>
      <c r="C56" s="12">
        <f>B56-((((((AVERAGE('s1'!$A$3:$A$57)-A56)^2)/'s1'!$H$5)+(1/COUNT('s1'!$A$3:$A$57))))^0.5)*'s1'!$H$12*'s1'!$H$8</f>
        <v>50.629170527082366</v>
      </c>
      <c r="D56" s="11">
        <f>B56+((((((AVERAGE('s1'!$A$3:$A$57)-A56)^2)/'s1'!$H$5)+(1/COUNT('s1'!$A$3:$A$57))))^0.5)*'s1'!$H$12*'s1'!$H$8</f>
        <v>57.377151600363803</v>
      </c>
      <c r="E56" s="11">
        <f>B56-((((((AVERAGE('s1'!$A$3:$A$57)-A56)^2)/'s1'!$H$5)+(1+1/COUNT('s1'!$A$3:$A$57))))^0.5)*'s1'!$H$12*'s1'!$H$8</f>
        <v>46.326172186787623</v>
      </c>
      <c r="F56" s="13">
        <f>B56+((((((AVERAGE('s1'!$A$3:$A$57)-A56)^2)/'s1'!$H$5)+(1+1/COUNT('s1'!$A$3:$A$57))))^0.5)*'s1'!$H$12*'s1'!$H$8</f>
        <v>61.680149940658545</v>
      </c>
    </row>
    <row r="57" spans="1:6" x14ac:dyDescent="0.35">
      <c r="A57">
        <f t="shared" si="0"/>
        <v>8.3999999999999861</v>
      </c>
      <c r="B57" s="11">
        <f>+A57*'s1'!$H$3+'s1'!$H$4</f>
        <v>53.627395885599654</v>
      </c>
      <c r="C57" s="12">
        <f>B57-((((((AVERAGE('s1'!$A$3:$A$57)-A57)^2)/'s1'!$H$5)+(1/COUNT('s1'!$A$3:$A$57))))^0.5)*'s1'!$H$12*'s1'!$H$8</f>
        <v>50.271682029946732</v>
      </c>
      <c r="D57" s="11">
        <f>B57+((((((AVERAGE('s1'!$A$3:$A$57)-A57)^2)/'s1'!$H$5)+(1/COUNT('s1'!$A$3:$A$57))))^0.5)*'s1'!$H$12*'s1'!$H$8</f>
        <v>56.983109741252576</v>
      </c>
      <c r="E57" s="11">
        <f>B57-((((((AVERAGE('s1'!$A$3:$A$57)-A57)^2)/'s1'!$H$5)+(1+1/COUNT('s1'!$A$3:$A$57))))^0.5)*'s1'!$H$12*'s1'!$H$8</f>
        <v>45.958421928395815</v>
      </c>
      <c r="F57" s="13">
        <f>B57+((((((AVERAGE('s1'!$A$3:$A$57)-A57)^2)/'s1'!$H$5)+(1+1/COUNT('s1'!$A$3:$A$57))))^0.5)*'s1'!$H$12*'s1'!$H$8</f>
        <v>61.296369842803493</v>
      </c>
    </row>
    <row r="58" spans="1:6" x14ac:dyDescent="0.35">
      <c r="A58">
        <f t="shared" si="0"/>
        <v>8.4999999999999858</v>
      </c>
      <c r="B58" s="11">
        <f>+A58*'s1'!$H$3+'s1'!$H$4</f>
        <v>53.251630707476217</v>
      </c>
      <c r="C58" s="12">
        <f>B58-((((((AVERAGE('s1'!$A$3:$A$57)-A58)^2)/'s1'!$H$5)+(1/COUNT('s1'!$A$3:$A$57))))^0.5)*'s1'!$H$12*'s1'!$H$8</f>
        <v>49.914043405481607</v>
      </c>
      <c r="D58" s="11">
        <f>B58+((((((AVERAGE('s1'!$A$3:$A$57)-A58)^2)/'s1'!$H$5)+(1/COUNT('s1'!$A$3:$A$57))))^0.5)*'s1'!$H$12*'s1'!$H$8</f>
        <v>56.589218009470827</v>
      </c>
      <c r="E58" s="11">
        <f>B58-((((((AVERAGE('s1'!$A$3:$A$57)-A58)^2)/'s1'!$H$5)+(1+1/COUNT('s1'!$A$3:$A$57))))^0.5)*'s1'!$H$12*'s1'!$H$8</f>
        <v>45.59057105011253</v>
      </c>
      <c r="F58" s="13">
        <f>B58+((((((AVERAGE('s1'!$A$3:$A$57)-A58)^2)/'s1'!$H$5)+(1+1/COUNT('s1'!$A$3:$A$57))))^0.5)*'s1'!$H$12*'s1'!$H$8</f>
        <v>60.912690364839904</v>
      </c>
    </row>
    <row r="59" spans="1:6" x14ac:dyDescent="0.35">
      <c r="A59">
        <f t="shared" si="0"/>
        <v>8.5999999999999854</v>
      </c>
      <c r="B59" s="11">
        <f>+A59*'s1'!$H$3+'s1'!$H$4</f>
        <v>52.875865529352787</v>
      </c>
      <c r="C59" s="12">
        <f>B59-((((((AVERAGE('s1'!$A$3:$A$57)-A59)^2)/'s1'!$H$5)+(1/COUNT('s1'!$A$3:$A$57))))^0.5)*'s1'!$H$12*'s1'!$H$8</f>
        <v>49.556252194401715</v>
      </c>
      <c r="D59" s="11">
        <f>B59+((((((AVERAGE('s1'!$A$3:$A$57)-A59)^2)/'s1'!$H$5)+(1/COUNT('s1'!$A$3:$A$57))))^0.5)*'s1'!$H$12*'s1'!$H$8</f>
        <v>56.195478864303858</v>
      </c>
      <c r="E59" s="11">
        <f>B59-((((((AVERAGE('s1'!$A$3:$A$57)-A59)^2)/'s1'!$H$5)+(1+1/COUNT('s1'!$A$3:$A$57))))^0.5)*'s1'!$H$12*'s1'!$H$8</f>
        <v>45.222619239781629</v>
      </c>
      <c r="F59" s="13">
        <f>B59+((((((AVERAGE('s1'!$A$3:$A$57)-A59)^2)/'s1'!$H$5)+(1+1/COUNT('s1'!$A$3:$A$57))))^0.5)*'s1'!$H$12*'s1'!$H$8</f>
        <v>60.529111818923944</v>
      </c>
    </row>
    <row r="60" spans="1:6" x14ac:dyDescent="0.35">
      <c r="A60">
        <f t="shared" si="0"/>
        <v>8.6999999999999851</v>
      </c>
      <c r="B60" s="11">
        <f>+A60*'s1'!$H$3+'s1'!$H$4</f>
        <v>52.500100351229356</v>
      </c>
      <c r="C60" s="12">
        <f>B60-((((((AVERAGE('s1'!$A$3:$A$57)-A60)^2)/'s1'!$H$5)+(1/COUNT('s1'!$A$3:$A$57))))^0.5)*'s1'!$H$12*'s1'!$H$8</f>
        <v>49.198305904800414</v>
      </c>
      <c r="D60" s="11">
        <f>B60+((((((AVERAGE('s1'!$A$3:$A$57)-A60)^2)/'s1'!$H$5)+(1/COUNT('s1'!$A$3:$A$57))))^0.5)*'s1'!$H$12*'s1'!$H$8</f>
        <v>55.801894797658299</v>
      </c>
      <c r="E60" s="11">
        <f>B60-((((((AVERAGE('s1'!$A$3:$A$57)-A60)^2)/'s1'!$H$5)+(1+1/COUNT('s1'!$A$3:$A$57))))^0.5)*'s1'!$H$12*'s1'!$H$8</f>
        <v>44.854566187960003</v>
      </c>
      <c r="F60" s="13">
        <f>B60+((((((AVERAGE('s1'!$A$3:$A$57)-A60)^2)/'s1'!$H$5)+(1+1/COUNT('s1'!$A$3:$A$57))))^0.5)*'s1'!$H$12*'s1'!$H$8</f>
        <v>60.14563451449871</v>
      </c>
    </row>
    <row r="61" spans="1:6" x14ac:dyDescent="0.35">
      <c r="A61">
        <f t="shared" si="0"/>
        <v>8.7999999999999847</v>
      </c>
      <c r="B61" s="11">
        <f>+A61*'s1'!$H$3+'s1'!$H$4</f>
        <v>52.124335173105926</v>
      </c>
      <c r="C61" s="12">
        <f>B61-((((((AVERAGE('s1'!$A$3:$A$57)-A61)^2)/'s1'!$H$5)+(1/COUNT('s1'!$A$3:$A$57))))^0.5)*'s1'!$H$12*'s1'!$H$8</f>
        <v>48.840202012424442</v>
      </c>
      <c r="D61" s="11">
        <f>B61+((((((AVERAGE('s1'!$A$3:$A$57)-A61)^2)/'s1'!$H$5)+(1/COUNT('s1'!$A$3:$A$57))))^0.5)*'s1'!$H$12*'s1'!$H$8</f>
        <v>55.408468333787411</v>
      </c>
      <c r="E61" s="11">
        <f>B61-((((((AVERAGE('s1'!$A$3:$A$57)-A61)^2)/'s1'!$H$5)+(1+1/COUNT('s1'!$A$3:$A$57))))^0.5)*'s1'!$H$12*'s1'!$H$8</f>
        <v>44.486411587972498</v>
      </c>
      <c r="F61" s="13">
        <f>B61+((((((AVERAGE('s1'!$A$3:$A$57)-A61)^2)/'s1'!$H$5)+(1+1/COUNT('s1'!$A$3:$A$57))))^0.5)*'s1'!$H$12*'s1'!$H$8</f>
        <v>59.762258758239355</v>
      </c>
    </row>
    <row r="62" spans="1:6" x14ac:dyDescent="0.35">
      <c r="A62">
        <f t="shared" si="0"/>
        <v>8.8999999999999844</v>
      </c>
      <c r="B62" s="11">
        <f>+A62*'s1'!$H$3+'s1'!$H$4</f>
        <v>51.748569994982496</v>
      </c>
      <c r="C62" s="12">
        <f>B62-((((((AVERAGE('s1'!$A$3:$A$57)-A62)^2)/'s1'!$H$5)+(1/COUNT('s1'!$A$3:$A$57))))^0.5)*'s1'!$H$12*'s1'!$H$8</f>
        <v>48.481937960999907</v>
      </c>
      <c r="D62" s="11">
        <f>B62+((((((AVERAGE('s1'!$A$3:$A$57)-A62)^2)/'s1'!$H$5)+(1/COUNT('s1'!$A$3:$A$57))))^0.5)*'s1'!$H$12*'s1'!$H$8</f>
        <v>55.015202028965085</v>
      </c>
      <c r="E62" s="11">
        <f>B62-((((((AVERAGE('s1'!$A$3:$A$57)-A62)^2)/'s1'!$H$5)+(1+1/COUNT('s1'!$A$3:$A$57))))^0.5)*'s1'!$H$12*'s1'!$H$8</f>
        <v>44.118155135966575</v>
      </c>
      <c r="F62" s="13">
        <f>B62+((((((AVERAGE('s1'!$A$3:$A$57)-A62)^2)/'s1'!$H$5)+(1+1/COUNT('s1'!$A$3:$A$57))))^0.5)*'s1'!$H$12*'s1'!$H$8</f>
        <v>59.378984853998418</v>
      </c>
    </row>
    <row r="63" spans="1:6" x14ac:dyDescent="0.35">
      <c r="A63">
        <f t="shared" si="0"/>
        <v>8.999999999999984</v>
      </c>
      <c r="B63" s="11">
        <f>+A63*'s1'!$H$3+'s1'!$H$4</f>
        <v>51.372804816859066</v>
      </c>
      <c r="C63" s="12">
        <f>B63-((((((AVERAGE('s1'!$A$3:$A$57)-A63)^2)/'s1'!$H$5)+(1/COUNT('s1'!$A$3:$A$57))))^0.5)*'s1'!$H$12*'s1'!$H$8</f>
        <v>48.123511162612132</v>
      </c>
      <c r="D63" s="11">
        <f>B63+((((((AVERAGE('s1'!$A$3:$A$57)-A63)^2)/'s1'!$H$5)+(1/COUNT('s1'!$A$3:$A$57))))^0.5)*'s1'!$H$12*'s1'!$H$8</f>
        <v>54.622098471106</v>
      </c>
      <c r="E63" s="11">
        <f>B63-((((((AVERAGE('s1'!$A$3:$A$57)-A63)^2)/'s1'!$H$5)+(1+1/COUNT('s1'!$A$3:$A$57))))^0.5)*'s1'!$H$12*'s1'!$H$8</f>
        <v>43.749796530966996</v>
      </c>
      <c r="F63" s="13">
        <f>B63+((((((AVERAGE('s1'!$A$3:$A$57)-A63)^2)/'s1'!$H$5)+(1+1/COUNT('s1'!$A$3:$A$57))))^0.5)*'s1'!$H$12*'s1'!$H$8</f>
        <v>58.995813102751136</v>
      </c>
    </row>
    <row r="64" spans="1:6" x14ac:dyDescent="0.35">
      <c r="A64">
        <f t="shared" si="0"/>
        <v>9.0999999999999837</v>
      </c>
      <c r="B64" s="11">
        <f>+A64*'s1'!$H$3+'s1'!$H$4</f>
        <v>50.997039638735636</v>
      </c>
      <c r="C64" s="12">
        <f>B64-((((((AVERAGE('s1'!$A$3:$A$57)-A64)^2)/'s1'!$H$5)+(1/COUNT('s1'!$A$3:$A$57))))^0.5)*'s1'!$H$12*'s1'!$H$8</f>
        <v>47.764918998141873</v>
      </c>
      <c r="D64" s="11">
        <f>B64+((((((AVERAGE('s1'!$A$3:$A$57)-A64)^2)/'s1'!$H$5)+(1/COUNT('s1'!$A$3:$A$57))))^0.5)*'s1'!$H$12*'s1'!$H$8</f>
        <v>54.229160279329399</v>
      </c>
      <c r="E64" s="11">
        <f>B64-((((((AVERAGE('s1'!$A$3:$A$57)-A64)^2)/'s1'!$H$5)+(1+1/COUNT('s1'!$A$3:$A$57))))^0.5)*'s1'!$H$12*'s1'!$H$8</f>
        <v>43.381335474930296</v>
      </c>
      <c r="F64" s="13">
        <f>B64+((((((AVERAGE('s1'!$A$3:$A$57)-A64)^2)/'s1'!$H$5)+(1+1/COUNT('s1'!$A$3:$A$57))))^0.5)*'s1'!$H$12*'s1'!$H$8</f>
        <v>58.612743802540976</v>
      </c>
    </row>
    <row r="65" spans="1:6" x14ac:dyDescent="0.35">
      <c r="A65">
        <f t="shared" si="0"/>
        <v>9.1999999999999833</v>
      </c>
      <c r="B65" s="11">
        <f>+A65*'s1'!$H$3+'s1'!$H$4</f>
        <v>50.621274460612206</v>
      </c>
      <c r="C65" s="12">
        <f>B65-((((((AVERAGE('s1'!$A$3:$A$57)-A65)^2)/'s1'!$H$5)+(1/COUNT('s1'!$A$3:$A$57))))^0.5)*'s1'!$H$12*'s1'!$H$8</f>
        <v>47.406158817760492</v>
      </c>
      <c r="D65" s="11">
        <f>B65+((((((AVERAGE('s1'!$A$3:$A$57)-A65)^2)/'s1'!$H$5)+(1/COUNT('s1'!$A$3:$A$57))))^0.5)*'s1'!$H$12*'s1'!$H$8</f>
        <v>53.83639010346392</v>
      </c>
      <c r="E65" s="11">
        <f>B65-((((((AVERAGE('s1'!$A$3:$A$57)-A65)^2)/'s1'!$H$5)+(1+1/COUNT('s1'!$A$3:$A$57))))^0.5)*'s1'!$H$12*'s1'!$H$8</f>
        <v>43.012771672799119</v>
      </c>
      <c r="F65" s="13">
        <f>B65+((((((AVERAGE('s1'!$A$3:$A$57)-A65)^2)/'s1'!$H$5)+(1+1/COUNT('s1'!$A$3:$A$57))))^0.5)*'s1'!$H$12*'s1'!$H$8</f>
        <v>58.229777248425293</v>
      </c>
    </row>
    <row r="66" spans="1:6" x14ac:dyDescent="0.35">
      <c r="A66">
        <f t="shared" si="0"/>
        <v>9.2999999999999829</v>
      </c>
      <c r="B66" s="11">
        <f>+A66*'s1'!$H$3+'s1'!$H$4</f>
        <v>50.245509282488776</v>
      </c>
      <c r="C66" s="12">
        <f>B66-((((((AVERAGE('s1'!$A$3:$A$57)-A66)^2)/'s1'!$H$5)+(1/COUNT('s1'!$A$3:$A$57))))^0.5)*'s1'!$H$12*'s1'!$H$8</f>
        <v>47.047227941486696</v>
      </c>
      <c r="D66" s="11">
        <f>B66+((((((AVERAGE('s1'!$A$3:$A$57)-A66)^2)/'s1'!$H$5)+(1/COUNT('s1'!$A$3:$A$57))))^0.5)*'s1'!$H$12*'s1'!$H$8</f>
        <v>53.443790623490855</v>
      </c>
      <c r="E66" s="11">
        <f>B66-((((((AVERAGE('s1'!$A$3:$A$57)-A66)^2)/'s1'!$H$5)+(1+1/COUNT('s1'!$A$3:$A$57))))^0.5)*'s1'!$H$12*'s1'!$H$8</f>
        <v>42.644104832556394</v>
      </c>
      <c r="F66" s="13">
        <f>B66+((((((AVERAGE('s1'!$A$3:$A$57)-A66)^2)/'s1'!$H$5)+(1+1/COUNT('s1'!$A$3:$A$57))))^0.5)*'s1'!$H$12*'s1'!$H$8</f>
        <v>57.846913732421157</v>
      </c>
    </row>
    <row r="67" spans="1:6" x14ac:dyDescent="0.35">
      <c r="A67">
        <f t="shared" si="0"/>
        <v>9.3999999999999826</v>
      </c>
      <c r="B67" s="11">
        <f>+A67*'s1'!$H$3+'s1'!$H$4</f>
        <v>49.869744104365346</v>
      </c>
      <c r="C67" s="12">
        <f>B67-((((((AVERAGE('s1'!$A$3:$A$57)-A67)^2)/'s1'!$H$5)+(1/COUNT('s1'!$A$3:$A$57))))^0.5)*'s1'!$H$12*'s1'!$H$8</f>
        <v>46.68812365980741</v>
      </c>
      <c r="D67" s="11">
        <f>B67+((((((AVERAGE('s1'!$A$3:$A$57)-A67)^2)/'s1'!$H$5)+(1/COUNT('s1'!$A$3:$A$57))))^0.5)*'s1'!$H$12*'s1'!$H$8</f>
        <v>53.051364548923281</v>
      </c>
      <c r="E67" s="11">
        <f>B67-((((((AVERAGE('s1'!$A$3:$A$57)-A67)^2)/'s1'!$H$5)+(1+1/COUNT('s1'!$A$3:$A$57))))^0.5)*'s1'!$H$12*'s1'!$H$8</f>
        <v>42.275334665279331</v>
      </c>
      <c r="F67" s="13">
        <f>B67+((((((AVERAGE('s1'!$A$3:$A$57)-A67)^2)/'s1'!$H$5)+(1+1/COUNT('s1'!$A$3:$A$57))))^0.5)*'s1'!$H$12*'s1'!$H$8</f>
        <v>57.46415354345136</v>
      </c>
    </row>
    <row r="68" spans="1:6" x14ac:dyDescent="0.35">
      <c r="A68">
        <f t="shared" si="0"/>
        <v>9.4999999999999822</v>
      </c>
      <c r="B68" s="11">
        <f>+A68*'s1'!$H$3+'s1'!$H$4</f>
        <v>49.493978926241908</v>
      </c>
      <c r="C68" s="12">
        <f>B68-((((((AVERAGE('s1'!$A$3:$A$57)-A68)^2)/'s1'!$H$5)+(1/COUNT('s1'!$A$3:$A$57))))^0.5)*'s1'!$H$12*'s1'!$H$8</f>
        <v>46.32884323436538</v>
      </c>
      <c r="D68" s="11">
        <f>B68+((((((AVERAGE('s1'!$A$3:$A$57)-A68)^2)/'s1'!$H$5)+(1/COUNT('s1'!$A$3:$A$57))))^0.5)*'s1'!$H$12*'s1'!$H$8</f>
        <v>52.659114618118437</v>
      </c>
      <c r="E68" s="11">
        <f>B68-((((((AVERAGE('s1'!$A$3:$A$57)-A68)^2)/'s1'!$H$5)+(1+1/COUNT('s1'!$A$3:$A$57))))^0.5)*'s1'!$H$12*'s1'!$H$8</f>
        <v>41.906460885193148</v>
      </c>
      <c r="F68" s="13">
        <f>B68+((((((AVERAGE('s1'!$A$3:$A$57)-A68)^2)/'s1'!$H$5)+(1+1/COUNT('s1'!$A$3:$A$57))))^0.5)*'s1'!$H$12*'s1'!$H$8</f>
        <v>57.081496967290668</v>
      </c>
    </row>
    <row r="69" spans="1:6" x14ac:dyDescent="0.35">
      <c r="A69">
        <f t="shared" ref="A69:A132" si="1">+A68+0.1</f>
        <v>9.5999999999999819</v>
      </c>
      <c r="B69" s="11">
        <f>+A69*'s1'!$H$3+'s1'!$H$4</f>
        <v>49.118213748118478</v>
      </c>
      <c r="C69" s="12">
        <f>B69-((((((AVERAGE('s1'!$A$3:$A$57)-A69)^2)/'s1'!$H$5)+(1/COUNT('s1'!$A$3:$A$57))))^0.5)*'s1'!$H$12*'s1'!$H$8</f>
        <v>45.969383898716146</v>
      </c>
      <c r="D69" s="11">
        <f>B69+((((((AVERAGE('s1'!$A$3:$A$57)-A69)^2)/'s1'!$H$5)+(1/COUNT('s1'!$A$3:$A$57))))^0.5)*'s1'!$H$12*'s1'!$H$8</f>
        <v>52.267043597520811</v>
      </c>
      <c r="E69" s="11">
        <f>B69-((((((AVERAGE('s1'!$A$3:$A$57)-A69)^2)/'s1'!$H$5)+(1+1/COUNT('s1'!$A$3:$A$57))))^0.5)*'s1'!$H$12*'s1'!$H$8</f>
        <v>41.537483209724648</v>
      </c>
      <c r="F69" s="13">
        <f>B69+((((((AVERAGE('s1'!$A$3:$A$57)-A69)^2)/'s1'!$H$5)+(1+1/COUNT('s1'!$A$3:$A$57))))^0.5)*'s1'!$H$12*'s1'!$H$8</f>
        <v>56.698944286512308</v>
      </c>
    </row>
    <row r="70" spans="1:6" x14ac:dyDescent="0.35">
      <c r="A70">
        <f t="shared" si="1"/>
        <v>9.6999999999999815</v>
      </c>
      <c r="B70" s="11">
        <f>+A70*'s1'!$H$3+'s1'!$H$4</f>
        <v>48.742448569995048</v>
      </c>
      <c r="C70" s="12">
        <f>B70-((((((AVERAGE('s1'!$A$3:$A$57)-A70)^2)/'s1'!$H$5)+(1/COUNT('s1'!$A$3:$A$57))))^0.5)*'s1'!$H$12*'s1'!$H$8</f>
        <v>45.60974285915686</v>
      </c>
      <c r="D70" s="11">
        <f>B70+((((((AVERAGE('s1'!$A$3:$A$57)-A70)^2)/'s1'!$H$5)+(1/COUNT('s1'!$A$3:$A$57))))^0.5)*'s1'!$H$12*'s1'!$H$8</f>
        <v>51.875154280833236</v>
      </c>
      <c r="E70" s="11">
        <f>B70-((((((AVERAGE('s1'!$A$3:$A$57)-A70)^2)/'s1'!$H$5)+(1+1/COUNT('s1'!$A$3:$A$57))))^0.5)*'s1'!$H$12*'s1'!$H$8</f>
        <v>41.168401359555446</v>
      </c>
      <c r="F70" s="13">
        <f>B70+((((((AVERAGE('s1'!$A$3:$A$57)-A70)^2)/'s1'!$H$5)+(1+1/COUNT('s1'!$A$3:$A$57))))^0.5)*'s1'!$H$12*'s1'!$H$8</f>
        <v>56.31649578043465</v>
      </c>
    </row>
    <row r="71" spans="1:6" x14ac:dyDescent="0.35">
      <c r="A71">
        <f t="shared" si="1"/>
        <v>9.7999999999999812</v>
      </c>
      <c r="B71" s="11">
        <f>+A71*'s1'!$H$3+'s1'!$H$4</f>
        <v>48.366683391871618</v>
      </c>
      <c r="C71" s="12">
        <f>B71-((((((AVERAGE('s1'!$A$3:$A$57)-A71)^2)/'s1'!$H$5)+(1/COUNT('s1'!$A$3:$A$57))))^0.5)*'s1'!$H$12*'s1'!$H$8</f>
        <v>45.249917295629551</v>
      </c>
      <c r="D71" s="11">
        <f>B71+((((((AVERAGE('s1'!$A$3:$A$57)-A71)^2)/'s1'!$H$5)+(1/COUNT('s1'!$A$3:$A$57))))^0.5)*'s1'!$H$12*'s1'!$H$8</f>
        <v>51.483449488113685</v>
      </c>
      <c r="E71" s="11">
        <f>B71-((((((AVERAGE('s1'!$A$3:$A$57)-A71)^2)/'s1'!$H$5)+(1+1/COUNT('s1'!$A$3:$A$57))))^0.5)*'s1'!$H$12*'s1'!$H$8</f>
        <v>40.799215058674989</v>
      </c>
      <c r="F71" s="13">
        <f>B71+((((((AVERAGE('s1'!$A$3:$A$57)-A71)^2)/'s1'!$H$5)+(1+1/COUNT('s1'!$A$3:$A$57))))^0.5)*'s1'!$H$12*'s1'!$H$8</f>
        <v>55.934151725068247</v>
      </c>
    </row>
    <row r="72" spans="1:6" x14ac:dyDescent="0.35">
      <c r="A72">
        <f t="shared" si="1"/>
        <v>9.8999999999999808</v>
      </c>
      <c r="B72" s="11">
        <f>+A72*'s1'!$H$3+'s1'!$H$4</f>
        <v>47.990918213748188</v>
      </c>
      <c r="C72" s="12">
        <f>B72-((((((AVERAGE('s1'!$A$3:$A$57)-A72)^2)/'s1'!$H$5)+(1/COUNT('s1'!$A$3:$A$57))))^0.5)*'s1'!$H$12*'s1'!$H$8</f>
        <v>44.889904362701323</v>
      </c>
      <c r="D72" s="11">
        <f>B72+((((((AVERAGE('s1'!$A$3:$A$57)-A72)^2)/'s1'!$H$5)+(1/COUNT('s1'!$A$3:$A$57))))^0.5)*'s1'!$H$12*'s1'!$H$8</f>
        <v>51.091932064795053</v>
      </c>
      <c r="E72" s="11">
        <f>B72-((((((AVERAGE('s1'!$A$3:$A$57)-A72)^2)/'s1'!$H$5)+(1+1/COUNT('s1'!$A$3:$A$57))))^0.5)*'s1'!$H$12*'s1'!$H$8</f>
        <v>40.429924034433256</v>
      </c>
      <c r="F72" s="13">
        <f>B72+((((((AVERAGE('s1'!$A$3:$A$57)-A72)^2)/'s1'!$H$5)+(1+1/COUNT('s1'!$A$3:$A$57))))^0.5)*'s1'!$H$12*'s1'!$H$8</f>
        <v>55.55191239306312</v>
      </c>
    </row>
    <row r="73" spans="1:6" x14ac:dyDescent="0.35">
      <c r="A73">
        <f t="shared" si="1"/>
        <v>9.9999999999999805</v>
      </c>
      <c r="B73" s="11">
        <f>+A73*'s1'!$H$3+'s1'!$H$4</f>
        <v>47.615153035624758</v>
      </c>
      <c r="C73" s="12">
        <f>B73-((((((AVERAGE('s1'!$A$3:$A$57)-A73)^2)/'s1'!$H$5)+(1/COUNT('s1'!$A$3:$A$57))))^0.5)*'s1'!$H$12*'s1'!$H$8</f>
        <v>44.529701190623818</v>
      </c>
      <c r="D73" s="11">
        <f>B73+((((((AVERAGE('s1'!$A$3:$A$57)-A73)^2)/'s1'!$H$5)+(1/COUNT('s1'!$A$3:$A$57))))^0.5)*'s1'!$H$12*'s1'!$H$8</f>
        <v>50.700604880625697</v>
      </c>
      <c r="E73" s="11">
        <f>B73-((((((AVERAGE('s1'!$A$3:$A$57)-A73)^2)/'s1'!$H$5)+(1+1/COUNT('s1'!$A$3:$A$57))))^0.5)*'s1'!$H$12*'s1'!$H$8</f>
        <v>40.060528017593128</v>
      </c>
      <c r="F73" s="13">
        <f>B73+((((((AVERAGE('s1'!$A$3:$A$57)-A73)^2)/'s1'!$H$5)+(1+1/COUNT('s1'!$A$3:$A$57))))^0.5)*'s1'!$H$12*'s1'!$H$8</f>
        <v>55.169778053656387</v>
      </c>
    </row>
    <row r="74" spans="1:6" x14ac:dyDescent="0.35">
      <c r="A74">
        <f t="shared" si="1"/>
        <v>10.09999999999998</v>
      </c>
      <c r="B74" s="11">
        <f>+A74*'s1'!$H$3+'s1'!$H$4</f>
        <v>47.239387857501328</v>
      </c>
      <c r="C74" s="12">
        <f>B74-((((((AVERAGE('s1'!$A$3:$A$57)-A74)^2)/'s1'!$H$5)+(1/COUNT('s1'!$A$3:$A$57))))^0.5)*'s1'!$H$12*'s1'!$H$8</f>
        <v>44.169304886474386</v>
      </c>
      <c r="D74" s="11">
        <f>B74+((((((AVERAGE('s1'!$A$3:$A$57)-A74)^2)/'s1'!$H$5)+(1/COUNT('s1'!$A$3:$A$57))))^0.5)*'s1'!$H$12*'s1'!$H$8</f>
        <v>50.309470828528269</v>
      </c>
      <c r="E74" s="11">
        <f>B74-((((((AVERAGE('s1'!$A$3:$A$57)-A74)^2)/'s1'!$H$5)+(1+1/COUNT('s1'!$A$3:$A$57))))^0.5)*'s1'!$H$12*'s1'!$H$8</f>
        <v>39.691026742382405</v>
      </c>
      <c r="F74" s="13">
        <f>B74+((((((AVERAGE('s1'!$A$3:$A$57)-A74)^2)/'s1'!$H$5)+(1+1/COUNT('s1'!$A$3:$A$57))))^0.5)*'s1'!$H$12*'s1'!$H$8</f>
        <v>54.78774897262025</v>
      </c>
    </row>
    <row r="75" spans="1:6" x14ac:dyDescent="0.35">
      <c r="A75">
        <f t="shared" si="1"/>
        <v>10.19999999999998</v>
      </c>
      <c r="B75" s="11">
        <f>+A75*'s1'!$H$3+'s1'!$H$4</f>
        <v>46.863622679377897</v>
      </c>
      <c r="C75" s="12">
        <f>B75-((((((AVERAGE('s1'!$A$3:$A$57)-A75)^2)/'s1'!$H$5)+(1/COUNT('s1'!$A$3:$A$57))))^0.5)*'s1'!$H$12*'s1'!$H$8</f>
        <v>43.808712535381147</v>
      </c>
      <c r="D75" s="11">
        <f>B75+((((((AVERAGE('s1'!$A$3:$A$57)-A75)^2)/'s1'!$H$5)+(1/COUNT('s1'!$A$3:$A$57))))^0.5)*'s1'!$H$12*'s1'!$H$8</f>
        <v>49.918532823374647</v>
      </c>
      <c r="E75" s="11">
        <f>B75-((((((AVERAGE('s1'!$A$3:$A$57)-A75)^2)/'s1'!$H$5)+(1+1/COUNT('s1'!$A$3:$A$57))))^0.5)*'s1'!$H$12*'s1'!$H$8</f>
        <v>39.321419946545532</v>
      </c>
      <c r="F75" s="13">
        <f>B75+((((((AVERAGE('s1'!$A$3:$A$57)-A75)^2)/'s1'!$H$5)+(1+1/COUNT('s1'!$A$3:$A$57))))^0.5)*'s1'!$H$12*'s1'!$H$8</f>
        <v>54.405825412210262</v>
      </c>
    </row>
    <row r="76" spans="1:6" x14ac:dyDescent="0.35">
      <c r="A76">
        <f t="shared" si="1"/>
        <v>10.299999999999979</v>
      </c>
      <c r="B76" s="11">
        <f>+A76*'s1'!$H$3+'s1'!$H$4</f>
        <v>46.487857501254467</v>
      </c>
      <c r="C76" s="12">
        <f>B76-((((((AVERAGE('s1'!$A$3:$A$57)-A76)^2)/'s1'!$H$5)+(1/COUNT('s1'!$A$3:$A$57))))^0.5)*'s1'!$H$12*'s1'!$H$8</f>
        <v>43.447921201834106</v>
      </c>
      <c r="D76" s="11">
        <f>B76+((((((AVERAGE('s1'!$A$3:$A$57)-A76)^2)/'s1'!$H$5)+(1/COUNT('s1'!$A$3:$A$57))))^0.5)*'s1'!$H$12*'s1'!$H$8</f>
        <v>49.527793800674829</v>
      </c>
      <c r="E76" s="11">
        <f>B76-((((((AVERAGE('s1'!$A$3:$A$57)-A76)^2)/'s1'!$H$5)+(1+1/COUNT('s1'!$A$3:$A$57))))^0.5)*'s1'!$H$12*'s1'!$H$8</f>
        <v>38.951707371394839</v>
      </c>
      <c r="F76" s="13">
        <f>B76+((((((AVERAGE('s1'!$A$3:$A$57)-A76)^2)/'s1'!$H$5)+(1+1/COUNT('s1'!$A$3:$A$57))))^0.5)*'s1'!$H$12*'s1'!$H$8</f>
        <v>54.024007631114095</v>
      </c>
    </row>
    <row r="77" spans="1:6" x14ac:dyDescent="0.35">
      <c r="A77">
        <f t="shared" si="1"/>
        <v>10.399999999999979</v>
      </c>
      <c r="B77" s="11">
        <f>+A77*'s1'!$H$3+'s1'!$H$4</f>
        <v>46.112092323131037</v>
      </c>
      <c r="C77" s="12">
        <f>B77-((((((AVERAGE('s1'!$A$3:$A$57)-A77)^2)/'s1'!$H$5)+(1/COUNT('s1'!$A$3:$A$57))))^0.5)*'s1'!$H$12*'s1'!$H$8</f>
        <v>43.086927931084283</v>
      </c>
      <c r="D77" s="11">
        <f>B77+((((((AVERAGE('s1'!$A$3:$A$57)-A77)^2)/'s1'!$H$5)+(1/COUNT('s1'!$A$3:$A$57))))^0.5)*'s1'!$H$12*'s1'!$H$8</f>
        <v>49.137256715177791</v>
      </c>
      <c r="E77" s="11">
        <f>B77-((((((AVERAGE('s1'!$A$3:$A$57)-A77)^2)/'s1'!$H$5)+(1+1/COUNT('s1'!$A$3:$A$57))))^0.5)*'s1'!$H$12*'s1'!$H$8</f>
        <v>38.581888761861435</v>
      </c>
      <c r="F77" s="13">
        <f>B77+((((((AVERAGE('s1'!$A$3:$A$57)-A77)^2)/'s1'!$H$5)+(1+1/COUNT('s1'!$A$3:$A$57))))^0.5)*'s1'!$H$12*'s1'!$H$8</f>
        <v>53.642295884400639</v>
      </c>
    </row>
    <row r="78" spans="1:6" x14ac:dyDescent="0.35">
      <c r="A78">
        <f t="shared" si="1"/>
        <v>10.499999999999979</v>
      </c>
      <c r="B78" s="11">
        <f>+A78*'s1'!$H$3+'s1'!$H$4</f>
        <v>45.736327145007607</v>
      </c>
      <c r="C78" s="12">
        <f>B78-((((((AVERAGE('s1'!$A$3:$A$57)-A78)^2)/'s1'!$H$5)+(1/COUNT('s1'!$A$3:$A$57))))^0.5)*'s1'!$H$12*'s1'!$H$8</f>
        <v>42.725729750632809</v>
      </c>
      <c r="D78" s="11">
        <f>B78+((((((AVERAGE('s1'!$A$3:$A$57)-A78)^2)/'s1'!$H$5)+(1/COUNT('s1'!$A$3:$A$57))))^0.5)*'s1'!$H$12*'s1'!$H$8</f>
        <v>48.746924539382405</v>
      </c>
      <c r="E78" s="11">
        <f>B78-((((((AVERAGE('s1'!$A$3:$A$57)-A78)^2)/'s1'!$H$5)+(1+1/COUNT('s1'!$A$3:$A$57))))^0.5)*'s1'!$H$12*'s1'!$H$8</f>
        <v>38.211963866545695</v>
      </c>
      <c r="F78" s="13">
        <f>B78+((((((AVERAGE('s1'!$A$3:$A$57)-A78)^2)/'s1'!$H$5)+(1+1/COUNT('s1'!$A$3:$A$57))))^0.5)*'s1'!$H$12*'s1'!$H$8</f>
        <v>53.260690423469519</v>
      </c>
    </row>
    <row r="79" spans="1:6" x14ac:dyDescent="0.35">
      <c r="A79">
        <f t="shared" si="1"/>
        <v>10.599999999999978</v>
      </c>
      <c r="B79" s="11">
        <f>+A79*'s1'!$H$3+'s1'!$H$4</f>
        <v>45.360561966884177</v>
      </c>
      <c r="C79" s="12">
        <f>B79-((((((AVERAGE('s1'!$A$3:$A$57)-A79)^2)/'s1'!$H$5)+(1/COUNT('s1'!$A$3:$A$57))))^0.5)*'s1'!$H$12*'s1'!$H$8</f>
        <v>42.36432367181154</v>
      </c>
      <c r="D79" s="11">
        <f>B79+((((((AVERAGE('s1'!$A$3:$A$57)-A79)^2)/'s1'!$H$5)+(1/COUNT('s1'!$A$3:$A$57))))^0.5)*'s1'!$H$12*'s1'!$H$8</f>
        <v>48.356800261956813</v>
      </c>
      <c r="E79" s="11">
        <f>B79-((((((AVERAGE('s1'!$A$3:$A$57)-A79)^2)/'s1'!$H$5)+(1+1/COUNT('s1'!$A$3:$A$57))))^0.5)*'s1'!$H$12*'s1'!$H$8</f>
        <v>37.84193243776722</v>
      </c>
      <c r="F79" s="13">
        <f>B79+((((((AVERAGE('s1'!$A$3:$A$57)-A79)^2)/'s1'!$H$5)+(1+1/COUNT('s1'!$A$3:$A$57))))^0.5)*'s1'!$H$12*'s1'!$H$8</f>
        <v>52.879191496001134</v>
      </c>
    </row>
    <row r="80" spans="1:6" x14ac:dyDescent="0.35">
      <c r="A80">
        <f t="shared" si="1"/>
        <v>10.699999999999978</v>
      </c>
      <c r="B80" s="11">
        <f>+A80*'s1'!$H$3+'s1'!$H$4</f>
        <v>44.984796788760747</v>
      </c>
      <c r="C80" s="12">
        <f>B80-((((((AVERAGE('s1'!$A$3:$A$57)-A80)^2)/'s1'!$H$5)+(1/COUNT('s1'!$A$3:$A$57))))^0.5)*'s1'!$H$12*'s1'!$H$8</f>
        <v>42.002706691456858</v>
      </c>
      <c r="D80" s="11">
        <f>B80+((((((AVERAGE('s1'!$A$3:$A$57)-A80)^2)/'s1'!$H$5)+(1/COUNT('s1'!$A$3:$A$57))))^0.5)*'s1'!$H$12*'s1'!$H$8</f>
        <v>47.966886886064636</v>
      </c>
      <c r="E80" s="11">
        <f>B80-((((((AVERAGE('s1'!$A$3:$A$57)-A80)^2)/'s1'!$H$5)+(1+1/COUNT('s1'!$A$3:$A$57))))^0.5)*'s1'!$H$12*'s1'!$H$8</f>
        <v>37.471794231614396</v>
      </c>
      <c r="F80" s="13">
        <f>B80+((((((AVERAGE('s1'!$A$3:$A$57)-A80)^2)/'s1'!$H$5)+(1+1/COUNT('s1'!$A$3:$A$57))))^0.5)*'s1'!$H$12*'s1'!$H$8</f>
        <v>52.497799345907097</v>
      </c>
    </row>
    <row r="81" spans="1:7" x14ac:dyDescent="0.35">
      <c r="A81">
        <f t="shared" si="1"/>
        <v>10.799999999999978</v>
      </c>
      <c r="B81" s="11">
        <f>+A81*'s1'!$H$3+'s1'!$H$4</f>
        <v>44.609031610637309</v>
      </c>
      <c r="C81" s="12">
        <f>B81-((((((AVERAGE('s1'!$A$3:$A$57)-A81)^2)/'s1'!$H$5)+(1/COUNT('s1'!$A$3:$A$57))))^0.5)*'s1'!$H$12*'s1'!$H$8</f>
        <v>41.640875793677772</v>
      </c>
      <c r="D81" s="11">
        <f>B81+((((((AVERAGE('s1'!$A$3:$A$57)-A81)^2)/'s1'!$H$5)+(1/COUNT('s1'!$A$3:$A$57))))^0.5)*'s1'!$H$12*'s1'!$H$8</f>
        <v>47.577187427596847</v>
      </c>
      <c r="E81" s="11">
        <f>B81-((((((AVERAGE('s1'!$A$3:$A$57)-A81)^2)/'s1'!$H$5)+(1+1/COUNT('s1'!$A$3:$A$57))))^0.5)*'s1'!$H$12*'s1'!$H$8</f>
        <v>37.101549007993434</v>
      </c>
      <c r="F81" s="13">
        <f>B81+((((((AVERAGE('s1'!$A$3:$A$57)-A81)^2)/'s1'!$H$5)+(1+1/COUNT('s1'!$A$3:$A$57))))^0.5)*'s1'!$H$12*'s1'!$H$8</f>
        <v>52.116514213281185</v>
      </c>
    </row>
    <row r="82" spans="1:7" x14ac:dyDescent="0.35">
      <c r="A82">
        <f t="shared" si="1"/>
        <v>10.899999999999977</v>
      </c>
      <c r="B82" s="11">
        <f>+A82*'s1'!$H$3+'s1'!$H$4</f>
        <v>44.233266432513879</v>
      </c>
      <c r="C82" s="12">
        <f>B82-((((((AVERAGE('s1'!$A$3:$A$57)-A82)^2)/'s1'!$H$5)+(1/COUNT('s1'!$A$3:$A$57))))^0.5)*'s1'!$H$12*'s1'!$H$8</f>
        <v>41.278827951719549</v>
      </c>
      <c r="D82" s="11">
        <f>B82+((((((AVERAGE('s1'!$A$3:$A$57)-A82)^2)/'s1'!$H$5)+(1/COUNT('s1'!$A$3:$A$57))))^0.5)*'s1'!$H$12*'s1'!$H$8</f>
        <v>47.18770491330821</v>
      </c>
      <c r="E82" s="11">
        <f>B82-((((((AVERAGE('s1'!$A$3:$A$57)-A82)^2)/'s1'!$H$5)+(1+1/COUNT('s1'!$A$3:$A$57))))^0.5)*'s1'!$H$12*'s1'!$H$8</f>
        <v>36.731196530676918</v>
      </c>
      <c r="F82" s="13">
        <f>B82+((((((AVERAGE('s1'!$A$3:$A$57)-A82)^2)/'s1'!$H$5)+(1+1/COUNT('s1'!$A$3:$A$57))))^0.5)*'s1'!$H$12*'s1'!$H$8</f>
        <v>51.735336334350841</v>
      </c>
    </row>
    <row r="83" spans="1:7" x14ac:dyDescent="0.35">
      <c r="A83">
        <f t="shared" si="1"/>
        <v>10.999999999999977</v>
      </c>
      <c r="B83" s="11">
        <f>+A83*'s1'!$H$3+'s1'!$H$4</f>
        <v>43.857501254390449</v>
      </c>
      <c r="C83" s="12">
        <f>B83-((((((AVERAGE('s1'!$A$3:$A$57)-A83)^2)/'s1'!$H$5)+(1/COUNT('s1'!$A$3:$A$57))))^0.5)*'s1'!$H$12*'s1'!$H$8</f>
        <v>40.91656012992356</v>
      </c>
      <c r="D83" s="11">
        <f>B83+((((((AVERAGE('s1'!$A$3:$A$57)-A83)^2)/'s1'!$H$5)+(1/COUNT('s1'!$A$3:$A$57))))^0.5)*'s1'!$H$12*'s1'!$H$8</f>
        <v>46.798442378857338</v>
      </c>
      <c r="E83" s="11">
        <f>B83-((((((AVERAGE('s1'!$A$3:$A$57)-A83)^2)/'s1'!$H$5)+(1+1/COUNT('s1'!$A$3:$A$57))))^0.5)*'s1'!$H$12*'s1'!$H$8</f>
        <v>36.360736567351758</v>
      </c>
      <c r="F83" s="13">
        <f>B83+((((((AVERAGE('s1'!$A$3:$A$57)-A83)^2)/'s1'!$H$5)+(1+1/COUNT('s1'!$A$3:$A$57))))^0.5)*'s1'!$H$12*'s1'!$H$8</f>
        <v>51.354265941429141</v>
      </c>
      <c r="G83">
        <v>48</v>
      </c>
    </row>
    <row r="84" spans="1:7" x14ac:dyDescent="0.35">
      <c r="A84">
        <f t="shared" si="1"/>
        <v>11.099999999999977</v>
      </c>
      <c r="B84" s="11">
        <f>+A84*'s1'!$H$3+'s1'!$H$4</f>
        <v>43.481736076267019</v>
      </c>
      <c r="C84" s="12">
        <f>B84-((((((AVERAGE('s1'!$A$3:$A$57)-A84)^2)/'s1'!$H$5)+(1/COUNT('s1'!$A$3:$A$57))))^0.5)*'s1'!$H$12*'s1'!$H$8</f>
        <v>40.554069285783932</v>
      </c>
      <c r="D84" s="11">
        <f>B84+((((((AVERAGE('s1'!$A$3:$A$57)-A84)^2)/'s1'!$H$5)+(1/COUNT('s1'!$A$3:$A$57))))^0.5)*'s1'!$H$12*'s1'!$H$8</f>
        <v>46.409402866750106</v>
      </c>
      <c r="E84" s="11">
        <f>B84-((((((AVERAGE('s1'!$A$3:$A$57)-A84)^2)/'s1'!$H$5)+(1+1/COUNT('s1'!$A$3:$A$57))))^0.5)*'s1'!$H$12*'s1'!$H$8</f>
        <v>35.990168889666656</v>
      </c>
      <c r="F84" s="13">
        <f>B84+((((((AVERAGE('s1'!$A$3:$A$57)-A84)^2)/'s1'!$H$5)+(1+1/COUNT('s1'!$A$3:$A$57))))^0.5)*'s1'!$H$12*'s1'!$H$8</f>
        <v>50.973303262867383</v>
      </c>
    </row>
    <row r="85" spans="1:7" x14ac:dyDescent="0.35">
      <c r="A85">
        <f t="shared" si="1"/>
        <v>11.199999999999976</v>
      </c>
      <c r="B85" s="11">
        <f>+A85*'s1'!$H$3+'s1'!$H$4</f>
        <v>43.105970898143589</v>
      </c>
      <c r="C85" s="12">
        <f>B85-((((((AVERAGE('s1'!$A$3:$A$57)-A85)^2)/'s1'!$H$5)+(1/COUNT('s1'!$A$3:$A$57))))^0.5)*'s1'!$H$12*'s1'!$H$8</f>
        <v>40.191352372101257</v>
      </c>
      <c r="D85" s="11">
        <f>B85+((((((AVERAGE('s1'!$A$3:$A$57)-A85)^2)/'s1'!$H$5)+(1/COUNT('s1'!$A$3:$A$57))))^0.5)*'s1'!$H$12*'s1'!$H$8</f>
        <v>46.020589424185921</v>
      </c>
      <c r="E85" s="11">
        <f>B85-((((((AVERAGE('s1'!$A$3:$A$57)-A85)^2)/'s1'!$H$5)+(1+1/COUNT('s1'!$A$3:$A$57))))^0.5)*'s1'!$H$12*'s1'!$H$8</f>
        <v>35.619493273278948</v>
      </c>
      <c r="F85" s="13">
        <f>B85+((((((AVERAGE('s1'!$A$3:$A$57)-A85)^2)/'s1'!$H$5)+(1+1/COUNT('s1'!$A$3:$A$57))))^0.5)*'s1'!$H$12*'s1'!$H$8</f>
        <v>50.59244852300823</v>
      </c>
    </row>
    <row r="86" spans="1:7" x14ac:dyDescent="0.35">
      <c r="A86">
        <f t="shared" si="1"/>
        <v>11.299999999999976</v>
      </c>
      <c r="B86" s="11">
        <f>+A86*'s1'!$H$3+'s1'!$H$4</f>
        <v>42.730205720020159</v>
      </c>
      <c r="C86" s="12">
        <f>B86-((((((AVERAGE('s1'!$A$3:$A$57)-A86)^2)/'s1'!$H$5)+(1/COUNT('s1'!$A$3:$A$57))))^0.5)*'s1'!$H$12*'s1'!$H$8</f>
        <v>39.828406339233197</v>
      </c>
      <c r="D86" s="11">
        <f>B86+((((((AVERAGE('s1'!$A$3:$A$57)-A86)^2)/'s1'!$H$5)+(1/COUNT('s1'!$A$3:$A$57))))^0.5)*'s1'!$H$12*'s1'!$H$8</f>
        <v>45.63200510080712</v>
      </c>
      <c r="E86" s="11">
        <f>B86-((((((AVERAGE('s1'!$A$3:$A$57)-A86)^2)/'s1'!$H$5)+(1+1/COUNT('s1'!$A$3:$A$57))))^0.5)*'s1'!$H$12*'s1'!$H$8</f>
        <v>35.248709497900862</v>
      </c>
      <c r="F86" s="13">
        <f>B86+((((((AVERAGE('s1'!$A$3:$A$57)-A86)^2)/'s1'!$H$5)+(1+1/COUNT('s1'!$A$3:$A$57))))^0.5)*'s1'!$H$12*'s1'!$H$8</f>
        <v>50.211701942139456</v>
      </c>
    </row>
    <row r="87" spans="1:7" x14ac:dyDescent="0.35">
      <c r="A87">
        <f t="shared" si="1"/>
        <v>11.399999999999975</v>
      </c>
      <c r="B87" s="11">
        <f>+A87*'s1'!$H$3+'s1'!$H$4</f>
        <v>42.354440541896729</v>
      </c>
      <c r="C87" s="12">
        <f>B87-((((((AVERAGE('s1'!$A$3:$A$57)-A87)^2)/'s1'!$H$5)+(1/COUNT('s1'!$A$3:$A$57))))^0.5)*'s1'!$H$12*'s1'!$H$8</f>
        <v>39.465228137441727</v>
      </c>
      <c r="D87" s="11">
        <f>B87+((((((AVERAGE('s1'!$A$3:$A$57)-A87)^2)/'s1'!$H$5)+(1/COUNT('s1'!$A$3:$A$57))))^0.5)*'s1'!$H$12*'s1'!$H$8</f>
        <v>45.24365294635173</v>
      </c>
      <c r="E87" s="11">
        <f>B87-((((((AVERAGE('s1'!$A$3:$A$57)-A87)^2)/'s1'!$H$5)+(1+1/COUNT('s1'!$A$3:$A$57))))^0.5)*'s1'!$H$12*'s1'!$H$8</f>
        <v>34.877817347345164</v>
      </c>
      <c r="F87" s="13">
        <f>B87+((((((AVERAGE('s1'!$A$3:$A$57)-A87)^2)/'s1'!$H$5)+(1+1/COUNT('s1'!$A$3:$A$57))))^0.5)*'s1'!$H$12*'s1'!$H$8</f>
        <v>49.831063736448293</v>
      </c>
    </row>
    <row r="88" spans="1:7" x14ac:dyDescent="0.35">
      <c r="A88">
        <f t="shared" si="1"/>
        <v>11.499999999999975</v>
      </c>
      <c r="B88" s="11">
        <f>+A88*'s1'!$H$3+'s1'!$H$4</f>
        <v>41.978675363773299</v>
      </c>
      <c r="C88" s="12">
        <f>B88-((((((AVERAGE('s1'!$A$3:$A$57)-A88)^2)/'s1'!$H$5)+(1/COUNT('s1'!$A$3:$A$57))))^0.5)*'s1'!$H$12*'s1'!$H$8</f>
        <v>39.101814719335955</v>
      </c>
      <c r="D88" s="11">
        <f>B88+((((((AVERAGE('s1'!$A$3:$A$57)-A88)^2)/'s1'!$H$5)+(1/COUNT('s1'!$A$3:$A$57))))^0.5)*'s1'!$H$12*'s1'!$H$8</f>
        <v>44.855536008210642</v>
      </c>
      <c r="E88" s="11">
        <f>B88-((((((AVERAGE('s1'!$A$3:$A$57)-A88)^2)/'s1'!$H$5)+(1+1/COUNT('s1'!$A$3:$A$57))))^0.5)*'s1'!$H$12*'s1'!$H$8</f>
        <v>34.506816609570151</v>
      </c>
      <c r="F88" s="13">
        <f>B88+((((((AVERAGE('s1'!$A$3:$A$57)-A88)^2)/'s1'!$H$5)+(1+1/COUNT('s1'!$A$3:$A$57))))^0.5)*'s1'!$H$12*'s1'!$H$8</f>
        <v>49.450534117976446</v>
      </c>
    </row>
    <row r="89" spans="1:7" x14ac:dyDescent="0.35">
      <c r="A89">
        <f t="shared" si="1"/>
        <v>11.599999999999975</v>
      </c>
      <c r="B89" s="11">
        <f>+A89*'s1'!$H$3+'s1'!$H$4</f>
        <v>41.602910185649868</v>
      </c>
      <c r="C89" s="12">
        <f>B89-((((((AVERAGE('s1'!$A$3:$A$57)-A89)^2)/'s1'!$H$5)+(1/COUNT('s1'!$A$3:$A$57))))^0.5)*'s1'!$H$12*'s1'!$H$8</f>
        <v>38.73816304240966</v>
      </c>
      <c r="D89" s="11">
        <f>B89+((((((AVERAGE('s1'!$A$3:$A$57)-A89)^2)/'s1'!$H$5)+(1/COUNT('s1'!$A$3:$A$57))))^0.5)*'s1'!$H$12*'s1'!$H$8</f>
        <v>44.467657328890077</v>
      </c>
      <c r="E89" s="11">
        <f>B89-((((((AVERAGE('s1'!$A$3:$A$57)-A89)^2)/'s1'!$H$5)+(1+1/COUNT('s1'!$A$3:$A$57))))^0.5)*'s1'!$H$12*'s1'!$H$8</f>
        <v>34.135707076723968</v>
      </c>
      <c r="F89" s="13">
        <f>B89+((((((AVERAGE('s1'!$A$3:$A$57)-A89)^2)/'s1'!$H$5)+(1+1/COUNT('s1'!$A$3:$A$57))))^0.5)*'s1'!$H$12*'s1'!$H$8</f>
        <v>49.070113294575769</v>
      </c>
    </row>
    <row r="90" spans="1:7" x14ac:dyDescent="0.35">
      <c r="A90">
        <f t="shared" si="1"/>
        <v>11.699999999999974</v>
      </c>
      <c r="B90" s="11">
        <f>+A90*'s1'!$H$3+'s1'!$H$4</f>
        <v>41.227145007526438</v>
      </c>
      <c r="C90" s="12">
        <f>B90-((((((AVERAGE('s1'!$A$3:$A$57)-A90)^2)/'s1'!$H$5)+(1/COUNT('s1'!$A$3:$A$57))))^0.5)*'s1'!$H$12*'s1'!$H$8</f>
        <v>38.37427007167171</v>
      </c>
      <c r="D90" s="11">
        <f>B90+((((((AVERAGE('s1'!$A$3:$A$57)-A90)^2)/'s1'!$H$5)+(1/COUNT('s1'!$A$3:$A$57))))^0.5)*'s1'!$H$12*'s1'!$H$8</f>
        <v>44.080019943381167</v>
      </c>
      <c r="E90" s="11">
        <f>B90-((((((AVERAGE('s1'!$A$3:$A$57)-A90)^2)/'s1'!$H$5)+(1+1/COUNT('s1'!$A$3:$A$57))))^0.5)*'s1'!$H$12*'s1'!$H$8</f>
        <v>33.764488545188257</v>
      </c>
      <c r="F90" s="13">
        <f>B90+((((((AVERAGE('s1'!$A$3:$A$57)-A90)^2)/'s1'!$H$5)+(1+1/COUNT('s1'!$A$3:$A$57))))^0.5)*'s1'!$H$12*'s1'!$H$8</f>
        <v>48.689801469864619</v>
      </c>
    </row>
    <row r="91" spans="1:7" x14ac:dyDescent="0.35">
      <c r="A91">
        <f t="shared" si="1"/>
        <v>11.799999999999974</v>
      </c>
      <c r="B91" s="11">
        <f>+A91*'s1'!$H$3+'s1'!$H$4</f>
        <v>40.851379829403008</v>
      </c>
      <c r="C91" s="12">
        <f>B91-((((((AVERAGE('s1'!$A$3:$A$57)-A91)^2)/'s1'!$H$5)+(1/COUNT('s1'!$A$3:$A$57))))^0.5)*'s1'!$H$12*'s1'!$H$8</f>
        <v>38.010132782367492</v>
      </c>
      <c r="D91" s="11">
        <f>B91+((((((AVERAGE('s1'!$A$3:$A$57)-A91)^2)/'s1'!$H$5)+(1/COUNT('s1'!$A$3:$A$57))))^0.5)*'s1'!$H$12*'s1'!$H$8</f>
        <v>43.692626876438524</v>
      </c>
      <c r="E91" s="11">
        <f>B91-((((((AVERAGE('s1'!$A$3:$A$57)-A91)^2)/'s1'!$H$5)+(1+1/COUNT('s1'!$A$3:$A$57))))^0.5)*'s1'!$H$12*'s1'!$H$8</f>
        <v>33.393160815621115</v>
      </c>
      <c r="F91" s="13">
        <f>B91+((((((AVERAGE('s1'!$A$3:$A$57)-A91)^2)/'s1'!$H$5)+(1+1/COUNT('s1'!$A$3:$A$57))))^0.5)*'s1'!$H$12*'s1'!$H$8</f>
        <v>48.309598843184901</v>
      </c>
    </row>
    <row r="92" spans="1:7" x14ac:dyDescent="0.35">
      <c r="A92">
        <f t="shared" si="1"/>
        <v>11.899999999999974</v>
      </c>
      <c r="B92" s="11">
        <f>+A92*'s1'!$H$3+'s1'!$H$4</f>
        <v>40.475614651279578</v>
      </c>
      <c r="C92" s="12">
        <f>B92-((((((AVERAGE('s1'!$A$3:$A$57)-A92)^2)/'s1'!$H$5)+(1/COUNT('s1'!$A$3:$A$57))))^0.5)*'s1'!$H$12*'s1'!$H$8</f>
        <v>37.645748162788891</v>
      </c>
      <c r="D92" s="11">
        <f>B92+((((((AVERAGE('s1'!$A$3:$A$57)-A92)^2)/'s1'!$H$5)+(1/COUNT('s1'!$A$3:$A$57))))^0.5)*'s1'!$H$12*'s1'!$H$8</f>
        <v>43.305481139770265</v>
      </c>
      <c r="E92" s="11">
        <f>B92-((((((AVERAGE('s1'!$A$3:$A$57)-A92)^2)/'s1'!$H$5)+(1+1/COUNT('s1'!$A$3:$A$57))))^0.5)*'s1'!$H$12*'s1'!$H$8</f>
        <v>33.021723692999309</v>
      </c>
      <c r="F92" s="13">
        <f>B92+((((((AVERAGE('s1'!$A$3:$A$57)-A92)^2)/'s1'!$H$5)+(1+1/COUNT('s1'!$A$3:$A$57))))^0.5)*'s1'!$H$12*'s1'!$H$8</f>
        <v>47.929505609559847</v>
      </c>
    </row>
    <row r="93" spans="1:7" x14ac:dyDescent="0.35">
      <c r="A93">
        <f t="shared" si="1"/>
        <v>11.999999999999973</v>
      </c>
      <c r="B93" s="11">
        <f>+A93*'s1'!$H$3+'s1'!$H$4</f>
        <v>40.099849473156148</v>
      </c>
      <c r="C93" s="12">
        <f>B93-((((((AVERAGE('s1'!$A$3:$A$57)-A93)^2)/'s1'!$H$5)+(1/COUNT('s1'!$A$3:$A$57))))^0.5)*'s1'!$H$12*'s1'!$H$8</f>
        <v>37.281113217169796</v>
      </c>
      <c r="D93" s="11">
        <f>B93+((((((AVERAGE('s1'!$A$3:$A$57)-A93)^2)/'s1'!$H$5)+(1/COUNT('s1'!$A$3:$A$57))))^0.5)*'s1'!$H$12*'s1'!$H$8</f>
        <v>42.918585729142499</v>
      </c>
      <c r="E93" s="11">
        <f>B93-((((((AVERAGE('s1'!$A$3:$A$57)-A93)^2)/'s1'!$H$5)+(1+1/COUNT('s1'!$A$3:$A$57))))^0.5)*'s1'!$H$12*'s1'!$H$8</f>
        <v>32.65017698665973</v>
      </c>
      <c r="F93" s="13">
        <f>B93+((((((AVERAGE('s1'!$A$3:$A$57)-A93)^2)/'s1'!$H$5)+(1+1/COUNT('s1'!$A$3:$A$57))))^0.5)*'s1'!$H$12*'s1'!$H$8</f>
        <v>47.549521959652566</v>
      </c>
    </row>
    <row r="94" spans="1:7" x14ac:dyDescent="0.35">
      <c r="A94">
        <f t="shared" si="1"/>
        <v>12.099999999999973</v>
      </c>
      <c r="B94" s="11">
        <f>+A94*'s1'!$H$3+'s1'!$H$4</f>
        <v>39.724084295032718</v>
      </c>
      <c r="C94" s="12">
        <f>B94-((((((AVERAGE('s1'!$A$3:$A$57)-A94)^2)/'s1'!$H$5)+(1/COUNT('s1'!$A$3:$A$57))))^0.5)*'s1'!$H$12*'s1'!$H$8</f>
        <v>36.916224968663968</v>
      </c>
      <c r="D94" s="11">
        <f>B94+((((((AVERAGE('s1'!$A$3:$A$57)-A94)^2)/'s1'!$H$5)+(1/COUNT('s1'!$A$3:$A$57))))^0.5)*'s1'!$H$12*'s1'!$H$8</f>
        <v>42.531943621401467</v>
      </c>
      <c r="E94" s="11">
        <f>B94-((((((AVERAGE('s1'!$A$3:$A$57)-A94)^2)/'s1'!$H$5)+(1+1/COUNT('s1'!$A$3:$A$57))))^0.5)*'s1'!$H$12*'s1'!$H$8</f>
        <v>32.278520510340137</v>
      </c>
      <c r="F94" s="13">
        <f>B94+((((((AVERAGE('s1'!$A$3:$A$57)-A94)^2)/'s1'!$H$5)+(1+1/COUNT('s1'!$A$3:$A$57))))^0.5)*'s1'!$H$12*'s1'!$H$8</f>
        <v>47.169648079725299</v>
      </c>
    </row>
    <row r="95" spans="1:7" x14ac:dyDescent="0.35">
      <c r="A95">
        <f t="shared" si="1"/>
        <v>12.199999999999973</v>
      </c>
      <c r="B95" s="11">
        <f>+A95*'s1'!$H$3+'s1'!$H$4</f>
        <v>39.348319116909281</v>
      </c>
      <c r="C95" s="12">
        <f>B95-((((((AVERAGE('s1'!$A$3:$A$57)-A95)^2)/'s1'!$H$5)+(1/COUNT('s1'!$A$3:$A$57))))^0.5)*'s1'!$H$12*'s1'!$H$8</f>
        <v>36.55108046240111</v>
      </c>
      <c r="D95" s="11">
        <f>B95+((((((AVERAGE('s1'!$A$3:$A$57)-A95)^2)/'s1'!$H$5)+(1/COUNT('s1'!$A$3:$A$57))))^0.5)*'s1'!$H$12*'s1'!$H$8</f>
        <v>42.145557771417451</v>
      </c>
      <c r="E95" s="11">
        <f>B95-((((((AVERAGE('s1'!$A$3:$A$57)-A95)^2)/'s1'!$H$5)+(1+1/COUNT('s1'!$A$3:$A$57))))^0.5)*'s1'!$H$12*'s1'!$H$8</f>
        <v>31.906754082219035</v>
      </c>
      <c r="F95" s="13">
        <f>B95+((((((AVERAGE('s1'!$A$3:$A$57)-A95)^2)/'s1'!$H$5)+(1+1/COUNT('s1'!$A$3:$A$57))))^0.5)*'s1'!$H$12*'s1'!$H$8</f>
        <v>46.789884151599523</v>
      </c>
    </row>
    <row r="96" spans="1:7" x14ac:dyDescent="0.35">
      <c r="A96">
        <f t="shared" si="1"/>
        <v>12.299999999999972</v>
      </c>
      <c r="B96" s="11">
        <f>+A96*'s1'!$H$3+'s1'!$H$4</f>
        <v>38.97255393878585</v>
      </c>
      <c r="C96" s="12">
        <f>B96-((((((AVERAGE('s1'!$A$3:$A$57)-A96)^2)/'s1'!$H$5)+(1/COUNT('s1'!$A$3:$A$57))))^0.5)*'s1'!$H$12*'s1'!$H$8</f>
        <v>36.185676768617043</v>
      </c>
      <c r="D96" s="11">
        <f>B96+((((((AVERAGE('s1'!$A$3:$A$57)-A96)^2)/'s1'!$H$5)+(1/COUNT('s1'!$A$3:$A$57))))^0.5)*'s1'!$H$12*'s1'!$H$8</f>
        <v>41.759431108954658</v>
      </c>
      <c r="E96" s="11">
        <f>B96-((((((AVERAGE('s1'!$A$3:$A$57)-A96)^2)/'s1'!$H$5)+(1+1/COUNT('s1'!$A$3:$A$57))))^0.5)*'s1'!$H$12*'s1'!$H$8</f>
        <v>31.534877524954858</v>
      </c>
      <c r="F96" s="13">
        <f>B96+((((((AVERAGE('s1'!$A$3:$A$57)-A96)^2)/'s1'!$H$5)+(1+1/COUNT('s1'!$A$3:$A$57))))^0.5)*'s1'!$H$12*'s1'!$H$8</f>
        <v>46.410230352616843</v>
      </c>
    </row>
    <row r="97" spans="1:6" x14ac:dyDescent="0.35">
      <c r="A97">
        <f t="shared" si="1"/>
        <v>12.399999999999972</v>
      </c>
      <c r="B97" s="11">
        <f>+A97*'s1'!$H$3+'s1'!$H$4</f>
        <v>38.59678876066242</v>
      </c>
      <c r="C97" s="12">
        <f>B97-((((((AVERAGE('s1'!$A$3:$A$57)-A97)^2)/'s1'!$H$5)+(1/COUNT('s1'!$A$3:$A$57))))^0.5)*'s1'!$H$12*'s1'!$H$8</f>
        <v>35.820010985852875</v>
      </c>
      <c r="D97" s="11">
        <f>B97+((((((AVERAGE('s1'!$A$3:$A$57)-A97)^2)/'s1'!$H$5)+(1/COUNT('s1'!$A$3:$A$57))))^0.5)*'s1'!$H$12*'s1'!$H$8</f>
        <v>41.373566535471966</v>
      </c>
      <c r="E97" s="11">
        <f>B97-((((((AVERAGE('s1'!$A$3:$A$57)-A97)^2)/'s1'!$H$5)+(1+1/COUNT('s1'!$A$3:$A$57))))^0.5)*'s1'!$H$12*'s1'!$H$8</f>
        <v>31.162890665724209</v>
      </c>
      <c r="F97" s="13">
        <f>B97+((((((AVERAGE('s1'!$A$3:$A$57)-A97)^2)/'s1'!$H$5)+(1+1/COUNT('s1'!$A$3:$A$57))))^0.5)*'s1'!$H$12*'s1'!$H$8</f>
        <v>46.030686855600635</v>
      </c>
    </row>
    <row r="98" spans="1:6" x14ac:dyDescent="0.35">
      <c r="A98">
        <f t="shared" si="1"/>
        <v>12.499999999999972</v>
      </c>
      <c r="B98" s="11">
        <f>+A98*'s1'!$H$3+'s1'!$H$4</f>
        <v>38.22102358253899</v>
      </c>
      <c r="C98" s="12">
        <f>B98-((((((AVERAGE('s1'!$A$3:$A$57)-A98)^2)/'s1'!$H$5)+(1/COUNT('s1'!$A$3:$A$57))))^0.5)*'s1'!$H$12*'s1'!$H$8</f>
        <v>35.45408024421797</v>
      </c>
      <c r="D98" s="11">
        <f>B98+((((((AVERAGE('s1'!$A$3:$A$57)-A98)^2)/'s1'!$H$5)+(1/COUNT('s1'!$A$3:$A$57))))^0.5)*'s1'!$H$12*'s1'!$H$8</f>
        <v>40.987966920860011</v>
      </c>
      <c r="E98" s="11">
        <f>B98-((((((AVERAGE('s1'!$A$3:$A$57)-A98)^2)/'s1'!$H$5)+(1+1/COUNT('s1'!$A$3:$A$57))))^0.5)*'s1'!$H$12*'s1'!$H$8</f>
        <v>30.790793336259348</v>
      </c>
      <c r="F98" s="13">
        <f>B98+((((((AVERAGE('s1'!$A$3:$A$57)-A98)^2)/'s1'!$H$5)+(1+1/COUNT('s1'!$A$3:$A$57))))^0.5)*'s1'!$H$12*'s1'!$H$8</f>
        <v>45.651253828818632</v>
      </c>
    </row>
    <row r="99" spans="1:6" x14ac:dyDescent="0.35">
      <c r="A99">
        <f t="shared" si="1"/>
        <v>12.599999999999971</v>
      </c>
      <c r="B99" s="11">
        <f>+A99*'s1'!$H$3+'s1'!$H$4</f>
        <v>37.84525840441556</v>
      </c>
      <c r="C99" s="12">
        <f>B99-((((((AVERAGE('s1'!$A$3:$A$57)-A99)^2)/'s1'!$H$5)+(1/COUNT('s1'!$A$3:$A$57))))^0.5)*'s1'!$H$12*'s1'!$H$8</f>
        <v>35.087881708710633</v>
      </c>
      <c r="D99" s="11">
        <f>B99+((((((AVERAGE('s1'!$A$3:$A$57)-A99)^2)/'s1'!$H$5)+(1/COUNT('s1'!$A$3:$A$57))))^0.5)*'s1'!$H$12*'s1'!$H$8</f>
        <v>40.602635100120487</v>
      </c>
      <c r="E99" s="11">
        <f>B99-((((((AVERAGE('s1'!$A$3:$A$57)-A99)^2)/'s1'!$H$5)+(1+1/COUNT('s1'!$A$3:$A$57))))^0.5)*'s1'!$H$12*'s1'!$H$8</f>
        <v>30.418585372884795</v>
      </c>
      <c r="F99" s="13">
        <f>B99+((((((AVERAGE('s1'!$A$3:$A$57)-A99)^2)/'s1'!$H$5)+(1+1/COUNT('s1'!$A$3:$A$57))))^0.5)*'s1'!$H$12*'s1'!$H$8</f>
        <v>45.271931435946328</v>
      </c>
    </row>
    <row r="100" spans="1:6" x14ac:dyDescent="0.35">
      <c r="A100">
        <f t="shared" si="1"/>
        <v>12.699999999999971</v>
      </c>
      <c r="B100" s="11">
        <f>+A100*'s1'!$H$3+'s1'!$H$4</f>
        <v>37.46949322629213</v>
      </c>
      <c r="C100" s="12">
        <f>B100-((((((AVERAGE('s1'!$A$3:$A$57)-A100)^2)/'s1'!$H$5)+(1/COUNT('s1'!$A$3:$A$57))))^0.5)*'s1'!$H$12*'s1'!$H$8</f>
        <v>34.721412582590261</v>
      </c>
      <c r="D100" s="11">
        <f>B100+((((((AVERAGE('s1'!$A$3:$A$57)-A100)^2)/'s1'!$H$5)+(1/COUNT('s1'!$A$3:$A$57))))^0.5)*'s1'!$H$12*'s1'!$H$8</f>
        <v>40.217573869993998</v>
      </c>
      <c r="E100" s="11">
        <f>B100-((((((AVERAGE('s1'!$A$3:$A$57)-A100)^2)/'s1'!$H$5)+(1+1/COUNT('s1'!$A$3:$A$57))))^0.5)*'s1'!$H$12*'s1'!$H$8</f>
        <v>30.046266616553034</v>
      </c>
      <c r="F100" s="13">
        <f>B100+((((((AVERAGE('s1'!$A$3:$A$57)-A100)^2)/'s1'!$H$5)+(1+1/COUNT('s1'!$A$3:$A$57))))^0.5)*'s1'!$H$12*'s1'!$H$8</f>
        <v>44.892719836031226</v>
      </c>
    </row>
    <row r="101" spans="1:6" x14ac:dyDescent="0.35">
      <c r="A101">
        <f t="shared" si="1"/>
        <v>12.799999999999971</v>
      </c>
      <c r="B101" s="11">
        <f>+A101*'s1'!$H$3+'s1'!$H$4</f>
        <v>37.0937280481687</v>
      </c>
      <c r="C101" s="12">
        <f>B101-((((((AVERAGE('s1'!$A$3:$A$57)-A101)^2)/'s1'!$H$5)+(1/COUNT('s1'!$A$3:$A$57))))^0.5)*'s1'!$H$12*'s1'!$H$8</f>
        <v>34.354670110793911</v>
      </c>
      <c r="D101" s="11">
        <f>B101+((((((AVERAGE('s1'!$A$3:$A$57)-A101)^2)/'s1'!$H$5)+(1/COUNT('s1'!$A$3:$A$57))))^0.5)*'s1'!$H$12*'s1'!$H$8</f>
        <v>39.832785985543488</v>
      </c>
      <c r="E101" s="11">
        <f>B101-((((((AVERAGE('s1'!$A$3:$A$57)-A101)^2)/'s1'!$H$5)+(1+1/COUNT('s1'!$A$3:$A$57))))^0.5)*'s1'!$H$12*'s1'!$H$8</f>
        <v>29.673836912879345</v>
      </c>
      <c r="F101" s="13">
        <f>B101+((((((AVERAGE('s1'!$A$3:$A$57)-A101)^2)/'s1'!$H$5)+(1+1/COUNT('s1'!$A$3:$A$57))))^0.5)*'s1'!$H$12*'s1'!$H$8</f>
        <v>44.513619183458054</v>
      </c>
    </row>
    <row r="102" spans="1:6" x14ac:dyDescent="0.35">
      <c r="A102">
        <f t="shared" si="1"/>
        <v>12.89999999999997</v>
      </c>
      <c r="B102" s="11">
        <f>+A102*'s1'!$H$3+'s1'!$H$4</f>
        <v>36.71796287004527</v>
      </c>
      <c r="C102" s="12">
        <f>B102-((((((AVERAGE('s1'!$A$3:$A$57)-A102)^2)/'s1'!$H$5)+(1/COUNT('s1'!$A$3:$A$57))))^0.5)*'s1'!$H$12*'s1'!$H$8</f>
        <v>33.98765158338994</v>
      </c>
      <c r="D102" s="11">
        <f>B102+((((((AVERAGE('s1'!$A$3:$A$57)-A102)^2)/'s1'!$H$5)+(1/COUNT('s1'!$A$3:$A$57))))^0.5)*'s1'!$H$12*'s1'!$H$8</f>
        <v>39.448274156700599</v>
      </c>
      <c r="E102" s="11">
        <f>B102-((((((AVERAGE('s1'!$A$3:$A$57)-A102)^2)/'s1'!$H$5)+(1+1/COUNT('s1'!$A$3:$A$57))))^0.5)*'s1'!$H$12*'s1'!$H$8</f>
        <v>29.30129611217572</v>
      </c>
      <c r="F102" s="13">
        <f>B102+((((((AVERAGE('s1'!$A$3:$A$57)-A102)^2)/'s1'!$H$5)+(1+1/COUNT('s1'!$A$3:$A$57))))^0.5)*'s1'!$H$12*'s1'!$H$8</f>
        <v>44.134629627914819</v>
      </c>
    </row>
    <row r="103" spans="1:6" x14ac:dyDescent="0.35">
      <c r="A103">
        <f t="shared" si="1"/>
        <v>12.99999999999997</v>
      </c>
      <c r="B103" s="11">
        <f>+A103*'s1'!$H$3+'s1'!$H$4</f>
        <v>36.342197691921839</v>
      </c>
      <c r="C103" s="12">
        <f>B103-((((((AVERAGE('s1'!$A$3:$A$57)-A103)^2)/'s1'!$H$5)+(1/COUNT('s1'!$A$3:$A$57))))^0.5)*'s1'!$H$12*'s1'!$H$8</f>
        <v>33.620354339060796</v>
      </c>
      <c r="D103" s="11">
        <f>B103+((((((AVERAGE('s1'!$A$3:$A$57)-A103)^2)/'s1'!$H$5)+(1/COUNT('s1'!$A$3:$A$57))))^0.5)*'s1'!$H$12*'s1'!$H$8</f>
        <v>39.064041044782883</v>
      </c>
      <c r="E103" s="11">
        <f>B103-((((((AVERAGE('s1'!$A$3:$A$57)-A103)^2)/'s1'!$H$5)+(1+1/COUNT('s1'!$A$3:$A$57))))^0.5)*'s1'!$H$12*'s1'!$H$8</f>
        <v>28.928644069483841</v>
      </c>
      <c r="F103" s="13">
        <f>B103+((((((AVERAGE('s1'!$A$3:$A$57)-A103)^2)/'s1'!$H$5)+(1+1/COUNT('s1'!$A$3:$A$57))))^0.5)*'s1'!$H$12*'s1'!$H$8</f>
        <v>43.755751314359841</v>
      </c>
    </row>
    <row r="104" spans="1:6" x14ac:dyDescent="0.35">
      <c r="A104">
        <f t="shared" si="1"/>
        <v>13.099999999999969</v>
      </c>
      <c r="B104" s="11">
        <f>+A104*'s1'!$H$3+'s1'!$H$4</f>
        <v>35.966432513798409</v>
      </c>
      <c r="C104" s="12">
        <f>B104-((((((AVERAGE('s1'!$A$3:$A$57)-A104)^2)/'s1'!$H$5)+(1/COUNT('s1'!$A$3:$A$57))))^0.5)*'s1'!$H$12*'s1'!$H$8</f>
        <v>33.252775768606618</v>
      </c>
      <c r="D104" s="11">
        <f>B104+((((((AVERAGE('s1'!$A$3:$A$57)-A104)^2)/'s1'!$H$5)+(1/COUNT('s1'!$A$3:$A$57))))^0.5)*'s1'!$H$12*'s1'!$H$8</f>
        <v>38.680089258990201</v>
      </c>
      <c r="E104" s="11">
        <f>B104-((((((AVERAGE('s1'!$A$3:$A$57)-A104)^2)/'s1'!$H$5)+(1+1/COUNT('s1'!$A$3:$A$57))))^0.5)*'s1'!$H$12*'s1'!$H$8</f>
        <v>28.555880644607111</v>
      </c>
      <c r="F104" s="13">
        <f>B104+((((((AVERAGE('s1'!$A$3:$A$57)-A104)^2)/'s1'!$H$5)+(1+1/COUNT('s1'!$A$3:$A$57))))^0.5)*'s1'!$H$12*'s1'!$H$8</f>
        <v>43.376984382989704</v>
      </c>
    </row>
    <row r="105" spans="1:6" x14ac:dyDescent="0.35">
      <c r="A105">
        <f t="shared" si="1"/>
        <v>13.199999999999969</v>
      </c>
      <c r="B105" s="11">
        <f>+A105*'s1'!$H$3+'s1'!$H$4</f>
        <v>35.590667335674979</v>
      </c>
      <c r="C105" s="12">
        <f>B105-((((((AVERAGE('s1'!$A$3:$A$57)-A105)^2)/'s1'!$H$5)+(1/COUNT('s1'!$A$3:$A$57))))^0.5)*'s1'!$H$12*'s1'!$H$8</f>
        <v>32.884913318460796</v>
      </c>
      <c r="D105" s="11">
        <f>B105+((((((AVERAGE('s1'!$A$3:$A$57)-A105)^2)/'s1'!$H$5)+(1/COUNT('s1'!$A$3:$A$57))))^0.5)*'s1'!$H$12*'s1'!$H$8</f>
        <v>38.296421352889162</v>
      </c>
      <c r="E105" s="11">
        <f>B105-((((((AVERAGE('s1'!$A$3:$A$57)-A105)^2)/'s1'!$H$5)+(1+1/COUNT('s1'!$A$3:$A$57))))^0.5)*'s1'!$H$12*'s1'!$H$8</f>
        <v>28.183005702141735</v>
      </c>
      <c r="F105" s="13">
        <f>B105+((((((AVERAGE('s1'!$A$3:$A$57)-A105)^2)/'s1'!$H$5)+(1+1/COUNT('s1'!$A$3:$A$57))))^0.5)*'s1'!$H$12*'s1'!$H$8</f>
        <v>42.998328969208224</v>
      </c>
    </row>
    <row r="106" spans="1:6" x14ac:dyDescent="0.35">
      <c r="A106">
        <f t="shared" si="1"/>
        <v>13.299999999999969</v>
      </c>
      <c r="B106" s="11">
        <f>+A106*'s1'!$H$3+'s1'!$H$4</f>
        <v>35.214902157551549</v>
      </c>
      <c r="C106" s="12">
        <f>B106-((((((AVERAGE('s1'!$A$3:$A$57)-A106)^2)/'s1'!$H$5)+(1/COUNT('s1'!$A$3:$A$57))))^0.5)*'s1'!$H$12*'s1'!$H$8</f>
        <v>32.516764494208338</v>
      </c>
      <c r="D106" s="11">
        <f>B106+((((((AVERAGE('s1'!$A$3:$A$57)-A106)^2)/'s1'!$H$5)+(1/COUNT('s1'!$A$3:$A$57))))^0.5)*'s1'!$H$12*'s1'!$H$8</f>
        <v>37.91303982089476</v>
      </c>
      <c r="E106" s="11">
        <f>B106-((((((AVERAGE('s1'!$A$3:$A$57)-A106)^2)/'s1'!$H$5)+(1+1/COUNT('s1'!$A$3:$A$57))))^0.5)*'s1'!$H$12*'s1'!$H$8</f>
        <v>27.810019111506804</v>
      </c>
      <c r="F106" s="13">
        <f>B106+((((((AVERAGE('s1'!$A$3:$A$57)-A106)^2)/'s1'!$H$5)+(1+1/COUNT('s1'!$A$3:$A$57))))^0.5)*'s1'!$H$12*'s1'!$H$8</f>
        <v>42.619785203596294</v>
      </c>
    </row>
    <row r="107" spans="1:6" x14ac:dyDescent="0.35">
      <c r="A107">
        <f t="shared" si="1"/>
        <v>13.399999999999968</v>
      </c>
      <c r="B107" s="11">
        <f>+A107*'s1'!$H$3+'s1'!$H$4</f>
        <v>34.839136979428119</v>
      </c>
      <c r="C107" s="12">
        <f>B107-((((((AVERAGE('s1'!$A$3:$A$57)-A107)^2)/'s1'!$H$5)+(1/COUNT('s1'!$A$3:$A$57))))^0.5)*'s1'!$H$12*'s1'!$H$8</f>
        <v>32.148326864097356</v>
      </c>
      <c r="D107" s="11">
        <f>B107+((((((AVERAGE('s1'!$A$3:$A$57)-A107)^2)/'s1'!$H$5)+(1/COUNT('s1'!$A$3:$A$57))))^0.5)*'s1'!$H$12*'s1'!$H$8</f>
        <v>37.529947094758882</v>
      </c>
      <c r="E107" s="11">
        <f>B107-((((((AVERAGE('s1'!$A$3:$A$57)-A107)^2)/'s1'!$H$5)+(1+1/COUNT('s1'!$A$3:$A$57))))^0.5)*'s1'!$H$12*'s1'!$H$8</f>
        <v>27.436920746973406</v>
      </c>
      <c r="F107" s="13">
        <f>B107+((((((AVERAGE('s1'!$A$3:$A$57)-A107)^2)/'s1'!$H$5)+(1+1/COUNT('s1'!$A$3:$A$57))))^0.5)*'s1'!$H$12*'s1'!$H$8</f>
        <v>42.241353211882831</v>
      </c>
    </row>
    <row r="108" spans="1:6" x14ac:dyDescent="0.35">
      <c r="A108">
        <f t="shared" si="1"/>
        <v>13.499999999999968</v>
      </c>
      <c r="B108" s="11">
        <f>+A108*'s1'!$H$3+'s1'!$H$4</f>
        <v>34.463371801304682</v>
      </c>
      <c r="C108" s="12">
        <f>B108-((((((AVERAGE('s1'!$A$3:$A$57)-A108)^2)/'s1'!$H$5)+(1/COUNT('s1'!$A$3:$A$57))))^0.5)*'s1'!$H$12*'s1'!$H$8</f>
        <v>31.7795980625338</v>
      </c>
      <c r="D108" s="11">
        <f>B108+((((((AVERAGE('s1'!$A$3:$A$57)-A108)^2)/'s1'!$H$5)+(1/COUNT('s1'!$A$3:$A$57))))^0.5)*'s1'!$H$12*'s1'!$H$8</f>
        <v>37.147145540075563</v>
      </c>
      <c r="E108" s="11">
        <f>B108-((((((AVERAGE('s1'!$A$3:$A$57)-A108)^2)/'s1'!$H$5)+(1+1/COUNT('s1'!$A$3:$A$57))))^0.5)*'s1'!$H$12*'s1'!$H$8</f>
        <v>27.063710487692688</v>
      </c>
      <c r="F108" s="13">
        <f>B108+((((((AVERAGE('s1'!$A$3:$A$57)-A108)^2)/'s1'!$H$5)+(1+1/COUNT('s1'!$A$3:$A$57))))^0.5)*'s1'!$H$12*'s1'!$H$8</f>
        <v>41.863033114916675</v>
      </c>
    </row>
    <row r="109" spans="1:6" x14ac:dyDescent="0.35">
      <c r="A109">
        <f t="shared" si="1"/>
        <v>13.599999999999968</v>
      </c>
      <c r="B109" s="11">
        <f>+A109*'s1'!$H$3+'s1'!$H$4</f>
        <v>34.087606623181252</v>
      </c>
      <c r="C109" s="12">
        <f>B109-((((((AVERAGE('s1'!$A$3:$A$57)-A109)^2)/'s1'!$H$5)+(1/COUNT('s1'!$A$3:$A$57))))^0.5)*'s1'!$H$12*'s1'!$H$8</f>
        <v>31.410575793549135</v>
      </c>
      <c r="D109" s="11">
        <f>B109+((((((AVERAGE('s1'!$A$3:$A$57)-A109)^2)/'s1'!$H$5)+(1/COUNT('s1'!$A$3:$A$57))))^0.5)*'s1'!$H$12*'s1'!$H$8</f>
        <v>36.764637452813368</v>
      </c>
      <c r="E109" s="11">
        <f>B109-((((((AVERAGE('s1'!$A$3:$A$57)-A109)^2)/'s1'!$H$5)+(1+1/COUNT('s1'!$A$3:$A$57))))^0.5)*'s1'!$H$12*'s1'!$H$8</f>
        <v>26.690388217722983</v>
      </c>
      <c r="F109" s="13">
        <f>B109+((((((AVERAGE('s1'!$A$3:$A$57)-A109)^2)/'s1'!$H$5)+(1+1/COUNT('s1'!$A$3:$A$57))))^0.5)*'s1'!$H$12*'s1'!$H$8</f>
        <v>41.48482502863952</v>
      </c>
    </row>
    <row r="110" spans="1:6" x14ac:dyDescent="0.35">
      <c r="A110">
        <f t="shared" si="1"/>
        <v>13.699999999999967</v>
      </c>
      <c r="B110" s="11">
        <f>+A110*'s1'!$H$3+'s1'!$H$4</f>
        <v>33.711841445057821</v>
      </c>
      <c r="C110" s="12">
        <f>B110-((((((AVERAGE('s1'!$A$3:$A$57)-A110)^2)/'s1'!$H$5)+(1/COUNT('s1'!$A$3:$A$57))))^0.5)*'s1'!$H$12*'s1'!$H$8</f>
        <v>31.041257834230382</v>
      </c>
      <c r="D110" s="11">
        <f>B110+((((((AVERAGE('s1'!$A$3:$A$57)-A110)^2)/'s1'!$H$5)+(1/COUNT('s1'!$A$3:$A$57))))^0.5)*'s1'!$H$12*'s1'!$H$8</f>
        <v>36.382425055885257</v>
      </c>
      <c r="E110" s="11">
        <f>B110-((((((AVERAGE('s1'!$A$3:$A$57)-A110)^2)/'s1'!$H$5)+(1+1/COUNT('s1'!$A$3:$A$57))))^0.5)*'s1'!$H$12*'s1'!$H$8</f>
        <v>26.316953826055769</v>
      </c>
      <c r="F110" s="13">
        <f>B110+((((((AVERAGE('s1'!$A$3:$A$57)-A110)^2)/'s1'!$H$5)+(1+1/COUNT('s1'!$A$3:$A$57))))^0.5)*'s1'!$H$12*'s1'!$H$8</f>
        <v>41.106729064059877</v>
      </c>
    </row>
    <row r="111" spans="1:6" x14ac:dyDescent="0.35">
      <c r="A111">
        <f t="shared" si="1"/>
        <v>13.799999999999967</v>
      </c>
      <c r="B111" s="11">
        <f>+A111*'s1'!$H$3+'s1'!$H$4</f>
        <v>33.336076266934391</v>
      </c>
      <c r="C111" s="12">
        <f>B111-((((((AVERAGE('s1'!$A$3:$A$57)-A111)^2)/'s1'!$H$5)+(1/COUNT('s1'!$A$3:$A$57))))^0.5)*'s1'!$H$12*'s1'!$H$8</f>
        <v>30.671642038101911</v>
      </c>
      <c r="D111" s="11">
        <f>B111+((((((AVERAGE('s1'!$A$3:$A$57)-A111)^2)/'s1'!$H$5)+(1/COUNT('s1'!$A$3:$A$57))))^0.5)*'s1'!$H$12*'s1'!$H$8</f>
        <v>36.000510495766868</v>
      </c>
      <c r="E111" s="11">
        <f>B111-((((((AVERAGE('s1'!$A$3:$A$57)-A111)^2)/'s1'!$H$5)+(1+1/COUNT('s1'!$A$3:$A$57))))^0.5)*'s1'!$H$12*'s1'!$H$8</f>
        <v>25.943407206640682</v>
      </c>
      <c r="F111" s="13">
        <f>B111+((((((AVERAGE('s1'!$A$3:$A$57)-A111)^2)/'s1'!$H$5)+(1+1/COUNT('s1'!$A$3:$A$57))))^0.5)*'s1'!$H$12*'s1'!$H$8</f>
        <v>40.728745327228097</v>
      </c>
    </row>
    <row r="112" spans="1:6" x14ac:dyDescent="0.35">
      <c r="A112">
        <f t="shared" si="1"/>
        <v>13.899999999999967</v>
      </c>
      <c r="B112" s="11">
        <f>+A112*'s1'!$H$3+'s1'!$H$4</f>
        <v>32.960311088810961</v>
      </c>
      <c r="C112" s="12">
        <f>B112-((((((AVERAGE('s1'!$A$3:$A$57)-A112)^2)/'s1'!$H$5)+(1/COUNT('s1'!$A$3:$A$57))))^0.5)*'s1'!$H$12*'s1'!$H$8</f>
        <v>30.301726338447935</v>
      </c>
      <c r="D112" s="11">
        <f>B112+((((((AVERAGE('s1'!$A$3:$A$57)-A112)^2)/'s1'!$H$5)+(1/COUNT('s1'!$A$3:$A$57))))^0.5)*'s1'!$H$12*'s1'!$H$8</f>
        <v>35.618895839173987</v>
      </c>
      <c r="E112" s="11">
        <f>B112-((((((AVERAGE('s1'!$A$3:$A$57)-A112)^2)/'s1'!$H$5)+(1+1/COUNT('s1'!$A$3:$A$57))))^0.5)*'s1'!$H$12*'s1'!$H$8</f>
        <v>25.569748258409437</v>
      </c>
      <c r="F112" s="13">
        <f>B112+((((((AVERAGE('s1'!$A$3:$A$57)-A112)^2)/'s1'!$H$5)+(1+1/COUNT('s1'!$A$3:$A$57))))^0.5)*'s1'!$H$12*'s1'!$H$8</f>
        <v>40.350873919212482</v>
      </c>
    </row>
    <row r="113" spans="1:7" x14ac:dyDescent="0.35">
      <c r="A113">
        <f t="shared" si="1"/>
        <v>13.999999999999966</v>
      </c>
      <c r="B113" s="11">
        <f>+A113*'s1'!$H$3+'s1'!$H$4</f>
        <v>32.584545910687531</v>
      </c>
      <c r="C113" s="12">
        <f>B113-((((((AVERAGE('s1'!$A$3:$A$57)-A113)^2)/'s1'!$H$5)+(1/COUNT('s1'!$A$3:$A$57))))^0.5)*'s1'!$H$12*'s1'!$H$8</f>
        <v>29.931508751564756</v>
      </c>
      <c r="D113" s="11">
        <f>B113+((((((AVERAGE('s1'!$A$3:$A$57)-A113)^2)/'s1'!$H$5)+(1/COUNT('s1'!$A$3:$A$57))))^0.5)*'s1'!$H$12*'s1'!$H$8</f>
        <v>35.237583069810306</v>
      </c>
      <c r="E113" s="11">
        <f>B113-((((((AVERAGE('s1'!$A$3:$A$57)-A113)^2)/'s1'!$H$5)+(1+1/COUNT('s1'!$A$3:$A$57))))^0.5)*'s1'!$H$12*'s1'!$H$8</f>
        <v>25.195976885298652</v>
      </c>
      <c r="F113" s="13">
        <f>B113+((((((AVERAGE('s1'!$A$3:$A$57)-A113)^2)/'s1'!$H$5)+(1+1/COUNT('s1'!$A$3:$A$57))))^0.5)*'s1'!$H$12*'s1'!$H$8</f>
        <v>39.973114936076414</v>
      </c>
    </row>
    <row r="114" spans="1:7" x14ac:dyDescent="0.35">
      <c r="A114">
        <f t="shared" si="1"/>
        <v>14.099999999999966</v>
      </c>
      <c r="B114" s="11">
        <f>+A114*'s1'!$H$3+'s1'!$H$4</f>
        <v>32.208780732564101</v>
      </c>
      <c r="C114" s="12">
        <f>B114-((((((AVERAGE('s1'!$A$3:$A$57)-A114)^2)/'s1'!$H$5)+(1/COUNT('s1'!$A$3:$A$57))))^0.5)*'s1'!$H$12*'s1'!$H$8</f>
        <v>29.560987379931692</v>
      </c>
      <c r="D114" s="11">
        <f>B114+((((((AVERAGE('s1'!$A$3:$A$57)-A114)^2)/'s1'!$H$5)+(1/COUNT('s1'!$A$3:$A$57))))^0.5)*'s1'!$H$12*'s1'!$H$8</f>
        <v>34.856574085196506</v>
      </c>
      <c r="E114" s="11">
        <f>B114-((((((AVERAGE('s1'!$A$3:$A$57)-A114)^2)/'s1'!$H$5)+(1+1/COUNT('s1'!$A$3:$A$57))))^0.5)*'s1'!$H$12*'s1'!$H$8</f>
        <v>24.822092996271593</v>
      </c>
      <c r="F114" s="13">
        <f>B114+((((((AVERAGE('s1'!$A$3:$A$57)-A114)^2)/'s1'!$H$5)+(1+1/COUNT('s1'!$A$3:$A$57))))^0.5)*'s1'!$H$12*'s1'!$H$8</f>
        <v>39.595468468856609</v>
      </c>
    </row>
    <row r="115" spans="1:7" x14ac:dyDescent="0.35">
      <c r="A115">
        <f t="shared" si="1"/>
        <v>14.199999999999966</v>
      </c>
      <c r="B115" s="11">
        <f>+A115*'s1'!$H$3+'s1'!$H$4</f>
        <v>31.833015554440671</v>
      </c>
      <c r="C115" s="12">
        <f>B115-((((((AVERAGE('s1'!$A$3:$A$57)-A115)^2)/'s1'!$H$5)+(1/COUNT('s1'!$A$3:$A$57))))^0.5)*'s1'!$H$12*'s1'!$H$8</f>
        <v>29.190160415289608</v>
      </c>
      <c r="D115" s="11">
        <f>B115+((((((AVERAGE('s1'!$A$3:$A$57)-A115)^2)/'s1'!$H$5)+(1/COUNT('s1'!$A$3:$A$57))))^0.5)*'s1'!$H$12*'s1'!$H$8</f>
        <v>34.475870693591737</v>
      </c>
      <c r="E115" s="11">
        <f>B115-((((((AVERAGE('s1'!$A$3:$A$57)-A115)^2)/'s1'!$H$5)+(1+1/COUNT('s1'!$A$3:$A$57))))^0.5)*'s1'!$H$12*'s1'!$H$8</f>
        <v>24.448096505338849</v>
      </c>
      <c r="F115" s="13">
        <f>B115+((((((AVERAGE('s1'!$A$3:$A$57)-A115)^2)/'s1'!$H$5)+(1+1/COUNT('s1'!$A$3:$A$57))))^0.5)*'s1'!$H$12*'s1'!$H$8</f>
        <v>39.217934603542489</v>
      </c>
    </row>
    <row r="116" spans="1:7" x14ac:dyDescent="0.35">
      <c r="A116">
        <f t="shared" si="1"/>
        <v>14.299999999999965</v>
      </c>
      <c r="B116" s="11">
        <f>+A116*'s1'!$H$3+'s1'!$H$4</f>
        <v>31.457250376317241</v>
      </c>
      <c r="C116" s="12">
        <f>B116-((((((AVERAGE('s1'!$A$3:$A$57)-A116)^2)/'s1'!$H$5)+(1/COUNT('s1'!$A$3:$A$57))))^0.5)*'s1'!$H$12*'s1'!$H$8</f>
        <v>28.819026141616042</v>
      </c>
      <c r="D116" s="11">
        <f>B116+((((((AVERAGE('s1'!$A$3:$A$57)-A116)^2)/'s1'!$H$5)+(1/COUNT('s1'!$A$3:$A$57))))^0.5)*'s1'!$H$12*'s1'!$H$8</f>
        <v>34.095474611018439</v>
      </c>
      <c r="E116" s="11">
        <f>B116-((((((AVERAGE('s1'!$A$3:$A$57)-A116)^2)/'s1'!$H$5)+(1+1/COUNT('s1'!$A$3:$A$57))))^0.5)*'s1'!$H$12*'s1'!$H$8</f>
        <v>24.073987331577843</v>
      </c>
      <c r="F116" s="13">
        <f>B116+((((((AVERAGE('s1'!$A$3:$A$57)-A116)^2)/'s1'!$H$5)+(1+1/COUNT('s1'!$A$3:$A$57))))^0.5)*'s1'!$H$12*'s1'!$H$8</f>
        <v>38.840513421056635</v>
      </c>
    </row>
    <row r="117" spans="1:7" x14ac:dyDescent="0.35">
      <c r="A117">
        <f t="shared" si="1"/>
        <v>14.399999999999965</v>
      </c>
      <c r="B117" s="11">
        <f>+A117*'s1'!$H$3+'s1'!$H$4</f>
        <v>31.081485198193811</v>
      </c>
      <c r="C117" s="12">
        <f>B117-((((((AVERAGE('s1'!$A$3:$A$57)-A117)^2)/'s1'!$H$5)+(1/COUNT('s1'!$A$3:$A$57))))^0.5)*'s1'!$H$12*'s1'!$H$8</f>
        <v>28.447582937986162</v>
      </c>
      <c r="D117" s="11">
        <f>B117+((((((AVERAGE('s1'!$A$3:$A$57)-A117)^2)/'s1'!$H$5)+(1/COUNT('s1'!$A$3:$A$57))))^0.5)*'s1'!$H$12*'s1'!$H$8</f>
        <v>33.715387458401459</v>
      </c>
      <c r="E117" s="11">
        <f>B117-((((((AVERAGE('s1'!$A$3:$A$57)-A117)^2)/'s1'!$H$5)+(1+1/COUNT('s1'!$A$3:$A$57))))^0.5)*'s1'!$H$12*'s1'!$H$8</f>
        <v>23.699765399151268</v>
      </c>
      <c r="F117" s="13">
        <f>B117+((((((AVERAGE('s1'!$A$3:$A$57)-A117)^2)/'s1'!$H$5)+(1+1/COUNT('s1'!$A$3:$A$57))))^0.5)*'s1'!$H$12*'s1'!$H$8</f>
        <v>38.463204997236353</v>
      </c>
    </row>
    <row r="118" spans="1:7" x14ac:dyDescent="0.35">
      <c r="A118">
        <f t="shared" si="1"/>
        <v>14.499999999999964</v>
      </c>
      <c r="B118" s="11">
        <f>+A118*'s1'!$H$3+'s1'!$H$4</f>
        <v>30.70572002007038</v>
      </c>
      <c r="C118" s="12">
        <f>B118-((((((AVERAGE('s1'!$A$3:$A$57)-A118)^2)/'s1'!$H$5)+(1/COUNT('s1'!$A$3:$A$57))))^0.5)*'s1'!$H$12*'s1'!$H$8</f>
        <v>28.075829281308806</v>
      </c>
      <c r="D118" s="11">
        <f>B118+((((((AVERAGE('s1'!$A$3:$A$57)-A118)^2)/'s1'!$H$5)+(1/COUNT('s1'!$A$3:$A$57))))^0.5)*'s1'!$H$12*'s1'!$H$8</f>
        <v>33.335610758831955</v>
      </c>
      <c r="E118" s="11">
        <f>B118-((((((AVERAGE('s1'!$A$3:$A$57)-A118)^2)/'s1'!$H$5)+(1+1/COUNT('s1'!$A$3:$A$57))))^0.5)*'s1'!$H$12*'s1'!$H$8</f>
        <v>23.325430637324359</v>
      </c>
      <c r="F118" s="13">
        <f>B118+((((((AVERAGE('s1'!$A$3:$A$57)-A118)^2)/'s1'!$H$5)+(1+1/COUNT('s1'!$A$3:$A$57))))^0.5)*'s1'!$H$12*'s1'!$H$8</f>
        <v>38.086009402816401</v>
      </c>
    </row>
    <row r="119" spans="1:7" x14ac:dyDescent="0.35">
      <c r="A119">
        <f t="shared" si="1"/>
        <v>14.599999999999964</v>
      </c>
      <c r="B119" s="11">
        <f>+A119*'s1'!$H$3+'s1'!$H$4</f>
        <v>30.32995484194695</v>
      </c>
      <c r="C119" s="12">
        <f>B119-((((((AVERAGE('s1'!$A$3:$A$57)-A119)^2)/'s1'!$H$5)+(1/COUNT('s1'!$A$3:$A$57))))^0.5)*'s1'!$H$12*'s1'!$H$8</f>
        <v>27.703763748927337</v>
      </c>
      <c r="D119" s="11">
        <f>B119+((((((AVERAGE('s1'!$A$3:$A$57)-A119)^2)/'s1'!$H$5)+(1/COUNT('s1'!$A$3:$A$57))))^0.5)*'s1'!$H$12*'s1'!$H$8</f>
        <v>32.956145934966564</v>
      </c>
      <c r="E119" s="11">
        <f>B119-((((((AVERAGE('s1'!$A$3:$A$57)-A119)^2)/'s1'!$H$5)+(1+1/COUNT('s1'!$A$3:$A$57))))^0.5)*'s1'!$H$12*'s1'!$H$8</f>
        <v>22.950982980481065</v>
      </c>
      <c r="F119" s="13">
        <f>B119+((((((AVERAGE('s1'!$A$3:$A$57)-A119)^2)/'s1'!$H$5)+(1+1/COUNT('s1'!$A$3:$A$57))))^0.5)*'s1'!$H$12*'s1'!$H$8</f>
        <v>37.708926703412835</v>
      </c>
    </row>
    <row r="120" spans="1:7" x14ac:dyDescent="0.35">
      <c r="A120">
        <f t="shared" si="1"/>
        <v>14.699999999999964</v>
      </c>
      <c r="B120" s="11">
        <f>+A120*'s1'!$H$3+'s1'!$H$4</f>
        <v>29.95418966382352</v>
      </c>
      <c r="C120" s="12">
        <f>B120-((((((AVERAGE('s1'!$A$3:$A$57)-A120)^2)/'s1'!$H$5)+(1/COUNT('s1'!$A$3:$A$57))))^0.5)*'s1'!$H$12*'s1'!$H$8</f>
        <v>27.331385021075246</v>
      </c>
      <c r="D120" s="11">
        <f>B120+((((((AVERAGE('s1'!$A$3:$A$57)-A120)^2)/'s1'!$H$5)+(1/COUNT('s1'!$A$3:$A$57))))^0.5)*'s1'!$H$12*'s1'!$H$8</f>
        <v>32.576994306571791</v>
      </c>
      <c r="E120" s="11">
        <f>B120-((((((AVERAGE('s1'!$A$3:$A$57)-A120)^2)/'s1'!$H$5)+(1+1/COUNT('s1'!$A$3:$A$57))))^0.5)*'s1'!$H$12*'s1'!$H$8</f>
        <v>22.576422368139028</v>
      </c>
      <c r="F120" s="13">
        <f>B120+((((((AVERAGE('s1'!$A$3:$A$57)-A120)^2)/'s1'!$H$5)+(1+1/COUNT('s1'!$A$3:$A$57))))^0.5)*'s1'!$H$12*'s1'!$H$8</f>
        <v>37.331956959508013</v>
      </c>
    </row>
    <row r="121" spans="1:7" x14ac:dyDescent="0.35">
      <c r="A121">
        <f t="shared" si="1"/>
        <v>14.799999999999963</v>
      </c>
      <c r="B121" s="11">
        <f>+A121*'s1'!$H$3+'s1'!$H$4</f>
        <v>29.57842448570009</v>
      </c>
      <c r="C121" s="12">
        <f>B121-((((((AVERAGE('s1'!$A$3:$A$57)-A121)^2)/'s1'!$H$5)+(1/COUNT('s1'!$A$3:$A$57))))^0.5)*'s1'!$H$12*'s1'!$H$8</f>
        <v>26.958691883176893</v>
      </c>
      <c r="D121" s="11">
        <f>B121+((((((AVERAGE('s1'!$A$3:$A$57)-A121)^2)/'s1'!$H$5)+(1/COUNT('s1'!$A$3:$A$57))))^0.5)*'s1'!$H$12*'s1'!$H$8</f>
        <v>32.198157088223283</v>
      </c>
      <c r="E121" s="11">
        <f>B121-((((((AVERAGE('s1'!$A$3:$A$57)-A121)^2)/'s1'!$H$5)+(1+1/COUNT('s1'!$A$3:$A$57))))^0.5)*'s1'!$H$12*'s1'!$H$8</f>
        <v>22.201748744963432</v>
      </c>
      <c r="F121" s="13">
        <f>B121+((((((AVERAGE('s1'!$A$3:$A$57)-A121)^2)/'s1'!$H$5)+(1+1/COUNT('s1'!$A$3:$A$57))))^0.5)*'s1'!$H$12*'s1'!$H$8</f>
        <v>36.955100226436748</v>
      </c>
    </row>
    <row r="122" spans="1:7" x14ac:dyDescent="0.35">
      <c r="A122">
        <f t="shared" si="1"/>
        <v>14.899999999999963</v>
      </c>
      <c r="B122" s="11">
        <f>+A122*'s1'!$H$3+'s1'!$H$4</f>
        <v>29.202659307576653</v>
      </c>
      <c r="C122" s="12">
        <f>B122-((((((AVERAGE('s1'!$A$3:$A$57)-A122)^2)/'s1'!$H$5)+(1/COUNT('s1'!$A$3:$A$57))))^0.5)*'s1'!$H$12*'s1'!$H$8</f>
        <v>26.585683227984269</v>
      </c>
      <c r="D122" s="11">
        <f>B122+((((((AVERAGE('s1'!$A$3:$A$57)-A122)^2)/'s1'!$H$5)+(1/COUNT('s1'!$A$3:$A$57))))^0.5)*'s1'!$H$12*'s1'!$H$8</f>
        <v>31.819635387169036</v>
      </c>
      <c r="E122" s="11">
        <f>B122-((((((AVERAGE('s1'!$A$3:$A$57)-A122)^2)/'s1'!$H$5)+(1+1/COUNT('s1'!$A$3:$A$57))))^0.5)*'s1'!$H$12*'s1'!$H$8</f>
        <v>21.826962060779678</v>
      </c>
      <c r="F122" s="13">
        <f>B122+((((((AVERAGE('s1'!$A$3:$A$57)-A122)^2)/'s1'!$H$5)+(1+1/COUNT('s1'!$A$3:$A$57))))^0.5)*'s1'!$H$12*'s1'!$H$8</f>
        <v>36.578356554373627</v>
      </c>
    </row>
    <row r="123" spans="1:7" x14ac:dyDescent="0.35">
      <c r="A123">
        <f t="shared" si="1"/>
        <v>14.999999999999963</v>
      </c>
      <c r="B123" s="11">
        <f>+A123*'s1'!$H$3+'s1'!$H$4</f>
        <v>28.826894129453223</v>
      </c>
      <c r="C123" s="12">
        <f>B123-((((((AVERAGE('s1'!$A$3:$A$57)-A123)^2)/'s1'!$H$5)+(1/COUNT('s1'!$A$3:$A$57))))^0.5)*'s1'!$H$12*'s1'!$H$8</f>
        <v>26.212358057541195</v>
      </c>
      <c r="D123" s="11">
        <f>B123+((((((AVERAGE('s1'!$A$3:$A$57)-A123)^2)/'s1'!$H$5)+(1/COUNT('s1'!$A$3:$A$57))))^0.5)*'s1'!$H$12*'s1'!$H$8</f>
        <v>31.44143020136525</v>
      </c>
      <c r="E123" s="11">
        <f>B123-((((((AVERAGE('s1'!$A$3:$A$57)-A123)^2)/'s1'!$H$5)+(1+1/COUNT('s1'!$A$3:$A$57))))^0.5)*'s1'!$H$12*'s1'!$H$8</f>
        <v>21.452062270584918</v>
      </c>
      <c r="F123" s="13">
        <f>B123+((((((AVERAGE('s1'!$A$3:$A$57)-A123)^2)/'s1'!$H$5)+(1+1/COUNT('s1'!$A$3:$A$57))))^0.5)*'s1'!$H$12*'s1'!$H$8</f>
        <v>36.201725988321527</v>
      </c>
      <c r="G123">
        <v>31</v>
      </c>
    </row>
    <row r="124" spans="1:7" x14ac:dyDescent="0.35">
      <c r="A124">
        <f t="shared" si="1"/>
        <v>15.099999999999962</v>
      </c>
      <c r="B124" s="11">
        <f>+A124*'s1'!$H$3+'s1'!$H$4</f>
        <v>28.451128951329792</v>
      </c>
      <c r="C124" s="12">
        <f>B124-((((((AVERAGE('s1'!$A$3:$A$57)-A124)^2)/'s1'!$H$5)+(1/COUNT('s1'!$A$3:$A$57))))^0.5)*'s1'!$H$12*'s1'!$H$8</f>
        <v>25.838715484966869</v>
      </c>
      <c r="D124" s="11">
        <f>B124+((((((AVERAGE('s1'!$A$3:$A$57)-A124)^2)/'s1'!$H$5)+(1/COUNT('s1'!$A$3:$A$57))))^0.5)*'s1'!$H$12*'s1'!$H$8</f>
        <v>31.063542417692716</v>
      </c>
      <c r="E124" s="11">
        <f>B124-((((((AVERAGE('s1'!$A$3:$A$57)-A124)^2)/'s1'!$H$5)+(1+1/COUNT('s1'!$A$3:$A$57))))^0.5)*'s1'!$H$12*'s1'!$H$8</f>
        <v>21.077049334558346</v>
      </c>
      <c r="F124" s="13">
        <f>B124+((((((AVERAGE('s1'!$A$3:$A$57)-A124)^2)/'s1'!$H$5)+(1+1/COUNT('s1'!$A$3:$A$57))))^0.5)*'s1'!$H$12*'s1'!$H$8</f>
        <v>35.825208568101239</v>
      </c>
    </row>
    <row r="125" spans="1:7" x14ac:dyDescent="0.35">
      <c r="A125">
        <f t="shared" si="1"/>
        <v>15.199999999999962</v>
      </c>
      <c r="B125" s="11">
        <f>+A125*'s1'!$H$3+'s1'!$H$4</f>
        <v>28.075363773206362</v>
      </c>
      <c r="C125" s="12">
        <f>B125-((((((AVERAGE('s1'!$A$3:$A$57)-A125)^2)/'s1'!$H$5)+(1/COUNT('s1'!$A$3:$A$57))))^0.5)*'s1'!$H$12*'s1'!$H$8</f>
        <v>25.464754736051578</v>
      </c>
      <c r="D125" s="11">
        <f>B125+((((((AVERAGE('s1'!$A$3:$A$57)-A125)^2)/'s1'!$H$5)+(1/COUNT('s1'!$A$3:$A$57))))^0.5)*'s1'!$H$12*'s1'!$H$8</f>
        <v>30.685972810361147</v>
      </c>
      <c r="E125" s="11">
        <f>B125-((((((AVERAGE('s1'!$A$3:$A$57)-A125)^2)/'s1'!$H$5)+(1+1/COUNT('s1'!$A$3:$A$57))))^0.5)*'s1'!$H$12*'s1'!$H$8</f>
        <v>20.701923218070384</v>
      </c>
      <c r="F125" s="13">
        <f>B125+((((((AVERAGE('s1'!$A$3:$A$57)-A125)^2)/'s1'!$H$5)+(1+1/COUNT('s1'!$A$3:$A$57))))^0.5)*'s1'!$H$12*'s1'!$H$8</f>
        <v>35.448804328342341</v>
      </c>
    </row>
    <row r="126" spans="1:7" x14ac:dyDescent="0.35">
      <c r="A126">
        <f t="shared" si="1"/>
        <v>15.299999999999962</v>
      </c>
      <c r="B126" s="11">
        <f>+A126*'s1'!$H$3+'s1'!$H$4</f>
        <v>27.699598595082932</v>
      </c>
      <c r="C126" s="12">
        <f>B126-((((((AVERAGE('s1'!$A$3:$A$57)-A126)^2)/'s1'!$H$5)+(1/COUNT('s1'!$A$3:$A$57))))^0.5)*'s1'!$H$12*'s1'!$H$8</f>
        <v>25.090475150657809</v>
      </c>
      <c r="D126" s="11">
        <f>B126+((((((AVERAGE('s1'!$A$3:$A$57)-A126)^2)/'s1'!$H$5)+(1/COUNT('s1'!$A$3:$A$57))))^0.5)*'s1'!$H$12*'s1'!$H$8</f>
        <v>30.308722039508055</v>
      </c>
      <c r="E126" s="11">
        <f>B126-((((((AVERAGE('s1'!$A$3:$A$57)-A126)^2)/'s1'!$H$5)+(1+1/COUNT('s1'!$A$3:$A$57))))^0.5)*'s1'!$H$12*'s1'!$H$8</f>
        <v>20.326683891690621</v>
      </c>
      <c r="F126" s="13">
        <f>B126+((((((AVERAGE('s1'!$A$3:$A$57)-A126)^2)/'s1'!$H$5)+(1+1/COUNT('s1'!$A$3:$A$57))))^0.5)*'s1'!$H$12*'s1'!$H$8</f>
        <v>35.072513298475243</v>
      </c>
    </row>
    <row r="127" spans="1:7" x14ac:dyDescent="0.35">
      <c r="A127">
        <f t="shared" si="1"/>
        <v>15.399999999999961</v>
      </c>
      <c r="B127" s="11">
        <f>+A127*'s1'!$H$3+'s1'!$H$4</f>
        <v>27.323833416959502</v>
      </c>
      <c r="C127" s="12">
        <f>B127-((((((AVERAGE('s1'!$A$3:$A$57)-A127)^2)/'s1'!$H$5)+(1/COUNT('s1'!$A$3:$A$57))))^0.5)*'s1'!$H$12*'s1'!$H$8</f>
        <v>24.715876183920951</v>
      </c>
      <c r="D127" s="11">
        <f>B127+((((((AVERAGE('s1'!$A$3:$A$57)-A127)^2)/'s1'!$H$5)+(1/COUNT('s1'!$A$3:$A$57))))^0.5)*'s1'!$H$12*'s1'!$H$8</f>
        <v>29.931790649998053</v>
      </c>
      <c r="E127" s="11">
        <f>B127-((((((AVERAGE('s1'!$A$3:$A$57)-A127)^2)/'s1'!$H$5)+(1+1/COUNT('s1'!$A$3:$A$57))))^0.5)*'s1'!$H$12*'s1'!$H$8</f>
        <v>19.951331331194602</v>
      </c>
      <c r="F127" s="13">
        <f>B127+((((((AVERAGE('s1'!$A$3:$A$57)-A127)^2)/'s1'!$H$5)+(1+1/COUNT('s1'!$A$3:$A$57))))^0.5)*'s1'!$H$12*'s1'!$H$8</f>
        <v>34.696335502724402</v>
      </c>
    </row>
    <row r="128" spans="1:7" x14ac:dyDescent="0.35">
      <c r="A128">
        <f t="shared" si="1"/>
        <v>15.499999999999961</v>
      </c>
      <c r="B128" s="11">
        <f>+A128*'s1'!$H$3+'s1'!$H$4</f>
        <v>26.948068238836072</v>
      </c>
      <c r="C128" s="12">
        <f>B128-((((((AVERAGE('s1'!$A$3:$A$57)-A128)^2)/'s1'!$H$5)+(1/COUNT('s1'!$A$3:$A$57))))^0.5)*'s1'!$H$12*'s1'!$H$8</f>
        <v>24.340957407244503</v>
      </c>
      <c r="D128" s="11">
        <f>B128+((((((AVERAGE('s1'!$A$3:$A$57)-A128)^2)/'s1'!$H$5)+(1/COUNT('s1'!$A$3:$A$57))))^0.5)*'s1'!$H$12*'s1'!$H$8</f>
        <v>29.555179070427641</v>
      </c>
      <c r="E128" s="11">
        <f>B128-((((((AVERAGE('s1'!$A$3:$A$57)-A128)^2)/'s1'!$H$5)+(1+1/COUNT('s1'!$A$3:$A$57))))^0.5)*'s1'!$H$12*'s1'!$H$8</f>
        <v>19.57586551756939</v>
      </c>
      <c r="F128" s="13">
        <f>B128+((((((AVERAGE('s1'!$A$3:$A$57)-A128)^2)/'s1'!$H$5)+(1+1/COUNT('s1'!$A$3:$A$57))))^0.5)*'s1'!$H$12*'s1'!$H$8</f>
        <v>34.320270960102754</v>
      </c>
    </row>
    <row r="129" spans="1:6" x14ac:dyDescent="0.35">
      <c r="A129">
        <f t="shared" si="1"/>
        <v>15.599999999999961</v>
      </c>
      <c r="B129" s="11">
        <f>+A129*'s1'!$H$3+'s1'!$H$4</f>
        <v>26.572303060712642</v>
      </c>
      <c r="C129" s="12">
        <f>B129-((((((AVERAGE('s1'!$A$3:$A$57)-A129)^2)/'s1'!$H$5)+(1/COUNT('s1'!$A$3:$A$57))))^0.5)*'s1'!$H$12*'s1'!$H$8</f>
        <v>23.96571850908559</v>
      </c>
      <c r="D129" s="11">
        <f>B129+((((((AVERAGE('s1'!$A$3:$A$57)-A129)^2)/'s1'!$H$5)+(1/COUNT('s1'!$A$3:$A$57))))^0.5)*'s1'!$H$12*'s1'!$H$8</f>
        <v>29.178887612339693</v>
      </c>
      <c r="E129" s="11">
        <f>B129-((((((AVERAGE('s1'!$A$3:$A$57)-A129)^2)/'s1'!$H$5)+(1+1/COUNT('s1'!$A$3:$A$57))))^0.5)*'s1'!$H$12*'s1'!$H$8</f>
        <v>19.200286437017972</v>
      </c>
      <c r="F129" s="13">
        <f>B129+((((((AVERAGE('s1'!$A$3:$A$57)-A129)^2)/'s1'!$H$5)+(1+1/COUNT('s1'!$A$3:$A$57))))^0.5)*'s1'!$H$12*'s1'!$H$8</f>
        <v>33.944319684407311</v>
      </c>
    </row>
    <row r="130" spans="1:6" x14ac:dyDescent="0.35">
      <c r="A130">
        <f t="shared" si="1"/>
        <v>15.69999999999996</v>
      </c>
      <c r="B130" s="11">
        <f>+A130*'s1'!$H$3+'s1'!$H$4</f>
        <v>26.196537882589212</v>
      </c>
      <c r="C130" s="12">
        <f>B130-((((((AVERAGE('s1'!$A$3:$A$57)-A130)^2)/'s1'!$H$5)+(1/COUNT('s1'!$A$3:$A$57))))^0.5)*'s1'!$H$12*'s1'!$H$8</f>
        <v>23.590159295527425</v>
      </c>
      <c r="D130" s="11">
        <f>B130+((((((AVERAGE('s1'!$A$3:$A$57)-A130)^2)/'s1'!$H$5)+(1/COUNT('s1'!$A$3:$A$57))))^0.5)*'s1'!$H$12*'s1'!$H$8</f>
        <v>28.802916469650999</v>
      </c>
      <c r="E130" s="11">
        <f>B130-((((((AVERAGE('s1'!$A$3:$A$57)-A130)^2)/'s1'!$H$5)+(1+1/COUNT('s1'!$A$3:$A$57))))^0.5)*'s1'!$H$12*'s1'!$H$8</f>
        <v>18.824594080962402</v>
      </c>
      <c r="F130" s="13">
        <f>B130+((((((AVERAGE('s1'!$A$3:$A$57)-A130)^2)/'s1'!$H$5)+(1+1/COUNT('s1'!$A$3:$A$57))))^0.5)*'s1'!$H$12*'s1'!$H$8</f>
        <v>33.568481684216025</v>
      </c>
    </row>
    <row r="131" spans="1:6" x14ac:dyDescent="0.35">
      <c r="A131">
        <f t="shared" si="1"/>
        <v>15.79999999999996</v>
      </c>
      <c r="B131" s="11">
        <f>+A131*'s1'!$H$3+'s1'!$H$4</f>
        <v>25.820772704465782</v>
      </c>
      <c r="C131" s="12">
        <f>B131-((((((AVERAGE('s1'!$A$3:$A$57)-A131)^2)/'s1'!$H$5)+(1/COUNT('s1'!$A$3:$A$57))))^0.5)*'s1'!$H$12*'s1'!$H$8</f>
        <v>23.214279690636221</v>
      </c>
      <c r="D131" s="11">
        <f>B131+((((((AVERAGE('s1'!$A$3:$A$57)-A131)^2)/'s1'!$H$5)+(1/COUNT('s1'!$A$3:$A$57))))^0.5)*'s1'!$H$12*'s1'!$H$8</f>
        <v>28.427265718295342</v>
      </c>
      <c r="E131" s="11">
        <f>B131-((((((AVERAGE('s1'!$A$3:$A$57)-A131)^2)/'s1'!$H$5)+(1+1/COUNT('s1'!$A$3:$A$57))))^0.5)*'s1'!$H$12*'s1'!$H$8</f>
        <v>18.448788446045796</v>
      </c>
      <c r="F131" s="13">
        <f>B131+((((((AVERAGE('s1'!$A$3:$A$57)-A131)^2)/'s1'!$H$5)+(1+1/COUNT('s1'!$A$3:$A$57))))^0.5)*'s1'!$H$12*'s1'!$H$8</f>
        <v>33.192756962885767</v>
      </c>
    </row>
    <row r="132" spans="1:6" x14ac:dyDescent="0.35">
      <c r="A132">
        <f t="shared" si="1"/>
        <v>15.899999999999959</v>
      </c>
      <c r="B132" s="11">
        <f>+A132*'s1'!$H$3+'s1'!$H$4</f>
        <v>25.445007526342351</v>
      </c>
      <c r="C132" s="12">
        <f>B132-((((((AVERAGE('s1'!$A$3:$A$57)-A132)^2)/'s1'!$H$5)+(1/COUNT('s1'!$A$3:$A$57))))^0.5)*'s1'!$H$12*'s1'!$H$8</f>
        <v>22.838079736601117</v>
      </c>
      <c r="D132" s="11">
        <f>B132+((((((AVERAGE('s1'!$A$3:$A$57)-A132)^2)/'s1'!$H$5)+(1/COUNT('s1'!$A$3:$A$57))))^0.5)*'s1'!$H$12*'s1'!$H$8</f>
        <v>28.051935316083586</v>
      </c>
      <c r="E132" s="11">
        <f>B132-((((((AVERAGE('s1'!$A$3:$A$57)-A132)^2)/'s1'!$H$5)+(1+1/COUNT('s1'!$A$3:$A$57))))^0.5)*'s1'!$H$12*'s1'!$H$8</f>
        <v>18.072869534133112</v>
      </c>
      <c r="F132" s="13">
        <f>B132+((((((AVERAGE('s1'!$A$3:$A$57)-A132)^2)/'s1'!$H$5)+(1+1/COUNT('s1'!$A$3:$A$57))))^0.5)*'s1'!$H$12*'s1'!$H$8</f>
        <v>32.817145518551591</v>
      </c>
    </row>
    <row r="133" spans="1:6" x14ac:dyDescent="0.35">
      <c r="A133">
        <f t="shared" ref="A133:A196" si="2">+A132+0.1</f>
        <v>15.999999999999959</v>
      </c>
      <c r="B133" s="11">
        <f>+A133*'s1'!$H$3+'s1'!$H$4</f>
        <v>25.069242348218921</v>
      </c>
      <c r="C133" s="12">
        <f>B133-((((((AVERAGE('s1'!$A$3:$A$57)-A133)^2)/'s1'!$H$5)+(1/COUNT('s1'!$A$3:$A$57))))^0.5)*'s1'!$H$12*'s1'!$H$8</f>
        <v>22.461559593656428</v>
      </c>
      <c r="D133" s="11">
        <f>B133+((((((AVERAGE('s1'!$A$3:$A$57)-A133)^2)/'s1'!$H$5)+(1/COUNT('s1'!$A$3:$A$57))))^0.5)*'s1'!$H$12*'s1'!$H$8</f>
        <v>27.676925102781414</v>
      </c>
      <c r="E133" s="11">
        <f>B133-((((((AVERAGE('s1'!$A$3:$A$57)-A133)^2)/'s1'!$H$5)+(1+1/COUNT('s1'!$A$3:$A$57))))^0.5)*'s1'!$H$12*'s1'!$H$8</f>
        <v>17.696837352310709</v>
      </c>
      <c r="F133" s="13">
        <f>B133+((((((AVERAGE('s1'!$A$3:$A$57)-A133)^2)/'s1'!$H$5)+(1+1/COUNT('s1'!$A$3:$A$57))))^0.5)*'s1'!$H$12*'s1'!$H$8</f>
        <v>32.441647344127134</v>
      </c>
    </row>
    <row r="134" spans="1:6" x14ac:dyDescent="0.35">
      <c r="A134">
        <f t="shared" si="2"/>
        <v>16.099999999999959</v>
      </c>
      <c r="B134" s="11">
        <f>+A134*'s1'!$H$3+'s1'!$H$4</f>
        <v>24.693477170095491</v>
      </c>
      <c r="C134" s="12">
        <f>B134-((((((AVERAGE('s1'!$A$3:$A$57)-A134)^2)/'s1'!$H$5)+(1/COUNT('s1'!$A$3:$A$57))))^0.5)*'s1'!$H$12*'s1'!$H$8</f>
        <v>22.084719539786601</v>
      </c>
      <c r="D134" s="11">
        <f>B134+((((((AVERAGE('s1'!$A$3:$A$57)-A134)^2)/'s1'!$H$5)+(1/COUNT('s1'!$A$3:$A$57))))^0.5)*'s1'!$H$12*'s1'!$H$8</f>
        <v>27.302234800404381</v>
      </c>
      <c r="E134" s="11">
        <f>B134-((((((AVERAGE('s1'!$A$3:$A$57)-A134)^2)/'s1'!$H$5)+(1+1/COUNT('s1'!$A$3:$A$57))))^0.5)*'s1'!$H$12*'s1'!$H$8</f>
        <v>17.320691912884712</v>
      </c>
      <c r="F134" s="13">
        <f>B134+((((((AVERAGE('s1'!$A$3:$A$57)-A134)^2)/'s1'!$H$5)+(1+1/COUNT('s1'!$A$3:$A$57))))^0.5)*'s1'!$H$12*'s1'!$H$8</f>
        <v>32.06626242730627</v>
      </c>
    </row>
    <row r="135" spans="1:6" x14ac:dyDescent="0.35">
      <c r="A135">
        <f t="shared" si="2"/>
        <v>16.19999999999996</v>
      </c>
      <c r="B135" s="11">
        <f>+A135*'s1'!$H$3+'s1'!$H$4</f>
        <v>24.317711991972054</v>
      </c>
      <c r="C135" s="12">
        <f>B135-((((((AVERAGE('s1'!$A$3:$A$57)-A135)^2)/'s1'!$H$5)+(1/COUNT('s1'!$A$3:$A$57))))^0.5)*'s1'!$H$12*'s1'!$H$8</f>
        <v>21.707559970215122</v>
      </c>
      <c r="D135" s="11">
        <f>B135+((((((AVERAGE('s1'!$A$3:$A$57)-A135)^2)/'s1'!$H$5)+(1/COUNT('s1'!$A$3:$A$57))))^0.5)*'s1'!$H$12*'s1'!$H$8</f>
        <v>26.927864013728986</v>
      </c>
      <c r="E135" s="11">
        <f>B135-((((((AVERAGE('s1'!$A$3:$A$57)-A135)^2)/'s1'!$H$5)+(1+1/COUNT('s1'!$A$3:$A$57))))^0.5)*'s1'!$H$12*'s1'!$H$8</f>
        <v>16.944433233378188</v>
      </c>
      <c r="F135" s="13">
        <f>B135+((((((AVERAGE('s1'!$A$3:$A$57)-A135)^2)/'s1'!$H$5)+(1+1/COUNT('s1'!$A$3:$A$57))))^0.5)*'s1'!$H$12*'s1'!$H$8</f>
        <v>31.69099075056592</v>
      </c>
    </row>
    <row r="136" spans="1:6" x14ac:dyDescent="0.35">
      <c r="A136">
        <f t="shared" si="2"/>
        <v>16.299999999999962</v>
      </c>
      <c r="B136" s="11">
        <f>+A136*'s1'!$H$3+'s1'!$H$4</f>
        <v>23.941946813848617</v>
      </c>
      <c r="C136" s="12">
        <f>B136-((((((AVERAGE('s1'!$A$3:$A$57)-A136)^2)/'s1'!$H$5)+(1/COUNT('s1'!$A$3:$A$57))))^0.5)*'s1'!$H$12*'s1'!$H$8</f>
        <v>21.33008139667961</v>
      </c>
      <c r="D136" s="11">
        <f>B136+((((((AVERAGE('s1'!$A$3:$A$57)-A136)^2)/'s1'!$H$5)+(1/COUNT('s1'!$A$3:$A$57))))^0.5)*'s1'!$H$12*'s1'!$H$8</f>
        <v>26.553812231017623</v>
      </c>
      <c r="E136" s="11">
        <f>B136-((((((AVERAGE('s1'!$A$3:$A$57)-A136)^2)/'s1'!$H$5)+(1+1/COUNT('s1'!$A$3:$A$57))))^0.5)*'s1'!$H$12*'s1'!$H$8</f>
        <v>16.568061336527101</v>
      </c>
      <c r="F136" s="13">
        <f>B136+((((((AVERAGE('s1'!$A$3:$A$57)-A136)^2)/'s1'!$H$5)+(1+1/COUNT('s1'!$A$3:$A$57))))^0.5)*'s1'!$H$12*'s1'!$H$8</f>
        <v>31.315832291170132</v>
      </c>
    </row>
    <row r="137" spans="1:6" x14ac:dyDescent="0.35">
      <c r="A137">
        <f t="shared" si="2"/>
        <v>16.399999999999963</v>
      </c>
      <c r="B137" s="11">
        <f>+A137*'s1'!$H$3+'s1'!$H$4</f>
        <v>23.566181635725172</v>
      </c>
      <c r="C137" s="12">
        <f>B137-((((((AVERAGE('s1'!$A$3:$A$57)-A137)^2)/'s1'!$H$5)+(1/COUNT('s1'!$A$3:$A$57))))^0.5)*'s1'!$H$12*'s1'!$H$8</f>
        <v>20.952284446496076</v>
      </c>
      <c r="D137" s="11">
        <f>B137+((((((AVERAGE('s1'!$A$3:$A$57)-A137)^2)/'s1'!$H$5)+(1/COUNT('s1'!$A$3:$A$57))))^0.5)*'s1'!$H$12*'s1'!$H$8</f>
        <v>26.180078824954268</v>
      </c>
      <c r="E137" s="11">
        <f>B137-((((((AVERAGE('s1'!$A$3:$A$57)-A137)^2)/'s1'!$H$5)+(1+1/COUNT('s1'!$A$3:$A$57))))^0.5)*'s1'!$H$12*'s1'!$H$8</f>
        <v>16.19157625027508</v>
      </c>
      <c r="F137" s="13">
        <f>B137+((((((AVERAGE('s1'!$A$3:$A$57)-A137)^2)/'s1'!$H$5)+(1+1/COUNT('s1'!$A$3:$A$57))))^0.5)*'s1'!$H$12*'s1'!$H$8</f>
        <v>30.940787021175264</v>
      </c>
    </row>
    <row r="138" spans="1:6" x14ac:dyDescent="0.35">
      <c r="A138">
        <f t="shared" si="2"/>
        <v>16.499999999999964</v>
      </c>
      <c r="B138" s="11">
        <f>+A138*'s1'!$H$3+'s1'!$H$4</f>
        <v>23.190416457601735</v>
      </c>
      <c r="C138" s="12">
        <f>B138-((((((AVERAGE('s1'!$A$3:$A$57)-A138)^2)/'s1'!$H$5)+(1/COUNT('s1'!$A$3:$A$57))))^0.5)*'s1'!$H$12*'s1'!$H$8</f>
        <v>20.574169861416504</v>
      </c>
      <c r="D138" s="11">
        <f>B138+((((((AVERAGE('s1'!$A$3:$A$57)-A138)^2)/'s1'!$H$5)+(1/COUNT('s1'!$A$3:$A$57))))^0.5)*'s1'!$H$12*'s1'!$H$8</f>
        <v>25.806663053786966</v>
      </c>
      <c r="E138" s="11">
        <f>B138-((((((AVERAGE('s1'!$A$3:$A$57)-A138)^2)/'s1'!$H$5)+(1+1/COUNT('s1'!$A$3:$A$57))))^0.5)*'s1'!$H$12*'s1'!$H$8</f>
        <v>15.814978007767003</v>
      </c>
      <c r="F138" s="13">
        <f>B138+((((((AVERAGE('s1'!$A$3:$A$57)-A138)^2)/'s1'!$H$5)+(1+1/COUNT('s1'!$A$3:$A$57))))^0.5)*'s1'!$H$12*'s1'!$H$8</f>
        <v>30.565854907436467</v>
      </c>
    </row>
    <row r="139" spans="1:6" x14ac:dyDescent="0.35">
      <c r="A139">
        <f t="shared" si="2"/>
        <v>16.599999999999966</v>
      </c>
      <c r="B139" s="11">
        <f>+A139*'s1'!$H$3+'s1'!$H$4</f>
        <v>22.814651279478298</v>
      </c>
      <c r="C139" s="12">
        <f>B139-((((((AVERAGE('s1'!$A$3:$A$57)-A139)^2)/'s1'!$H$5)+(1/COUNT('s1'!$A$3:$A$57))))^0.5)*'s1'!$H$12*'s1'!$H$8</f>
        <v>20.19573849628437</v>
      </c>
      <c r="D139" s="11">
        <f>B139+((((((AVERAGE('s1'!$A$3:$A$57)-A139)^2)/'s1'!$H$5)+(1/COUNT('s1'!$A$3:$A$57))))^0.5)*'s1'!$H$12*'s1'!$H$8</f>
        <v>25.433564062672225</v>
      </c>
      <c r="E139" s="11">
        <f>B139-((((((AVERAGE('s1'!$A$3:$A$57)-A139)^2)/'s1'!$H$5)+(1+1/COUNT('s1'!$A$3:$A$57))))^0.5)*'s1'!$H$12*'s1'!$H$8</f>
        <v>15.438266647341338</v>
      </c>
      <c r="F139" s="13">
        <f>B139+((((((AVERAGE('s1'!$A$3:$A$57)-A139)^2)/'s1'!$H$5)+(1+1/COUNT('s1'!$A$3:$A$57))))^0.5)*'s1'!$H$12*'s1'!$H$8</f>
        <v>30.191035911615259</v>
      </c>
    </row>
    <row r="140" spans="1:6" x14ac:dyDescent="0.35">
      <c r="A140">
        <f t="shared" si="2"/>
        <v>16.699999999999967</v>
      </c>
      <c r="B140" s="11">
        <f>+A140*'s1'!$H$3+'s1'!$H$4</f>
        <v>22.438886101354861</v>
      </c>
      <c r="C140" s="12">
        <f>B140-((((((AVERAGE('s1'!$A$3:$A$57)-A140)^2)/'s1'!$H$5)+(1/COUNT('s1'!$A$3:$A$57))))^0.5)*'s1'!$H$12*'s1'!$H$8</f>
        <v>19.816991317493958</v>
      </c>
      <c r="D140" s="11">
        <f>B140+((((((AVERAGE('s1'!$A$3:$A$57)-A140)^2)/'s1'!$H$5)+(1/COUNT('s1'!$A$3:$A$57))))^0.5)*'s1'!$H$12*'s1'!$H$8</f>
        <v>25.060780885215763</v>
      </c>
      <c r="E140" s="11">
        <f>B140-((((((AVERAGE('s1'!$A$3:$A$57)-A140)^2)/'s1'!$H$5)+(1+1/COUNT('s1'!$A$3:$A$57))))^0.5)*'s1'!$H$12*'s1'!$H$8</f>
        <v>15.06144221252136</v>
      </c>
      <c r="F140" s="13">
        <f>B140+((((((AVERAGE('s1'!$A$3:$A$57)-A140)^2)/'s1'!$H$5)+(1+1/COUNT('s1'!$A$3:$A$57))))^0.5)*'s1'!$H$12*'s1'!$H$8</f>
        <v>29.816329990188361</v>
      </c>
    </row>
    <row r="141" spans="1:6" x14ac:dyDescent="0.35">
      <c r="A141">
        <f t="shared" si="2"/>
        <v>16.799999999999969</v>
      </c>
      <c r="B141" s="11">
        <f>+A141*'s1'!$H$3+'s1'!$H$4</f>
        <v>22.063120923231423</v>
      </c>
      <c r="C141" s="12">
        <f>B141-((((((AVERAGE('s1'!$A$3:$A$57)-A141)^2)/'s1'!$H$5)+(1/COUNT('s1'!$A$3:$A$57))))^0.5)*'s1'!$H$12*'s1'!$H$8</f>
        <v>19.437929401259709</v>
      </c>
      <c r="D141" s="11">
        <f>B141+((((((AVERAGE('s1'!$A$3:$A$57)-A141)^2)/'s1'!$H$5)+(1/COUNT('s1'!$A$3:$A$57))))^0.5)*'s1'!$H$12*'s1'!$H$8</f>
        <v>24.688312445203138</v>
      </c>
      <c r="E141" s="11">
        <f>B141-((((((AVERAGE('s1'!$A$3:$A$57)-A141)^2)/'s1'!$H$5)+(1+1/COUNT('s1'!$A$3:$A$57))))^0.5)*'s1'!$H$12*'s1'!$H$8</f>
        <v>14.684504752005147</v>
      </c>
      <c r="F141" s="13">
        <f>B141+((((((AVERAGE('s1'!$A$3:$A$57)-A141)^2)/'s1'!$H$5)+(1+1/COUNT('s1'!$A$3:$A$57))))^0.5)*'s1'!$H$12*'s1'!$H$8</f>
        <v>29.4417370944577</v>
      </c>
    </row>
    <row r="142" spans="1:6" x14ac:dyDescent="0.35">
      <c r="A142">
        <f t="shared" si="2"/>
        <v>16.89999999999997</v>
      </c>
      <c r="B142" s="11">
        <f>+A142*'s1'!$H$3+'s1'!$H$4</f>
        <v>21.687355745107986</v>
      </c>
      <c r="C142" s="12">
        <f>B142-((((((AVERAGE('s1'!$A$3:$A$57)-A142)^2)/'s1'!$H$5)+(1/COUNT('s1'!$A$3:$A$57))))^0.5)*'s1'!$H$12*'s1'!$H$8</f>
        <v>19.058553931702868</v>
      </c>
      <c r="D142" s="11">
        <f>B142+((((((AVERAGE('s1'!$A$3:$A$57)-A142)^2)/'s1'!$H$5)+(1/COUNT('s1'!$A$3:$A$57))))^0.5)*'s1'!$H$12*'s1'!$H$8</f>
        <v>24.316157558513105</v>
      </c>
      <c r="E142" s="11">
        <f>B142-((((((AVERAGE('s1'!$A$3:$A$57)-A142)^2)/'s1'!$H$5)+(1+1/COUNT('s1'!$A$3:$A$57))))^0.5)*'s1'!$H$12*'s1'!$H$8</f>
        <v>14.307454319654408</v>
      </c>
      <c r="F142" s="13">
        <f>B142+((((((AVERAGE('s1'!$A$3:$A$57)-A142)^2)/'s1'!$H$5)+(1+1/COUNT('s1'!$A$3:$A$57))))^0.5)*'s1'!$H$12*'s1'!$H$8</f>
        <v>29.067257170561565</v>
      </c>
    </row>
    <row r="143" spans="1:6" x14ac:dyDescent="0.35">
      <c r="A143">
        <f t="shared" si="2"/>
        <v>16.999999999999972</v>
      </c>
      <c r="B143" s="11">
        <f>+A143*'s1'!$H$3+'s1'!$H$4</f>
        <v>21.311590566984549</v>
      </c>
      <c r="C143" s="12">
        <f>B143-((((((AVERAGE('s1'!$A$3:$A$57)-A143)^2)/'s1'!$H$5)+(1/COUNT('s1'!$A$3:$A$57))))^0.5)*'s1'!$H$12*'s1'!$H$8</f>
        <v>18.678866198763178</v>
      </c>
      <c r="D143" s="11">
        <f>B143+((((((AVERAGE('s1'!$A$3:$A$57)-A143)^2)/'s1'!$H$5)+(1/COUNT('s1'!$A$3:$A$57))))^0.5)*'s1'!$H$12*'s1'!$H$8</f>
        <v>23.94431493520592</v>
      </c>
      <c r="E143" s="11">
        <f>B143-((((((AVERAGE('s1'!$A$3:$A$57)-A143)^2)/'s1'!$H$5)+(1+1/COUNT('s1'!$A$3:$A$57))))^0.5)*'s1'!$H$12*'s1'!$H$8</f>
        <v>13.93029097448213</v>
      </c>
      <c r="F143" s="13">
        <f>B143+((((((AVERAGE('s1'!$A$3:$A$57)-A143)^2)/'s1'!$H$5)+(1+1/COUNT('s1'!$A$3:$A$57))))^0.5)*'s1'!$H$12*'s1'!$H$8</f>
        <v>28.692890159486968</v>
      </c>
    </row>
    <row r="144" spans="1:6" x14ac:dyDescent="0.35">
      <c r="A144">
        <f t="shared" si="2"/>
        <v>17.099999999999973</v>
      </c>
      <c r="B144" s="11">
        <f>+A144*'s1'!$H$3+'s1'!$H$4</f>
        <v>20.935825388861119</v>
      </c>
      <c r="C144" s="12">
        <f>B144-((((((AVERAGE('s1'!$A$3:$A$57)-A144)^2)/'s1'!$H$5)+(1/COUNT('s1'!$A$3:$A$57))))^0.5)*'s1'!$H$12*'s1'!$H$8</f>
        <v>18.298867595944081</v>
      </c>
      <c r="D144" s="11">
        <f>B144+((((((AVERAGE('s1'!$A$3:$A$57)-A144)^2)/'s1'!$H$5)+(1/COUNT('s1'!$A$3:$A$57))))^0.5)*'s1'!$H$12*'s1'!$H$8</f>
        <v>23.572783181778156</v>
      </c>
      <c r="E144" s="11">
        <f>B144-((((((AVERAGE('s1'!$A$3:$A$57)-A144)^2)/'s1'!$H$5)+(1+1/COUNT('s1'!$A$3:$A$57))))^0.5)*'s1'!$H$12*'s1'!$H$8</f>
        <v>13.553014780639097</v>
      </c>
      <c r="F144" s="13">
        <f>B144+((((((AVERAGE('s1'!$A$3:$A$57)-A144)^2)/'s1'!$H$5)+(1+1/COUNT('s1'!$A$3:$A$57))))^0.5)*'s1'!$H$12*'s1'!$H$8</f>
        <v>28.318635997083142</v>
      </c>
    </row>
    <row r="145" spans="1:7" x14ac:dyDescent="0.35">
      <c r="A145">
        <f t="shared" si="2"/>
        <v>17.199999999999974</v>
      </c>
      <c r="B145" s="11">
        <f>+A145*'s1'!$H$3+'s1'!$H$4</f>
        <v>20.560060210737674</v>
      </c>
      <c r="C145" s="12">
        <f>B145-((((((AVERAGE('s1'!$A$3:$A$57)-A145)^2)/'s1'!$H$5)+(1/COUNT('s1'!$A$3:$A$57))))^0.5)*'s1'!$H$12*'s1'!$H$8</f>
        <v>17.918559617900364</v>
      </c>
      <c r="D145" s="11">
        <f>B145+((((((AVERAGE('s1'!$A$3:$A$57)-A145)^2)/'s1'!$H$5)+(1/COUNT('s1'!$A$3:$A$57))))^0.5)*'s1'!$H$12*'s1'!$H$8</f>
        <v>23.201560803574985</v>
      </c>
      <c r="E145" s="11">
        <f>B145-((((((AVERAGE('s1'!$A$3:$A$57)-A145)^2)/'s1'!$H$5)+(1+1/COUNT('s1'!$A$3:$A$57))))^0.5)*'s1'!$H$12*'s1'!$H$8</f>
        <v>13.175625807399149</v>
      </c>
      <c r="F145" s="13">
        <f>B145+((((((AVERAGE('s1'!$A$3:$A$57)-A145)^2)/'s1'!$H$5)+(1+1/COUNT('s1'!$A$3:$A$57))))^0.5)*'s1'!$H$12*'s1'!$H$8</f>
        <v>27.944494614076199</v>
      </c>
    </row>
    <row r="146" spans="1:7" x14ac:dyDescent="0.35">
      <c r="A146">
        <f t="shared" si="2"/>
        <v>17.299999999999976</v>
      </c>
      <c r="B146" s="11">
        <f>+A146*'s1'!$H$3+'s1'!$H$4</f>
        <v>20.184295032614244</v>
      </c>
      <c r="C146" s="12">
        <f>B146-((((((AVERAGE('s1'!$A$3:$A$57)-A146)^2)/'s1'!$H$5)+(1/COUNT('s1'!$A$3:$A$57))))^0.5)*'s1'!$H$12*'s1'!$H$8</f>
        <v>17.537943857877877</v>
      </c>
      <c r="D146" s="11">
        <f>B146+((((((AVERAGE('s1'!$A$3:$A$57)-A146)^2)/'s1'!$H$5)+(1/COUNT('s1'!$A$3:$A$57))))^0.5)*'s1'!$H$12*'s1'!$H$8</f>
        <v>22.830646207350611</v>
      </c>
      <c r="E146" s="11">
        <f>B146-((((((AVERAGE('s1'!$A$3:$A$57)-A146)^2)/'s1'!$H$5)+(1+1/COUNT('s1'!$A$3:$A$57))))^0.5)*'s1'!$H$12*'s1'!$H$8</f>
        <v>12.798124129143469</v>
      </c>
      <c r="F146" s="13">
        <f>B146+((((((AVERAGE('s1'!$A$3:$A$57)-A146)^2)/'s1'!$H$5)+(1+1/COUNT('s1'!$A$3:$A$57))))^0.5)*'s1'!$H$12*'s1'!$H$8</f>
        <v>27.570465936085021</v>
      </c>
    </row>
    <row r="147" spans="1:7" x14ac:dyDescent="0.35">
      <c r="A147">
        <f t="shared" si="2"/>
        <v>17.399999999999977</v>
      </c>
      <c r="B147" s="11">
        <f>+A147*'s1'!$H$3+'s1'!$H$4</f>
        <v>19.8085298544908</v>
      </c>
      <c r="C147" s="12">
        <f>B147-((((((AVERAGE('s1'!$A$3:$A$57)-A147)^2)/'s1'!$H$5)+(1/COUNT('s1'!$A$3:$A$57))))^0.5)*'s1'!$H$12*'s1'!$H$8</f>
        <v>17.157022005014969</v>
      </c>
      <c r="D147" s="11">
        <f>B147+((((((AVERAGE('s1'!$A$3:$A$57)-A147)^2)/'s1'!$H$5)+(1/COUNT('s1'!$A$3:$A$57))))^0.5)*'s1'!$H$12*'s1'!$H$8</f>
        <v>22.460037703966631</v>
      </c>
      <c r="E147" s="11">
        <f>B147-((((((AVERAGE('s1'!$A$3:$A$57)-A147)^2)/'s1'!$H$5)+(1+1/COUNT('s1'!$A$3:$A$57))))^0.5)*'s1'!$H$12*'s1'!$H$8</f>
        <v>12.420509825343498</v>
      </c>
      <c r="F147" s="13">
        <f>B147+((((((AVERAGE('s1'!$A$3:$A$57)-A147)^2)/'s1'!$H$5)+(1+1/COUNT('s1'!$A$3:$A$57))))^0.5)*'s1'!$H$12*'s1'!$H$8</f>
        <v>27.196549883638102</v>
      </c>
    </row>
    <row r="148" spans="1:7" x14ac:dyDescent="0.35">
      <c r="A148">
        <f t="shared" si="2"/>
        <v>17.499999999999979</v>
      </c>
      <c r="B148" s="11">
        <f>+A148*'s1'!$H$3+'s1'!$H$4</f>
        <v>19.43276467636737</v>
      </c>
      <c r="C148" s="12">
        <f>B148-((((((AVERAGE('s1'!$A$3:$A$57)-A148)^2)/'s1'!$H$5)+(1/COUNT('s1'!$A$3:$A$57))))^0.5)*'s1'!$H$12*'s1'!$H$8</f>
        <v>16.775795841516263</v>
      </c>
      <c r="D148" s="11">
        <f>B148+((((((AVERAGE('s1'!$A$3:$A$57)-A148)^2)/'s1'!$H$5)+(1/COUNT('s1'!$A$3:$A$57))))^0.5)*'s1'!$H$12*'s1'!$H$8</f>
        <v>22.089733511218476</v>
      </c>
      <c r="E148" s="11">
        <f>B148-((((((AVERAGE('s1'!$A$3:$A$57)-A148)^2)/'s1'!$H$5)+(1+1/COUNT('s1'!$A$3:$A$57))))^0.5)*'s1'!$H$12*'s1'!$H$8</f>
        <v>12.042782980542961</v>
      </c>
      <c r="F148" s="13">
        <f>B148+((((((AVERAGE('s1'!$A$3:$A$57)-A148)^2)/'s1'!$H$5)+(1+1/COUNT('s1'!$A$3:$A$57))))^0.5)*'s1'!$H$12*'s1'!$H$8</f>
        <v>26.82274637219178</v>
      </c>
    </row>
    <row r="149" spans="1:7" x14ac:dyDescent="0.35">
      <c r="A149">
        <f t="shared" si="2"/>
        <v>17.59999999999998</v>
      </c>
      <c r="B149" s="11">
        <f>+A149*'s1'!$H$3+'s1'!$H$4</f>
        <v>19.056999498243925</v>
      </c>
      <c r="C149" s="12">
        <f>B149-((((((AVERAGE('s1'!$A$3:$A$57)-A149)^2)/'s1'!$H$5)+(1/COUNT('s1'!$A$3:$A$57))))^0.5)*'s1'!$H$12*'s1'!$H$8</f>
        <v>16.394267239708935</v>
      </c>
      <c r="D149" s="11">
        <f>B149+((((((AVERAGE('s1'!$A$3:$A$57)-A149)^2)/'s1'!$H$5)+(1/COUNT('s1'!$A$3:$A$57))))^0.5)*'s1'!$H$12*'s1'!$H$8</f>
        <v>21.719731756778916</v>
      </c>
      <c r="E149" s="11">
        <f>B149-((((((AVERAGE('s1'!$A$3:$A$57)-A149)^2)/'s1'!$H$5)+(1+1/COUNT('s1'!$A$3:$A$57))))^0.5)*'s1'!$H$12*'s1'!$H$8</f>
        <v>11.664943684338528</v>
      </c>
      <c r="F149" s="13">
        <f>B149+((((((AVERAGE('s1'!$A$3:$A$57)-A149)^2)/'s1'!$H$5)+(1+1/COUNT('s1'!$A$3:$A$57))))^0.5)*'s1'!$H$12*'s1'!$H$8</f>
        <v>26.449055312149323</v>
      </c>
    </row>
    <row r="150" spans="1:7" x14ac:dyDescent="0.35">
      <c r="A150">
        <f t="shared" si="2"/>
        <v>17.699999999999982</v>
      </c>
      <c r="B150" s="11">
        <f>+A150*'s1'!$H$3+'s1'!$H$4</f>
        <v>18.681234320120495</v>
      </c>
      <c r="C150" s="12">
        <f>B150-((((((AVERAGE('s1'!$A$3:$A$57)-A150)^2)/'s1'!$H$5)+(1/COUNT('s1'!$A$3:$A$57))))^0.5)*'s1'!$H$12*'s1'!$H$8</f>
        <v>16.012438158992719</v>
      </c>
      <c r="D150" s="11">
        <f>B150+((((((AVERAGE('s1'!$A$3:$A$57)-A150)^2)/'s1'!$H$5)+(1/COUNT('s1'!$A$3:$A$57))))^0.5)*'s1'!$H$12*'s1'!$H$8</f>
        <v>21.350030481248272</v>
      </c>
      <c r="E150" s="11">
        <f>B150-((((((AVERAGE('s1'!$A$3:$A$57)-A150)^2)/'s1'!$H$5)+(1+1/COUNT('s1'!$A$3:$A$57))))^0.5)*'s1'!$H$12*'s1'!$H$8</f>
        <v>11.286992031359592</v>
      </c>
      <c r="F150" s="13">
        <f>B150+((((((AVERAGE('s1'!$A$3:$A$57)-A150)^2)/'s1'!$H$5)+(1+1/COUNT('s1'!$A$3:$A$57))))^0.5)*'s1'!$H$12*'s1'!$H$8</f>
        <v>26.075476608881399</v>
      </c>
    </row>
    <row r="151" spans="1:7" x14ac:dyDescent="0.35">
      <c r="A151">
        <f t="shared" si="2"/>
        <v>17.799999999999983</v>
      </c>
      <c r="B151" s="11">
        <f>+A151*'s1'!$H$3+'s1'!$H$4</f>
        <v>18.305469141997051</v>
      </c>
      <c r="C151" s="12">
        <f>B151-((((((AVERAGE('s1'!$A$3:$A$57)-A151)^2)/'s1'!$H$5)+(1/COUNT('s1'!$A$3:$A$57))))^0.5)*'s1'!$H$12*'s1'!$H$8</f>
        <v>15.630310642694146</v>
      </c>
      <c r="D151" s="11">
        <f>B151+((((((AVERAGE('s1'!$A$3:$A$57)-A151)^2)/'s1'!$H$5)+(1/COUNT('s1'!$A$3:$A$57))))^0.5)*'s1'!$H$12*'s1'!$H$8</f>
        <v>20.980627641299957</v>
      </c>
      <c r="E151" s="11">
        <f>B151-((((((AVERAGE('s1'!$A$3:$A$57)-A151)^2)/'s1'!$H$5)+(1+1/COUNT('s1'!$A$3:$A$57))))^0.5)*'s1'!$H$12*'s1'!$H$8</f>
        <v>10.908928121246724</v>
      </c>
      <c r="F151" s="13">
        <f>B151+((((((AVERAGE('s1'!$A$3:$A$57)-A151)^2)/'s1'!$H$5)+(1+1/COUNT('s1'!$A$3:$A$57))))^0.5)*'s1'!$H$12*'s1'!$H$8</f>
        <v>25.702010162747378</v>
      </c>
    </row>
    <row r="152" spans="1:7" x14ac:dyDescent="0.35">
      <c r="A152">
        <f t="shared" si="2"/>
        <v>17.899999999999984</v>
      </c>
      <c r="B152" s="11">
        <f>+A152*'s1'!$H$3+'s1'!$H$4</f>
        <v>17.929703963873621</v>
      </c>
      <c r="C152" s="12">
        <f>B152-((((((AVERAGE('s1'!$A$3:$A$57)-A152)^2)/'s1'!$H$5)+(1/COUNT('s1'!$A$3:$A$57))))^0.5)*'s1'!$H$12*'s1'!$H$8</f>
        <v>15.247886814836519</v>
      </c>
      <c r="D152" s="11">
        <f>B152+((((((AVERAGE('s1'!$A$3:$A$57)-A152)^2)/'s1'!$H$5)+(1/COUNT('s1'!$A$3:$A$57))))^0.5)*'s1'!$H$12*'s1'!$H$8</f>
        <v>20.611521112910722</v>
      </c>
      <c r="E152" s="11">
        <f>B152-((((((AVERAGE('s1'!$A$3:$A$57)-A152)^2)/'s1'!$H$5)+(1+1/COUNT('s1'!$A$3:$A$57))))^0.5)*'s1'!$H$12*'s1'!$H$8</f>
        <v>10.530752058629254</v>
      </c>
      <c r="F152" s="13">
        <f>B152+((((((AVERAGE('s1'!$A$3:$A$57)-A152)^2)/'s1'!$H$5)+(1+1/COUNT('s1'!$A$3:$A$57))))^0.5)*'s1'!$H$12*'s1'!$H$8</f>
        <v>25.328655869117988</v>
      </c>
    </row>
    <row r="153" spans="1:7" x14ac:dyDescent="0.35">
      <c r="A153">
        <f t="shared" si="2"/>
        <v>17.999999999999986</v>
      </c>
      <c r="B153" s="11">
        <f>+A153*'s1'!$H$3+'s1'!$H$4</f>
        <v>17.553938785750177</v>
      </c>
      <c r="C153" s="12">
        <f>B153-((((((AVERAGE('s1'!$A$3:$A$57)-A153)^2)/'s1'!$H$5)+(1/COUNT('s1'!$A$3:$A$57))))^0.5)*'s1'!$H$12*'s1'!$H$8</f>
        <v>14.865168876836229</v>
      </c>
      <c r="D153" s="11">
        <f>B153+((((((AVERAGE('s1'!$A$3:$A$57)-A153)^2)/'s1'!$H$5)+(1/COUNT('s1'!$A$3:$A$57))))^0.5)*'s1'!$H$12*'s1'!$H$8</f>
        <v>20.242708694664124</v>
      </c>
      <c r="E153" s="11">
        <f>B153-((((((AVERAGE('s1'!$A$3:$A$57)-A153)^2)/'s1'!$H$5)+(1+1/COUNT('s1'!$A$3:$A$57))))^0.5)*'s1'!$H$12*'s1'!$H$8</f>
        <v>10.152463953101561</v>
      </c>
      <c r="F153" s="13">
        <f>B153+((((((AVERAGE('s1'!$A$3:$A$57)-A153)^2)/'s1'!$H$5)+(1+1/COUNT('s1'!$A$3:$A$57))))^0.5)*'s1'!$H$12*'s1'!$H$8</f>
        <v>24.955413618398794</v>
      </c>
      <c r="G153">
        <v>21</v>
      </c>
    </row>
    <row r="154" spans="1:7" x14ac:dyDescent="0.35">
      <c r="A154">
        <f t="shared" si="2"/>
        <v>18.099999999999987</v>
      </c>
      <c r="B154" s="11">
        <f>+A154*'s1'!$H$3+'s1'!$H$4</f>
        <v>17.178173607626746</v>
      </c>
      <c r="C154" s="12">
        <f>B154-((((((AVERAGE('s1'!$A$3:$A$57)-A154)^2)/'s1'!$H$5)+(1/COUNT('s1'!$A$3:$A$57))))^0.5)*'s1'!$H$12*'s1'!$H$8</f>
        <v>14.48215910413693</v>
      </c>
      <c r="D154" s="11">
        <f>B154+((((((AVERAGE('s1'!$A$3:$A$57)-A154)^2)/'s1'!$H$5)+(1/COUNT('s1'!$A$3:$A$57))))^0.5)*'s1'!$H$12*'s1'!$H$8</f>
        <v>19.874188111116563</v>
      </c>
      <c r="E154" s="11">
        <f>B154-((((((AVERAGE('s1'!$A$3:$A$57)-A154)^2)/'s1'!$H$5)+(1+1/COUNT('s1'!$A$3:$A$57))))^0.5)*'s1'!$H$12*'s1'!$H$8</f>
        <v>9.7740639191984897</v>
      </c>
      <c r="F154" s="13">
        <f>B154+((((((AVERAGE('s1'!$A$3:$A$57)-A154)^2)/'s1'!$H$5)+(1+1/COUNT('s1'!$A$3:$A$57))))^0.5)*'s1'!$H$12*'s1'!$H$8</f>
        <v>24.582283296055003</v>
      </c>
    </row>
    <row r="155" spans="1:7" x14ac:dyDescent="0.35">
      <c r="A155">
        <f t="shared" si="2"/>
        <v>18.199999999999989</v>
      </c>
      <c r="B155" s="11">
        <f>+A155*'s1'!$H$3+'s1'!$H$4</f>
        <v>16.802408429503302</v>
      </c>
      <c r="C155" s="12">
        <f>B155-((((((AVERAGE('s1'!$A$3:$A$57)-A155)^2)/'s1'!$H$5)+(1/COUNT('s1'!$A$3:$A$57))))^0.5)*'s1'!$H$12*'s1'!$H$8</f>
        <v>14.098859842792038</v>
      </c>
      <c r="D155" s="11">
        <f>B155+((((((AVERAGE('s1'!$A$3:$A$57)-A155)^2)/'s1'!$H$5)+(1/COUNT('s1'!$A$3:$A$57))))^0.5)*'s1'!$H$12*'s1'!$H$8</f>
        <v>19.505957016214566</v>
      </c>
      <c r="E155" s="11">
        <f>B155-((((((AVERAGE('s1'!$A$3:$A$57)-A155)^2)/'s1'!$H$5)+(1+1/COUNT('s1'!$A$3:$A$57))))^0.5)*'s1'!$H$12*'s1'!$H$8</f>
        <v>9.3955520763695226</v>
      </c>
      <c r="F155" s="13">
        <f>B155+((((((AVERAGE('s1'!$A$3:$A$57)-A155)^2)/'s1'!$H$5)+(1+1/COUNT('s1'!$A$3:$A$57))))^0.5)*'s1'!$H$12*'s1'!$H$8</f>
        <v>24.209264782637081</v>
      </c>
    </row>
    <row r="156" spans="1:7" x14ac:dyDescent="0.35">
      <c r="A156">
        <f t="shared" si="2"/>
        <v>18.29999999999999</v>
      </c>
      <c r="B156" s="11">
        <f>+A156*'s1'!$H$3+'s1'!$H$4</f>
        <v>16.426643251379872</v>
      </c>
      <c r="C156" s="12">
        <f>B156-((((((AVERAGE('s1'!$A$3:$A$57)-A156)^2)/'s1'!$H$5)+(1/COUNT('s1'!$A$3:$A$57))))^0.5)*'s1'!$H$12*'s1'!$H$8</f>
        <v>13.71527350600684</v>
      </c>
      <c r="D156" s="11">
        <f>B156+((((((AVERAGE('s1'!$A$3:$A$57)-A156)^2)/'s1'!$H$5)+(1/COUNT('s1'!$A$3:$A$57))))^0.5)*'s1'!$H$12*'s1'!$H$8</f>
        <v>19.138012996752902</v>
      </c>
      <c r="E156" s="11">
        <f>B156-((((((AVERAGE('s1'!$A$3:$A$57)-A156)^2)/'s1'!$H$5)+(1+1/COUNT('s1'!$A$3:$A$57))))^0.5)*'s1'!$H$12*'s1'!$H$8</f>
        <v>9.0169285489521211</v>
      </c>
      <c r="F156" s="13">
        <f>B156+((((((AVERAGE('s1'!$A$3:$A$57)-A156)^2)/'s1'!$H$5)+(1+1/COUNT('s1'!$A$3:$A$57))))^0.5)*'s1'!$H$12*'s1'!$H$8</f>
        <v>23.836357953807621</v>
      </c>
    </row>
    <row r="157" spans="1:7" x14ac:dyDescent="0.35">
      <c r="A157">
        <f t="shared" si="2"/>
        <v>18.399999999999991</v>
      </c>
      <c r="B157" s="11">
        <f>+A157*'s1'!$H$3+'s1'!$H$4</f>
        <v>16.050878073256428</v>
      </c>
      <c r="C157" s="12">
        <f>B157-((((((AVERAGE('s1'!$A$3:$A$57)-A157)^2)/'s1'!$H$5)+(1/COUNT('s1'!$A$3:$A$57))))^0.5)*'s1'!$H$12*'s1'!$H$8</f>
        <v>13.331402570650335</v>
      </c>
      <c r="D157" s="11">
        <f>B157+((((((AVERAGE('s1'!$A$3:$A$57)-A157)^2)/'s1'!$H$5)+(1/COUNT('s1'!$A$3:$A$57))))^0.5)*'s1'!$H$12*'s1'!$H$8</f>
        <v>18.770353575862522</v>
      </c>
      <c r="E157" s="11">
        <f>B157-((((((AVERAGE('s1'!$A$3:$A$57)-A157)^2)/'s1'!$H$5)+(1+1/COUNT('s1'!$A$3:$A$57))))^0.5)*'s1'!$H$12*'s1'!$H$8</f>
        <v>8.6381934661438073</v>
      </c>
      <c r="F157" s="13">
        <f>B157+((((((AVERAGE('s1'!$A$3:$A$57)-A157)^2)/'s1'!$H$5)+(1+1/COUNT('s1'!$A$3:$A$57))))^0.5)*'s1'!$H$12*'s1'!$H$8</f>
        <v>23.463562680369048</v>
      </c>
    </row>
    <row r="158" spans="1:7" x14ac:dyDescent="0.35">
      <c r="A158">
        <f t="shared" si="2"/>
        <v>18.499999999999993</v>
      </c>
      <c r="B158" s="11">
        <f>+A158*'s1'!$H$3+'s1'!$H$4</f>
        <v>15.675112895132997</v>
      </c>
      <c r="C158" s="12">
        <f>B158-((((((AVERAGE('s1'!$A$3:$A$57)-A158)^2)/'s1'!$H$5)+(1/COUNT('s1'!$A$3:$A$57))))^0.5)*'s1'!$H$12*'s1'!$H$8</f>
        <v>12.947249573747593</v>
      </c>
      <c r="D158" s="11">
        <f>B158+((((((AVERAGE('s1'!$A$3:$A$57)-A158)^2)/'s1'!$H$5)+(1/COUNT('s1'!$A$3:$A$57))))^0.5)*'s1'!$H$12*'s1'!$H$8</f>
        <v>18.402976216518404</v>
      </c>
      <c r="E158" s="11">
        <f>B158-((((((AVERAGE('s1'!$A$3:$A$57)-A158)^2)/'s1'!$H$5)+(1+1/COUNT('s1'!$A$3:$A$57))))^0.5)*'s1'!$H$12*'s1'!$H$8</f>
        <v>8.2593469619734599</v>
      </c>
      <c r="F158" s="13">
        <f>B158+((((((AVERAGE('s1'!$A$3:$A$57)-A158)^2)/'s1'!$H$5)+(1+1/COUNT('s1'!$A$3:$A$57))))^0.5)*'s1'!$H$12*'s1'!$H$8</f>
        <v>23.090878828292535</v>
      </c>
    </row>
    <row r="159" spans="1:7" x14ac:dyDescent="0.35">
      <c r="A159">
        <f t="shared" si="2"/>
        <v>18.599999999999994</v>
      </c>
      <c r="B159" s="11">
        <f>+A159*'s1'!$H$3+'s1'!$H$4</f>
        <v>15.299347717009553</v>
      </c>
      <c r="C159" s="12">
        <f>B159-((((((AVERAGE('s1'!$A$3:$A$57)-A159)^2)/'s1'!$H$5)+(1/COUNT('s1'!$A$3:$A$57))))^0.5)*'s1'!$H$12*'s1'!$H$8</f>
        <v>12.562817108962264</v>
      </c>
      <c r="D159" s="11">
        <f>B159+((((((AVERAGE('s1'!$A$3:$A$57)-A159)^2)/'s1'!$H$5)+(1/COUNT('s1'!$A$3:$A$57))))^0.5)*'s1'!$H$12*'s1'!$H$8</f>
        <v>18.035878325056842</v>
      </c>
      <c r="E159" s="11">
        <f>B159-((((((AVERAGE('s1'!$A$3:$A$57)-A159)^2)/'s1'!$H$5)+(1+1/COUNT('s1'!$A$3:$A$57))))^0.5)*'s1'!$H$12*'s1'!$H$8</f>
        <v>7.8803891752714073</v>
      </c>
      <c r="F159" s="13">
        <f>B159+((((((AVERAGE('s1'!$A$3:$A$57)-A159)^2)/'s1'!$H$5)+(1+1/COUNT('s1'!$A$3:$A$57))))^0.5)*'s1'!$H$12*'s1'!$H$8</f>
        <v>22.718306258747699</v>
      </c>
    </row>
    <row r="160" spans="1:7" x14ac:dyDescent="0.35">
      <c r="A160">
        <f t="shared" si="2"/>
        <v>18.699999999999996</v>
      </c>
      <c r="B160" s="11">
        <f>+A160*'s1'!$H$3+'s1'!$H$4</f>
        <v>14.923582538886123</v>
      </c>
      <c r="C160" s="12">
        <f>B160-((((((AVERAGE('s1'!$A$3:$A$57)-A160)^2)/'s1'!$H$5)+(1/COUNT('s1'!$A$3:$A$57))))^0.5)*'s1'!$H$12*'s1'!$H$8</f>
        <v>12.17810782307936</v>
      </c>
      <c r="D160" s="11">
        <f>B160+((((((AVERAGE('s1'!$A$3:$A$57)-A160)^2)/'s1'!$H$5)+(1/COUNT('s1'!$A$3:$A$57))))^0.5)*'s1'!$H$12*'s1'!$H$8</f>
        <v>17.669057254692888</v>
      </c>
      <c r="E160" s="11">
        <f>B160-((((((AVERAGE('s1'!$A$3:$A$57)-A160)^2)/'s1'!$H$5)+(1+1/COUNT('s1'!$A$3:$A$57))))^0.5)*'s1'!$H$12*'s1'!$H$8</f>
        <v>7.5013202496387281</v>
      </c>
      <c r="F160" s="13">
        <f>B160+((((((AVERAGE('s1'!$A$3:$A$57)-A160)^2)/'s1'!$H$5)+(1+1/COUNT('s1'!$A$3:$A$57))))^0.5)*'s1'!$H$12*'s1'!$H$8</f>
        <v>22.345844828133519</v>
      </c>
    </row>
    <row r="161" spans="1:6" x14ac:dyDescent="0.35">
      <c r="A161">
        <f t="shared" si="2"/>
        <v>18.799999999999997</v>
      </c>
      <c r="B161" s="11">
        <f>+A161*'s1'!$H$3+'s1'!$H$4</f>
        <v>14.547817360762679</v>
      </c>
      <c r="C161" s="12">
        <f>B161-((((((AVERAGE('s1'!$A$3:$A$57)-A161)^2)/'s1'!$H$5)+(1/COUNT('s1'!$A$3:$A$57))))^0.5)*'s1'!$H$12*'s1'!$H$8</f>
        <v>11.79312441249721</v>
      </c>
      <c r="D161" s="11">
        <f>B161+((((((AVERAGE('s1'!$A$3:$A$57)-A161)^2)/'s1'!$H$5)+(1/COUNT('s1'!$A$3:$A$57))))^0.5)*'s1'!$H$12*'s1'!$H$8</f>
        <v>17.302510309028147</v>
      </c>
      <c r="E161" s="11">
        <f>B161-((((((AVERAGE('s1'!$A$3:$A$57)-A161)^2)/'s1'!$H$5)+(1+1/COUNT('s1'!$A$3:$A$57))))^0.5)*'s1'!$H$12*'s1'!$H$8</f>
        <v>7.1221403334153921</v>
      </c>
      <c r="F161" s="13">
        <f>B161+((((((AVERAGE('s1'!$A$3:$A$57)-A161)^2)/'s1'!$H$5)+(1+1/COUNT('s1'!$A$3:$A$57))))^0.5)*'s1'!$H$12*'s1'!$H$8</f>
        <v>21.973494388109966</v>
      </c>
    </row>
    <row r="162" spans="1:6" x14ac:dyDescent="0.35">
      <c r="A162">
        <f t="shared" si="2"/>
        <v>18.899999999999999</v>
      </c>
      <c r="B162" s="11">
        <f>+A162*'s1'!$H$3+'s1'!$H$4</f>
        <v>14.172052182639248</v>
      </c>
      <c r="C162" s="12">
        <f>B162-((((((AVERAGE('s1'!$A$3:$A$57)-A162)^2)/'s1'!$H$5)+(1/COUNT('s1'!$A$3:$A$57))))^0.5)*'s1'!$H$12*'s1'!$H$8</f>
        <v>11.407869619737973</v>
      </c>
      <c r="D162" s="11">
        <f>B162+((((((AVERAGE('s1'!$A$3:$A$57)-A162)^2)/'s1'!$H$5)+(1/COUNT('s1'!$A$3:$A$57))))^0.5)*'s1'!$H$12*'s1'!$H$8</f>
        <v>16.936234745540524</v>
      </c>
      <c r="E162" s="11">
        <f>B162-((((((AVERAGE('s1'!$A$3:$A$57)-A162)^2)/'s1'!$H$5)+(1+1/COUNT('s1'!$A$3:$A$57))))^0.5)*'s1'!$H$12*'s1'!$H$8</f>
        <v>6.742849579647646</v>
      </c>
      <c r="F162" s="13">
        <f>B162+((((((AVERAGE('s1'!$A$3:$A$57)-A162)^2)/'s1'!$H$5)+(1+1/COUNT('s1'!$A$3:$A$57))))^0.5)*'s1'!$H$12*'s1'!$H$8</f>
        <v>21.60125478563085</v>
      </c>
    </row>
    <row r="163" spans="1:6" x14ac:dyDescent="0.35">
      <c r="A163">
        <f t="shared" si="2"/>
        <v>19</v>
      </c>
      <c r="B163" s="11">
        <f>+A163*'s1'!$H$3+'s1'!$H$4</f>
        <v>13.796287004515804</v>
      </c>
      <c r="C163" s="12">
        <f>B163-((((((AVERAGE('s1'!$A$3:$A$57)-A163)^2)/'s1'!$H$5)+(1/COUNT('s1'!$A$3:$A$57))))^0.5)*'s1'!$H$12*'s1'!$H$8</f>
        <v>11.022346229984715</v>
      </c>
      <c r="D163" s="11">
        <f>B163+((((((AVERAGE('s1'!$A$3:$A$57)-A163)^2)/'s1'!$H$5)+(1/COUNT('s1'!$A$3:$A$57))))^0.5)*'s1'!$H$12*'s1'!$H$8</f>
        <v>16.570227779046895</v>
      </c>
      <c r="E163" s="11">
        <f>B163-((((((AVERAGE('s1'!$A$3:$A$57)-A163)^2)/'s1'!$H$5)+(1+1/COUNT('s1'!$A$3:$A$57))))^0.5)*'s1'!$H$12*'s1'!$H$8</f>
        <v>6.363448146054262</v>
      </c>
      <c r="F163" s="13">
        <f>B163+((((((AVERAGE('s1'!$A$3:$A$57)-A163)^2)/'s1'!$H$5)+(1+1/COUNT('s1'!$A$3:$A$57))))^0.5)*'s1'!$H$12*'s1'!$H$8</f>
        <v>21.229125862977348</v>
      </c>
    </row>
    <row r="164" spans="1:6" x14ac:dyDescent="0.35">
      <c r="A164">
        <f t="shared" si="2"/>
        <v>19.100000000000001</v>
      </c>
      <c r="B164" s="11">
        <f>+A164*'s1'!$H$3+'s1'!$H$4</f>
        <v>13.420521826392374</v>
      </c>
      <c r="C164" s="12">
        <f>B164-((((((AVERAGE('s1'!$A$3:$A$57)-A164)^2)/'s1'!$H$5)+(1/COUNT('s1'!$A$3:$A$57))))^0.5)*'s1'!$H$12*'s1'!$H$8</f>
        <v>10.636557067653584</v>
      </c>
      <c r="D164" s="11">
        <f>B164+((((((AVERAGE('s1'!$A$3:$A$57)-A164)^2)/'s1'!$H$5)+(1/COUNT('s1'!$A$3:$A$57))))^0.5)*'s1'!$H$12*'s1'!$H$8</f>
        <v>16.204486585131164</v>
      </c>
      <c r="E164" s="11">
        <f>B164-((((((AVERAGE('s1'!$A$3:$A$57)-A164)^2)/'s1'!$H$5)+(1+1/COUNT('s1'!$A$3:$A$57))))^0.5)*'s1'!$H$12*'s1'!$H$8</f>
        <v>5.9839361949920828</v>
      </c>
      <c r="F164" s="13">
        <f>B164+((((((AVERAGE('s1'!$A$3:$A$57)-A164)^2)/'s1'!$H$5)+(1+1/COUNT('s1'!$A$3:$A$57))))^0.5)*'s1'!$H$12*'s1'!$H$8</f>
        <v>20.857107457792665</v>
      </c>
    </row>
    <row r="165" spans="1:6" x14ac:dyDescent="0.35">
      <c r="A165">
        <f t="shared" si="2"/>
        <v>19.200000000000003</v>
      </c>
      <c r="B165" s="11">
        <f>+A165*'s1'!$H$3+'s1'!$H$4</f>
        <v>13.04475664826893</v>
      </c>
      <c r="C165" s="12">
        <f>B165-((((((AVERAGE('s1'!$A$3:$A$57)-A165)^2)/'s1'!$H$5)+(1/COUNT('s1'!$A$3:$A$57))))^0.5)*'s1'!$H$12*'s1'!$H$8</f>
        <v>10.25050499300815</v>
      </c>
      <c r="D165" s="11">
        <f>B165+((((((AVERAGE('s1'!$A$3:$A$57)-A165)^2)/'s1'!$H$5)+(1/COUNT('s1'!$A$3:$A$57))))^0.5)*'s1'!$H$12*'s1'!$H$8</f>
        <v>15.83900830352971</v>
      </c>
      <c r="E165" s="11">
        <f>B165-((((((AVERAGE('s1'!$A$3:$A$57)-A165)^2)/'s1'!$H$5)+(1+1/COUNT('s1'!$A$3:$A$57))))^0.5)*'s1'!$H$12*'s1'!$H$8</f>
        <v>5.6043138934204411</v>
      </c>
      <c r="F165" s="13">
        <f>B165+((((((AVERAGE('s1'!$A$3:$A$57)-A165)^2)/'s1'!$H$5)+(1+1/COUNT('s1'!$A$3:$A$57))))^0.5)*'s1'!$H$12*'s1'!$H$8</f>
        <v>20.48519940311742</v>
      </c>
    </row>
    <row r="166" spans="1:6" x14ac:dyDescent="0.35">
      <c r="A166">
        <f t="shared" si="2"/>
        <v>19.300000000000004</v>
      </c>
      <c r="B166" s="11">
        <f>+A166*'s1'!$H$3+'s1'!$H$4</f>
        <v>12.6689914701455</v>
      </c>
      <c r="C166" s="12">
        <f>B166-((((((AVERAGE('s1'!$A$3:$A$57)-A166)^2)/'s1'!$H$5)+(1/COUNT('s1'!$A$3:$A$57))))^0.5)*'s1'!$H$12*'s1'!$H$8</f>
        <v>9.8641928988234149</v>
      </c>
      <c r="D166" s="11">
        <f>B166+((((((AVERAGE('s1'!$A$3:$A$57)-A166)^2)/'s1'!$H$5)+(1/COUNT('s1'!$A$3:$A$57))))^0.5)*'s1'!$H$12*'s1'!$H$8</f>
        <v>15.473790041467584</v>
      </c>
      <c r="E166" s="11">
        <f>B166-((((((AVERAGE('s1'!$A$3:$A$57)-A166)^2)/'s1'!$H$5)+(1+1/COUNT('s1'!$A$3:$A$57))))^0.5)*'s1'!$H$12*'s1'!$H$8</f>
        <v>5.2245814128649268</v>
      </c>
      <c r="F166" s="13">
        <f>B166+((((((AVERAGE('s1'!$A$3:$A$57)-A166)^2)/'s1'!$H$5)+(1+1/COUNT('s1'!$A$3:$A$57))))^0.5)*'s1'!$H$12*'s1'!$H$8</f>
        <v>20.11340152742607</v>
      </c>
    </row>
    <row r="167" spans="1:6" x14ac:dyDescent="0.35">
      <c r="A167">
        <f t="shared" si="2"/>
        <v>19.400000000000006</v>
      </c>
      <c r="B167" s="11">
        <f>+A167*'s1'!$H$3+'s1'!$H$4</f>
        <v>12.293226292022055</v>
      </c>
      <c r="C167" s="12">
        <f>B167-((((((AVERAGE('s1'!$A$3:$A$57)-A167)^2)/'s1'!$H$5)+(1/COUNT('s1'!$A$3:$A$57))))^0.5)*'s1'!$H$12*'s1'!$H$8</f>
        <v>9.477623707105657</v>
      </c>
      <c r="D167" s="11">
        <f>B167+((((((AVERAGE('s1'!$A$3:$A$57)-A167)^2)/'s1'!$H$5)+(1/COUNT('s1'!$A$3:$A$57))))^0.5)*'s1'!$H$12*'s1'!$H$8</f>
        <v>15.108828876938453</v>
      </c>
      <c r="E167" s="11">
        <f>B167-((((((AVERAGE('s1'!$A$3:$A$57)-A167)^2)/'s1'!$H$5)+(1+1/COUNT('s1'!$A$3:$A$57))))^0.5)*'s1'!$H$12*'s1'!$H$8</f>
        <v>4.8447389293800507</v>
      </c>
      <c r="F167" s="13">
        <f>B167+((((((AVERAGE('s1'!$A$3:$A$57)-A167)^2)/'s1'!$H$5)+(1+1/COUNT('s1'!$A$3:$A$57))))^0.5)*'s1'!$H$12*'s1'!$H$8</f>
        <v>19.741713654664061</v>
      </c>
    </row>
    <row r="168" spans="1:6" x14ac:dyDescent="0.35">
      <c r="A168">
        <f t="shared" si="2"/>
        <v>19.500000000000007</v>
      </c>
      <c r="B168" s="11">
        <f>+A168*'s1'!$H$3+'s1'!$H$4</f>
        <v>11.917461113898625</v>
      </c>
      <c r="C168" s="12">
        <f>B168-((((((AVERAGE('s1'!$A$3:$A$57)-A168)^2)/'s1'!$H$5)+(1/COUNT('s1'!$A$3:$A$57))))^0.5)*'s1'!$H$12*'s1'!$H$8</f>
        <v>9.0908003658745358</v>
      </c>
      <c r="D168" s="11">
        <f>B168+((((((AVERAGE('s1'!$A$3:$A$57)-A168)^2)/'s1'!$H$5)+(1/COUNT('s1'!$A$3:$A$57))))^0.5)*'s1'!$H$12*'s1'!$H$8</f>
        <v>14.744121861922714</v>
      </c>
      <c r="E168" s="11">
        <f>B168-((((((AVERAGE('s1'!$A$3:$A$57)-A168)^2)/'s1'!$H$5)+(1+1/COUNT('s1'!$A$3:$A$57))))^0.5)*'s1'!$H$12*'s1'!$H$8</f>
        <v>4.4647866235113085</v>
      </c>
      <c r="F168" s="13">
        <f>B168+((((((AVERAGE('s1'!$A$3:$A$57)-A168)^2)/'s1'!$H$5)+(1+1/COUNT('s1'!$A$3:$A$57))))^0.5)*'s1'!$H$12*'s1'!$H$8</f>
        <v>19.370135604285942</v>
      </c>
    </row>
    <row r="169" spans="1:6" x14ac:dyDescent="0.35">
      <c r="A169">
        <f t="shared" si="2"/>
        <v>19.600000000000009</v>
      </c>
      <c r="B169" s="11">
        <f>+A169*'s1'!$H$3+'s1'!$H$4</f>
        <v>11.541695935775181</v>
      </c>
      <c r="C169" s="12">
        <f>B169-((((((AVERAGE('s1'!$A$3:$A$57)-A169)^2)/'s1'!$H$5)+(1/COUNT('s1'!$A$3:$A$57))))^0.5)*'s1'!$H$12*'s1'!$H$8</f>
        <v>8.7037258460126026</v>
      </c>
      <c r="D169" s="11">
        <f>B169+((((((AVERAGE('s1'!$A$3:$A$57)-A169)^2)/'s1'!$H$5)+(1/COUNT('s1'!$A$3:$A$57))))^0.5)*'s1'!$H$12*'s1'!$H$8</f>
        <v>14.379666025537759</v>
      </c>
      <c r="E169" s="11">
        <f>B169-((((((AVERAGE('s1'!$A$3:$A$57)-A169)^2)/'s1'!$H$5)+(1+1/COUNT('s1'!$A$3:$A$57))))^0.5)*'s1'!$H$12*'s1'!$H$8</f>
        <v>4.084724680256171</v>
      </c>
      <c r="F169" s="13">
        <f>B169+((((((AVERAGE('s1'!$A$3:$A$57)-A169)^2)/'s1'!$H$5)+(1+1/COUNT('s1'!$A$3:$A$57))))^0.5)*'s1'!$H$12*'s1'!$H$8</f>
        <v>18.998667191294189</v>
      </c>
    </row>
    <row r="170" spans="1:6" x14ac:dyDescent="0.35">
      <c r="A170">
        <f t="shared" si="2"/>
        <v>19.70000000000001</v>
      </c>
      <c r="B170" s="11">
        <f>+A170*'s1'!$H$3+'s1'!$H$4</f>
        <v>11.165930757651751</v>
      </c>
      <c r="C170" s="12">
        <f>B170-((((((AVERAGE('s1'!$A$3:$A$57)-A170)^2)/'s1'!$H$5)+(1/COUNT('s1'!$A$3:$A$57))))^0.5)*'s1'!$H$12*'s1'!$H$8</f>
        <v>8.3164031381876704</v>
      </c>
      <c r="D170" s="11">
        <f>B170+((((((AVERAGE('s1'!$A$3:$A$57)-A170)^2)/'s1'!$H$5)+(1/COUNT('s1'!$A$3:$A$57))))^0.5)*'s1'!$H$12*'s1'!$H$8</f>
        <v>14.015458377115831</v>
      </c>
      <c r="E170" s="11">
        <f>B170-((((((AVERAGE('s1'!$A$3:$A$57)-A170)^2)/'s1'!$H$5)+(1+1/COUNT('s1'!$A$3:$A$57))))^0.5)*'s1'!$H$12*'s1'!$H$8</f>
        <v>3.704553289024501</v>
      </c>
      <c r="F170" s="13">
        <f>B170+((((((AVERAGE('s1'!$A$3:$A$57)-A170)^2)/'s1'!$H$5)+(1+1/COUNT('s1'!$A$3:$A$57))))^0.5)*'s1'!$H$12*'s1'!$H$8</f>
        <v>18.627308226278998</v>
      </c>
    </row>
    <row r="171" spans="1:6" x14ac:dyDescent="0.35">
      <c r="A171">
        <f t="shared" si="2"/>
        <v>19.800000000000011</v>
      </c>
      <c r="B171" s="11">
        <f>+A171*'s1'!$H$3+'s1'!$H$4</f>
        <v>10.790165579528306</v>
      </c>
      <c r="C171" s="12">
        <f>B171-((((((AVERAGE('s1'!$A$3:$A$57)-A171)^2)/'s1'!$H$5)+(1/COUNT('s1'!$A$3:$A$57))))^0.5)*'s1'!$H$12*'s1'!$H$8</f>
        <v>7.9288352498521002</v>
      </c>
      <c r="D171" s="11">
        <f>B171+((((((AVERAGE('s1'!$A$3:$A$57)-A171)^2)/'s1'!$H$5)+(1/COUNT('s1'!$A$3:$A$57))))^0.5)*'s1'!$H$12*'s1'!$H$8</f>
        <v>13.651495909204513</v>
      </c>
      <c r="E171" s="11">
        <f>B171-((((((AVERAGE('s1'!$A$3:$A$57)-A171)^2)/'s1'!$H$5)+(1+1/COUNT('s1'!$A$3:$A$57))))^0.5)*'s1'!$H$12*'s1'!$H$8</f>
        <v>3.3242726435979577</v>
      </c>
      <c r="F171" s="13">
        <f>B171+((((((AVERAGE('s1'!$A$3:$A$57)-A171)^2)/'s1'!$H$5)+(1+1/COUNT('s1'!$A$3:$A$57))))^0.5)*'s1'!$H$12*'s1'!$H$8</f>
        <v>18.256058515458655</v>
      </c>
    </row>
    <row r="172" spans="1:6" x14ac:dyDescent="0.35">
      <c r="A172">
        <f t="shared" si="2"/>
        <v>19.900000000000013</v>
      </c>
      <c r="B172" s="11">
        <f>+A172*'s1'!$H$3+'s1'!$H$4</f>
        <v>10.414400401404862</v>
      </c>
      <c r="C172" s="12">
        <f>B172-((((((AVERAGE('s1'!$A$3:$A$57)-A172)^2)/'s1'!$H$5)+(1/COUNT('s1'!$A$3:$A$57))))^0.5)*'s1'!$H$12*'s1'!$H$8</f>
        <v>7.5410252023234809</v>
      </c>
      <c r="D172" s="11">
        <f>B172+((((((AVERAGE('s1'!$A$3:$A$57)-A172)^2)/'s1'!$H$5)+(1/COUNT('s1'!$A$3:$A$57))))^0.5)*'s1'!$H$12*'s1'!$H$8</f>
        <v>13.287775600486242</v>
      </c>
      <c r="E172" s="11">
        <f>B172-((((((AVERAGE('s1'!$A$3:$A$57)-A172)^2)/'s1'!$H$5)+(1+1/COUNT('s1'!$A$3:$A$57))))^0.5)*'s1'!$H$12*'s1'!$H$8</f>
        <v>2.9438829420888268</v>
      </c>
      <c r="F172" s="13">
        <f>B172+((((((AVERAGE('s1'!$A$3:$A$57)-A172)^2)/'s1'!$H$5)+(1+1/COUNT('s1'!$A$3:$A$57))))^0.5)*'s1'!$H$12*'s1'!$H$8</f>
        <v>17.884917860720897</v>
      </c>
    </row>
    <row r="173" spans="1:6" x14ac:dyDescent="0.35">
      <c r="A173">
        <f t="shared" si="2"/>
        <v>20.000000000000014</v>
      </c>
      <c r="B173" s="11">
        <f>+A173*'s1'!$H$3+'s1'!$H$4</f>
        <v>10.038635223281432</v>
      </c>
      <c r="C173" s="12">
        <f>B173-((((((AVERAGE('s1'!$A$3:$A$57)-A173)^2)/'s1'!$H$5)+(1/COUNT('s1'!$A$3:$A$57))))^0.5)*'s1'!$H$12*'s1'!$H$8</f>
        <v>7.1529760279498529</v>
      </c>
      <c r="D173" s="11">
        <f>B173+((((((AVERAGE('s1'!$A$3:$A$57)-A173)^2)/'s1'!$H$5)+(1/COUNT('s1'!$A$3:$A$57))))^0.5)*'s1'!$H$12*'s1'!$H$8</f>
        <v>12.924294418613011</v>
      </c>
      <c r="E173" s="11">
        <f>B173-((((((AVERAGE('s1'!$A$3:$A$57)-A173)^2)/'s1'!$H$5)+(1+1/COUNT('s1'!$A$3:$A$57))))^0.5)*'s1'!$H$12*'s1'!$H$8</f>
        <v>2.5633843868979849</v>
      </c>
      <c r="F173" s="13">
        <f>B173+((((((AVERAGE('s1'!$A$3:$A$57)-A173)^2)/'s1'!$H$5)+(1+1/COUNT('s1'!$A$3:$A$57))))^0.5)*'s1'!$H$12*'s1'!$H$8</f>
        <v>17.513886059664877</v>
      </c>
    </row>
    <row r="174" spans="1:6" x14ac:dyDescent="0.35">
      <c r="A174">
        <f t="shared" si="2"/>
        <v>20.100000000000016</v>
      </c>
      <c r="B174" s="11">
        <f>+A174*'s1'!$H$3+'s1'!$H$4</f>
        <v>9.6628700451579874</v>
      </c>
      <c r="C174" s="12">
        <f>B174-((((((AVERAGE('s1'!$A$3:$A$57)-A174)^2)/'s1'!$H$5)+(1/COUNT('s1'!$A$3:$A$57))))^0.5)*'s1'!$H$12*'s1'!$H$8</f>
        <v>6.7646907673626799</v>
      </c>
      <c r="D174" s="11">
        <f>B174+((((((AVERAGE('s1'!$A$3:$A$57)-A174)^2)/'s1'!$H$5)+(1/COUNT('s1'!$A$3:$A$57))))^0.5)*'s1'!$H$12*'s1'!$H$8</f>
        <v>12.561049322953295</v>
      </c>
      <c r="E174" s="11">
        <f>B174-((((((AVERAGE('s1'!$A$3:$A$57)-A174)^2)/'s1'!$H$5)+(1+1/COUNT('s1'!$A$3:$A$57))))^0.5)*'s1'!$H$12*'s1'!$H$8</f>
        <v>2.1827771846721058</v>
      </c>
      <c r="F174" s="13">
        <f>B174+((((((AVERAGE('s1'!$A$3:$A$57)-A174)^2)/'s1'!$H$5)+(1+1/COUNT('s1'!$A$3:$A$57))))^0.5)*'s1'!$H$12*'s1'!$H$8</f>
        <v>17.14296290564387</v>
      </c>
    </row>
    <row r="175" spans="1:6" x14ac:dyDescent="0.35">
      <c r="A175">
        <f t="shared" si="2"/>
        <v>20.200000000000017</v>
      </c>
      <c r="B175" s="11">
        <f>+A175*'s1'!$H$3+'s1'!$H$4</f>
        <v>9.2871048670345573</v>
      </c>
      <c r="C175" s="12">
        <f>B175-((((((AVERAGE('s1'!$A$3:$A$57)-A175)^2)/'s1'!$H$5)+(1/COUNT('s1'!$A$3:$A$57))))^0.5)*'s1'!$H$12*'s1'!$H$8</f>
        <v>6.3761724668202771</v>
      </c>
      <c r="D175" s="11">
        <f>B175+((((((AVERAGE('s1'!$A$3:$A$57)-A175)^2)/'s1'!$H$5)+(1/COUNT('s1'!$A$3:$A$57))))^0.5)*'s1'!$H$12*'s1'!$H$8</f>
        <v>12.198037267248838</v>
      </c>
      <c r="E175" s="11">
        <f>B175-((((((AVERAGE('s1'!$A$3:$A$57)-A175)^2)/'s1'!$H$5)+(1+1/COUNT('s1'!$A$3:$A$57))))^0.5)*'s1'!$H$12*'s1'!$H$8</f>
        <v>1.8020615462603207</v>
      </c>
      <c r="F175" s="13">
        <f>B175+((((((AVERAGE('s1'!$A$3:$A$57)-A175)^2)/'s1'!$H$5)+(1+1/COUNT('s1'!$A$3:$A$57))))^0.5)*'s1'!$H$12*'s1'!$H$8</f>
        <v>16.772148187808796</v>
      </c>
    </row>
    <row r="176" spans="1:6" x14ac:dyDescent="0.35">
      <c r="A176">
        <f t="shared" si="2"/>
        <v>20.300000000000018</v>
      </c>
      <c r="B176" s="11">
        <f>+A176*'s1'!$H$3+'s1'!$H$4</f>
        <v>8.9113396889111129</v>
      </c>
      <c r="C176" s="12">
        <f>B176-((((((AVERAGE('s1'!$A$3:$A$57)-A176)^2)/'s1'!$H$5)+(1/COUNT('s1'!$A$3:$A$57))))^0.5)*'s1'!$H$12*'s1'!$H$8</f>
        <v>5.9874241756434818</v>
      </c>
      <c r="D176" s="11">
        <f>B176+((((((AVERAGE('s1'!$A$3:$A$57)-A176)^2)/'s1'!$H$5)+(1/COUNT('s1'!$A$3:$A$57))))^0.5)*'s1'!$H$12*'s1'!$H$8</f>
        <v>11.835255202178743</v>
      </c>
      <c r="E176" s="11">
        <f>B176-((((((AVERAGE('s1'!$A$3:$A$57)-A176)^2)/'s1'!$H$5)+(1+1/COUNT('s1'!$A$3:$A$57))))^0.5)*'s1'!$H$12*'s1'!$H$8</f>
        <v>1.4212376866699659</v>
      </c>
      <c r="F176" s="13">
        <f>B176+((((((AVERAGE('s1'!$A$3:$A$57)-A176)^2)/'s1'!$H$5)+(1+1/COUNT('s1'!$A$3:$A$57))))^0.5)*'s1'!$H$12*'s1'!$H$8</f>
        <v>16.401441691152261</v>
      </c>
    </row>
    <row r="177" spans="1:6" x14ac:dyDescent="0.35">
      <c r="A177">
        <f t="shared" si="2"/>
        <v>20.40000000000002</v>
      </c>
      <c r="B177" s="11">
        <f>+A177*'s1'!$H$3+'s1'!$H$4</f>
        <v>8.5355745107876828</v>
      </c>
      <c r="C177" s="12">
        <f>B177-((((((AVERAGE('s1'!$A$3:$A$57)-A177)^2)/'s1'!$H$5)+(1/COUNT('s1'!$A$3:$A$57))))^0.5)*'s1'!$H$12*'s1'!$H$8</f>
        <v>5.5984489437457041</v>
      </c>
      <c r="D177" s="11">
        <f>B177+((((((AVERAGE('s1'!$A$3:$A$57)-A177)^2)/'s1'!$H$5)+(1/COUNT('s1'!$A$3:$A$57))))^0.5)*'s1'!$H$12*'s1'!$H$8</f>
        <v>11.472700077829661</v>
      </c>
      <c r="E177" s="11">
        <f>B177-((((((AVERAGE('s1'!$A$3:$A$57)-A177)^2)/'s1'!$H$5)+(1+1/COUNT('s1'!$A$3:$A$57))))^0.5)*'s1'!$H$12*'s1'!$H$8</f>
        <v>1.040305825021882</v>
      </c>
      <c r="F177" s="13">
        <f>B177+((((((AVERAGE('s1'!$A$3:$A$57)-A177)^2)/'s1'!$H$5)+(1+1/COUNT('s1'!$A$3:$A$57))))^0.5)*'s1'!$H$12*'s1'!$H$8</f>
        <v>16.030843196553484</v>
      </c>
    </row>
    <row r="178" spans="1:6" x14ac:dyDescent="0.35">
      <c r="A178">
        <f t="shared" si="2"/>
        <v>20.500000000000021</v>
      </c>
      <c r="B178" s="11">
        <f>+A178*'s1'!$H$3+'s1'!$H$4</f>
        <v>8.1598093326642385</v>
      </c>
      <c r="C178" s="12">
        <f>B178-((((((AVERAGE('s1'!$A$3:$A$57)-A178)^2)/'s1'!$H$5)+(1/COUNT('s1'!$A$3:$A$57))))^0.5)*'s1'!$H$12*'s1'!$H$8</f>
        <v>5.2092498192581926</v>
      </c>
      <c r="D178" s="11">
        <f>B178+((((((AVERAGE('s1'!$A$3:$A$57)-A178)^2)/'s1'!$H$5)+(1/COUNT('s1'!$A$3:$A$57))))^0.5)*'s1'!$H$12*'s1'!$H$8</f>
        <v>11.110368846070283</v>
      </c>
      <c r="E178" s="11">
        <f>B178-((((((AVERAGE('s1'!$A$3:$A$57)-A178)^2)/'s1'!$H$5)+(1+1/COUNT('s1'!$A$3:$A$57))))^0.5)*'s1'!$H$12*'s1'!$H$8</f>
        <v>0.65926618450485552</v>
      </c>
      <c r="F178" s="13">
        <f>B178+((((((AVERAGE('s1'!$A$3:$A$57)-A178)^2)/'s1'!$H$5)+(1+1/COUNT('s1'!$A$3:$A$57))))^0.5)*'s1'!$H$12*'s1'!$H$8</f>
        <v>15.660352480823622</v>
      </c>
    </row>
    <row r="179" spans="1:6" x14ac:dyDescent="0.35">
      <c r="A179">
        <f t="shared" si="2"/>
        <v>20.600000000000023</v>
      </c>
      <c r="B179" s="11">
        <f>+A179*'s1'!$H$3+'s1'!$H$4</f>
        <v>7.7840441545408083</v>
      </c>
      <c r="C179" s="12">
        <f>B179-((((((AVERAGE('s1'!$A$3:$A$57)-A179)^2)/'s1'!$H$5)+(1/COUNT('s1'!$A$3:$A$57))))^0.5)*'s1'!$H$12*'s1'!$H$8</f>
        <v>4.8198298462518681</v>
      </c>
      <c r="D179" s="11">
        <f>B179+((((((AVERAGE('s1'!$A$3:$A$57)-A179)^2)/'s1'!$H$5)+(1/COUNT('s1'!$A$3:$A$57))))^0.5)*'s1'!$H$12*'s1'!$H$8</f>
        <v>10.74825846282975</v>
      </c>
      <c r="E179" s="11">
        <f>B179-((((((AVERAGE('s1'!$A$3:$A$57)-A179)^2)/'s1'!$H$5)+(1+1/COUNT('s1'!$A$3:$A$57))))^0.5)*'s1'!$H$12*'s1'!$H$8</f>
        <v>0.27811899232964787</v>
      </c>
      <c r="F179" s="13">
        <f>B179+((((((AVERAGE('s1'!$A$3:$A$57)-A179)^2)/'s1'!$H$5)+(1+1/COUNT('s1'!$A$3:$A$57))))^0.5)*'s1'!$H$12*'s1'!$H$8</f>
        <v>15.289969316751968</v>
      </c>
    </row>
    <row r="180" spans="1:6" x14ac:dyDescent="0.35">
      <c r="A180">
        <f t="shared" si="2"/>
        <v>20.700000000000024</v>
      </c>
      <c r="B180" s="11">
        <f>+A180*'s1'!$H$3+'s1'!$H$4</f>
        <v>7.408278976417364</v>
      </c>
      <c r="C180" s="12">
        <f>B180-((((((AVERAGE('s1'!$A$3:$A$57)-A180)^2)/'s1'!$H$5)+(1/COUNT('s1'!$A$3:$A$57))))^0.5)*'s1'!$H$12*'s1'!$H$8</f>
        <v>4.4301920625557916</v>
      </c>
      <c r="D180" s="11">
        <f>B180+((((((AVERAGE('s1'!$A$3:$A$57)-A180)^2)/'s1'!$H$5)+(1/COUNT('s1'!$A$3:$A$57))))^0.5)*'s1'!$H$12*'s1'!$H$8</f>
        <v>10.386365890278936</v>
      </c>
      <c r="E180" s="11">
        <f>B180-((((((AVERAGE('s1'!$A$3:$A$57)-A180)^2)/'s1'!$H$5)+(1+1/COUNT('s1'!$A$3:$A$57))))^0.5)*'s1'!$H$12*'s1'!$H$8</f>
        <v>-0.10313552031780748</v>
      </c>
      <c r="F180" s="13">
        <f>B180+((((((AVERAGE('s1'!$A$3:$A$57)-A180)^2)/'s1'!$H$5)+(1+1/COUNT('s1'!$A$3:$A$57))))^0.5)*'s1'!$H$12*'s1'!$H$8</f>
        <v>14.919693473152535</v>
      </c>
    </row>
    <row r="181" spans="1:6" x14ac:dyDescent="0.35">
      <c r="A181">
        <f t="shared" si="2"/>
        <v>20.800000000000026</v>
      </c>
      <c r="B181" s="11">
        <f>+A181*'s1'!$H$3+'s1'!$H$4</f>
        <v>7.0325137982939339</v>
      </c>
      <c r="C181" s="12">
        <f>B181-((((((AVERAGE('s1'!$A$3:$A$57)-A181)^2)/'s1'!$H$5)+(1/COUNT('s1'!$A$3:$A$57))))^0.5)*'s1'!$H$12*'s1'!$H$8</f>
        <v>4.0403394976729086</v>
      </c>
      <c r="D181" s="11">
        <f>B181+((((((AVERAGE('s1'!$A$3:$A$57)-A181)^2)/'s1'!$H$5)+(1/COUNT('s1'!$A$3:$A$57))))^0.5)*'s1'!$H$12*'s1'!$H$8</f>
        <v>10.024688098914959</v>
      </c>
      <c r="E181" s="11">
        <f>B181-((((((AVERAGE('s1'!$A$3:$A$57)-A181)^2)/'s1'!$H$5)+(1+1/COUNT('s1'!$A$3:$A$57))))^0.5)*'s1'!$H$12*'s1'!$H$8</f>
        <v>-0.48449711832356535</v>
      </c>
      <c r="F181" s="13">
        <f>B181+((((((AVERAGE('s1'!$A$3:$A$57)-A181)^2)/'s1'!$H$5)+(1+1/COUNT('s1'!$A$3:$A$57))))^0.5)*'s1'!$H$12*'s1'!$H$8</f>
        <v>14.549524714911433</v>
      </c>
    </row>
    <row r="182" spans="1:6" x14ac:dyDescent="0.35">
      <c r="A182">
        <f t="shared" si="2"/>
        <v>20.900000000000027</v>
      </c>
      <c r="B182" s="11">
        <f>+A182*'s1'!$H$3+'s1'!$H$4</f>
        <v>6.6567486201704895</v>
      </c>
      <c r="C182" s="12">
        <f>B182-((((((AVERAGE('s1'!$A$3:$A$57)-A182)^2)/'s1'!$H$5)+(1/COUNT('s1'!$A$3:$A$57))))^0.5)*'s1'!$H$12*'s1'!$H$8</f>
        <v>3.6502751707924657</v>
      </c>
      <c r="D182" s="11">
        <f>B182+((((((AVERAGE('s1'!$A$3:$A$57)-A182)^2)/'s1'!$H$5)+(1/COUNT('s1'!$A$3:$A$57))))^0.5)*'s1'!$H$12*'s1'!$H$8</f>
        <v>9.6632220695485138</v>
      </c>
      <c r="E182" s="11">
        <f>B182-((((((AVERAGE('s1'!$A$3:$A$57)-A182)^2)/'s1'!$H$5)+(1+1/COUNT('s1'!$A$3:$A$57))))^0.5)*'s1'!$H$12*'s1'!$H$8</f>
        <v>-0.86596556269361269</v>
      </c>
      <c r="F182" s="13">
        <f>B182+((((((AVERAGE('s1'!$A$3:$A$57)-A182)^2)/'s1'!$H$5)+(1+1/COUNT('s1'!$A$3:$A$57))))^0.5)*'s1'!$H$12*'s1'!$H$8</f>
        <v>14.179462803034593</v>
      </c>
    </row>
    <row r="183" spans="1:6" x14ac:dyDescent="0.35">
      <c r="A183">
        <f t="shared" si="2"/>
        <v>21.000000000000028</v>
      </c>
      <c r="B183" s="11">
        <f>+A183*'s1'!$H$3+'s1'!$H$4</f>
        <v>6.2809834420470594</v>
      </c>
      <c r="C183" s="12">
        <f>B183-((((((AVERAGE('s1'!$A$3:$A$57)-A183)^2)/'s1'!$H$5)+(1/COUNT('s1'!$A$3:$A$57))))^0.5)*'s1'!$H$12*'s1'!$H$8</f>
        <v>3.2600020888990837</v>
      </c>
      <c r="D183" s="11">
        <f>B183+((((((AVERAGE('s1'!$A$3:$A$57)-A183)^2)/'s1'!$H$5)+(1/COUNT('s1'!$A$3:$A$57))))^0.5)*'s1'!$H$12*'s1'!$H$8</f>
        <v>9.3019647951950351</v>
      </c>
      <c r="E183" s="11">
        <f>B183-((((((AVERAGE('s1'!$A$3:$A$57)-A183)^2)/'s1'!$H$5)+(1+1/COUNT('s1'!$A$3:$A$57))))^0.5)*'s1'!$H$12*'s1'!$H$8</f>
        <v>-1.2475406106021394</v>
      </c>
      <c r="F183" s="13">
        <f>B183+((((((AVERAGE('s1'!$A$3:$A$57)-A183)^2)/'s1'!$H$5)+(1+1/COUNT('s1'!$A$3:$A$57))))^0.5)*'s1'!$H$12*'s1'!$H$8</f>
        <v>13.809507494696259</v>
      </c>
    </row>
    <row r="184" spans="1:6" x14ac:dyDescent="0.35">
      <c r="A184">
        <f t="shared" si="2"/>
        <v>21.10000000000003</v>
      </c>
      <c r="B184" s="11">
        <f>+A184*'s1'!$H$3+'s1'!$H$4</f>
        <v>5.905218263923615</v>
      </c>
      <c r="C184" s="12">
        <f>B184-((((((AVERAGE('s1'!$A$3:$A$57)-A184)^2)/'s1'!$H$5)+(1/COUNT('s1'!$A$3:$A$57))))^0.5)*'s1'!$H$12*'s1'!$H$8</f>
        <v>2.8695232449773336</v>
      </c>
      <c r="D184" s="11">
        <f>B184+((((((AVERAGE('s1'!$A$3:$A$57)-A184)^2)/'s1'!$H$5)+(1/COUNT('s1'!$A$3:$A$57))))^0.5)*'s1'!$H$12*'s1'!$H$8</f>
        <v>8.9409132828698965</v>
      </c>
      <c r="E184" s="11">
        <f>B184-((((((AVERAGE('s1'!$A$3:$A$57)-A184)^2)/'s1'!$H$5)+(1+1/COUNT('s1'!$A$3:$A$57))))^0.5)*'s1'!$H$12*'s1'!$H$8</f>
        <v>-1.6292220154405408</v>
      </c>
      <c r="F184" s="13">
        <f>B184+((((((AVERAGE('s1'!$A$3:$A$57)-A184)^2)/'s1'!$H$5)+(1+1/COUNT('s1'!$A$3:$A$57))))^0.5)*'s1'!$H$12*'s1'!$H$8</f>
        <v>13.43965854328777</v>
      </c>
    </row>
    <row r="185" spans="1:6" x14ac:dyDescent="0.35">
      <c r="A185">
        <f t="shared" si="2"/>
        <v>21.200000000000031</v>
      </c>
      <c r="B185" s="11">
        <f>+A185*'s1'!$H$3+'s1'!$H$4</f>
        <v>5.5294530858001849</v>
      </c>
      <c r="C185" s="12">
        <f>B185-((((((AVERAGE('s1'!$A$3:$A$57)-A185)^2)/'s1'!$H$5)+(1/COUNT('s1'!$A$3:$A$57))))^0.5)*'s1'!$H$12*'s1'!$H$8</f>
        <v>2.4788416163112474</v>
      </c>
      <c r="D185" s="11">
        <f>B185+((((((AVERAGE('s1'!$A$3:$A$57)-A185)^2)/'s1'!$H$5)+(1/COUNT('s1'!$A$3:$A$57))))^0.5)*'s1'!$H$12*'s1'!$H$8</f>
        <v>8.5800645552891233</v>
      </c>
      <c r="E185" s="11">
        <f>B185-((((((AVERAGE('s1'!$A$3:$A$57)-A185)^2)/'s1'!$H$5)+(1+1/COUNT('s1'!$A$3:$A$57))))^0.5)*'s1'!$H$12*'s1'!$H$8</f>
        <v>-2.0110095268667063</v>
      </c>
      <c r="F185" s="13">
        <f>B185+((((((AVERAGE('s1'!$A$3:$A$57)-A185)^2)/'s1'!$H$5)+(1+1/COUNT('s1'!$A$3:$A$57))))^0.5)*'s1'!$H$12*'s1'!$H$8</f>
        <v>13.069915698467076</v>
      </c>
    </row>
    <row r="186" spans="1:6" x14ac:dyDescent="0.35">
      <c r="A186">
        <f t="shared" si="2"/>
        <v>21.300000000000033</v>
      </c>
      <c r="B186" s="11">
        <f>+A186*'s1'!$H$3+'s1'!$H$4</f>
        <v>5.1536879076767406</v>
      </c>
      <c r="C186" s="12">
        <f>B186-((((((AVERAGE('s1'!$A$3:$A$57)-A186)^2)/'s1'!$H$5)+(1/COUNT('s1'!$A$3:$A$57))))^0.5)*'s1'!$H$12*'s1'!$H$8</f>
        <v>2.0879601628770899</v>
      </c>
      <c r="D186" s="11">
        <f>B186+((((((AVERAGE('s1'!$A$3:$A$57)-A186)^2)/'s1'!$H$5)+(1/COUNT('s1'!$A$3:$A$57))))^0.5)*'s1'!$H$12*'s1'!$H$8</f>
        <v>8.2194156524763908</v>
      </c>
      <c r="E186" s="11">
        <f>B186-((((((AVERAGE('s1'!$A$3:$A$57)-A186)^2)/'s1'!$H$5)+(1+1/COUNT('s1'!$A$3:$A$57))))^0.5)*'s1'!$H$12*'s1'!$H$8</f>
        <v>-2.3929028908550096</v>
      </c>
      <c r="F186" s="13">
        <f>B186+((((((AVERAGE('s1'!$A$3:$A$57)-A186)^2)/'s1'!$H$5)+(1+1/COUNT('s1'!$A$3:$A$57))))^0.5)*'s1'!$H$12*'s1'!$H$8</f>
        <v>12.70027870620849</v>
      </c>
    </row>
    <row r="187" spans="1:6" x14ac:dyDescent="0.35">
      <c r="A187">
        <f t="shared" si="2"/>
        <v>21.400000000000034</v>
      </c>
      <c r="B187" s="11">
        <f>+A187*'s1'!$H$3+'s1'!$H$4</f>
        <v>4.7779227295533104</v>
      </c>
      <c r="C187" s="12">
        <f>B187-((((((AVERAGE('s1'!$A$3:$A$57)-A187)^2)/'s1'!$H$5)+(1/COUNT('s1'!$A$3:$A$57))))^0.5)*'s1'!$H$12*'s1'!$H$8</f>
        <v>1.6968818258284095</v>
      </c>
      <c r="D187" s="11">
        <f>B187+((((((AVERAGE('s1'!$A$3:$A$57)-A187)^2)/'s1'!$H$5)+(1/COUNT('s1'!$A$3:$A$57))))^0.5)*'s1'!$H$12*'s1'!$H$8</f>
        <v>7.8589636332782113</v>
      </c>
      <c r="E187" s="11">
        <f>B187-((((((AVERAGE('s1'!$A$3:$A$57)-A187)^2)/'s1'!$H$5)+(1+1/COUNT('s1'!$A$3:$A$57))))^0.5)*'s1'!$H$12*'s1'!$H$8</f>
        <v>-2.7749018497465219</v>
      </c>
      <c r="F187" s="13">
        <f>B187+((((((AVERAGE('s1'!$A$3:$A$57)-A187)^2)/'s1'!$H$5)+(1+1/COUNT('s1'!$A$3:$A$57))))^0.5)*'s1'!$H$12*'s1'!$H$8</f>
        <v>12.330747308853143</v>
      </c>
    </row>
    <row r="188" spans="1:6" x14ac:dyDescent="0.35">
      <c r="A188">
        <f t="shared" si="2"/>
        <v>21.500000000000036</v>
      </c>
      <c r="B188" s="11">
        <f>+A188*'s1'!$H$3+'s1'!$H$4</f>
        <v>4.4021575514298661</v>
      </c>
      <c r="C188" s="12">
        <f>B188-((((((AVERAGE('s1'!$A$3:$A$57)-A188)^2)/'s1'!$H$5)+(1/COUNT('s1'!$A$3:$A$57))))^0.5)*'s1'!$H$12*'s1'!$H$8</f>
        <v>1.305609526071263</v>
      </c>
      <c r="D188" s="11">
        <f>B188+((((((AVERAGE('s1'!$A$3:$A$57)-A188)^2)/'s1'!$H$5)+(1/COUNT('s1'!$A$3:$A$57))))^0.5)*'s1'!$H$12*'s1'!$H$8</f>
        <v>7.4987055767884687</v>
      </c>
      <c r="E188" s="11">
        <f>B188-((((((AVERAGE('s1'!$A$3:$A$57)-A188)^2)/'s1'!$H$5)+(1+1/COUNT('s1'!$A$3:$A$57))))^0.5)*'s1'!$H$12*'s1'!$H$8</f>
        <v>-3.1570061422998847</v>
      </c>
      <c r="F188" s="13">
        <f>B188+((((((AVERAGE('s1'!$A$3:$A$57)-A188)^2)/'s1'!$H$5)+(1+1/COUNT('s1'!$A$3:$A$57))))^0.5)*'s1'!$H$12*'s1'!$H$8</f>
        <v>11.961321245159617</v>
      </c>
    </row>
    <row r="189" spans="1:6" x14ac:dyDescent="0.35">
      <c r="A189">
        <f t="shared" si="2"/>
        <v>21.600000000000037</v>
      </c>
      <c r="B189" s="11">
        <f>+A189*'s1'!$H$3+'s1'!$H$4</f>
        <v>4.026392373306436</v>
      </c>
      <c r="C189" s="12">
        <f>B189-((((((AVERAGE('s1'!$A$3:$A$57)-A189)^2)/'s1'!$H$5)+(1/COUNT('s1'!$A$3:$A$57))))^0.5)*'s1'!$H$12*'s1'!$H$8</f>
        <v>0.914146162928267</v>
      </c>
      <c r="D189" s="11">
        <f>B189+((((((AVERAGE('s1'!$A$3:$A$57)-A189)^2)/'s1'!$H$5)+(1/COUNT('s1'!$A$3:$A$57))))^0.5)*'s1'!$H$12*'s1'!$H$8</f>
        <v>7.1386385836846049</v>
      </c>
      <c r="E189" s="11">
        <f>B189-((((((AVERAGE('s1'!$A$3:$A$57)-A189)^2)/'s1'!$H$5)+(1+1/COUNT('s1'!$A$3:$A$57))))^0.5)*'s1'!$H$12*'s1'!$H$8</f>
        <v>-3.5392155037423745</v>
      </c>
      <c r="F189" s="13">
        <f>B189+((((((AVERAGE('s1'!$A$3:$A$57)-A189)^2)/'s1'!$H$5)+(1+1/COUNT('s1'!$A$3:$A$57))))^0.5)*'s1'!$H$12*'s1'!$H$8</f>
        <v>11.592000250355246</v>
      </c>
    </row>
    <row r="190" spans="1:6" x14ac:dyDescent="0.35">
      <c r="A190">
        <f t="shared" si="2"/>
        <v>21.700000000000038</v>
      </c>
      <c r="B190" s="11">
        <f>+A190*'s1'!$H$3+'s1'!$H$4</f>
        <v>3.6506271951829916</v>
      </c>
      <c r="C190" s="12">
        <f>B190-((((((AVERAGE('s1'!$A$3:$A$57)-A190)^2)/'s1'!$H$5)+(1/COUNT('s1'!$A$3:$A$57))))^0.5)*'s1'!$H$12*'s1'!$H$8</f>
        <v>0.52249461288904531</v>
      </c>
      <c r="D190" s="11">
        <f>B190+((((((AVERAGE('s1'!$A$3:$A$57)-A190)^2)/'s1'!$H$5)+(1/COUNT('s1'!$A$3:$A$57))))^0.5)*'s1'!$H$12*'s1'!$H$8</f>
        <v>6.7787597774769379</v>
      </c>
      <c r="E190" s="11">
        <f>B190-((((((AVERAGE('s1'!$A$3:$A$57)-A190)^2)/'s1'!$H$5)+(1+1/COUNT('s1'!$A$3:$A$57))))^0.5)*'s1'!$H$12*'s1'!$H$8</f>
        <v>-3.9215296658215886</v>
      </c>
      <c r="F190" s="13">
        <f>B190+((((((AVERAGE('s1'!$A$3:$A$57)-A190)^2)/'s1'!$H$5)+(1+1/COUNT('s1'!$A$3:$A$57))))^0.5)*'s1'!$H$12*'s1'!$H$8</f>
        <v>11.222784056187571</v>
      </c>
    </row>
    <row r="191" spans="1:6" x14ac:dyDescent="0.35">
      <c r="A191">
        <f t="shared" si="2"/>
        <v>21.80000000000004</v>
      </c>
      <c r="B191" s="11">
        <f>+A191*'s1'!$H$3+'s1'!$H$4</f>
        <v>3.2748620170595615</v>
      </c>
      <c r="C191" s="12">
        <f>B191-((((((AVERAGE('s1'!$A$3:$A$57)-A191)^2)/'s1'!$H$5)+(1/COUNT('s1'!$A$3:$A$57))))^0.5)*'s1'!$H$12*'s1'!$H$8</f>
        <v>0.13065772844544243</v>
      </c>
      <c r="D191" s="11">
        <f>B191+((((((AVERAGE('s1'!$A$3:$A$57)-A191)^2)/'s1'!$H$5)+(1/COUNT('s1'!$A$3:$A$57))))^0.5)*'s1'!$H$12*'s1'!$H$8</f>
        <v>6.419066305673681</v>
      </c>
      <c r="E191" s="11">
        <f>B191-((((((AVERAGE('s1'!$A$3:$A$57)-A191)^2)/'s1'!$H$5)+(1+1/COUNT('s1'!$A$3:$A$57))))^0.5)*'s1'!$H$12*'s1'!$H$8</f>
        <v>-4.303948356857255</v>
      </c>
      <c r="F191" s="13">
        <f>B191+((((((AVERAGE('s1'!$A$3:$A$57)-A191)^2)/'s1'!$H$5)+(1+1/COUNT('s1'!$A$3:$A$57))))^0.5)*'s1'!$H$12*'s1'!$H$8</f>
        <v>10.853672390976378</v>
      </c>
    </row>
    <row r="192" spans="1:6" x14ac:dyDescent="0.35">
      <c r="A192">
        <f t="shared" si="2"/>
        <v>21.900000000000041</v>
      </c>
      <c r="B192" s="11">
        <f>+A192*'s1'!$H$3+'s1'!$H$4</f>
        <v>2.8990968389361171</v>
      </c>
      <c r="C192" s="12">
        <f>B192-((((((AVERAGE('s1'!$A$3:$A$57)-A192)^2)/'s1'!$H$5)+(1/COUNT('s1'!$A$3:$A$57))))^0.5)*'s1'!$H$12*'s1'!$H$8</f>
        <v>-0.26136166299118191</v>
      </c>
      <c r="D192" s="11">
        <f>B192+((((((AVERAGE('s1'!$A$3:$A$57)-A192)^2)/'s1'!$H$5)+(1/COUNT('s1'!$A$3:$A$57))))^0.5)*'s1'!$H$12*'s1'!$H$8</f>
        <v>6.0595553408634162</v>
      </c>
      <c r="E192" s="11">
        <f>B192-((((((AVERAGE('s1'!$A$3:$A$57)-A192)^2)/'s1'!$H$5)+(1+1/COUNT('s1'!$A$3:$A$57))))^0.5)*'s1'!$H$12*'s1'!$H$8</f>
        <v>-4.686471301793639</v>
      </c>
      <c r="F192" s="13">
        <f>B192+((((((AVERAGE('s1'!$A$3:$A$57)-A192)^2)/'s1'!$H$5)+(1+1/COUNT('s1'!$A$3:$A$57))))^0.5)*'s1'!$H$12*'s1'!$H$8</f>
        <v>10.484664979665872</v>
      </c>
    </row>
    <row r="193" spans="1:6" x14ac:dyDescent="0.35">
      <c r="A193">
        <f t="shared" si="2"/>
        <v>22.000000000000043</v>
      </c>
      <c r="B193" s="11">
        <f>+A193*'s1'!$H$3+'s1'!$H$4</f>
        <v>2.523331660812687</v>
      </c>
      <c r="C193" s="12">
        <f>B193-((((((AVERAGE('s1'!$A$3:$A$57)-A193)^2)/'s1'!$H$5)+(1/COUNT('s1'!$A$3:$A$57))))^0.5)*'s1'!$H$12*'s1'!$H$8</f>
        <v>-0.65356076009243091</v>
      </c>
      <c r="D193" s="11">
        <f>B193+((((((AVERAGE('s1'!$A$3:$A$57)-A193)^2)/'s1'!$H$5)+(1/COUNT('s1'!$A$3:$A$57))))^0.5)*'s1'!$H$12*'s1'!$H$8</f>
        <v>5.7002240817178045</v>
      </c>
      <c r="E193" s="11">
        <f>B193-((((((AVERAGE('s1'!$A$3:$A$57)-A193)^2)/'s1'!$H$5)+(1+1/COUNT('s1'!$A$3:$A$57))))^0.5)*'s1'!$H$12*'s1'!$H$8</f>
        <v>-5.0690982222520296</v>
      </c>
      <c r="F193" s="13">
        <f>B193+((((((AVERAGE('s1'!$A$3:$A$57)-A193)^2)/'s1'!$H$5)+(1+1/COUNT('s1'!$A$3:$A$57))))^0.5)*'s1'!$H$12*'s1'!$H$8</f>
        <v>10.115761543877404</v>
      </c>
    </row>
    <row r="194" spans="1:6" x14ac:dyDescent="0.35">
      <c r="A194">
        <f t="shared" si="2"/>
        <v>22.100000000000044</v>
      </c>
      <c r="B194" s="11">
        <f>+A194*'s1'!$H$3+'s1'!$H$4</f>
        <v>2.1475664826892427</v>
      </c>
      <c r="C194" s="12">
        <f>B194-((((((AVERAGE('s1'!$A$3:$A$57)-A194)^2)/'s1'!$H$5)+(1/COUNT('s1'!$A$3:$A$57))))^0.5)*'s1'!$H$12*'s1'!$H$8</f>
        <v>-1.045936788537972</v>
      </c>
      <c r="D194" s="11">
        <f>B194+((((((AVERAGE('s1'!$A$3:$A$57)-A194)^2)/'s1'!$H$5)+(1/COUNT('s1'!$A$3:$A$57))))^0.5)*'s1'!$H$12*'s1'!$H$8</f>
        <v>5.3410697539164573</v>
      </c>
      <c r="E194" s="11">
        <f>B194-((((((AVERAGE('s1'!$A$3:$A$57)-A194)^2)/'s1'!$H$5)+(1+1/COUNT('s1'!$A$3:$A$57))))^0.5)*'s1'!$H$12*'s1'!$H$8</f>
        <v>-5.4518288365837755</v>
      </c>
      <c r="F194" s="13">
        <f>B194+((((((AVERAGE('s1'!$A$3:$A$57)-A194)^2)/'s1'!$H$5)+(1+1/COUNT('s1'!$A$3:$A$57))))^0.5)*'s1'!$H$12*'s1'!$H$8</f>
        <v>9.7469618019622608</v>
      </c>
    </row>
    <row r="195" spans="1:6" x14ac:dyDescent="0.35">
      <c r="A195">
        <f t="shared" si="2"/>
        <v>22.200000000000045</v>
      </c>
      <c r="B195" s="11">
        <f>+A195*'s1'!$H$3+'s1'!$H$4</f>
        <v>1.7718013045658125</v>
      </c>
      <c r="C195" s="12">
        <f>B195-((((((AVERAGE('s1'!$A$3:$A$57)-A195)^2)/'s1'!$H$5)+(1/COUNT('s1'!$A$3:$A$57))))^0.5)*'s1'!$H$12*'s1'!$H$8</f>
        <v>-1.4384870018652727</v>
      </c>
      <c r="D195" s="11">
        <f>B195+((((((AVERAGE('s1'!$A$3:$A$57)-A195)^2)/'s1'!$H$5)+(1/COUNT('s1'!$A$3:$A$57))))^0.5)*'s1'!$H$12*'s1'!$H$8</f>
        <v>4.9820896109968977</v>
      </c>
      <c r="E195" s="11">
        <f>B195-((((((AVERAGE('s1'!$A$3:$A$57)-A195)^2)/'s1'!$H$5)+(1+1/COUNT('s1'!$A$3:$A$57))))^0.5)*'s1'!$H$12*'s1'!$H$8</f>
        <v>-5.8346628599233563</v>
      </c>
      <c r="F195" s="13">
        <f>B195+((((((AVERAGE('s1'!$A$3:$A$57)-A195)^2)/'s1'!$H$5)+(1+1/COUNT('s1'!$A$3:$A$57))))^0.5)*'s1'!$H$12*'s1'!$H$8</f>
        <v>9.3782654690549805</v>
      </c>
    </row>
    <row r="196" spans="1:6" x14ac:dyDescent="0.35">
      <c r="A196">
        <f t="shared" si="2"/>
        <v>22.300000000000047</v>
      </c>
      <c r="B196" s="11">
        <f>+A196*'s1'!$H$3+'s1'!$H$4</f>
        <v>1.3960361264423682</v>
      </c>
      <c r="C196" s="12">
        <f>B196-((((((AVERAGE('s1'!$A$3:$A$57)-A196)^2)/'s1'!$H$5)+(1/COUNT('s1'!$A$3:$A$57))))^0.5)*'s1'!$H$12*'s1'!$H$8</f>
        <v>-1.831208682246944</v>
      </c>
      <c r="D196" s="11">
        <f>B196+((((((AVERAGE('s1'!$A$3:$A$57)-A196)^2)/'s1'!$H$5)+(1/COUNT('s1'!$A$3:$A$57))))^0.5)*'s1'!$H$12*'s1'!$H$8</f>
        <v>4.6232809351316799</v>
      </c>
      <c r="E196" s="11">
        <f>B196-((((((AVERAGE('s1'!$A$3:$A$57)-A196)^2)/'s1'!$H$5)+(1+1/COUNT('s1'!$A$3:$A$57))))^0.5)*'s1'!$H$12*'s1'!$H$8</f>
        <v>-6.2176000042419632</v>
      </c>
      <c r="F196" s="13">
        <f>B196+((((((AVERAGE('s1'!$A$3:$A$57)-A196)^2)/'s1'!$H$5)+(1+1/COUNT('s1'!$A$3:$A$57))))^0.5)*'s1'!$H$12*'s1'!$H$8</f>
        <v>9.0096722571266987</v>
      </c>
    </row>
    <row r="197" spans="1:6" x14ac:dyDescent="0.35">
      <c r="A197">
        <f t="shared" ref="A197:A260" si="3">+A196+0.1</f>
        <v>22.400000000000048</v>
      </c>
      <c r="B197" s="11">
        <f>+A197*'s1'!$H$3+'s1'!$H$4</f>
        <v>1.0202709483189381</v>
      </c>
      <c r="C197" s="12">
        <f>B197-((((((AVERAGE('s1'!$A$3:$A$57)-A197)^2)/'s1'!$H$5)+(1/COUNT('s1'!$A$3:$A$57))))^0.5)*'s1'!$H$12*'s1'!$H$8</f>
        <v>-2.2240991411977884</v>
      </c>
      <c r="D197" s="11">
        <f>B197+((((((AVERAGE('s1'!$A$3:$A$57)-A197)^2)/'s1'!$H$5)+(1/COUNT('s1'!$A$3:$A$57))))^0.5)*'s1'!$H$12*'s1'!$H$8</f>
        <v>4.2646410378356645</v>
      </c>
      <c r="E197" s="11">
        <f>B197-((((((AVERAGE('s1'!$A$3:$A$57)-A197)^2)/'s1'!$H$5)+(1+1/COUNT('s1'!$A$3:$A$57))))^0.5)*'s1'!$H$12*'s1'!$H$8</f>
        <v>-6.6006399784010759</v>
      </c>
      <c r="F197" s="13">
        <f>B197+((((((AVERAGE('s1'!$A$3:$A$57)-A197)^2)/'s1'!$H$5)+(1+1/COUNT('s1'!$A$3:$A$57))))^0.5)*'s1'!$H$12*'s1'!$H$8</f>
        <v>8.6411818750389529</v>
      </c>
    </row>
    <row r="198" spans="1:6" x14ac:dyDescent="0.35">
      <c r="A198">
        <f t="shared" si="3"/>
        <v>22.50000000000005</v>
      </c>
      <c r="B198" s="11">
        <f>+A198*'s1'!$H$3+'s1'!$H$4</f>
        <v>0.64450577019549371</v>
      </c>
      <c r="C198" s="12">
        <f>B198-((((((AVERAGE('s1'!$A$3:$A$57)-A198)^2)/'s1'!$H$5)+(1/COUNT('s1'!$A$3:$A$57))))^0.5)*'s1'!$H$12*'s1'!$H$8</f>
        <v>-2.6171557202145901</v>
      </c>
      <c r="D198" s="11">
        <f>B198+((((((AVERAGE('s1'!$A$3:$A$57)-A198)^2)/'s1'!$H$5)+(1/COUNT('s1'!$A$3:$A$57))))^0.5)*'s1'!$H$12*'s1'!$H$8</f>
        <v>3.9061672606055775</v>
      </c>
      <c r="E198" s="11">
        <f>B198-((((((AVERAGE('s1'!$A$3:$A$57)-A198)^2)/'s1'!$H$5)+(1+1/COUNT('s1'!$A$3:$A$57))))^0.5)*'s1'!$H$12*'s1'!$H$8</f>
        <v>-6.9837824882065096</v>
      </c>
      <c r="F198" s="13">
        <f>B198+((((((AVERAGE('s1'!$A$3:$A$57)-A198)^2)/'s1'!$H$5)+(1+1/COUNT('s1'!$A$3:$A$57))))^0.5)*'s1'!$H$12*'s1'!$H$8</f>
        <v>8.272794028597497</v>
      </c>
    </row>
    <row r="199" spans="1:6" x14ac:dyDescent="0.35">
      <c r="A199">
        <f t="shared" si="3"/>
        <v>22.600000000000051</v>
      </c>
      <c r="B199" s="11">
        <f>+A199*'s1'!$H$3+'s1'!$H$4</f>
        <v>0.26874059207206358</v>
      </c>
      <c r="C199" s="12">
        <f>B199-((((((AVERAGE('s1'!$A$3:$A$57)-A199)^2)/'s1'!$H$5)+(1/COUNT('s1'!$A$3:$A$57))))^0.5)*'s1'!$H$12*'s1'!$H$8</f>
        <v>-3.0103757913507931</v>
      </c>
      <c r="D199" s="11">
        <f>B199+((((((AVERAGE('s1'!$A$3:$A$57)-A199)^2)/'s1'!$H$5)+(1/COUNT('s1'!$A$3:$A$57))))^0.5)*'s1'!$H$12*'s1'!$H$8</f>
        <v>3.5478569754949203</v>
      </c>
      <c r="E199" s="11">
        <f>B199-((((((AVERAGE('s1'!$A$3:$A$57)-A199)^2)/'s1'!$H$5)+(1+1/COUNT('s1'!$A$3:$A$57))))^0.5)*'s1'!$H$12*'s1'!$H$8</f>
        <v>-7.3670272364624019</v>
      </c>
      <c r="F199" s="13">
        <f>B199+((((((AVERAGE('s1'!$A$3:$A$57)-A199)^2)/'s1'!$H$5)+(1+1/COUNT('s1'!$A$3:$A$57))))^0.5)*'s1'!$H$12*'s1'!$H$8</f>
        <v>7.904508420606529</v>
      </c>
    </row>
    <row r="200" spans="1:6" x14ac:dyDescent="0.35">
      <c r="A200">
        <f t="shared" si="3"/>
        <v>22.700000000000053</v>
      </c>
      <c r="B200" s="11">
        <f>+A200*'s1'!$H$3+'s1'!$H$4</f>
        <v>-0.10702458605138077</v>
      </c>
      <c r="C200" s="12">
        <f>B200-((((((AVERAGE('s1'!$A$3:$A$57)-A200)^2)/'s1'!$H$5)+(1/COUNT('s1'!$A$3:$A$57))))^0.5)*'s1'!$H$12*'s1'!$H$8</f>
        <v>-3.4037567577291115</v>
      </c>
      <c r="D200" s="11">
        <f>B200+((((((AVERAGE('s1'!$A$3:$A$57)-A200)^2)/'s1'!$H$5)+(1/COUNT('s1'!$A$3:$A$57))))^0.5)*'s1'!$H$12*'s1'!$H$8</f>
        <v>3.1897075856263499</v>
      </c>
      <c r="E200" s="11">
        <f>B200-((((((AVERAGE('s1'!$A$3:$A$57)-A200)^2)/'s1'!$H$5)+(1+1/COUNT('s1'!$A$3:$A$57))))^0.5)*'s1'!$H$12*'s1'!$H$8</f>
        <v>-7.7503739230256317</v>
      </c>
      <c r="F200" s="13">
        <f>B200+((((((AVERAGE('s1'!$A$3:$A$57)-A200)^2)/'s1'!$H$5)+(1+1/COUNT('s1'!$A$3:$A$57))))^0.5)*'s1'!$H$12*'s1'!$H$8</f>
        <v>7.5363247509228701</v>
      </c>
    </row>
    <row r="201" spans="1:6" x14ac:dyDescent="0.35">
      <c r="A201">
        <f t="shared" si="3"/>
        <v>22.800000000000054</v>
      </c>
      <c r="B201" s="11">
        <f>+A201*'s1'!$H$3+'s1'!$H$4</f>
        <v>-0.4827897641748109</v>
      </c>
      <c r="C201" s="12">
        <f>B201-((((((AVERAGE('s1'!$A$3:$A$57)-A201)^2)/'s1'!$H$5)+(1/COUNT('s1'!$A$3:$A$57))))^0.5)*'s1'!$H$12*'s1'!$H$8</f>
        <v>-3.7972960539942231</v>
      </c>
      <c r="D201" s="11">
        <f>B201+((((((AVERAGE('s1'!$A$3:$A$57)-A201)^2)/'s1'!$H$5)+(1/COUNT('s1'!$A$3:$A$57))))^0.5)*'s1'!$H$12*'s1'!$H$8</f>
        <v>2.8317165256446013</v>
      </c>
      <c r="E201" s="11">
        <f>B201-((((((AVERAGE('s1'!$A$3:$A$57)-A201)^2)/'s1'!$H$5)+(1+1/COUNT('s1'!$A$3:$A$57))))^0.5)*'s1'!$H$12*'s1'!$H$8</f>
        <v>-8.1338222448601591</v>
      </c>
      <c r="F201" s="13">
        <f>B201+((((((AVERAGE('s1'!$A$3:$A$57)-A201)^2)/'s1'!$H$5)+(1+1/COUNT('s1'!$A$3:$A$57))))^0.5)*'s1'!$H$12*'s1'!$H$8</f>
        <v>7.1682427165105373</v>
      </c>
    </row>
    <row r="202" spans="1:6" x14ac:dyDescent="0.35">
      <c r="A202">
        <f t="shared" si="3"/>
        <v>22.900000000000055</v>
      </c>
      <c r="B202" s="11">
        <f>+A202*'s1'!$H$3+'s1'!$H$4</f>
        <v>-0.85855494229825524</v>
      </c>
      <c r="C202" s="12">
        <f>B202-((((((AVERAGE('s1'!$A$3:$A$57)-A202)^2)/'s1'!$H$5)+(1/COUNT('s1'!$A$3:$A$57))))^0.5)*'s1'!$H$12*'s1'!$H$8</f>
        <v>-4.1909911467085701</v>
      </c>
      <c r="D202" s="11">
        <f>B202+((((((AVERAGE('s1'!$A$3:$A$57)-A202)^2)/'s1'!$H$5)+(1/COUNT('s1'!$A$3:$A$57))))^0.5)*'s1'!$H$12*'s1'!$H$8</f>
        <v>2.4738812621120596</v>
      </c>
      <c r="E202" s="11">
        <f>B202-((((((AVERAGE('s1'!$A$3:$A$57)-A202)^2)/'s1'!$H$5)+(1+1/COUNT('s1'!$A$3:$A$57))))^0.5)*'s1'!$H$12*'s1'!$H$8</f>
        <v>-8.5173718960917313</v>
      </c>
      <c r="F202" s="13">
        <f>B202+((((((AVERAGE('s1'!$A$3:$A$57)-A202)^2)/'s1'!$H$5)+(1+1/COUNT('s1'!$A$3:$A$57))))^0.5)*'s1'!$H$12*'s1'!$H$8</f>
        <v>6.8002620114952199</v>
      </c>
    </row>
    <row r="203" spans="1:6" x14ac:dyDescent="0.35">
      <c r="A203">
        <f t="shared" si="3"/>
        <v>23.000000000000057</v>
      </c>
      <c r="B203" s="11">
        <f>+A203*'s1'!$H$3+'s1'!$H$4</f>
        <v>-1.2343201204216854</v>
      </c>
      <c r="C203" s="12">
        <f>B203-((((((AVERAGE('s1'!$A$3:$A$57)-A203)^2)/'s1'!$H$5)+(1/COUNT('s1'!$A$3:$A$57))))^0.5)*'s1'!$H$12*'s1'!$H$8</f>
        <v>-4.5848395346933764</v>
      </c>
      <c r="D203" s="11">
        <f>B203+((((((AVERAGE('s1'!$A$3:$A$57)-A203)^2)/'s1'!$H$5)+(1/COUNT('s1'!$A$3:$A$57))))^0.5)*'s1'!$H$12*'s1'!$H$8</f>
        <v>2.1161992938500052</v>
      </c>
      <c r="E203" s="11">
        <f>B203-((((((AVERAGE('s1'!$A$3:$A$57)-A203)^2)/'s1'!$H$5)+(1+1/COUNT('s1'!$A$3:$A$57))))^0.5)*'s1'!$H$12*'s1'!$H$8</f>
        <v>-8.9010225680624746</v>
      </c>
      <c r="F203" s="13">
        <f>B203+((((((AVERAGE('s1'!$A$3:$A$57)-A203)^2)/'s1'!$H$5)+(1+1/COUNT('s1'!$A$3:$A$57))))^0.5)*'s1'!$H$12*'s1'!$H$8</f>
        <v>6.4323823272191039</v>
      </c>
    </row>
    <row r="204" spans="1:6" x14ac:dyDescent="0.35">
      <c r="A204">
        <f t="shared" si="3"/>
        <v>23.100000000000058</v>
      </c>
      <c r="B204" s="11">
        <f>+A204*'s1'!$H$3+'s1'!$H$4</f>
        <v>-1.6100852985451297</v>
      </c>
      <c r="C204" s="12">
        <f>B204-((((((AVERAGE('s1'!$A$3:$A$57)-A204)^2)/'s1'!$H$5)+(1/COUNT('s1'!$A$3:$A$57))))^0.5)*'s1'!$H$12*'s1'!$H$8</f>
        <v>-4.9788387493178492</v>
      </c>
      <c r="D204" s="11">
        <f>B204+((((((AVERAGE('s1'!$A$3:$A$57)-A204)^2)/'s1'!$H$5)+(1/COUNT('s1'!$A$3:$A$57))))^0.5)*'s1'!$H$12*'s1'!$H$8</f>
        <v>1.7586681522275898</v>
      </c>
      <c r="E204" s="11">
        <f>B204-((((((AVERAGE('s1'!$A$3:$A$57)-A204)^2)/'s1'!$H$5)+(1+1/COUNT('s1'!$A$3:$A$57))))^0.5)*'s1'!$H$12*'s1'!$H$8</f>
        <v>-9.2847739493858175</v>
      </c>
      <c r="F204" s="13">
        <f>B204+((((((AVERAGE('s1'!$A$3:$A$57)-A204)^2)/'s1'!$H$5)+(1+1/COUNT('s1'!$A$3:$A$57))))^0.5)*'s1'!$H$12*'s1'!$H$8</f>
        <v>6.064603352295558</v>
      </c>
    </row>
    <row r="205" spans="1:6" x14ac:dyDescent="0.35">
      <c r="A205">
        <f t="shared" si="3"/>
        <v>23.20000000000006</v>
      </c>
      <c r="B205" s="11">
        <f>+A205*'s1'!$H$3+'s1'!$H$4</f>
        <v>-1.9858504766685598</v>
      </c>
      <c r="C205" s="12">
        <f>B205-((((((AVERAGE('s1'!$A$3:$A$57)-A205)^2)/'s1'!$H$5)+(1/COUNT('s1'!$A$3:$A$57))))^0.5)*'s1'!$H$12*'s1'!$H$8</f>
        <v>-5.3729863547386145</v>
      </c>
      <c r="D205" s="11">
        <f>B205+((((((AVERAGE('s1'!$A$3:$A$57)-A205)^2)/'s1'!$H$5)+(1/COUNT('s1'!$A$3:$A$57))))^0.5)*'s1'!$H$12*'s1'!$H$8</f>
        <v>1.4012854014014948</v>
      </c>
      <c r="E205" s="11">
        <f>B205-((((((AVERAGE('s1'!$A$3:$A$57)-A205)^2)/'s1'!$H$5)+(1+1/COUNT('s1'!$A$3:$A$57))))^0.5)*'s1'!$H$12*'s1'!$H$8</f>
        <v>-9.6686257260012614</v>
      </c>
      <c r="F205" s="13">
        <f>B205+((((((AVERAGE('s1'!$A$3:$A$57)-A205)^2)/'s1'!$H$5)+(1+1/COUNT('s1'!$A$3:$A$57))))^0.5)*'s1'!$H$12*'s1'!$H$8</f>
        <v>5.6969247726641417</v>
      </c>
    </row>
    <row r="206" spans="1:6" x14ac:dyDescent="0.35">
      <c r="A206">
        <f t="shared" si="3"/>
        <v>23.300000000000061</v>
      </c>
      <c r="B206" s="11">
        <f>+A206*'s1'!$H$3+'s1'!$H$4</f>
        <v>-2.3616156547920042</v>
      </c>
      <c r="C206" s="12">
        <f>B206-((((((AVERAGE('s1'!$A$3:$A$57)-A206)^2)/'s1'!$H$5)+(1/COUNT('s1'!$A$3:$A$57))))^0.5)*'s1'!$H$12*'s1'!$H$8</f>
        <v>-5.7672799480922707</v>
      </c>
      <c r="D206" s="11">
        <f>B206+((((((AVERAGE('s1'!$A$3:$A$57)-A206)^2)/'s1'!$H$5)+(1/COUNT('s1'!$A$3:$A$57))))^0.5)*'s1'!$H$12*'s1'!$H$8</f>
        <v>1.0440486385082623</v>
      </c>
      <c r="E206" s="11">
        <f>B206-((((((AVERAGE('s1'!$A$3:$A$57)-A206)^2)/'s1'!$H$5)+(1+1/COUNT('s1'!$A$3:$A$57))))^0.5)*'s1'!$H$12*'s1'!$H$8</f>
        <v>-10.052577581229432</v>
      </c>
      <c r="F206" s="13">
        <f>B206+((((((AVERAGE('s1'!$A$3:$A$57)-A206)^2)/'s1'!$H$5)+(1+1/COUNT('s1'!$A$3:$A$57))))^0.5)*'s1'!$H$12*'s1'!$H$8</f>
        <v>5.3293462716454245</v>
      </c>
    </row>
    <row r="207" spans="1:6" x14ac:dyDescent="0.35">
      <c r="A207">
        <f t="shared" si="3"/>
        <v>23.400000000000063</v>
      </c>
      <c r="B207" s="11">
        <f>+A207*'s1'!$H$3+'s1'!$H$4</f>
        <v>-2.7373808329154343</v>
      </c>
      <c r="C207" s="12">
        <f>B207-((((((AVERAGE('s1'!$A$3:$A$57)-A207)^2)/'s1'!$H$5)+(1/COUNT('s1'!$A$3:$A$57))))^0.5)*'s1'!$H$12*'s1'!$H$8</f>
        <v>-6.1617171596430111</v>
      </c>
      <c r="D207" s="11">
        <f>B207+((((((AVERAGE('s1'!$A$3:$A$57)-A207)^2)/'s1'!$H$5)+(1/COUNT('s1'!$A$3:$A$57))))^0.5)*'s1'!$H$12*'s1'!$H$8</f>
        <v>0.68695549381214249</v>
      </c>
      <c r="E207" s="11">
        <f>B207-((((((AVERAGE('s1'!$A$3:$A$57)-A207)^2)/'s1'!$H$5)+(1+1/COUNT('s1'!$A$3:$A$57))))^0.5)*'s1'!$H$12*'s1'!$H$8</f>
        <v>-10.436629195826962</v>
      </c>
      <c r="F207" s="13">
        <f>B207+((((((AVERAGE('s1'!$A$3:$A$57)-A207)^2)/'s1'!$H$5)+(1+1/COUNT('s1'!$A$3:$A$57))))^0.5)*'s1'!$H$12*'s1'!$H$8</f>
        <v>4.961867529996093</v>
      </c>
    </row>
    <row r="208" spans="1:6" x14ac:dyDescent="0.35">
      <c r="A208">
        <f t="shared" si="3"/>
        <v>23.500000000000064</v>
      </c>
      <c r="B208" s="11">
        <f>+A208*'s1'!$H$3+'s1'!$H$4</f>
        <v>-3.1131460110388787</v>
      </c>
      <c r="C208" s="12">
        <f>B208-((((((AVERAGE('s1'!$A$3:$A$57)-A208)^2)/'s1'!$H$5)+(1/COUNT('s1'!$A$3:$A$57))))^0.5)*'s1'!$H$12*'s1'!$H$8</f>
        <v>-6.5562956528881156</v>
      </c>
      <c r="D208" s="11">
        <f>B208+((((((AVERAGE('s1'!$A$3:$A$57)-A208)^2)/'s1'!$H$5)+(1/COUNT('s1'!$A$3:$A$57))))^0.5)*'s1'!$H$12*'s1'!$H$8</f>
        <v>0.33000363081035777</v>
      </c>
      <c r="E208" s="11">
        <f>B208-((((((AVERAGE('s1'!$A$3:$A$57)-A208)^2)/'s1'!$H$5)+(1+1/COUNT('s1'!$A$3:$A$57))))^0.5)*'s1'!$H$12*'s1'!$H$8</f>
        <v>-10.820780248041583</v>
      </c>
      <c r="F208" s="13">
        <f>B208+((((((AVERAGE('s1'!$A$3:$A$57)-A208)^2)/'s1'!$H$5)+(1+1/COUNT('s1'!$A$3:$A$57))))^0.5)*'s1'!$H$12*'s1'!$H$8</f>
        <v>4.5944882259638264</v>
      </c>
    </row>
    <row r="209" spans="1:6" x14ac:dyDescent="0.35">
      <c r="A209">
        <f t="shared" si="3"/>
        <v>23.600000000000065</v>
      </c>
      <c r="B209" s="11">
        <f>+A209*'s1'!$H$3+'s1'!$H$4</f>
        <v>-3.4889111891623088</v>
      </c>
      <c r="C209" s="12">
        <f>B209-((((((AVERAGE('s1'!$A$3:$A$57)-A209)^2)/'s1'!$H$5)+(1/COUNT('s1'!$A$3:$A$57))))^0.5)*'s1'!$H$12*'s1'!$H$8</f>
        <v>-6.9510131246231417</v>
      </c>
      <c r="D209" s="11">
        <f>B209+((((((AVERAGE('s1'!$A$3:$A$57)-A209)^2)/'s1'!$H$5)+(1/COUNT('s1'!$A$3:$A$57))))^0.5)*'s1'!$H$12*'s1'!$H$8</f>
        <v>-2.680925370147591E-2</v>
      </c>
      <c r="E209" s="11">
        <f>B209-((((((AVERAGE('s1'!$A$3:$A$57)-A209)^2)/'s1'!$H$5)+(1+1/COUNT('s1'!$A$3:$A$57))))^0.5)*'s1'!$H$12*'s1'!$H$8</f>
        <v>-11.205030413667032</v>
      </c>
      <c r="F209" s="13">
        <f>B209+((((((AVERAGE('s1'!$A$3:$A$57)-A209)^2)/'s1'!$H$5)+(1+1/COUNT('s1'!$A$3:$A$57))))^0.5)*'s1'!$H$12*'s1'!$H$8</f>
        <v>4.2272080353424153</v>
      </c>
    </row>
    <row r="210" spans="1:6" x14ac:dyDescent="0.35">
      <c r="A210">
        <f t="shared" si="3"/>
        <v>23.700000000000067</v>
      </c>
      <c r="B210" s="11">
        <f>+A210*'s1'!$H$3+'s1'!$H$4</f>
        <v>-3.8646763672857531</v>
      </c>
      <c r="C210" s="12">
        <f>B210-((((((AVERAGE('s1'!$A$3:$A$57)-A210)^2)/'s1'!$H$5)+(1/COUNT('s1'!$A$3:$A$57))))^0.5)*'s1'!$H$12*'s1'!$H$8</f>
        <v>-7.3458673049695022</v>
      </c>
      <c r="D210" s="11">
        <f>B210+((((((AVERAGE('s1'!$A$3:$A$57)-A210)^2)/'s1'!$H$5)+(1/COUNT('s1'!$A$3:$A$57))))^0.5)*'s1'!$H$12*'s1'!$H$8</f>
        <v>-0.3834854296020036</v>
      </c>
      <c r="E210" s="11">
        <f>B210-((((((AVERAGE('s1'!$A$3:$A$57)-A210)^2)/'s1'!$H$5)+(1+1/COUNT('s1'!$A$3:$A$57))))^0.5)*'s1'!$H$12*'s1'!$H$8</f>
        <v>-11.589379366098147</v>
      </c>
      <c r="F210" s="13">
        <f>B210+((((((AVERAGE('s1'!$A$3:$A$57)-A210)^2)/'s1'!$H$5)+(1+1/COUNT('s1'!$A$3:$A$57))))^0.5)*'s1'!$H$12*'s1'!$H$8</f>
        <v>3.8600266315266403</v>
      </c>
    </row>
    <row r="211" spans="1:6" x14ac:dyDescent="0.35">
      <c r="A211">
        <f t="shared" si="3"/>
        <v>23.800000000000068</v>
      </c>
      <c r="B211" s="11">
        <f>+A211*'s1'!$H$3+'s1'!$H$4</f>
        <v>-4.2404415454091833</v>
      </c>
      <c r="C211" s="12">
        <f>B211-((((((AVERAGE('s1'!$A$3:$A$57)-A211)^2)/'s1'!$H$5)+(1/COUNT('s1'!$A$3:$A$57))))^0.5)*'s1'!$H$12*'s1'!$H$8</f>
        <v>-7.7408559573661444</v>
      </c>
      <c r="D211" s="11">
        <f>B211+((((((AVERAGE('s1'!$A$3:$A$57)-A211)^2)/'s1'!$H$5)+(1/COUNT('s1'!$A$3:$A$57))))^0.5)*'s1'!$H$12*'s1'!$H$8</f>
        <v>-0.74002713345222215</v>
      </c>
      <c r="E211" s="11">
        <f>B211-((((((AVERAGE('s1'!$A$3:$A$57)-A211)^2)/'s1'!$H$5)+(1+1/COUNT('s1'!$A$3:$A$57))))^0.5)*'s1'!$H$12*'s1'!$H$8</f>
        <v>-11.973826776385703</v>
      </c>
      <c r="F211" s="13">
        <f>B211+((((((AVERAGE('s1'!$A$3:$A$57)-A211)^2)/'s1'!$H$5)+(1+1/COUNT('s1'!$A$3:$A$57))))^0.5)*'s1'!$H$12*'s1'!$H$8</f>
        <v>3.4929436855673357</v>
      </c>
    </row>
    <row r="212" spans="1:6" x14ac:dyDescent="0.35">
      <c r="A212">
        <f t="shared" si="3"/>
        <v>23.90000000000007</v>
      </c>
      <c r="B212" s="11">
        <f>+A212*'s1'!$H$3+'s1'!$H$4</f>
        <v>-4.6162067235326276</v>
      </c>
      <c r="C212" s="12">
        <f>B212-((((((AVERAGE('s1'!$A$3:$A$57)-A212)^2)/'s1'!$H$5)+(1/COUNT('s1'!$A$3:$A$57))))^0.5)*'s1'!$H$12*'s1'!$H$8</f>
        <v>-8.1359768785278703</v>
      </c>
      <c r="D212" s="11">
        <f>B212+((((((AVERAGE('s1'!$A$3:$A$57)-A212)^2)/'s1'!$H$5)+(1/COUNT('s1'!$A$3:$A$57))))^0.5)*'s1'!$H$12*'s1'!$H$8</f>
        <v>-1.0964365685373854</v>
      </c>
      <c r="E212" s="11">
        <f>B212-((((((AVERAGE('s1'!$A$3:$A$57)-A212)^2)/'s1'!$H$5)+(1+1/COUNT('s1'!$A$3:$A$57))))^0.5)*'s1'!$H$12*'s1'!$H$8</f>
        <v>-12.35837231329141</v>
      </c>
      <c r="F212" s="13">
        <f>B212+((((((AVERAGE('s1'!$A$3:$A$57)-A212)^2)/'s1'!$H$5)+(1+1/COUNT('s1'!$A$3:$A$57))))^0.5)*'s1'!$H$12*'s1'!$H$8</f>
        <v>3.1259588662261546</v>
      </c>
    </row>
    <row r="213" spans="1:6" x14ac:dyDescent="0.35">
      <c r="A213">
        <f t="shared" si="3"/>
        <v>24.000000000000071</v>
      </c>
      <c r="B213" s="11">
        <f>+A213*'s1'!$H$3+'s1'!$H$4</f>
        <v>-4.9919719016560578</v>
      </c>
      <c r="C213" s="12">
        <f>B213-((((((AVERAGE('s1'!$A$3:$A$57)-A213)^2)/'s1'!$H$5)+(1/COUNT('s1'!$A$3:$A$57))))^0.5)*'s1'!$H$12*'s1'!$H$8</f>
        <v>-8.5312278983719168</v>
      </c>
      <c r="D213" s="11">
        <f>B213+((((((AVERAGE('s1'!$A$3:$A$57)-A213)^2)/'s1'!$H$5)+(1/COUNT('s1'!$A$3:$A$57))))^0.5)*'s1'!$H$12*'s1'!$H$8</f>
        <v>-1.4527159049401992</v>
      </c>
      <c r="E213" s="11">
        <f>B213-((((((AVERAGE('s1'!$A$3:$A$57)-A213)^2)/'s1'!$H$5)+(1+1/COUNT('s1'!$A$3:$A$57))))^0.5)*'s1'!$H$12*'s1'!$H$8</f>
        <v>-12.74301564334265</v>
      </c>
      <c r="F213" s="13">
        <f>B213+((((((AVERAGE('s1'!$A$3:$A$57)-A213)^2)/'s1'!$H$5)+(1+1/COUNT('s1'!$A$3:$A$57))))^0.5)*'s1'!$H$12*'s1'!$H$8</f>
        <v>2.7590718400305345</v>
      </c>
    </row>
    <row r="214" spans="1:6" x14ac:dyDescent="0.35">
      <c r="A214">
        <f t="shared" si="3"/>
        <v>24.100000000000072</v>
      </c>
      <c r="B214" s="11">
        <f>+A214*'s1'!$H$3+'s1'!$H$4</f>
        <v>-5.3677370797795021</v>
      </c>
      <c r="C214" s="12">
        <f>B214-((((((AVERAGE('s1'!$A$3:$A$57)-A214)^2)/'s1'!$H$5)+(1/COUNT('s1'!$A$3:$A$57))))^0.5)*'s1'!$H$12*'s1'!$H$8</f>
        <v>-8.9266068799151874</v>
      </c>
      <c r="D214" s="11">
        <f>B214+((((((AVERAGE('s1'!$A$3:$A$57)-A214)^2)/'s1'!$H$5)+(1/COUNT('s1'!$A$3:$A$57))))^0.5)*'s1'!$H$12*'s1'!$H$8</f>
        <v>-1.8088672796438163</v>
      </c>
      <c r="E214" s="11">
        <f>B214-((((((AVERAGE('s1'!$A$3:$A$57)-A214)^2)/'s1'!$H$5)+(1+1/COUNT('s1'!$A$3:$A$57))))^0.5)*'s1'!$H$12*'s1'!$H$8</f>
        <v>-13.127756430887306</v>
      </c>
      <c r="F214" s="13">
        <f>B214+((((((AVERAGE('s1'!$A$3:$A$57)-A214)^2)/'s1'!$H$5)+(1+1/COUNT('s1'!$A$3:$A$57))))^0.5)*'s1'!$H$12*'s1'!$H$8</f>
        <v>2.392282271328301</v>
      </c>
    </row>
    <row r="215" spans="1:6" x14ac:dyDescent="0.35">
      <c r="A215">
        <f t="shared" si="3"/>
        <v>24.200000000000074</v>
      </c>
      <c r="B215" s="11">
        <f>+A215*'s1'!$H$3+'s1'!$H$4</f>
        <v>-5.7435022579029322</v>
      </c>
      <c r="C215" s="12">
        <f>B215-((((((AVERAGE('s1'!$A$3:$A$57)-A215)^2)/'s1'!$H$5)+(1/COUNT('s1'!$A$3:$A$57))))^0.5)*'s1'!$H$12*'s1'!$H$8</f>
        <v>-9.3221117191435923</v>
      </c>
      <c r="D215" s="11">
        <f>B215+((((((AVERAGE('s1'!$A$3:$A$57)-A215)^2)/'s1'!$H$5)+(1/COUNT('s1'!$A$3:$A$57))))^0.5)*'s1'!$H$12*'s1'!$H$8</f>
        <v>-2.1648927966622726</v>
      </c>
      <c r="E215" s="11">
        <f>B215-((((((AVERAGE('s1'!$A$3:$A$57)-A215)^2)/'s1'!$H$5)+(1+1/COUNT('s1'!$A$3:$A$57))))^0.5)*'s1'!$H$12*'s1'!$H$8</f>
        <v>-13.512594338148276</v>
      </c>
      <c r="F215" s="13">
        <f>B215+((((((AVERAGE('s1'!$A$3:$A$57)-A215)^2)/'s1'!$H$5)+(1+1/COUNT('s1'!$A$3:$A$57))))^0.5)*'s1'!$H$12*'s1'!$H$8</f>
        <v>2.025589822342412</v>
      </c>
    </row>
    <row r="216" spans="1:6" x14ac:dyDescent="0.35">
      <c r="A216">
        <f t="shared" si="3"/>
        <v>24.300000000000075</v>
      </c>
      <c r="B216" s="11">
        <f>+A216*'s1'!$H$3+'s1'!$H$4</f>
        <v>-6.1192674360263766</v>
      </c>
      <c r="C216" s="12">
        <f>B216-((((((AVERAGE('s1'!$A$3:$A$57)-A216)^2)/'s1'!$H$5)+(1/COUNT('s1'!$A$3:$A$57))))^0.5)*'s1'!$H$12*'s1'!$H$8</f>
        <v>-9.7177403448557893</v>
      </c>
      <c r="D216" s="11">
        <f>B216+((((((AVERAGE('s1'!$A$3:$A$57)-A216)^2)/'s1'!$H$5)+(1/COUNT('s1'!$A$3:$A$57))))^0.5)*'s1'!$H$12*'s1'!$H$8</f>
        <v>-2.5207945271969634</v>
      </c>
      <c r="E216" s="11">
        <f>B216-((((((AVERAGE('s1'!$A$3:$A$57)-A216)^2)/'s1'!$H$5)+(1+1/COUNT('s1'!$A$3:$A$57))))^0.5)*'s1'!$H$12*'s1'!$H$8</f>
        <v>-13.897529025278114</v>
      </c>
      <c r="F216" s="13">
        <f>B216+((((((AVERAGE('s1'!$A$3:$A$57)-A216)^2)/'s1'!$H$5)+(1+1/COUNT('s1'!$A$3:$A$57))))^0.5)*'s1'!$H$12*'s1'!$H$8</f>
        <v>1.6589941532253611</v>
      </c>
    </row>
    <row r="217" spans="1:6" x14ac:dyDescent="0.35">
      <c r="A217">
        <f t="shared" si="3"/>
        <v>24.400000000000077</v>
      </c>
      <c r="B217" s="11">
        <f>+A217*'s1'!$H$3+'s1'!$H$4</f>
        <v>-6.4950326141498067</v>
      </c>
      <c r="C217" s="12">
        <f>B217-((((((AVERAGE('s1'!$A$3:$A$57)-A217)^2)/'s1'!$H$5)+(1/COUNT('s1'!$A$3:$A$57))))^0.5)*'s1'!$H$12*'s1'!$H$8</f>
        <v>-10.113490718482643</v>
      </c>
      <c r="D217" s="11">
        <f>B217+((((((AVERAGE('s1'!$A$3:$A$57)-A217)^2)/'s1'!$H$5)+(1/COUNT('s1'!$A$3:$A$57))))^0.5)*'s1'!$H$12*'s1'!$H$8</f>
        <v>-2.876574509816971</v>
      </c>
      <c r="E217" s="11">
        <f>B217-((((((AVERAGE('s1'!$A$3:$A$57)-A217)^2)/'s1'!$H$5)+(1+1/COUNT('s1'!$A$3:$A$57))))^0.5)*'s1'!$H$12*'s1'!$H$8</f>
        <v>-14.282560150413271</v>
      </c>
      <c r="F217" s="13">
        <f>B217+((((((AVERAGE('s1'!$A$3:$A$57)-A217)^2)/'s1'!$H$5)+(1+1/COUNT('s1'!$A$3:$A$57))))^0.5)*'s1'!$H$12*'s1'!$H$8</f>
        <v>1.2924949221136588</v>
      </c>
    </row>
    <row r="218" spans="1:6" x14ac:dyDescent="0.35">
      <c r="A218">
        <f t="shared" si="3"/>
        <v>24.500000000000078</v>
      </c>
      <c r="B218" s="11">
        <f>+A218*'s1'!$H$3+'s1'!$H$4</f>
        <v>-6.870797792273251</v>
      </c>
      <c r="C218" s="12">
        <f>B218-((((((AVERAGE('s1'!$A$3:$A$57)-A218)^2)/'s1'!$H$5)+(1/COUNT('s1'!$A$3:$A$57))))^0.5)*'s1'!$H$12*'s1'!$H$8</f>
        <v>-10.50936083388452</v>
      </c>
      <c r="D218" s="11">
        <f>B218+((((((AVERAGE('s1'!$A$3:$A$57)-A218)^2)/'s1'!$H$5)+(1/COUNT('s1'!$A$3:$A$57))))^0.5)*'s1'!$H$12*'s1'!$H$8</f>
        <v>-3.2322347506619828</v>
      </c>
      <c r="E218" s="11">
        <f>B218-((((((AVERAGE('s1'!$A$3:$A$57)-A218)^2)/'s1'!$H$5)+(1+1/COUNT('s1'!$A$3:$A$57))))^0.5)*'s1'!$H$12*'s1'!$H$8</f>
        <v>-14.66768736972843</v>
      </c>
      <c r="F218" s="13">
        <f>B218+((((((AVERAGE('s1'!$A$3:$A$57)-A218)^2)/'s1'!$H$5)+(1+1/COUNT('s1'!$A$3:$A$57))))^0.5)*'s1'!$H$12*'s1'!$H$8</f>
        <v>0.92609178518192792</v>
      </c>
    </row>
    <row r="219" spans="1:6" x14ac:dyDescent="0.35">
      <c r="A219">
        <f t="shared" si="3"/>
        <v>24.60000000000008</v>
      </c>
      <c r="B219" s="11">
        <f>+A219*'s1'!$H$3+'s1'!$H$4</f>
        <v>-7.2465629703966812</v>
      </c>
      <c r="C219" s="12">
        <f>B219-((((((AVERAGE('s1'!$A$3:$A$57)-A219)^2)/'s1'!$H$5)+(1/COUNT('s1'!$A$3:$A$57))))^0.5)*'s1'!$H$12*'s1'!$H$8</f>
        <v>-10.905348717127639</v>
      </c>
      <c r="D219" s="11">
        <f>B219+((((((AVERAGE('s1'!$A$3:$A$57)-A219)^2)/'s1'!$H$5)+(1/COUNT('s1'!$A$3:$A$57))))^0.5)*'s1'!$H$12*'s1'!$H$8</f>
        <v>-3.5877772236657233</v>
      </c>
      <c r="E219" s="11">
        <f>B219-((((((AVERAGE('s1'!$A$3:$A$57)-A219)^2)/'s1'!$H$5)+(1+1/COUNT('s1'!$A$3:$A$57))))^0.5)*'s1'!$H$12*'s1'!$H$8</f>
        <v>-15.05291033749042</v>
      </c>
      <c r="F219" s="13">
        <f>B219+((((((AVERAGE('s1'!$A$3:$A$57)-A219)^2)/'s1'!$H$5)+(1+1/COUNT('s1'!$A$3:$A$57))))^0.5)*'s1'!$H$12*'s1'!$H$8</f>
        <v>0.55978439669705704</v>
      </c>
    </row>
    <row r="220" spans="1:6" x14ac:dyDescent="0.35">
      <c r="A220">
        <f t="shared" si="3"/>
        <v>24.700000000000081</v>
      </c>
      <c r="B220" s="11">
        <f>+A220*'s1'!$H$3+'s1'!$H$4</f>
        <v>-7.6223281485201255</v>
      </c>
      <c r="C220" s="12">
        <f>B220-((((((AVERAGE('s1'!$A$3:$A$57)-A220)^2)/'s1'!$H$5)+(1/COUNT('s1'!$A$3:$A$57))))^0.5)*'s1'!$H$12*'s1'!$H$8</f>
        <v>-11.301452426241454</v>
      </c>
      <c r="D220" s="11">
        <f>B220+((((((AVERAGE('s1'!$A$3:$A$57)-A220)^2)/'s1'!$H$5)+(1/COUNT('s1'!$A$3:$A$57))))^0.5)*'s1'!$H$12*'s1'!$H$8</f>
        <v>-3.9432038707987962</v>
      </c>
      <c r="E220" s="11">
        <f>B220-((((((AVERAGE('s1'!$A$3:$A$57)-A220)^2)/'s1'!$H$5)+(1+1/COUNT('s1'!$A$3:$A$57))))^0.5)*'s1'!$H$12*'s1'!$H$8</f>
        <v>-15.438228706112207</v>
      </c>
      <c r="F220" s="13">
        <f>B220+((((((AVERAGE('s1'!$A$3:$A$57)-A220)^2)/'s1'!$H$5)+(1+1/COUNT('s1'!$A$3:$A$57))))^0.5)*'s1'!$H$12*'s1'!$H$8</f>
        <v>0.19357240907195639</v>
      </c>
    </row>
    <row r="221" spans="1:6" x14ac:dyDescent="0.35">
      <c r="A221">
        <f t="shared" si="3"/>
        <v>24.800000000000082</v>
      </c>
      <c r="B221" s="11">
        <f>+A221*'s1'!$H$3+'s1'!$H$4</f>
        <v>-7.9980933266435557</v>
      </c>
      <c r="C221" s="12">
        <f>B221-((((((AVERAGE('s1'!$A$3:$A$57)-A221)^2)/'s1'!$H$5)+(1/COUNT('s1'!$A$3:$A$57))))^0.5)*'s1'!$H$12*'s1'!$H$8</f>
        <v>-11.697670050958118</v>
      </c>
      <c r="D221" s="11">
        <f>B221+((((((AVERAGE('s1'!$A$3:$A$57)-A221)^2)/'s1'!$H$5)+(1/COUNT('s1'!$A$3:$A$57))))^0.5)*'s1'!$H$12*'s1'!$H$8</f>
        <v>-4.2985166023289931</v>
      </c>
      <c r="E221" s="11">
        <f>B221-((((((AVERAGE('s1'!$A$3:$A$57)-A221)^2)/'s1'!$H$5)+(1+1/COUNT('s1'!$A$3:$A$57))))^0.5)*'s1'!$H$12*'s1'!$H$8</f>
        <v>-15.823642126206423</v>
      </c>
      <c r="F221" s="13">
        <f>B221+((((((AVERAGE('s1'!$A$3:$A$57)-A221)^2)/'s1'!$H$5)+(1+1/COUNT('s1'!$A$3:$A$57))))^0.5)*'s1'!$H$12*'s1'!$H$8</f>
        <v>-0.17254452708068957</v>
      </c>
    </row>
    <row r="222" spans="1:6" x14ac:dyDescent="0.35">
      <c r="A222">
        <f t="shared" si="3"/>
        <v>24.900000000000084</v>
      </c>
      <c r="B222" s="11">
        <f>+A222*'s1'!$H$3+'s1'!$H$4</f>
        <v>-8.373858504767</v>
      </c>
      <c r="C222" s="12">
        <f>B222-((((((AVERAGE('s1'!$A$3:$A$57)-A222)^2)/'s1'!$H$5)+(1/COUNT('s1'!$A$3:$A$57))))^0.5)*'s1'!$H$12*'s1'!$H$8</f>
        <v>-12.093999712435918</v>
      </c>
      <c r="D222" s="11">
        <f>B222+((((((AVERAGE('s1'!$A$3:$A$57)-A222)^2)/'s1'!$H$5)+(1/COUNT('s1'!$A$3:$A$57))))^0.5)*'s1'!$H$12*'s1'!$H$8</f>
        <v>-4.6537172970980816</v>
      </c>
      <c r="E222" s="11">
        <f>B222-((((((AVERAGE('s1'!$A$3:$A$57)-A222)^2)/'s1'!$H$5)+(1+1/COUNT('s1'!$A$3:$A$57))))^0.5)*'s1'!$H$12*'s1'!$H$8</f>
        <v>-16.209150246638906</v>
      </c>
      <c r="F222" s="13">
        <f>B222+((((((AVERAGE('s1'!$A$3:$A$57)-A222)^2)/'s1'!$H$5)+(1+1/COUNT('s1'!$A$3:$A$57))))^0.5)*'s1'!$H$12*'s1'!$H$8</f>
        <v>-0.5385667628950932</v>
      </c>
    </row>
    <row r="223" spans="1:6" x14ac:dyDescent="0.35">
      <c r="A223">
        <f t="shared" si="3"/>
        <v>25.000000000000085</v>
      </c>
      <c r="B223" s="11">
        <f>+A223*'s1'!$H$3+'s1'!$H$4</f>
        <v>-8.7496236828904301</v>
      </c>
      <c r="C223" s="12">
        <f>B223-((((((AVERAGE('s1'!$A$3:$A$57)-A223)^2)/'s1'!$H$5)+(1/COUNT('s1'!$A$3:$A$57))))^0.5)*'s1'!$H$12*'s1'!$H$8</f>
        <v>-12.490439562967577</v>
      </c>
      <c r="D223" s="11">
        <f>B223+((((((AVERAGE('s1'!$A$3:$A$57)-A223)^2)/'s1'!$H$5)+(1/COUNT('s1'!$A$3:$A$57))))^0.5)*'s1'!$H$12*'s1'!$H$8</f>
        <v>-5.0088078028132834</v>
      </c>
      <c r="E223" s="11">
        <f>B223-((((((AVERAGE('s1'!$A$3:$A$57)-A223)^2)/'s1'!$H$5)+(1+1/COUNT('s1'!$A$3:$A$57))))^0.5)*'s1'!$H$12*'s1'!$H$8</f>
        <v>-16.594752714581819</v>
      </c>
      <c r="F223" s="13">
        <f>B223+((((((AVERAGE('s1'!$A$3:$A$57)-A223)^2)/'s1'!$H$5)+(1+1/COUNT('s1'!$A$3:$A$57))))^0.5)*'s1'!$H$12*'s1'!$H$8</f>
        <v>-0.90449465119904104</v>
      </c>
    </row>
    <row r="224" spans="1:6" x14ac:dyDescent="0.35">
      <c r="A224">
        <f t="shared" si="3"/>
        <v>25.100000000000087</v>
      </c>
      <c r="B224" s="11">
        <f>+A224*'s1'!$H$3+'s1'!$H$4</f>
        <v>-9.1253888610138745</v>
      </c>
      <c r="C224" s="12">
        <f>B224-((((((AVERAGE('s1'!$A$3:$A$57)-A224)^2)/'s1'!$H$5)+(1/COUNT('s1'!$A$3:$A$57))))^0.5)*'s1'!$H$12*'s1'!$H$8</f>
        <v>-12.886987785675174</v>
      </c>
      <c r="D224" s="11">
        <f>B224+((((((AVERAGE('s1'!$A$3:$A$57)-A224)^2)/'s1'!$H$5)+(1/COUNT('s1'!$A$3:$A$57))))^0.5)*'s1'!$H$12*'s1'!$H$8</f>
        <v>-5.3637899363525738</v>
      </c>
      <c r="E224" s="11">
        <f>B224-((((((AVERAGE('s1'!$A$3:$A$57)-A224)^2)/'s1'!$H$5)+(1+1/COUNT('s1'!$A$3:$A$57))))^0.5)*'s1'!$H$12*'s1'!$H$8</f>
        <v>-16.980449175566704</v>
      </c>
      <c r="F224" s="13">
        <f>B224+((((((AVERAGE('s1'!$A$3:$A$57)-A224)^2)/'s1'!$H$5)+(1+1/COUNT('s1'!$A$3:$A$57))))^0.5)*'s1'!$H$12*'s1'!$H$8</f>
        <v>-1.2703285464610445</v>
      </c>
    </row>
    <row r="225" spans="1:6" x14ac:dyDescent="0.35">
      <c r="A225">
        <f t="shared" si="3"/>
        <v>25.200000000000088</v>
      </c>
      <c r="B225" s="11">
        <f>+A225*'s1'!$H$3+'s1'!$H$4</f>
        <v>-9.5011540391373046</v>
      </c>
      <c r="C225" s="12">
        <f>B225-((((((AVERAGE('s1'!$A$3:$A$57)-A225)^2)/'s1'!$H$5)+(1/COUNT('s1'!$A$3:$A$57))))^0.5)*'s1'!$H$12*'s1'!$H$8</f>
        <v>-13.283642594192489</v>
      </c>
      <c r="D225" s="11">
        <f>B225+((((((AVERAGE('s1'!$A$3:$A$57)-A225)^2)/'s1'!$H$5)+(1/COUNT('s1'!$A$3:$A$57))))^0.5)*'s1'!$H$12*'s1'!$H$8</f>
        <v>-5.7186654840821207</v>
      </c>
      <c r="E225" s="11">
        <f>B225-((((((AVERAGE('s1'!$A$3:$A$57)-A225)^2)/'s1'!$H$5)+(1+1/COUNT('s1'!$A$3:$A$57))))^0.5)*'s1'!$H$12*'s1'!$H$8</f>
        <v>-17.366239273537069</v>
      </c>
      <c r="F225" s="13">
        <f>B225+((((((AVERAGE('s1'!$A$3:$A$57)-A225)^2)/'s1'!$H$5)+(1+1/COUNT('s1'!$A$3:$A$57))))^0.5)*'s1'!$H$12*'s1'!$H$8</f>
        <v>-1.6360688047375405</v>
      </c>
    </row>
    <row r="226" spans="1:6" x14ac:dyDescent="0.35">
      <c r="A226">
        <f t="shared" si="3"/>
        <v>25.30000000000009</v>
      </c>
      <c r="B226" s="11">
        <f>+A226*'s1'!$H$3+'s1'!$H$4</f>
        <v>-9.876919217260749</v>
      </c>
      <c r="C226" s="12">
        <f>B226-((((((AVERAGE('s1'!$A$3:$A$57)-A226)^2)/'s1'!$H$5)+(1/COUNT('s1'!$A$3:$A$57))))^0.5)*'s1'!$H$12*'s1'!$H$8</f>
        <v>-13.680402232336347</v>
      </c>
      <c r="D226" s="11">
        <f>B226+((((((AVERAGE('s1'!$A$3:$A$57)-A226)^2)/'s1'!$H$5)+(1/COUNT('s1'!$A$3:$A$57))))^0.5)*'s1'!$H$12*'s1'!$H$8</f>
        <v>-6.0734362021851513</v>
      </c>
      <c r="E226" s="11">
        <f>B226-((((((AVERAGE('s1'!$A$3:$A$57)-A226)^2)/'s1'!$H$5)+(1+1/COUNT('s1'!$A$3:$A$57))))^0.5)*'s1'!$H$12*'s1'!$H$8</f>
        <v>-17.752122650900944</v>
      </c>
      <c r="F226" s="13">
        <f>B226+((((((AVERAGE('s1'!$A$3:$A$57)-A226)^2)/'s1'!$H$5)+(1+1/COUNT('s1'!$A$3:$A$57))))^0.5)*'s1'!$H$12*'s1'!$H$8</f>
        <v>-2.001715783620555</v>
      </c>
    </row>
    <row r="227" spans="1:6" x14ac:dyDescent="0.35">
      <c r="A227">
        <f t="shared" si="3"/>
        <v>25.400000000000091</v>
      </c>
      <c r="B227" s="11">
        <f>+A227*'s1'!$H$3+'s1'!$H$4</f>
        <v>-10.252684395384179</v>
      </c>
      <c r="C227" s="12">
        <f>B227-((((((AVERAGE('s1'!$A$3:$A$57)-A227)^2)/'s1'!$H$5)+(1/COUNT('s1'!$A$3:$A$57))))^0.5)*'s1'!$H$12*'s1'!$H$8</f>
        <v>-14.077264973767694</v>
      </c>
      <c r="D227" s="11">
        <f>B227+((((((AVERAGE('s1'!$A$3:$A$57)-A227)^2)/'s1'!$H$5)+(1/COUNT('s1'!$A$3:$A$57))))^0.5)*'s1'!$H$12*'s1'!$H$8</f>
        <v>-6.4281038170006655</v>
      </c>
      <c r="E227" s="11">
        <f>B227-((((((AVERAGE('s1'!$A$3:$A$57)-A227)^2)/'s1'!$H$5)+(1+1/COUNT('s1'!$A$3:$A$57))))^0.5)*'s1'!$H$12*'s1'!$H$8</f>
        <v>-18.138098948582897</v>
      </c>
      <c r="F227" s="13">
        <f>B227+((((((AVERAGE('s1'!$A$3:$A$57)-A227)^2)/'s1'!$H$5)+(1+1/COUNT('s1'!$A$3:$A$57))))^0.5)*'s1'!$H$12*'s1'!$H$8</f>
        <v>-2.3672698421854621</v>
      </c>
    </row>
    <row r="228" spans="1:6" x14ac:dyDescent="0.35">
      <c r="A228">
        <f t="shared" si="3"/>
        <v>25.500000000000092</v>
      </c>
      <c r="B228" s="11">
        <f>+A228*'s1'!$H$3+'s1'!$H$4</f>
        <v>-10.628449573507623</v>
      </c>
      <c r="C228" s="12">
        <f>B228-((((((AVERAGE('s1'!$A$3:$A$57)-A228)^2)/'s1'!$H$5)+(1/COUNT('s1'!$A$3:$A$57))))^0.5)*'s1'!$H$12*'s1'!$H$8</f>
        <v>-14.474229121643852</v>
      </c>
      <c r="D228" s="11">
        <f>B228+((((((AVERAGE('s1'!$A$3:$A$57)-A228)^2)/'s1'!$H$5)+(1/COUNT('s1'!$A$3:$A$57))))^0.5)*'s1'!$H$12*'s1'!$H$8</f>
        <v>-6.7826700253713952</v>
      </c>
      <c r="E228" s="11">
        <f>B228-((((((AVERAGE('s1'!$A$3:$A$57)-A228)^2)/'s1'!$H$5)+(1+1/COUNT('s1'!$A$3:$A$57))))^0.5)*'s1'!$H$12*'s1'!$H$8</f>
        <v>-18.524167806075997</v>
      </c>
      <c r="F228" s="13">
        <f>B228+((((((AVERAGE('s1'!$A$3:$A$57)-A228)^2)/'s1'!$H$5)+(1+1/COUNT('s1'!$A$3:$A$57))))^0.5)*'s1'!$H$12*'s1'!$H$8</f>
        <v>-2.7327313409392504</v>
      </c>
    </row>
    <row r="229" spans="1:6" x14ac:dyDescent="0.35">
      <c r="A229">
        <f t="shared" si="3"/>
        <v>25.600000000000094</v>
      </c>
      <c r="B229" s="11">
        <f>+A229*'s1'!$H$3+'s1'!$H$4</f>
        <v>-11.004214751631054</v>
      </c>
      <c r="C229" s="12">
        <f>B229-((((((AVERAGE('s1'!$A$3:$A$57)-A229)^2)/'s1'!$H$5)+(1/COUNT('s1'!$A$3:$A$57))))^0.5)*'s1'!$H$12*'s1'!$H$8</f>
        <v>-14.871293008262553</v>
      </c>
      <c r="D229" s="11">
        <f>B229+((((((AVERAGE('s1'!$A$3:$A$57)-A229)^2)/'s1'!$H$5)+(1/COUNT('s1'!$A$3:$A$57))))^0.5)*'s1'!$H$12*'s1'!$H$8</f>
        <v>-7.1371364949995542</v>
      </c>
      <c r="E229" s="11">
        <f>B229-((((((AVERAGE('s1'!$A$3:$A$57)-A229)^2)/'s1'!$H$5)+(1+1/COUNT('s1'!$A$3:$A$57))))^0.5)*'s1'!$H$12*'s1'!$H$8</f>
        <v>-18.910328861493234</v>
      </c>
      <c r="F229" s="13">
        <f>B229+((((((AVERAGE('s1'!$A$3:$A$57)-A229)^2)/'s1'!$H$5)+(1+1/COUNT('s1'!$A$3:$A$57))))^0.5)*'s1'!$H$12*'s1'!$H$8</f>
        <v>-3.0981006417688732</v>
      </c>
    </row>
    <row r="230" spans="1:6" x14ac:dyDescent="0.35">
      <c r="A230">
        <f t="shared" si="3"/>
        <v>25.700000000000095</v>
      </c>
      <c r="B230" s="11">
        <f>+A230*'s1'!$H$3+'s1'!$H$4</f>
        <v>-11.379979929754498</v>
      </c>
      <c r="C230" s="12">
        <f>B230-((((((AVERAGE('s1'!$A$3:$A$57)-A230)^2)/'s1'!$H$5)+(1/COUNT('s1'!$A$3:$A$57))))^0.5)*'s1'!$H$12*'s1'!$H$8</f>
        <v>-15.268454994699114</v>
      </c>
      <c r="D230" s="11">
        <f>B230+((((((AVERAGE('s1'!$A$3:$A$57)-A230)^2)/'s1'!$H$5)+(1/COUNT('s1'!$A$3:$A$57))))^0.5)*'s1'!$H$12*'s1'!$H$8</f>
        <v>-7.4915048648098814</v>
      </c>
      <c r="E230" s="11">
        <f>B230-((((((AVERAGE('s1'!$A$3:$A$57)-A230)^2)/'s1'!$H$5)+(1+1/COUNT('s1'!$A$3:$A$57))))^0.5)*'s1'!$H$12*'s1'!$H$8</f>
        <v>-19.296581751618838</v>
      </c>
      <c r="F230" s="13">
        <f>B230+((((((AVERAGE('s1'!$A$3:$A$57)-A230)^2)/'s1'!$H$5)+(1+1/COUNT('s1'!$A$3:$A$57))))^0.5)*'s1'!$H$12*'s1'!$H$8</f>
        <v>-3.4633781078901587</v>
      </c>
    </row>
    <row r="231" spans="1:6" x14ac:dyDescent="0.35">
      <c r="A231">
        <f t="shared" si="3"/>
        <v>25.800000000000097</v>
      </c>
      <c r="B231" s="11">
        <f>+A231*'s1'!$H$3+'s1'!$H$4</f>
        <v>-11.755745107877928</v>
      </c>
      <c r="C231" s="12">
        <f>B231-((((((AVERAGE('s1'!$A$3:$A$57)-A231)^2)/'s1'!$H$5)+(1/COUNT('s1'!$A$3:$A$57))))^0.5)*'s1'!$H$12*'s1'!$H$8</f>
        <v>-15.665713470437231</v>
      </c>
      <c r="D231" s="11">
        <f>B231+((((((AVERAGE('s1'!$A$3:$A$57)-A231)^2)/'s1'!$H$5)+(1/COUNT('s1'!$A$3:$A$57))))^0.5)*'s1'!$H$12*'s1'!$H$8</f>
        <v>-7.8457767453186253</v>
      </c>
      <c r="E231" s="11">
        <f>B231-((((((AVERAGE('s1'!$A$3:$A$57)-A231)^2)/'s1'!$H$5)+(1+1/COUNT('s1'!$A$3:$A$57))))^0.5)*'s1'!$H$12*'s1'!$H$8</f>
        <v>-19.682926111959038</v>
      </c>
      <c r="F231" s="13">
        <f>B231+((((((AVERAGE('s1'!$A$3:$A$57)-A231)^2)/'s1'!$H$5)+(1+1/COUNT('s1'!$A$3:$A$57))))^0.5)*'s1'!$H$12*'s1'!$H$8</f>
        <v>-3.8285641037968183</v>
      </c>
    </row>
    <row r="232" spans="1:6" x14ac:dyDescent="0.35">
      <c r="A232">
        <f t="shared" si="3"/>
        <v>25.900000000000098</v>
      </c>
      <c r="B232" s="11">
        <f>+A232*'s1'!$H$3+'s1'!$H$4</f>
        <v>-12.131510286001372</v>
      </c>
      <c r="C232" s="12">
        <f>B232-((((((AVERAGE('s1'!$A$3:$A$57)-A232)^2)/'s1'!$H$5)+(1/COUNT('s1'!$A$3:$A$57))))^0.5)*'s1'!$H$12*'s1'!$H$8</f>
        <v>-16.063066852994655</v>
      </c>
      <c r="D232" s="11">
        <f>B232+((((((AVERAGE('s1'!$A$3:$A$57)-A232)^2)/'s1'!$H$5)+(1/COUNT('s1'!$A$3:$A$57))))^0.5)*'s1'!$H$12*'s1'!$H$8</f>
        <v>-8.1999537190080893</v>
      </c>
      <c r="E232" s="11">
        <f>B232-((((((AVERAGE('s1'!$A$3:$A$57)-A232)^2)/'s1'!$H$5)+(1+1/COUNT('s1'!$A$3:$A$57))))^0.5)*'s1'!$H$12*'s1'!$H$8</f>
        <v>-20.069361576792712</v>
      </c>
      <c r="F232" s="13">
        <f>B232+((((((AVERAGE('s1'!$A$3:$A$57)-A232)^2)/'s1'!$H$5)+(1+1/COUNT('s1'!$A$3:$A$57))))^0.5)*'s1'!$H$12*'s1'!$H$8</f>
        <v>-4.1936589952100327</v>
      </c>
    </row>
    <row r="233" spans="1:6" x14ac:dyDescent="0.35">
      <c r="A233">
        <f t="shared" si="3"/>
        <v>26.000000000000099</v>
      </c>
      <c r="B233" s="11">
        <f>+A233*'s1'!$H$3+'s1'!$H$4</f>
        <v>-12.507275464124803</v>
      </c>
      <c r="C233" s="12">
        <f>B233-((((((AVERAGE('s1'!$A$3:$A$57)-A233)^2)/'s1'!$H$5)+(1/COUNT('s1'!$A$3:$A$57))))^0.5)*'s1'!$H$12*'s1'!$H$8</f>
        <v>-16.460513587544142</v>
      </c>
      <c r="D233" s="11">
        <f>B233+((((((AVERAGE('s1'!$A$3:$A$57)-A233)^2)/'s1'!$H$5)+(1/COUNT('s1'!$A$3:$A$57))))^0.5)*'s1'!$H$12*'s1'!$H$8</f>
        <v>-8.5540373407054631</v>
      </c>
      <c r="E233" s="11">
        <f>B233-((((((AVERAGE('s1'!$A$3:$A$57)-A233)^2)/'s1'!$H$5)+(1+1/COUNT('s1'!$A$3:$A$57))))^0.5)*'s1'!$H$12*'s1'!$H$8</f>
        <v>-20.455887779221431</v>
      </c>
      <c r="F233" s="13">
        <f>B233+((((((AVERAGE('s1'!$A$3:$A$57)-A233)^2)/'s1'!$H$5)+(1+1/COUNT('s1'!$A$3:$A$57))))^0.5)*'s1'!$H$12*'s1'!$H$8</f>
        <v>-4.5586631490281739</v>
      </c>
    </row>
    <row r="234" spans="1:6" x14ac:dyDescent="0.35">
      <c r="A234">
        <f t="shared" si="3"/>
        <v>26.100000000000101</v>
      </c>
      <c r="B234" s="11">
        <f>+A234*'s1'!$H$3+'s1'!$H$4</f>
        <v>-12.883040642248247</v>
      </c>
      <c r="C234" s="12">
        <f>B234-((((((AVERAGE('s1'!$A$3:$A$57)-A234)^2)/'s1'!$H$5)+(1/COUNT('s1'!$A$3:$A$57))))^0.5)*'s1'!$H$12*'s1'!$H$8</f>
        <v>-16.85805214653082</v>
      </c>
      <c r="D234" s="11">
        <f>B234+((((((AVERAGE('s1'!$A$3:$A$57)-A234)^2)/'s1'!$H$5)+(1/COUNT('s1'!$A$3:$A$57))))^0.5)*'s1'!$H$12*'s1'!$H$8</f>
        <v>-8.9080291379656735</v>
      </c>
      <c r="E234" s="11">
        <f>B234-((((((AVERAGE('s1'!$A$3:$A$57)-A234)^2)/'s1'!$H$5)+(1+1/COUNT('s1'!$A$3:$A$57))))^0.5)*'s1'!$H$12*'s1'!$H$8</f>
        <v>-20.842504351219382</v>
      </c>
      <c r="F234" s="13">
        <f>B234+((((((AVERAGE('s1'!$A$3:$A$57)-A234)^2)/'s1'!$H$5)+(1+1/COUNT('s1'!$A$3:$A$57))))^0.5)*'s1'!$H$12*'s1'!$H$8</f>
        <v>-4.9235769332771104</v>
      </c>
    </row>
    <row r="235" spans="1:6" x14ac:dyDescent="0.35">
      <c r="A235">
        <f t="shared" si="3"/>
        <v>26.200000000000102</v>
      </c>
      <c r="B235" s="11">
        <f>+A235*'s1'!$H$3+'s1'!$H$4</f>
        <v>-13.258805820371677</v>
      </c>
      <c r="C235" s="12">
        <f>B235-((((((AVERAGE('s1'!$A$3:$A$57)-A235)^2)/'s1'!$H$5)+(1/COUNT('s1'!$A$3:$A$57))))^0.5)*'s1'!$H$12*'s1'!$H$8</f>
        <v>-17.255681029286293</v>
      </c>
      <c r="D235" s="11">
        <f>B235+((((((AVERAGE('s1'!$A$3:$A$57)-A235)^2)/'s1'!$H$5)+(1/COUNT('s1'!$A$3:$A$57))))^0.5)*'s1'!$H$12*'s1'!$H$8</f>
        <v>-9.2619306114570605</v>
      </c>
      <c r="E235" s="11">
        <f>B235-((((((AVERAGE('s1'!$A$3:$A$57)-A235)^2)/'s1'!$H$5)+(1+1/COUNT('s1'!$A$3:$A$57))))^0.5)*'s1'!$H$12*'s1'!$H$8</f>
        <v>-21.229210923682675</v>
      </c>
      <c r="F235" s="13">
        <f>B235+((((((AVERAGE('s1'!$A$3:$A$57)-A235)^2)/'s1'!$H$5)+(1+1/COUNT('s1'!$A$3:$A$57))))^0.5)*'s1'!$H$12*'s1'!$H$8</f>
        <v>-5.2884007170606795</v>
      </c>
    </row>
    <row r="236" spans="1:6" x14ac:dyDescent="0.35">
      <c r="A236">
        <f t="shared" si="3"/>
        <v>26.300000000000104</v>
      </c>
      <c r="B236" s="11">
        <f>+A236*'s1'!$H$3+'s1'!$H$4</f>
        <v>-13.634570998495121</v>
      </c>
      <c r="C236" s="12">
        <f>B236-((((((AVERAGE('s1'!$A$3:$A$57)-A236)^2)/'s1'!$H$5)+(1/COUNT('s1'!$A$3:$A$57))))^0.5)*'s1'!$H$12*'s1'!$H$8</f>
        <v>-17.653398761640542</v>
      </c>
      <c r="D236" s="11">
        <f>B236+((((((AVERAGE('s1'!$A$3:$A$57)-A236)^2)/'s1'!$H$5)+(1/COUNT('s1'!$A$3:$A$57))))^0.5)*'s1'!$H$12*'s1'!$H$8</f>
        <v>-9.6157432353497008</v>
      </c>
      <c r="E236" s="11">
        <f>B236-((((((AVERAGE('s1'!$A$3:$A$57)-A236)^2)/'s1'!$H$5)+(1+1/COUNT('s1'!$A$3:$A$57))))^0.5)*'s1'!$H$12*'s1'!$H$8</f>
        <v>-21.616007126478493</v>
      </c>
      <c r="F236" s="13">
        <f>B236+((((((AVERAGE('s1'!$A$3:$A$57)-A236)^2)/'s1'!$H$5)+(1+1/COUNT('s1'!$A$3:$A$57))))^0.5)*'s1'!$H$12*'s1'!$H$8</f>
        <v>-5.6531348705117512</v>
      </c>
    </row>
    <row r="237" spans="1:6" x14ac:dyDescent="0.35">
      <c r="A237">
        <f t="shared" si="3"/>
        <v>26.400000000000105</v>
      </c>
      <c r="B237" s="11">
        <f>+A237*'s1'!$H$3+'s1'!$H$4</f>
        <v>-14.010336176618551</v>
      </c>
      <c r="C237" s="12">
        <f>B237-((((((AVERAGE('s1'!$A$3:$A$57)-A237)^2)/'s1'!$H$5)+(1/COUNT('s1'!$A$3:$A$57))))^0.5)*'s1'!$H$12*'s1'!$H$8</f>
        <v>-18.051203895531813</v>
      </c>
      <c r="D237" s="11">
        <f>B237+((((((AVERAGE('s1'!$A$3:$A$57)-A237)^2)/'s1'!$H$5)+(1/COUNT('s1'!$A$3:$A$57))))^0.5)*'s1'!$H$12*'s1'!$H$8</f>
        <v>-9.9694684577052879</v>
      </c>
      <c r="E237" s="11">
        <f>B237-((((((AVERAGE('s1'!$A$3:$A$57)-A237)^2)/'s1'!$H$5)+(1+1/COUNT('s1'!$A$3:$A$57))))^0.5)*'s1'!$H$12*'s1'!$H$8</f>
        <v>-22.002892588493605</v>
      </c>
      <c r="F237" s="13">
        <f>B237+((((((AVERAGE('s1'!$A$3:$A$57)-A237)^2)/'s1'!$H$5)+(1+1/COUNT('s1'!$A$3:$A$57))))^0.5)*'s1'!$H$12*'s1'!$H$8</f>
        <v>-6.0177797647434987</v>
      </c>
    </row>
    <row r="238" spans="1:6" x14ac:dyDescent="0.35">
      <c r="A238">
        <f t="shared" si="3"/>
        <v>26.500000000000107</v>
      </c>
      <c r="B238" s="11">
        <f>+A238*'s1'!$H$3+'s1'!$H$4</f>
        <v>-14.386101354741996</v>
      </c>
      <c r="C238" s="12">
        <f>B238-((((((AVERAGE('s1'!$A$3:$A$57)-A238)^2)/'s1'!$H$5)+(1/COUNT('s1'!$A$3:$A$57))))^0.5)*'s1'!$H$12*'s1'!$H$8</f>
        <v>-18.449095008615561</v>
      </c>
      <c r="D238" s="11">
        <f>B238+((((((AVERAGE('s1'!$A$3:$A$57)-A238)^2)/'s1'!$H$5)+(1/COUNT('s1'!$A$3:$A$57))))^0.5)*'s1'!$H$12*'s1'!$H$8</f>
        <v>-10.32310770086843</v>
      </c>
      <c r="E238" s="11">
        <f>B238-((((((AVERAGE('s1'!$A$3:$A$57)-A238)^2)/'s1'!$H$5)+(1+1/COUNT('s1'!$A$3:$A$57))))^0.5)*'s1'!$H$12*'s1'!$H$8</f>
        <v>-22.389866937682729</v>
      </c>
      <c r="F238" s="13">
        <f>B238+((((((AVERAGE('s1'!$A$3:$A$57)-A238)^2)/'s1'!$H$5)+(1+1/COUNT('s1'!$A$3:$A$57))))^0.5)*'s1'!$H$12*'s1'!$H$8</f>
        <v>-6.3823357718012623</v>
      </c>
    </row>
    <row r="239" spans="1:6" x14ac:dyDescent="0.35">
      <c r="A239">
        <f t="shared" si="3"/>
        <v>26.600000000000108</v>
      </c>
      <c r="B239" s="11">
        <f>+A239*'s1'!$H$3+'s1'!$H$4</f>
        <v>-14.761866532865426</v>
      </c>
      <c r="C239" s="12">
        <f>B239-((((((AVERAGE('s1'!$A$3:$A$57)-A239)^2)/'s1'!$H$5)+(1/COUNT('s1'!$A$3:$A$57))))^0.5)*'s1'!$H$12*'s1'!$H$8</f>
        <v>-18.847070703872443</v>
      </c>
      <c r="D239" s="11">
        <f>B239+((((((AVERAGE('s1'!$A$3:$A$57)-A239)^2)/'s1'!$H$5)+(1/COUNT('s1'!$A$3:$A$57))))^0.5)*'s1'!$H$12*'s1'!$H$8</f>
        <v>-10.676662361858408</v>
      </c>
      <c r="E239" s="11">
        <f>B239-((((((AVERAGE('s1'!$A$3:$A$57)-A239)^2)/'s1'!$H$5)+(1+1/COUNT('s1'!$A$3:$A$57))))^0.5)*'s1'!$H$12*'s1'!$H$8</f>
        <v>-22.776929801116204</v>
      </c>
      <c r="F239" s="13">
        <f>B239+((((((AVERAGE('s1'!$A$3:$A$57)-A239)^2)/'s1'!$H$5)+(1+1/COUNT('s1'!$A$3:$A$57))))^0.5)*'s1'!$H$12*'s1'!$H$8</f>
        <v>-6.7468032646146465</v>
      </c>
    </row>
    <row r="240" spans="1:6" x14ac:dyDescent="0.35">
      <c r="A240">
        <f t="shared" si="3"/>
        <v>26.700000000000109</v>
      </c>
      <c r="B240" s="11">
        <f>+A240*'s1'!$H$3+'s1'!$H$4</f>
        <v>-15.13763171098887</v>
      </c>
      <c r="C240" s="12">
        <f>B240-((((((AVERAGE('s1'!$A$3:$A$57)-A240)^2)/'s1'!$H$5)+(1/COUNT('s1'!$A$3:$A$57))))^0.5)*'s1'!$H$12*'s1'!$H$8</f>
        <v>-19.245129609216466</v>
      </c>
      <c r="D240" s="11">
        <f>B240+((((((AVERAGE('s1'!$A$3:$A$57)-A240)^2)/'s1'!$H$5)+(1/COUNT('s1'!$A$3:$A$57))))^0.5)*'s1'!$H$12*'s1'!$H$8</f>
        <v>-11.030133812761274</v>
      </c>
      <c r="E240" s="11">
        <f>B240-((((((AVERAGE('s1'!$A$3:$A$57)-A240)^2)/'s1'!$H$5)+(1+1/COUNT('s1'!$A$3:$A$57))))^0.5)*'s1'!$H$12*'s1'!$H$8</f>
        <v>-23.164080805027517</v>
      </c>
      <c r="F240" s="13">
        <f>B240+((((((AVERAGE('s1'!$A$3:$A$57)-A240)^2)/'s1'!$H$5)+(1+1/COUNT('s1'!$A$3:$A$57))))^0.5)*'s1'!$H$12*'s1'!$H$8</f>
        <v>-7.1111826169502219</v>
      </c>
    </row>
    <row r="241" spans="1:7" x14ac:dyDescent="0.35">
      <c r="A241">
        <f t="shared" si="3"/>
        <v>26.800000000000111</v>
      </c>
      <c r="B241" s="11">
        <f>+A241*'s1'!$H$3+'s1'!$H$4</f>
        <v>-15.5133968891123</v>
      </c>
      <c r="C241" s="12">
        <f>B241-((((((AVERAGE('s1'!$A$3:$A$57)-A241)^2)/'s1'!$H$5)+(1/COUNT('s1'!$A$3:$A$57))))^0.5)*'s1'!$H$12*'s1'!$H$8</f>
        <v>-19.643270377103164</v>
      </c>
      <c r="D241" s="11">
        <f>B241+((((((AVERAGE('s1'!$A$3:$A$57)-A241)^2)/'s1'!$H$5)+(1/COUNT('s1'!$A$3:$A$57))))^0.5)*'s1'!$H$12*'s1'!$H$8</f>
        <v>-11.383523401121439</v>
      </c>
      <c r="E241" s="11">
        <f>B241-((((((AVERAGE('s1'!$A$3:$A$57)-A241)^2)/'s1'!$H$5)+(1+1/COUNT('s1'!$A$3:$A$57))))^0.5)*'s1'!$H$12*'s1'!$H$8</f>
        <v>-23.551319574860127</v>
      </c>
      <c r="F241" s="13">
        <f>B241+((((((AVERAGE('s1'!$A$3:$A$57)-A241)^2)/'s1'!$H$5)+(1+1/COUNT('s1'!$A$3:$A$57))))^0.5)*'s1'!$H$12*'s1'!$H$8</f>
        <v>-7.4754742033644739</v>
      </c>
    </row>
    <row r="242" spans="1:7" x14ac:dyDescent="0.35">
      <c r="A242">
        <f t="shared" si="3"/>
        <v>26.900000000000112</v>
      </c>
      <c r="B242" s="11">
        <f>+A242*'s1'!$H$3+'s1'!$H$4</f>
        <v>-15.889162067235745</v>
      </c>
      <c r="C242" s="12">
        <f>B242-((((((AVERAGE('s1'!$A$3:$A$57)-A242)^2)/'s1'!$H$5)+(1/COUNT('s1'!$A$3:$A$57))))^0.5)*'s1'!$H$12*'s1'!$H$8</f>
        <v>-20.041491684138791</v>
      </c>
      <c r="D242" s="11">
        <f>B242+((((((AVERAGE('s1'!$A$3:$A$57)-A242)^2)/'s1'!$H$5)+(1/COUNT('s1'!$A$3:$A$57))))^0.5)*'s1'!$H$12*'s1'!$H$8</f>
        <v>-11.736832450332699</v>
      </c>
      <c r="E242" s="11">
        <f>B242-((((((AVERAGE('s1'!$A$3:$A$57)-A242)^2)/'s1'!$H$5)+(1+1/COUNT('s1'!$A$3:$A$57))))^0.5)*'s1'!$H$12*'s1'!$H$8</f>
        <v>-23.938645735314083</v>
      </c>
      <c r="F242" s="13">
        <f>B242+((((((AVERAGE('s1'!$A$3:$A$57)-A242)^2)/'s1'!$H$5)+(1+1/COUNT('s1'!$A$3:$A$57))))^0.5)*'s1'!$H$12*'s1'!$H$8</f>
        <v>-7.8396783991574051</v>
      </c>
    </row>
    <row r="243" spans="1:7" x14ac:dyDescent="0.35">
      <c r="A243">
        <f t="shared" si="3"/>
        <v>27.000000000000114</v>
      </c>
      <c r="B243" s="11">
        <f>+A243*'s1'!$H$3+'s1'!$H$4</f>
        <v>-16.264927245359175</v>
      </c>
      <c r="C243" s="12">
        <f>B243-((((((AVERAGE('s1'!$A$3:$A$57)-A243)^2)/'s1'!$H$5)+(1/COUNT('s1'!$A$3:$A$57))))^0.5)*'s1'!$H$12*'s1'!$H$8</f>
        <v>-20.439792230690472</v>
      </c>
      <c r="D243" s="11">
        <f>B243+((((((AVERAGE('s1'!$A$3:$A$57)-A243)^2)/'s1'!$H$5)+(1/COUNT('s1'!$A$3:$A$57))))^0.5)*'s1'!$H$12*'s1'!$H$8</f>
        <v>-12.090062260027878</v>
      </c>
      <c r="E243" s="11">
        <f>B243-((((((AVERAGE('s1'!$A$3:$A$57)-A243)^2)/'s1'!$H$5)+(1+1/COUNT('s1'!$A$3:$A$57))))^0.5)*'s1'!$H$12*'s1'!$H$8</f>
        <v>-24.326058910392007</v>
      </c>
      <c r="F243" s="13">
        <f>B243+((((((AVERAGE('s1'!$A$3:$A$57)-A243)^2)/'s1'!$H$5)+(1+1/COUNT('s1'!$A$3:$A$57))))^0.5)*'s1'!$H$12*'s1'!$H$8</f>
        <v>-8.2037955803263412</v>
      </c>
      <c r="G243">
        <v>-18</v>
      </c>
    </row>
    <row r="244" spans="1:7" x14ac:dyDescent="0.35">
      <c r="A244">
        <f t="shared" si="3"/>
        <v>27.100000000000115</v>
      </c>
      <c r="B244" s="11">
        <f>+A244*'s1'!$H$3+'s1'!$H$4</f>
        <v>-16.640692423482619</v>
      </c>
      <c r="C244" s="12">
        <f>B244-((((((AVERAGE('s1'!$A$3:$A$57)-A244)^2)/'s1'!$H$5)+(1/COUNT('s1'!$A$3:$A$57))))^0.5)*'s1'!$H$12*'s1'!$H$8</f>
        <v>-20.838170740498096</v>
      </c>
      <c r="D244" s="11">
        <f>B244+((((((AVERAGE('s1'!$A$3:$A$57)-A244)^2)/'s1'!$H$5)+(1/COUNT('s1'!$A$3:$A$57))))^0.5)*'s1'!$H$12*'s1'!$H$8</f>
        <v>-12.443214106467142</v>
      </c>
      <c r="E244" s="11">
        <f>B244-((((((AVERAGE('s1'!$A$3:$A$57)-A244)^2)/'s1'!$H$5)+(1+1/COUNT('s1'!$A$3:$A$57))))^0.5)*'s1'!$H$12*'s1'!$H$8</f>
        <v>-24.713558723444784</v>
      </c>
      <c r="F244" s="13">
        <f>B244+((((((AVERAGE('s1'!$A$3:$A$57)-A244)^2)/'s1'!$H$5)+(1+1/COUNT('s1'!$A$3:$A$57))))^0.5)*'s1'!$H$12*'s1'!$H$8</f>
        <v>-8.5678261235204545</v>
      </c>
    </row>
    <row r="245" spans="1:7" x14ac:dyDescent="0.35">
      <c r="A245">
        <f t="shared" si="3"/>
        <v>27.200000000000117</v>
      </c>
      <c r="B245" s="11">
        <f>+A245*'s1'!$H$3+'s1'!$H$4</f>
        <v>-17.016457601606064</v>
      </c>
      <c r="C245" s="12">
        <f>B245-((((((AVERAGE('s1'!$A$3:$A$57)-A245)^2)/'s1'!$H$5)+(1/COUNT('s1'!$A$3:$A$57))))^0.5)*'s1'!$H$12*'s1'!$H$8</f>
        <v>-21.236625960287931</v>
      </c>
      <c r="D245" s="11">
        <f>B245+((((((AVERAGE('s1'!$A$3:$A$57)-A245)^2)/'s1'!$H$5)+(1/COUNT('s1'!$A$3:$A$57))))^0.5)*'s1'!$H$12*'s1'!$H$8</f>
        <v>-12.796289242924196</v>
      </c>
      <c r="E245" s="11">
        <f>B245-((((((AVERAGE('s1'!$A$3:$A$57)-A245)^2)/'s1'!$H$5)+(1+1/COUNT('s1'!$A$3:$A$57))))^0.5)*'s1'!$H$12*'s1'!$H$8</f>
        <v>-25.101144797216623</v>
      </c>
      <c r="F245" s="13">
        <f>B245+((((((AVERAGE('s1'!$A$3:$A$57)-A245)^2)/'s1'!$H$5)+(1+1/COUNT('s1'!$A$3:$A$57))))^0.5)*'s1'!$H$12*'s1'!$H$8</f>
        <v>-8.9317704059955041</v>
      </c>
    </row>
    <row r="246" spans="1:7" x14ac:dyDescent="0.35">
      <c r="A246">
        <f t="shared" si="3"/>
        <v>27.300000000000118</v>
      </c>
      <c r="B246" s="11">
        <f>+A246*'s1'!$H$3+'s1'!$H$4</f>
        <v>-17.392222779729494</v>
      </c>
      <c r="C246" s="12">
        <f>B246-((((((AVERAGE('s1'!$A$3:$A$57)-A246)^2)/'s1'!$H$5)+(1/COUNT('s1'!$A$3:$A$57))))^0.5)*'s1'!$H$12*'s1'!$H$8</f>
        <v>-21.635156659388571</v>
      </c>
      <c r="D246" s="11">
        <f>B246+((((((AVERAGE('s1'!$A$3:$A$57)-A246)^2)/'s1'!$H$5)+(1/COUNT('s1'!$A$3:$A$57))))^0.5)*'s1'!$H$12*'s1'!$H$8</f>
        <v>-13.149288900070417</v>
      </c>
      <c r="E246" s="11">
        <f>B246-((((((AVERAGE('s1'!$A$3:$A$57)-A246)^2)/'s1'!$H$5)+(1+1/COUNT('s1'!$A$3:$A$57))))^0.5)*'s1'!$H$12*'s1'!$H$8</f>
        <v>-25.488816753889772</v>
      </c>
      <c r="F246" s="13">
        <f>B246+((((((AVERAGE('s1'!$A$3:$A$57)-A246)^2)/'s1'!$H$5)+(1+1/COUNT('s1'!$A$3:$A$57))))^0.5)*'s1'!$H$12*'s1'!$H$8</f>
        <v>-9.2956288055692138</v>
      </c>
    </row>
    <row r="247" spans="1:7" x14ac:dyDescent="0.35">
      <c r="A247">
        <f t="shared" si="3"/>
        <v>27.400000000000119</v>
      </c>
      <c r="B247" s="11">
        <f>+A247*'s1'!$H$3+'s1'!$H$4</f>
        <v>-17.767987957852938</v>
      </c>
      <c r="C247" s="12">
        <f>B247-((((((AVERAGE('s1'!$A$3:$A$57)-A247)^2)/'s1'!$H$5)+(1/COUNT('s1'!$A$3:$A$57))))^0.5)*'s1'!$H$12*'s1'!$H$8</f>
        <v>-22.033761629349438</v>
      </c>
      <c r="D247" s="11">
        <f>B247+((((((AVERAGE('s1'!$A$3:$A$57)-A247)^2)/'s1'!$H$5)+(1/COUNT('s1'!$A$3:$A$57))))^0.5)*'s1'!$H$12*'s1'!$H$8</f>
        <v>-13.502214286356438</v>
      </c>
      <c r="E247" s="11">
        <f>B247-((((((AVERAGE('s1'!$A$3:$A$57)-A247)^2)/'s1'!$H$5)+(1+1/COUNT('s1'!$A$3:$A$57))))^0.5)*'s1'!$H$12*'s1'!$H$8</f>
        <v>-25.87657421512877</v>
      </c>
      <c r="F247" s="13">
        <f>B247+((((((AVERAGE('s1'!$A$3:$A$57)-A247)^2)/'s1'!$H$5)+(1+1/COUNT('s1'!$A$3:$A$57))))^0.5)*'s1'!$H$12*'s1'!$H$8</f>
        <v>-9.6594017005771065</v>
      </c>
    </row>
    <row r="248" spans="1:7" x14ac:dyDescent="0.35">
      <c r="A248">
        <f t="shared" si="3"/>
        <v>27.500000000000121</v>
      </c>
      <c r="B248" s="11">
        <f>+A248*'s1'!$H$3+'s1'!$H$4</f>
        <v>-18.143753135976368</v>
      </c>
      <c r="C248" s="12">
        <f>B248-((((((AVERAGE('s1'!$A$3:$A$57)-A248)^2)/'s1'!$H$5)+(1/COUNT('s1'!$A$3:$A$57))))^0.5)*'s1'!$H$12*'s1'!$H$8</f>
        <v>-22.432439683561931</v>
      </c>
      <c r="D248" s="11">
        <f>B248+((((((AVERAGE('s1'!$A$3:$A$57)-A248)^2)/'s1'!$H$5)+(1/COUNT('s1'!$A$3:$A$57))))^0.5)*'s1'!$H$12*'s1'!$H$8</f>
        <v>-13.855066588390807</v>
      </c>
      <c r="E248" s="11">
        <f>B248-((((((AVERAGE('s1'!$A$3:$A$57)-A248)^2)/'s1'!$H$5)+(1+1/COUNT('s1'!$A$3:$A$57))))^0.5)*'s1'!$H$12*'s1'!$H$8</f>
        <v>-26.26441680212405</v>
      </c>
      <c r="F248" s="13">
        <f>B248+((((((AVERAGE('s1'!$A$3:$A$57)-A248)^2)/'s1'!$H$5)+(1+1/COUNT('s1'!$A$3:$A$57))))^0.5)*'s1'!$H$12*'s1'!$H$8</f>
        <v>-10.023089469828687</v>
      </c>
    </row>
    <row r="249" spans="1:7" x14ac:dyDescent="0.35">
      <c r="A249">
        <f t="shared" si="3"/>
        <v>27.600000000000122</v>
      </c>
      <c r="B249" s="11">
        <f>+A249*'s1'!$H$3+'s1'!$H$4</f>
        <v>-18.519518314099813</v>
      </c>
      <c r="C249" s="12">
        <f>B249-((((((AVERAGE('s1'!$A$3:$A$57)-A249)^2)/'s1'!$H$5)+(1/COUNT('s1'!$A$3:$A$57))))^0.5)*'s1'!$H$12*'s1'!$H$8</f>
        <v>-22.831189656883801</v>
      </c>
      <c r="D249" s="11">
        <f>B249+((((((AVERAGE('s1'!$A$3:$A$57)-A249)^2)/'s1'!$H$5)+(1/COUNT('s1'!$A$3:$A$57))))^0.5)*'s1'!$H$12*'s1'!$H$8</f>
        <v>-14.207846971315824</v>
      </c>
      <c r="E249" s="11">
        <f>B249-((((((AVERAGE('s1'!$A$3:$A$57)-A249)^2)/'s1'!$H$5)+(1+1/COUNT('s1'!$A$3:$A$57))))^0.5)*'s1'!$H$12*'s1'!$H$8</f>
        <v>-26.652344135635303</v>
      </c>
      <c r="F249" s="13">
        <f>B249+((((((AVERAGE('s1'!$A$3:$A$57)-A249)^2)/'s1'!$H$5)+(1+1/COUNT('s1'!$A$3:$A$57))))^0.5)*'s1'!$H$12*'s1'!$H$8</f>
        <v>-10.386692492564322</v>
      </c>
    </row>
    <row r="250" spans="1:7" x14ac:dyDescent="0.35">
      <c r="A250">
        <f t="shared" si="3"/>
        <v>27.700000000000124</v>
      </c>
      <c r="B250" s="11">
        <f>+A250*'s1'!$H$3+'s1'!$H$4</f>
        <v>-18.895283492223243</v>
      </c>
      <c r="C250" s="12">
        <f>B250-((((((AVERAGE('s1'!$A$3:$A$57)-A250)^2)/'s1'!$H$5)+(1/COUNT('s1'!$A$3:$A$57))))^0.5)*'s1'!$H$12*'s1'!$H$8</f>
        <v>-23.230010405266636</v>
      </c>
      <c r="D250" s="11">
        <f>B250+((((((AVERAGE('s1'!$A$3:$A$57)-A250)^2)/'s1'!$H$5)+(1/COUNT('s1'!$A$3:$A$57))))^0.5)*'s1'!$H$12*'s1'!$H$8</f>
        <v>-14.560556579179849</v>
      </c>
      <c r="E250" s="11">
        <f>B250-((((((AVERAGE('s1'!$A$3:$A$57)-A250)^2)/'s1'!$H$5)+(1+1/COUNT('s1'!$A$3:$A$57))))^0.5)*'s1'!$H$12*'s1'!$H$8</f>
        <v>-27.040355836034095</v>
      </c>
      <c r="F250" s="13">
        <f>B250+((((((AVERAGE('s1'!$A$3:$A$57)-A250)^2)/'s1'!$H$5)+(1+1/COUNT('s1'!$A$3:$A$57))))^0.5)*'s1'!$H$12*'s1'!$H$8</f>
        <v>-10.750211148412388</v>
      </c>
    </row>
    <row r="251" spans="1:7" x14ac:dyDescent="0.35">
      <c r="A251">
        <f t="shared" si="3"/>
        <v>27.800000000000125</v>
      </c>
      <c r="B251" s="11">
        <f>+A251*'s1'!$H$3+'s1'!$H$4</f>
        <v>-19.271048670346687</v>
      </c>
      <c r="C251" s="12">
        <f>B251-((((((AVERAGE('s1'!$A$3:$A$57)-A251)^2)/'s1'!$H$5)+(1/COUNT('s1'!$A$3:$A$57))))^0.5)*'s1'!$H$12*'s1'!$H$8</f>
        <v>-23.628900805387005</v>
      </c>
      <c r="D251" s="11">
        <f>B251+((((((AVERAGE('s1'!$A$3:$A$57)-A251)^2)/'s1'!$H$5)+(1/COUNT('s1'!$A$3:$A$57))))^0.5)*'s1'!$H$12*'s1'!$H$8</f>
        <v>-14.913196535306369</v>
      </c>
      <c r="E251" s="11">
        <f>B251-((((((AVERAGE('s1'!$A$3:$A$57)-A251)^2)/'s1'!$H$5)+(1+1/COUNT('s1'!$A$3:$A$57))))^0.5)*'s1'!$H$12*'s1'!$H$8</f>
        <v>-27.42845152334624</v>
      </c>
      <c r="F251" s="13">
        <f>B251+((((((AVERAGE('s1'!$A$3:$A$57)-A251)^2)/'s1'!$H$5)+(1+1/COUNT('s1'!$A$3:$A$57))))^0.5)*'s1'!$H$12*'s1'!$H$8</f>
        <v>-11.113645817347136</v>
      </c>
    </row>
    <row r="252" spans="1:7" x14ac:dyDescent="0.35">
      <c r="A252">
        <f t="shared" si="3"/>
        <v>27.900000000000126</v>
      </c>
      <c r="B252" s="11">
        <f>+A252*'s1'!$H$3+'s1'!$H$4</f>
        <v>-19.646813848470117</v>
      </c>
      <c r="C252" s="12">
        <f>B252-((((((AVERAGE('s1'!$A$3:$A$57)-A252)^2)/'s1'!$H$5)+(1/COUNT('s1'!$A$3:$A$57))))^0.5)*'s1'!$H$12*'s1'!$H$8</f>
        <v>-24.027859754281067</v>
      </c>
      <c r="D252" s="11">
        <f>B252+((((((AVERAGE('s1'!$A$3:$A$57)-A252)^2)/'s1'!$H$5)+(1/COUNT('s1'!$A$3:$A$57))))^0.5)*'s1'!$H$12*'s1'!$H$8</f>
        <v>-15.265767942659165</v>
      </c>
      <c r="E252" s="11">
        <f>B252-((((((AVERAGE('s1'!$A$3:$A$57)-A252)^2)/'s1'!$H$5)+(1+1/COUNT('s1'!$A$3:$A$57))))^0.5)*'s1'!$H$12*'s1'!$H$8</f>
        <v>-27.816630817293387</v>
      </c>
      <c r="F252" s="13">
        <f>B252+((((((AVERAGE('s1'!$A$3:$A$57)-A252)^2)/'s1'!$H$5)+(1+1/COUNT('s1'!$A$3:$A$57))))^0.5)*'s1'!$H$12*'s1'!$H$8</f>
        <v>-11.476996879646848</v>
      </c>
    </row>
    <row r="253" spans="1:7" x14ac:dyDescent="0.35">
      <c r="A253">
        <f t="shared" si="3"/>
        <v>28.000000000000128</v>
      </c>
      <c r="B253" s="11">
        <f>+A253*'s1'!$H$3+'s1'!$H$4</f>
        <v>-20.022579026593561</v>
      </c>
      <c r="C253" s="12">
        <f>B253-((((((AVERAGE('s1'!$A$3:$A$57)-A253)^2)/'s1'!$H$5)+(1/COUNT('s1'!$A$3:$A$57))))^0.5)*'s1'!$H$12*'s1'!$H$8</f>
        <v>-24.426886168983277</v>
      </c>
      <c r="D253" s="11">
        <f>B253+((((((AVERAGE('s1'!$A$3:$A$57)-A253)^2)/'s1'!$H$5)+(1/COUNT('s1'!$A$3:$A$57))))^0.5)*'s1'!$H$12*'s1'!$H$8</f>
        <v>-15.618271884203846</v>
      </c>
      <c r="E253" s="11">
        <f>B253-((((((AVERAGE('s1'!$A$3:$A$57)-A253)^2)/'s1'!$H$5)+(1+1/COUNT('s1'!$A$3:$A$57))))^0.5)*'s1'!$H$12*'s1'!$H$8</f>
        <v>-28.204893337334425</v>
      </c>
      <c r="F253" s="13">
        <f>B253+((((((AVERAGE('s1'!$A$3:$A$57)-A253)^2)/'s1'!$H$5)+(1+1/COUNT('s1'!$A$3:$A$57))))^0.5)*'s1'!$H$12*'s1'!$H$8</f>
        <v>-11.840264715852696</v>
      </c>
    </row>
    <row r="254" spans="1:7" x14ac:dyDescent="0.35">
      <c r="A254">
        <f t="shared" si="3"/>
        <v>28.100000000000129</v>
      </c>
      <c r="B254" s="11">
        <f>+A254*'s1'!$H$3+'s1'!$H$4</f>
        <v>-20.398344204716992</v>
      </c>
      <c r="C254" s="12">
        <f>B254-((((((AVERAGE('s1'!$A$3:$A$57)-A254)^2)/'s1'!$H$5)+(1/COUNT('s1'!$A$3:$A$57))))^0.5)*'s1'!$H$12*'s1'!$H$8</f>
        <v>-24.825978986168813</v>
      </c>
      <c r="D254" s="11">
        <f>B254+((((((AVERAGE('s1'!$A$3:$A$57)-A254)^2)/'s1'!$H$5)+(1/COUNT('s1'!$A$3:$A$57))))^0.5)*'s1'!$H$12*'s1'!$H$8</f>
        <v>-15.97070942326517</v>
      </c>
      <c r="E254" s="11">
        <f>B254-((((((AVERAGE('s1'!$A$3:$A$57)-A254)^2)/'s1'!$H$5)+(1+1/COUNT('s1'!$A$3:$A$57))))^0.5)*'s1'!$H$12*'s1'!$H$8</f>
        <v>-28.593238702706071</v>
      </c>
      <c r="F254" s="13">
        <f>B254+((((((AVERAGE('s1'!$A$3:$A$57)-A254)^2)/'s1'!$H$5)+(1+1/COUNT('s1'!$A$3:$A$57))))^0.5)*'s1'!$H$12*'s1'!$H$8</f>
        <v>-12.203449706727913</v>
      </c>
    </row>
    <row r="255" spans="1:7" x14ac:dyDescent="0.35">
      <c r="A255">
        <f t="shared" si="3"/>
        <v>28.200000000000131</v>
      </c>
      <c r="B255" s="11">
        <f>+A255*'s1'!$H$3+'s1'!$H$4</f>
        <v>-20.774109382840436</v>
      </c>
      <c r="C255" s="12">
        <f>B255-((((((AVERAGE('s1'!$A$3:$A$57)-A255)^2)/'s1'!$H$5)+(1/COUNT('s1'!$A$3:$A$57))))^0.5)*'s1'!$H$12*'s1'!$H$8</f>
        <v>-25.225137161800422</v>
      </c>
      <c r="D255" s="11">
        <f>B255+((((((AVERAGE('s1'!$A$3:$A$57)-A255)^2)/'s1'!$H$5)+(1/COUNT('s1'!$A$3:$A$57))))^0.5)*'s1'!$H$12*'s1'!$H$8</f>
        <v>-16.32308160388045</v>
      </c>
      <c r="E255" s="11">
        <f>B255-((((((AVERAGE('s1'!$A$3:$A$57)-A255)^2)/'s1'!$H$5)+(1+1/COUNT('s1'!$A$3:$A$57))))^0.5)*'s1'!$H$12*'s1'!$H$8</f>
        <v>-28.981666532463166</v>
      </c>
      <c r="F255" s="13">
        <f>B255+((((((AVERAGE('s1'!$A$3:$A$57)-A255)^2)/'s1'!$H$5)+(1+1/COUNT('s1'!$A$3:$A$57))))^0.5)*'s1'!$H$12*'s1'!$H$8</f>
        <v>-12.566552233217706</v>
      </c>
    </row>
    <row r="256" spans="1:7" x14ac:dyDescent="0.35">
      <c r="A256">
        <f t="shared" si="3"/>
        <v>28.300000000000132</v>
      </c>
      <c r="B256" s="11">
        <f>+A256*'s1'!$H$3+'s1'!$H$4</f>
        <v>-21.149874560963866</v>
      </c>
      <c r="C256" s="12">
        <f>B256-((((((AVERAGE('s1'!$A$3:$A$57)-A256)^2)/'s1'!$H$5)+(1/COUNT('s1'!$A$3:$A$57))))^0.5)*'s1'!$H$12*'s1'!$H$8</f>
        <v>-25.624359670779267</v>
      </c>
      <c r="D256" s="11">
        <f>B256+((((((AVERAGE('s1'!$A$3:$A$57)-A256)^2)/'s1'!$H$5)+(1/COUNT('s1'!$A$3:$A$57))))^0.5)*'s1'!$H$12*'s1'!$H$8</f>
        <v>-16.675389451148465</v>
      </c>
      <c r="E256" s="11">
        <f>B256-((((((AVERAGE('s1'!$A$3:$A$57)-A256)^2)/'s1'!$H$5)+(1+1/COUNT('s1'!$A$3:$A$57))))^0.5)*'s1'!$H$12*'s1'!$H$8</f>
        <v>-29.370176445518318</v>
      </c>
      <c r="F256" s="13">
        <f>B256+((((((AVERAGE('s1'!$A$3:$A$57)-A256)^2)/'s1'!$H$5)+(1+1/COUNT('s1'!$A$3:$A$57))))^0.5)*'s1'!$H$12*'s1'!$H$8</f>
        <v>-12.929572676409414</v>
      </c>
    </row>
    <row r="257" spans="1:7" x14ac:dyDescent="0.35">
      <c r="A257">
        <f t="shared" si="3"/>
        <v>28.400000000000134</v>
      </c>
      <c r="B257" s="11">
        <f>+A257*'s1'!$H$3+'s1'!$H$4</f>
        <v>-21.52563973908731</v>
      </c>
      <c r="C257" s="12">
        <f>B257-((((((AVERAGE('s1'!$A$3:$A$57)-A257)^2)/'s1'!$H$5)+(1/COUNT('s1'!$A$3:$A$57))))^0.5)*'s1'!$H$12*'s1'!$H$8</f>
        <v>-26.023645506600367</v>
      </c>
      <c r="D257" s="11">
        <f>B257+((((((AVERAGE('s1'!$A$3:$A$57)-A257)^2)/'s1'!$H$5)+(1/COUNT('s1'!$A$3:$A$57))))^0.5)*'s1'!$H$12*'s1'!$H$8</f>
        <v>-17.027633971574254</v>
      </c>
      <c r="E257" s="11">
        <f>B257-((((((AVERAGE('s1'!$A$3:$A$57)-A257)^2)/'s1'!$H$5)+(1+1/COUNT('s1'!$A$3:$A$57))))^0.5)*'s1'!$H$12*'s1'!$H$8</f>
        <v>-29.758768060681142</v>
      </c>
      <c r="F257" s="13">
        <f>B257+((((((AVERAGE('s1'!$A$3:$A$57)-A257)^2)/'s1'!$H$5)+(1+1/COUNT('s1'!$A$3:$A$57))))^0.5)*'s1'!$H$12*'s1'!$H$8</f>
        <v>-13.292511417493481</v>
      </c>
    </row>
    <row r="258" spans="1:7" x14ac:dyDescent="0.35">
      <c r="A258">
        <f t="shared" si="3"/>
        <v>28.500000000000135</v>
      </c>
      <c r="B258" s="11">
        <f>+A258*'s1'!$H$3+'s1'!$H$4</f>
        <v>-21.901404917210741</v>
      </c>
      <c r="C258" s="12">
        <f>B258-((((((AVERAGE('s1'!$A$3:$A$57)-A258)^2)/'s1'!$H$5)+(1/COUNT('s1'!$A$3:$A$57))))^0.5)*'s1'!$H$12*'s1'!$H$8</f>
        <v>-26.422993681012287</v>
      </c>
      <c r="D258" s="11">
        <f>B258+((((((AVERAGE('s1'!$A$3:$A$57)-A258)^2)/'s1'!$H$5)+(1/COUNT('s1'!$A$3:$A$57))))^0.5)*'s1'!$H$12*'s1'!$H$8</f>
        <v>-17.379816153409195</v>
      </c>
      <c r="E258" s="11">
        <f>B258-((((((AVERAGE('s1'!$A$3:$A$57)-A258)^2)/'s1'!$H$5)+(1+1/COUNT('s1'!$A$3:$A$57))))^0.5)*'s1'!$H$12*'s1'!$H$8</f>
        <v>-30.147440996696815</v>
      </c>
      <c r="F258" s="13">
        <f>B258+((((((AVERAGE('s1'!$A$3:$A$57)-A258)^2)/'s1'!$H$5)+(1+1/COUNT('s1'!$A$3:$A$57))))^0.5)*'s1'!$H$12*'s1'!$H$8</f>
        <v>-13.655368837724664</v>
      </c>
    </row>
    <row r="259" spans="1:7" x14ac:dyDescent="0.35">
      <c r="A259">
        <f t="shared" si="3"/>
        <v>28.600000000000136</v>
      </c>
      <c r="B259" s="11">
        <f>+A259*'s1'!$H$3+'s1'!$H$4</f>
        <v>-22.277170095334185</v>
      </c>
      <c r="C259" s="12">
        <f>B259-((((((AVERAGE('s1'!$A$3:$A$57)-A259)^2)/'s1'!$H$5)+(1/COUNT('s1'!$A$3:$A$57))))^0.5)*'s1'!$H$12*'s1'!$H$8</f>
        <v>-26.822403223681594</v>
      </c>
      <c r="D259" s="11">
        <f>B259+((((((AVERAGE('s1'!$A$3:$A$57)-A259)^2)/'s1'!$H$5)+(1/COUNT('s1'!$A$3:$A$57))))^0.5)*'s1'!$H$12*'s1'!$H$8</f>
        <v>-17.731936966986776</v>
      </c>
      <c r="E259" s="11">
        <f>B259-((((((AVERAGE('s1'!$A$3:$A$57)-A259)^2)/'s1'!$H$5)+(1+1/COUNT('s1'!$A$3:$A$57))))^0.5)*'s1'!$H$12*'s1'!$H$8</f>
        <v>-30.536194872284334</v>
      </c>
      <c r="F259" s="13">
        <f>B259+((((((AVERAGE('s1'!$A$3:$A$57)-A259)^2)/'s1'!$H$5)+(1+1/COUNT('s1'!$A$3:$A$57))))^0.5)*'s1'!$H$12*'s1'!$H$8</f>
        <v>-14.018145318384034</v>
      </c>
    </row>
    <row r="260" spans="1:7" x14ac:dyDescent="0.35">
      <c r="A260">
        <f t="shared" si="3"/>
        <v>28.700000000000138</v>
      </c>
      <c r="B260" s="11">
        <f>+A260*'s1'!$H$3+'s1'!$H$4</f>
        <v>-22.652935273457615</v>
      </c>
      <c r="C260" s="12">
        <f>B260-((((((AVERAGE('s1'!$A$3:$A$57)-A260)^2)/'s1'!$H$5)+(1/COUNT('s1'!$A$3:$A$57))))^0.5)*'s1'!$H$12*'s1'!$H$8</f>
        <v>-27.221873181861696</v>
      </c>
      <c r="D260" s="11">
        <f>B260+((((((AVERAGE('s1'!$A$3:$A$57)-A260)^2)/'s1'!$H$5)+(1/COUNT('s1'!$A$3:$A$57))))^0.5)*'s1'!$H$12*'s1'!$H$8</f>
        <v>-18.083997365053534</v>
      </c>
      <c r="E260" s="11">
        <f>B260-((((((AVERAGE('s1'!$A$3:$A$57)-A260)^2)/'s1'!$H$5)+(1+1/COUNT('s1'!$A$3:$A$57))))^0.5)*'s1'!$H$12*'s1'!$H$8</f>
        <v>-30.925029306173975</v>
      </c>
      <c r="F260" s="13">
        <f>B260+((((((AVERAGE('s1'!$A$3:$A$57)-A260)^2)/'s1'!$H$5)+(1+1/COUNT('s1'!$A$3:$A$57))))^0.5)*'s1'!$H$12*'s1'!$H$8</f>
        <v>-14.380841240741256</v>
      </c>
    </row>
    <row r="261" spans="1:7" x14ac:dyDescent="0.35">
      <c r="A261">
        <f>+A260+0.1</f>
        <v>28.800000000000139</v>
      </c>
      <c r="B261" s="11">
        <f>+A261*'s1'!$H$3+'s1'!$H$4</f>
        <v>-23.028700451581059</v>
      </c>
      <c r="C261" s="12">
        <f>B261-((((((AVERAGE('s1'!$A$3:$A$57)-A261)^2)/'s1'!$H$5)+(1/COUNT('s1'!$A$3:$A$57))))^0.5)*'s1'!$H$12*'s1'!$H$8</f>
        <v>-27.621402620066583</v>
      </c>
      <c r="D261" s="11">
        <f>B261+((((((AVERAGE('s1'!$A$3:$A$57)-A261)^2)/'s1'!$H$5)+(1/COUNT('s1'!$A$3:$A$57))))^0.5)*'s1'!$H$12*'s1'!$H$8</f>
        <v>-18.435998283095536</v>
      </c>
      <c r="E261" s="11">
        <f>B261-((((((AVERAGE('s1'!$A$3:$A$57)-A261)^2)/'s1'!$H$5)+(1+1/COUNT('s1'!$A$3:$A$57))))^0.5)*'s1'!$H$12*'s1'!$H$8</f>
        <v>-31.313943917144481</v>
      </c>
      <c r="F261" s="13">
        <f>B261+((((((AVERAGE('s1'!$A$3:$A$57)-A261)^2)/'s1'!$H$5)+(1+1/COUNT('s1'!$A$3:$A$57))))^0.5)*'s1'!$H$12*'s1'!$H$8</f>
        <v>-14.743456986017637</v>
      </c>
    </row>
    <row r="262" spans="1:7" x14ac:dyDescent="0.35">
      <c r="A262">
        <f>+A261+0.1</f>
        <v>28.900000000000141</v>
      </c>
      <c r="B262" s="11">
        <f>+A262*'s1'!$H$3+'s1'!$H$4</f>
        <v>-23.40446562970449</v>
      </c>
      <c r="C262" s="12">
        <f>B262-((((((AVERAGE('s1'!$A$3:$A$57)-A262)^2)/'s1'!$H$5)+(1/COUNT('s1'!$A$3:$A$57))))^0.5)*'s1'!$H$12*'s1'!$H$8</f>
        <v>-28.020990619749071</v>
      </c>
      <c r="D262" s="11">
        <f>B262+((((((AVERAGE('s1'!$A$3:$A$57)-A262)^2)/'s1'!$H$5)+(1/COUNT('s1'!$A$3:$A$57))))^0.5)*'s1'!$H$12*'s1'!$H$8</f>
        <v>-18.787940639659908</v>
      </c>
      <c r="E262" s="11">
        <f>B262-((((((AVERAGE('s1'!$A$3:$A$57)-A262)^2)/'s1'!$H$5)+(1+1/COUNT('s1'!$A$3:$A$57))))^0.5)*'s1'!$H$12*'s1'!$H$8</f>
        <v>-31.70293832405951</v>
      </c>
      <c r="F262" s="13">
        <f>B262+((((((AVERAGE('s1'!$A$3:$A$57)-A262)^2)/'s1'!$H$5)+(1+1/COUNT('s1'!$A$3:$A$57))))^0.5)*'s1'!$H$12*'s1'!$H$8</f>
        <v>-15.105992935349468</v>
      </c>
    </row>
    <row r="263" spans="1:7" x14ac:dyDescent="0.35">
      <c r="A263">
        <f>+A262+0.1</f>
        <v>29.000000000000142</v>
      </c>
      <c r="B263" s="11">
        <f>+A263*'s1'!$H$3+'s1'!$H$4</f>
        <v>-23.780230807827934</v>
      </c>
      <c r="C263" s="12">
        <f>B263-((((((AVERAGE('s1'!$A$3:$A$57)-A263)^2)/'s1'!$H$5)+(1/COUNT('s1'!$A$3:$A$57))))^0.5)*'s1'!$H$12*'s1'!$H$8</f>
        <v>-28.42063627898402</v>
      </c>
      <c r="D263" s="11">
        <f>B263+((((((AVERAGE('s1'!$A$3:$A$57)-A263)^2)/'s1'!$H$5)+(1/COUNT('s1'!$A$3:$A$57))))^0.5)*'s1'!$H$12*'s1'!$H$8</f>
        <v>-19.139825336671848</v>
      </c>
      <c r="E263" s="11">
        <f>B263-((((((AVERAGE('s1'!$A$3:$A$57)-A263)^2)/'s1'!$H$5)+(1+1/COUNT('s1'!$A$3:$A$57))))^0.5)*'s1'!$H$12*'s1'!$H$8</f>
        <v>-32.09201214590373</v>
      </c>
      <c r="F263" s="13">
        <f>B263+((((((AVERAGE('s1'!$A$3:$A$57)-A263)^2)/'s1'!$H$5)+(1+1/COUNT('s1'!$A$3:$A$57))))^0.5)*'s1'!$H$12*'s1'!$H$8</f>
        <v>-15.468449469752137</v>
      </c>
      <c r="G263">
        <v>-26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2F6B-56C0-475F-AF59-39FF0AF086F5}">
  <dimension ref="A1:I33"/>
  <sheetViews>
    <sheetView workbookViewId="0">
      <selection activeCell="C13" sqref="C13"/>
    </sheetView>
  </sheetViews>
  <sheetFormatPr defaultRowHeight="12.5" x14ac:dyDescent="0.25"/>
  <cols>
    <col min="1" max="1" width="15.07421875" style="17" customWidth="1"/>
    <col min="2" max="2" width="10.921875" style="17" customWidth="1"/>
    <col min="3" max="3" width="11.3828125" style="17" customWidth="1"/>
    <col min="4" max="4" width="12.69140625" style="17" bestFit="1" customWidth="1"/>
    <col min="5" max="6" width="9.23046875" style="17"/>
    <col min="7" max="7" width="12.23046875" style="17" customWidth="1"/>
    <col min="8" max="8" width="10.3046875" style="17" customWidth="1"/>
    <col min="9" max="9" width="13.69140625" style="17" customWidth="1"/>
    <col min="10" max="16384" width="9.23046875" style="17"/>
  </cols>
  <sheetData>
    <row r="1" spans="1:4" ht="30" x14ac:dyDescent="0.6">
      <c r="A1" s="16" t="s">
        <v>30</v>
      </c>
    </row>
    <row r="3" spans="1:4" ht="15.5" x14ac:dyDescent="0.35">
      <c r="A3" s="18" t="s">
        <v>31</v>
      </c>
      <c r="B3" s="18" t="s">
        <v>32</v>
      </c>
      <c r="C3" s="18" t="s">
        <v>33</v>
      </c>
      <c r="D3" s="18" t="s">
        <v>34</v>
      </c>
    </row>
    <row r="4" spans="1:4" ht="15.5" x14ac:dyDescent="0.35">
      <c r="A4" s="18">
        <v>39</v>
      </c>
      <c r="B4" s="18">
        <v>192</v>
      </c>
      <c r="C4" s="18">
        <v>1.2</v>
      </c>
      <c r="D4" s="18">
        <v>12.2</v>
      </c>
    </row>
    <row r="5" spans="1:4" ht="15.5" x14ac:dyDescent="0.35">
      <c r="A5" s="18">
        <v>29</v>
      </c>
      <c r="B5" s="18">
        <v>199</v>
      </c>
      <c r="C5" s="18">
        <v>1.4</v>
      </c>
      <c r="D5" s="18">
        <v>13.8</v>
      </c>
    </row>
    <row r="6" spans="1:4" ht="15.5" x14ac:dyDescent="0.35">
      <c r="A6" s="18">
        <v>39</v>
      </c>
      <c r="B6" s="18">
        <v>196</v>
      </c>
      <c r="C6" s="18">
        <v>1.5</v>
      </c>
      <c r="D6" s="18">
        <v>12.8</v>
      </c>
    </row>
    <row r="7" spans="1:4" ht="15.5" x14ac:dyDescent="0.35">
      <c r="A7" s="18">
        <v>39</v>
      </c>
      <c r="B7" s="18">
        <v>208</v>
      </c>
      <c r="C7" s="18">
        <v>1.3</v>
      </c>
      <c r="D7" s="18">
        <v>12.6</v>
      </c>
    </row>
    <row r="8" spans="1:4" ht="15.5" x14ac:dyDescent="0.35">
      <c r="A8" s="18">
        <v>35</v>
      </c>
      <c r="B8" s="18">
        <v>202</v>
      </c>
      <c r="C8" s="18">
        <v>1.2</v>
      </c>
      <c r="D8" s="18">
        <v>13.1</v>
      </c>
    </row>
    <row r="9" spans="1:4" ht="15.5" x14ac:dyDescent="0.35">
      <c r="A9" s="18">
        <v>32</v>
      </c>
      <c r="B9" s="18">
        <v>186</v>
      </c>
      <c r="C9" s="18">
        <v>1.4</v>
      </c>
      <c r="D9" s="18">
        <v>13.6</v>
      </c>
    </row>
    <row r="10" spans="1:4" ht="15.5" x14ac:dyDescent="0.35">
      <c r="A10" s="18">
        <v>33</v>
      </c>
      <c r="B10" s="18">
        <v>183</v>
      </c>
      <c r="C10" s="18">
        <v>1.2</v>
      </c>
      <c r="D10" s="18">
        <v>13.1</v>
      </c>
    </row>
    <row r="11" spans="1:4" ht="15.5" x14ac:dyDescent="0.35">
      <c r="A11" s="18">
        <v>30</v>
      </c>
      <c r="B11" s="18">
        <v>180</v>
      </c>
      <c r="C11" s="18">
        <v>1.3</v>
      </c>
      <c r="D11" s="18">
        <v>13.5</v>
      </c>
    </row>
    <row r="14" spans="1:4" x14ac:dyDescent="0.25">
      <c r="A14" s="17" t="s">
        <v>35</v>
      </c>
    </row>
    <row r="15" spans="1:4" ht="13" thickBot="1" x14ac:dyDescent="0.3"/>
    <row r="16" spans="1:4" ht="13" x14ac:dyDescent="0.3">
      <c r="A16" s="19" t="s">
        <v>36</v>
      </c>
      <c r="B16" s="19"/>
    </row>
    <row r="17" spans="1:9" x14ac:dyDescent="0.25">
      <c r="A17" s="17" t="s">
        <v>37</v>
      </c>
      <c r="B17" s="17">
        <v>0.97702096639963076</v>
      </c>
    </row>
    <row r="18" spans="1:9" x14ac:dyDescent="0.25">
      <c r="A18" s="17" t="s">
        <v>38</v>
      </c>
      <c r="B18" s="17">
        <v>0.95456996878446843</v>
      </c>
    </row>
    <row r="19" spans="1:9" x14ac:dyDescent="0.25">
      <c r="A19" s="17" t="s">
        <v>39</v>
      </c>
      <c r="B19" s="17">
        <v>0.92049744537281963</v>
      </c>
    </row>
    <row r="20" spans="1:9" x14ac:dyDescent="0.25">
      <c r="A20" s="17" t="s">
        <v>40</v>
      </c>
      <c r="B20" s="17">
        <v>1.1674334826729735</v>
      </c>
    </row>
    <row r="21" spans="1:9" ht="13" thickBot="1" x14ac:dyDescent="0.3">
      <c r="A21" s="20" t="s">
        <v>41</v>
      </c>
      <c r="B21" s="20">
        <v>8</v>
      </c>
    </row>
    <row r="23" spans="1:9" ht="13" thickBot="1" x14ac:dyDescent="0.3">
      <c r="A23" s="17" t="s">
        <v>42</v>
      </c>
    </row>
    <row r="24" spans="1:9" ht="13" x14ac:dyDescent="0.3">
      <c r="A24" s="21"/>
      <c r="B24" s="21" t="s">
        <v>43</v>
      </c>
      <c r="C24" s="21" t="s">
        <v>44</v>
      </c>
      <c r="D24" s="21" t="s">
        <v>45</v>
      </c>
      <c r="E24" s="21" t="s">
        <v>46</v>
      </c>
      <c r="F24" s="21" t="s">
        <v>47</v>
      </c>
    </row>
    <row r="25" spans="1:9" x14ac:dyDescent="0.25">
      <c r="A25" s="17" t="s">
        <v>48</v>
      </c>
      <c r="B25" s="17">
        <v>3</v>
      </c>
      <c r="C25" s="17">
        <v>114.54839625413621</v>
      </c>
      <c r="D25" s="17">
        <v>38.182798751378733</v>
      </c>
      <c r="E25" s="17">
        <v>28.015828392038618</v>
      </c>
      <c r="F25" s="17">
        <v>3.8106794854610316E-3</v>
      </c>
    </row>
    <row r="26" spans="1:9" x14ac:dyDescent="0.25">
      <c r="A26" s="17" t="s">
        <v>49</v>
      </c>
      <c r="B26" s="17">
        <v>4</v>
      </c>
      <c r="C26" s="17">
        <v>5.4516037458637934</v>
      </c>
      <c r="D26" s="17">
        <v>1.3629009364659483</v>
      </c>
    </row>
    <row r="27" spans="1:9" ht="13" thickBot="1" x14ac:dyDescent="0.3">
      <c r="A27" s="20" t="s">
        <v>50</v>
      </c>
      <c r="B27" s="20">
        <v>7</v>
      </c>
      <c r="C27" s="20">
        <v>120</v>
      </c>
      <c r="D27" s="20"/>
      <c r="E27" s="20"/>
      <c r="F27" s="20"/>
    </row>
    <row r="28" spans="1:9" ht="13" thickBot="1" x14ac:dyDescent="0.3"/>
    <row r="29" spans="1:9" ht="13" x14ac:dyDescent="0.3">
      <c r="A29" s="21"/>
      <c r="B29" s="21" t="s">
        <v>51</v>
      </c>
      <c r="C29" s="21" t="s">
        <v>40</v>
      </c>
      <c r="D29" s="21" t="s">
        <v>52</v>
      </c>
      <c r="E29" s="21" t="s">
        <v>53</v>
      </c>
      <c r="F29" s="21" t="s">
        <v>54</v>
      </c>
      <c r="G29" s="21" t="s">
        <v>55</v>
      </c>
      <c r="H29" s="21" t="s">
        <v>56</v>
      </c>
      <c r="I29" s="21" t="s">
        <v>57</v>
      </c>
    </row>
    <row r="30" spans="1:9" x14ac:dyDescent="0.25">
      <c r="A30" s="17" t="s">
        <v>58</v>
      </c>
      <c r="B30" s="17">
        <v>106.47245945250033</v>
      </c>
      <c r="C30" s="17">
        <v>16.78899426480411</v>
      </c>
      <c r="D30" s="17">
        <v>6.3418009306075982</v>
      </c>
      <c r="E30" s="17">
        <v>3.1661710794260172E-3</v>
      </c>
      <c r="F30" s="17">
        <v>59.858641956447805</v>
      </c>
      <c r="G30" s="17">
        <v>153.08627694855286</v>
      </c>
      <c r="H30" s="17">
        <v>59.858641956447805</v>
      </c>
      <c r="I30" s="17">
        <v>153.08627694855286</v>
      </c>
    </row>
    <row r="31" spans="1:9" x14ac:dyDescent="0.25">
      <c r="A31" s="17" t="s">
        <v>32</v>
      </c>
      <c r="B31" s="17">
        <v>6.581268826320387E-2</v>
      </c>
      <c r="C31" s="17">
        <v>4.8976823299053215E-2</v>
      </c>
      <c r="D31" s="17">
        <v>1.3437516733445656</v>
      </c>
      <c r="E31" s="17">
        <v>0.25019079710009906</v>
      </c>
      <c r="F31" s="17">
        <v>-7.0169054704239883E-2</v>
      </c>
      <c r="G31" s="17">
        <v>0.20179443123064761</v>
      </c>
      <c r="H31" s="17">
        <v>-7.0169054704239883E-2</v>
      </c>
      <c r="I31" s="17">
        <v>0.20179443123064761</v>
      </c>
    </row>
    <row r="32" spans="1:9" x14ac:dyDescent="0.25">
      <c r="A32" s="17" t="s">
        <v>33</v>
      </c>
      <c r="B32" s="17">
        <v>9.3003211519461626</v>
      </c>
      <c r="C32" s="17">
        <v>4.3052812041454942</v>
      </c>
      <c r="D32" s="17">
        <v>2.1602122395608014</v>
      </c>
      <c r="E32" s="17">
        <v>9.6866056111833576E-2</v>
      </c>
      <c r="F32" s="17">
        <v>-2.6530805321519679</v>
      </c>
      <c r="G32" s="17">
        <v>21.253722836044293</v>
      </c>
      <c r="H32" s="17">
        <v>-2.6530805321519679</v>
      </c>
      <c r="I32" s="17">
        <v>21.253722836044293</v>
      </c>
    </row>
    <row r="33" spans="1:9" ht="13" thickBot="1" x14ac:dyDescent="0.3">
      <c r="A33" s="20" t="s">
        <v>34</v>
      </c>
      <c r="B33" s="20">
        <v>-7.4038153177683919</v>
      </c>
      <c r="C33" s="20">
        <v>0.94329664825246773</v>
      </c>
      <c r="D33" s="20">
        <v>-7.8488727077367972</v>
      </c>
      <c r="E33" s="20">
        <v>1.4234006519025905E-3</v>
      </c>
      <c r="F33" s="20">
        <v>-10.022832104167396</v>
      </c>
      <c r="G33" s="20">
        <v>-4.784798531369387</v>
      </c>
      <c r="H33" s="20">
        <v>-10.022832104167396</v>
      </c>
      <c r="I33" s="20">
        <v>-4.784798531369387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s1</vt:lpstr>
      <vt:lpstr>Sheet2</vt:lpstr>
      <vt:lpstr>Multiple Regression</vt:lpstr>
      <vt:lpstr>Chart1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Dodson</dc:creator>
  <cp:lastModifiedBy>Arnab</cp:lastModifiedBy>
  <dcterms:created xsi:type="dcterms:W3CDTF">2001-07-06T20:10:55Z</dcterms:created>
  <dcterms:modified xsi:type="dcterms:W3CDTF">2023-04-22T11:51:46Z</dcterms:modified>
</cp:coreProperties>
</file>