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3DB9F264-453C-4E1A-ACFE-3E00AE67F1FC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Control Ch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5" l="1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M4" i="5"/>
  <c r="L4" i="5"/>
  <c r="O14" i="5"/>
  <c r="O13" i="5"/>
  <c r="O12" i="5"/>
  <c r="O8" i="5"/>
  <c r="O7" i="5"/>
  <c r="O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O4" i="5" l="1"/>
  <c r="O5" i="5"/>
  <c r="O11" i="5"/>
  <c r="O10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J10" i="5" l="1"/>
  <c r="J18" i="5"/>
  <c r="J26" i="5"/>
  <c r="J5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7" i="4" l="1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sharedStrings.xml><?xml version="1.0" encoding="utf-8"?>
<sst xmlns="http://schemas.openxmlformats.org/spreadsheetml/2006/main" count="318" uniqueCount="120">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</sst>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 applyFont="1" applyAlignment="1"/>
    <xf numFmtId="0" fontId="2" fillId="0" borderId="0" xfId="0" applyFont="1" applyAlignment="1"/>
    <xf numFmtId="0" fontId="12" fillId="0" borderId="0" xfId="0" applyFont="1" applyFill="1" applyBorder="1" applyAlignment="1">
      <alignment vertical="center"/>
    </xf>
    <xf numFmtId="0" fontId="0" fillId="10" borderId="0" xfId="0" applyFont="1" applyFill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Font="1" applyBorder="1" applyAlignment="1"/>
    <xf numFmtId="1" fontId="0" fillId="0" borderId="1" xfId="0" applyNumberFormat="1" applyFont="1" applyBorder="1" applyAlignment="1"/>
    <xf numFmtId="0" fontId="2" fillId="0" borderId="1" xfId="0" applyFont="1" applyBorder="1" applyAlignment="1">
      <alignment horizontal="center"/>
    </xf>
  </cellXfs>
  <cellStyles count="6">
    <cellStyle name="20% - Accent5" xfId="3" builtinId="46"/>
    <cellStyle name="Accent5" xfId="2" builtinId="45"/>
    <cellStyle name="Comma" xfId="1" builtinId="3"/>
    <cellStyle name="Normal" xfId="0" builtinId="0"/>
    <cellStyle name="Normal 2" xfId="4" xr:uid="{1CE3034F-48B4-430A-BFC6-D10E666CEBA4}"/>
    <cellStyle name="Normal 5" xfId="5" xr:uid="{CA527122-591A-43EB-9244-3271D876988E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821530</xdr:colOff>
      <xdr:row>28</xdr:row>
      <xdr:rowOff>84932</xdr:rowOff>
    </xdr:from>
    <xdr:to>
      <xdr:col>14</xdr:col>
      <xdr:colOff>123030</xdr:colOff>
      <xdr:row>43</xdr:row>
      <xdr:rowOff>89694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I10" sqref="I10"/>
    </sheetView>
  </sheetViews>
  <sheetFormatPr defaultRowHeight="14.5"/>
  <cols>
    <col min="2" max="2" width="32.6328125" customWidth="1"/>
    <col min="3" max="3" width="13.08984375" bestFit="1" customWidth="1"/>
    <col min="4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80" t="s">
        <v>53</v>
      </c>
      <c r="B2" s="80"/>
      <c r="C2" s="81"/>
      <c r="D2" s="12">
        <v>50</v>
      </c>
      <c r="E2" s="11"/>
      <c r="H2" s="13" t="s">
        <v>53</v>
      </c>
      <c r="I2" s="13"/>
      <c r="J2" s="82"/>
      <c r="K2" s="83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R43"/>
  <sheetViews>
    <sheetView tabSelected="1" topLeftCell="A7" zoomScale="80" zoomScaleNormal="80" workbookViewId="0">
      <selection activeCell="R14" sqref="R14"/>
    </sheetView>
  </sheetViews>
  <sheetFormatPr defaultRowHeight="14.5"/>
  <cols>
    <col min="1" max="1" width="8.7265625" style="85"/>
    <col min="2" max="2" width="12.90625" style="85" customWidth="1"/>
    <col min="3" max="6" width="8.7265625" style="85"/>
    <col min="7" max="7" width="14.1796875" style="85" bestFit="1" customWidth="1"/>
    <col min="8" max="14" width="8.7265625" style="85"/>
    <col min="15" max="15" width="13.54296875" style="85" customWidth="1"/>
    <col min="16" max="16" width="20.26953125" style="85" customWidth="1"/>
    <col min="17" max="17" width="11" style="85" customWidth="1"/>
    <col min="18" max="16384" width="8.7265625" style="85"/>
  </cols>
  <sheetData>
    <row r="3" spans="2:16">
      <c r="B3" s="84" t="s">
        <v>95</v>
      </c>
      <c r="C3" s="84" t="s">
        <v>91</v>
      </c>
      <c r="D3" s="84" t="s">
        <v>92</v>
      </c>
      <c r="E3" s="84" t="s">
        <v>93</v>
      </c>
      <c r="F3" s="84" t="s">
        <v>94</v>
      </c>
      <c r="G3" s="84" t="s">
        <v>96</v>
      </c>
      <c r="H3" s="84" t="s">
        <v>97</v>
      </c>
      <c r="I3" s="84" t="s">
        <v>105</v>
      </c>
      <c r="J3" s="84" t="s">
        <v>116</v>
      </c>
      <c r="K3" s="84" t="s">
        <v>117</v>
      </c>
      <c r="L3" s="84" t="s">
        <v>118</v>
      </c>
      <c r="M3" s="84" t="s">
        <v>119</v>
      </c>
      <c r="O3" s="91">
        <v>0.14000000000000001</v>
      </c>
      <c r="P3" s="89" t="s">
        <v>103</v>
      </c>
    </row>
    <row r="4" spans="2:16">
      <c r="B4" s="86">
        <v>1</v>
      </c>
      <c r="C4" s="87">
        <v>15.85</v>
      </c>
      <c r="D4" s="87">
        <v>16.02</v>
      </c>
      <c r="E4" s="87">
        <v>15.83</v>
      </c>
      <c r="F4" s="87">
        <v>15.93</v>
      </c>
      <c r="G4" s="87">
        <f>AVERAGE(C4:F4)</f>
        <v>15.907499999999999</v>
      </c>
      <c r="H4" s="87">
        <f>MAX(C4:F4)-MIN(C4:F4)</f>
        <v>0.1899999999999995</v>
      </c>
      <c r="I4" s="87">
        <f>$O$4</f>
        <v>15.946900000000003</v>
      </c>
      <c r="J4" s="87">
        <f>$O$10</f>
        <v>16.156900000000004</v>
      </c>
      <c r="K4" s="87">
        <f>$O$11</f>
        <v>15.736900000000002</v>
      </c>
      <c r="L4" s="87">
        <f>$O$13</f>
        <v>16.156264000000004</v>
      </c>
      <c r="M4" s="87">
        <f>$O$14</f>
        <v>15.737536000000002</v>
      </c>
      <c r="O4" s="88">
        <f>AVERAGE(G4:G28)</f>
        <v>15.946900000000003</v>
      </c>
      <c r="P4" s="90" t="s">
        <v>99</v>
      </c>
    </row>
    <row r="5" spans="2:16">
      <c r="B5" s="86">
        <v>2</v>
      </c>
      <c r="C5" s="87">
        <v>16.12</v>
      </c>
      <c r="D5" s="87">
        <v>16</v>
      </c>
      <c r="E5" s="87">
        <v>15.85</v>
      </c>
      <c r="F5" s="87">
        <v>16.010000000000002</v>
      </c>
      <c r="G5" s="87">
        <f t="shared" ref="G5:G28" si="0">AVERAGE(C5:F5)</f>
        <v>15.995000000000001</v>
      </c>
      <c r="H5" s="87">
        <f t="shared" ref="H5:H28" si="1">MAX(C5:F5)-MIN(C5:F5)</f>
        <v>0.27000000000000135</v>
      </c>
      <c r="I5" s="87">
        <f t="shared" ref="I5:I28" si="2">$O$4</f>
        <v>15.946900000000003</v>
      </c>
      <c r="J5" s="87">
        <f t="shared" ref="J5:J28" si="3">$O$10</f>
        <v>16.156900000000004</v>
      </c>
      <c r="K5" s="87">
        <f t="shared" ref="K5:K28" si="4">$O$11</f>
        <v>15.736900000000002</v>
      </c>
      <c r="L5" s="87">
        <f t="shared" ref="L5:L28" si="5">$O$13</f>
        <v>16.156264000000004</v>
      </c>
      <c r="M5" s="87">
        <f t="shared" ref="M5:M28" si="6">$O$14</f>
        <v>15.737536000000002</v>
      </c>
      <c r="O5" s="88">
        <f>AVERAGE(H4:H28)</f>
        <v>0.28680000000000017</v>
      </c>
      <c r="P5" s="89" t="s">
        <v>98</v>
      </c>
    </row>
    <row r="6" spans="2:16">
      <c r="B6" s="86">
        <v>3</v>
      </c>
      <c r="C6" s="87">
        <v>16</v>
      </c>
      <c r="D6" s="87">
        <v>15.91</v>
      </c>
      <c r="E6" s="87">
        <v>15.94</v>
      </c>
      <c r="F6" s="87">
        <v>15.83</v>
      </c>
      <c r="G6" s="87">
        <f t="shared" si="0"/>
        <v>15.92</v>
      </c>
      <c r="H6" s="87">
        <f t="shared" si="1"/>
        <v>0.16999999999999993</v>
      </c>
      <c r="I6" s="87">
        <f t="shared" si="2"/>
        <v>15.946900000000003</v>
      </c>
      <c r="J6" s="87">
        <f t="shared" si="3"/>
        <v>16.156900000000004</v>
      </c>
      <c r="K6" s="87">
        <f t="shared" si="4"/>
        <v>15.736900000000002</v>
      </c>
      <c r="L6" s="87">
        <f t="shared" si="5"/>
        <v>16.156264000000004</v>
      </c>
      <c r="M6" s="87">
        <f t="shared" si="6"/>
        <v>15.737536000000002</v>
      </c>
      <c r="O6" s="91">
        <v>3</v>
      </c>
      <c r="P6" s="89" t="s">
        <v>100</v>
      </c>
    </row>
    <row r="7" spans="2:16">
      <c r="B7" s="86">
        <v>4</v>
      </c>
      <c r="C7" s="87">
        <v>16.2</v>
      </c>
      <c r="D7" s="87">
        <v>15.85</v>
      </c>
      <c r="E7" s="87">
        <v>15.74</v>
      </c>
      <c r="F7" s="87">
        <v>15.93</v>
      </c>
      <c r="G7" s="87">
        <f t="shared" si="0"/>
        <v>15.93</v>
      </c>
      <c r="H7" s="87">
        <f t="shared" si="1"/>
        <v>0.45999999999999908</v>
      </c>
      <c r="I7" s="87">
        <f t="shared" si="2"/>
        <v>15.946900000000003</v>
      </c>
      <c r="J7" s="87">
        <f t="shared" si="3"/>
        <v>16.156900000000004</v>
      </c>
      <c r="K7" s="87">
        <f t="shared" si="4"/>
        <v>15.736900000000002</v>
      </c>
      <c r="L7" s="87">
        <f t="shared" si="5"/>
        <v>16.156264000000004</v>
      </c>
      <c r="M7" s="87">
        <f t="shared" si="6"/>
        <v>15.737536000000002</v>
      </c>
      <c r="O7" s="85">
        <f>COUNTA(C3:F3)</f>
        <v>4</v>
      </c>
      <c r="P7" s="89" t="s">
        <v>102</v>
      </c>
    </row>
    <row r="8" spans="2:16">
      <c r="B8" s="86">
        <v>5</v>
      </c>
      <c r="C8" s="87">
        <v>15.74</v>
      </c>
      <c r="D8" s="87">
        <v>15.86</v>
      </c>
      <c r="E8" s="87">
        <v>16.21</v>
      </c>
      <c r="F8" s="87">
        <v>16.100000000000001</v>
      </c>
      <c r="G8" s="87">
        <f t="shared" si="0"/>
        <v>15.977500000000001</v>
      </c>
      <c r="H8" s="87">
        <f t="shared" si="1"/>
        <v>0.47000000000000064</v>
      </c>
      <c r="I8" s="87">
        <f t="shared" si="2"/>
        <v>15.946900000000003</v>
      </c>
      <c r="J8" s="87">
        <f t="shared" si="3"/>
        <v>16.156900000000004</v>
      </c>
      <c r="K8" s="87">
        <f t="shared" si="4"/>
        <v>15.736900000000002</v>
      </c>
      <c r="L8" s="87">
        <f t="shared" si="5"/>
        <v>16.156264000000004</v>
      </c>
      <c r="M8" s="87">
        <f t="shared" si="6"/>
        <v>15.737536000000002</v>
      </c>
      <c r="O8" s="85">
        <f>COUNT(B4:B28)</f>
        <v>25</v>
      </c>
      <c r="P8" s="89" t="s">
        <v>104</v>
      </c>
    </row>
    <row r="9" spans="2:16">
      <c r="B9" s="86">
        <v>6</v>
      </c>
      <c r="C9" s="87">
        <v>15.94</v>
      </c>
      <c r="D9" s="87">
        <v>16.010000000000002</v>
      </c>
      <c r="E9" s="87">
        <v>16.14</v>
      </c>
      <c r="F9" s="87">
        <v>16.03</v>
      </c>
      <c r="G9" s="87">
        <f t="shared" si="0"/>
        <v>16.03</v>
      </c>
      <c r="H9" s="87">
        <f t="shared" si="1"/>
        <v>0.20000000000000107</v>
      </c>
      <c r="I9" s="87">
        <f t="shared" si="2"/>
        <v>15.946900000000003</v>
      </c>
      <c r="J9" s="87">
        <f t="shared" si="3"/>
        <v>16.156900000000004</v>
      </c>
      <c r="K9" s="87">
        <f t="shared" si="4"/>
        <v>15.736900000000002</v>
      </c>
      <c r="L9" s="87">
        <f t="shared" si="5"/>
        <v>16.156264000000004</v>
      </c>
      <c r="M9" s="87">
        <f t="shared" si="6"/>
        <v>15.737536000000002</v>
      </c>
      <c r="O9" s="85">
        <f>O3/SQRT(O7)</f>
        <v>7.0000000000000007E-2</v>
      </c>
      <c r="P9" s="89" t="s">
        <v>101</v>
      </c>
    </row>
    <row r="10" spans="2:16">
      <c r="B10" s="86">
        <v>7</v>
      </c>
      <c r="C10" s="87">
        <v>15.75</v>
      </c>
      <c r="D10" s="87">
        <v>16.21</v>
      </c>
      <c r="E10" s="87">
        <v>16.010000000000002</v>
      </c>
      <c r="F10" s="87">
        <v>15.86</v>
      </c>
      <c r="G10" s="87">
        <f t="shared" si="0"/>
        <v>15.9575</v>
      </c>
      <c r="H10" s="87">
        <f t="shared" si="1"/>
        <v>0.46000000000000085</v>
      </c>
      <c r="I10" s="87">
        <f t="shared" si="2"/>
        <v>15.946900000000003</v>
      </c>
      <c r="J10" s="87">
        <f t="shared" si="3"/>
        <v>16.156900000000004</v>
      </c>
      <c r="K10" s="87">
        <f t="shared" si="4"/>
        <v>15.736900000000002</v>
      </c>
      <c r="L10" s="87">
        <f t="shared" si="5"/>
        <v>16.156264000000004</v>
      </c>
      <c r="M10" s="87">
        <f t="shared" si="6"/>
        <v>15.737536000000002</v>
      </c>
      <c r="O10" s="85">
        <f>O4+O6*O9</f>
        <v>16.156900000000004</v>
      </c>
      <c r="P10" s="89" t="s">
        <v>112</v>
      </c>
    </row>
    <row r="11" spans="2:16">
      <c r="B11" s="86">
        <v>8</v>
      </c>
      <c r="C11" s="87">
        <v>15.82</v>
      </c>
      <c r="D11" s="87">
        <v>15.94</v>
      </c>
      <c r="E11" s="87">
        <v>16.02</v>
      </c>
      <c r="F11" s="87">
        <v>15.94</v>
      </c>
      <c r="G11" s="87">
        <f t="shared" si="0"/>
        <v>15.93</v>
      </c>
      <c r="H11" s="87">
        <f t="shared" si="1"/>
        <v>0.19999999999999929</v>
      </c>
      <c r="I11" s="87">
        <f t="shared" si="2"/>
        <v>15.946900000000003</v>
      </c>
      <c r="J11" s="87">
        <f t="shared" si="3"/>
        <v>16.156900000000004</v>
      </c>
      <c r="K11" s="87">
        <f t="shared" si="4"/>
        <v>15.736900000000002</v>
      </c>
      <c r="L11" s="87">
        <f t="shared" si="5"/>
        <v>16.156264000000004</v>
      </c>
      <c r="M11" s="87">
        <f t="shared" si="6"/>
        <v>15.737536000000002</v>
      </c>
      <c r="O11" s="85">
        <f>O4-O6*O9</f>
        <v>15.736900000000002</v>
      </c>
      <c r="P11" s="89" t="s">
        <v>113</v>
      </c>
    </row>
    <row r="12" spans="2:16">
      <c r="B12" s="86">
        <v>9</v>
      </c>
      <c r="C12" s="87">
        <v>16.04</v>
      </c>
      <c r="D12" s="87">
        <v>15.98</v>
      </c>
      <c r="E12" s="87">
        <v>15.83</v>
      </c>
      <c r="F12" s="87">
        <v>15.98</v>
      </c>
      <c r="G12" s="87">
        <f t="shared" si="0"/>
        <v>15.9575</v>
      </c>
      <c r="H12" s="87">
        <f t="shared" si="1"/>
        <v>0.20999999999999908</v>
      </c>
      <c r="I12" s="87">
        <f t="shared" si="2"/>
        <v>15.946900000000003</v>
      </c>
      <c r="J12" s="87">
        <f t="shared" si="3"/>
        <v>16.156900000000004</v>
      </c>
      <c r="K12" s="87">
        <f t="shared" si="4"/>
        <v>15.736900000000002</v>
      </c>
      <c r="L12" s="87">
        <f t="shared" si="5"/>
        <v>16.156264000000004</v>
      </c>
      <c r="M12" s="87">
        <f t="shared" si="6"/>
        <v>15.737536000000002</v>
      </c>
      <c r="O12" s="85">
        <f>VLOOKUP(O7,O20:R43,2,FALSE)</f>
        <v>0.73</v>
      </c>
      <c r="P12" s="89" t="s">
        <v>107</v>
      </c>
    </row>
    <row r="13" spans="2:16">
      <c r="B13" s="86">
        <v>10</v>
      </c>
      <c r="C13" s="87">
        <v>15.64</v>
      </c>
      <c r="D13" s="87">
        <v>15.86</v>
      </c>
      <c r="E13" s="87">
        <v>15.94</v>
      </c>
      <c r="F13" s="87">
        <v>15.89</v>
      </c>
      <c r="G13" s="87">
        <f t="shared" si="0"/>
        <v>15.8325</v>
      </c>
      <c r="H13" s="87">
        <f t="shared" si="1"/>
        <v>0.29999999999999893</v>
      </c>
      <c r="I13" s="87">
        <f t="shared" si="2"/>
        <v>15.946900000000003</v>
      </c>
      <c r="J13" s="87">
        <f t="shared" si="3"/>
        <v>16.156900000000004</v>
      </c>
      <c r="K13" s="87">
        <f t="shared" si="4"/>
        <v>15.736900000000002</v>
      </c>
      <c r="L13" s="87">
        <f t="shared" si="5"/>
        <v>16.156264000000004</v>
      </c>
      <c r="M13" s="87">
        <f t="shared" si="6"/>
        <v>15.737536000000002</v>
      </c>
      <c r="O13" s="85">
        <f>O4+O12*O5</f>
        <v>16.156264000000004</v>
      </c>
      <c r="P13" s="89" t="s">
        <v>114</v>
      </c>
    </row>
    <row r="14" spans="2:16">
      <c r="B14" s="86">
        <v>11</v>
      </c>
      <c r="C14" s="87">
        <v>16.11</v>
      </c>
      <c r="D14" s="87">
        <v>16</v>
      </c>
      <c r="E14" s="87">
        <v>16.010000000000002</v>
      </c>
      <c r="F14" s="87">
        <v>15.82</v>
      </c>
      <c r="G14" s="87">
        <f t="shared" si="0"/>
        <v>15.985000000000001</v>
      </c>
      <c r="H14" s="87">
        <f t="shared" si="1"/>
        <v>0.28999999999999915</v>
      </c>
      <c r="I14" s="87">
        <f t="shared" si="2"/>
        <v>15.946900000000003</v>
      </c>
      <c r="J14" s="87">
        <f t="shared" si="3"/>
        <v>16.156900000000004</v>
      </c>
      <c r="K14" s="87">
        <f t="shared" si="4"/>
        <v>15.736900000000002</v>
      </c>
      <c r="L14" s="87">
        <f t="shared" si="5"/>
        <v>16.156264000000004</v>
      </c>
      <c r="M14" s="87">
        <f t="shared" si="6"/>
        <v>15.737536000000002</v>
      </c>
      <c r="O14" s="85">
        <f>O4-O12*O5</f>
        <v>15.737536000000002</v>
      </c>
      <c r="P14" s="89" t="s">
        <v>115</v>
      </c>
    </row>
    <row r="15" spans="2:16">
      <c r="B15" s="86">
        <v>12</v>
      </c>
      <c r="C15" s="87">
        <v>15.72</v>
      </c>
      <c r="D15" s="87">
        <v>15.85</v>
      </c>
      <c r="E15" s="87">
        <v>16.12</v>
      </c>
      <c r="F15" s="87">
        <v>16.149999999999999</v>
      </c>
      <c r="G15" s="87">
        <f t="shared" si="0"/>
        <v>15.959999999999999</v>
      </c>
      <c r="H15" s="87">
        <f t="shared" si="1"/>
        <v>0.42999999999999794</v>
      </c>
      <c r="I15" s="87">
        <f t="shared" si="2"/>
        <v>15.946900000000003</v>
      </c>
      <c r="J15" s="87">
        <f t="shared" si="3"/>
        <v>16.156900000000004</v>
      </c>
      <c r="K15" s="87">
        <f t="shared" si="4"/>
        <v>15.736900000000002</v>
      </c>
      <c r="L15" s="87">
        <f t="shared" si="5"/>
        <v>16.156264000000004</v>
      </c>
      <c r="M15" s="87">
        <f t="shared" si="6"/>
        <v>15.737536000000002</v>
      </c>
    </row>
    <row r="16" spans="2:16">
      <c r="B16" s="86">
        <v>13</v>
      </c>
      <c r="C16" s="87">
        <v>15.85</v>
      </c>
      <c r="D16" s="87">
        <v>15.76</v>
      </c>
      <c r="E16" s="87">
        <v>15.74</v>
      </c>
      <c r="F16" s="87">
        <v>15.98</v>
      </c>
      <c r="G16" s="87">
        <f t="shared" si="0"/>
        <v>15.8325</v>
      </c>
      <c r="H16" s="87">
        <f t="shared" si="1"/>
        <v>0.24000000000000021</v>
      </c>
      <c r="I16" s="87">
        <f t="shared" si="2"/>
        <v>15.946900000000003</v>
      </c>
      <c r="J16" s="87">
        <f t="shared" si="3"/>
        <v>16.156900000000004</v>
      </c>
      <c r="K16" s="87">
        <f t="shared" si="4"/>
        <v>15.736900000000002</v>
      </c>
      <c r="L16" s="87">
        <f t="shared" si="5"/>
        <v>16.156264000000004</v>
      </c>
      <c r="M16" s="87">
        <f t="shared" si="6"/>
        <v>15.737536000000002</v>
      </c>
    </row>
    <row r="17" spans="2:18">
      <c r="B17" s="86">
        <v>14</v>
      </c>
      <c r="C17" s="87">
        <v>15.73</v>
      </c>
      <c r="D17" s="87">
        <v>15.84</v>
      </c>
      <c r="E17" s="87">
        <v>15.96</v>
      </c>
      <c r="F17" s="87">
        <v>16.100000000000001</v>
      </c>
      <c r="G17" s="87">
        <f t="shared" si="0"/>
        <v>15.907500000000001</v>
      </c>
      <c r="H17" s="87">
        <f t="shared" si="1"/>
        <v>0.37000000000000099</v>
      </c>
      <c r="I17" s="87">
        <f t="shared" si="2"/>
        <v>15.946900000000003</v>
      </c>
      <c r="J17" s="87">
        <f t="shared" si="3"/>
        <v>16.156900000000004</v>
      </c>
      <c r="K17" s="87">
        <f t="shared" si="4"/>
        <v>15.736900000000002</v>
      </c>
      <c r="L17" s="87">
        <f t="shared" si="5"/>
        <v>16.156264000000004</v>
      </c>
      <c r="M17" s="87">
        <f t="shared" si="6"/>
        <v>15.737536000000002</v>
      </c>
    </row>
    <row r="18" spans="2:18">
      <c r="B18" s="86">
        <v>15</v>
      </c>
      <c r="C18" s="87">
        <v>16.2</v>
      </c>
      <c r="D18" s="87">
        <v>16.010000000000002</v>
      </c>
      <c r="E18" s="87">
        <v>16.100000000000001</v>
      </c>
      <c r="F18" s="87">
        <v>15.89</v>
      </c>
      <c r="G18" s="87">
        <f t="shared" si="0"/>
        <v>16.05</v>
      </c>
      <c r="H18" s="87">
        <f t="shared" si="1"/>
        <v>0.30999999999999872</v>
      </c>
      <c r="I18" s="87">
        <f t="shared" si="2"/>
        <v>15.946900000000003</v>
      </c>
      <c r="J18" s="87">
        <f t="shared" si="3"/>
        <v>16.156900000000004</v>
      </c>
      <c r="K18" s="87">
        <f t="shared" si="4"/>
        <v>15.736900000000002</v>
      </c>
      <c r="L18" s="87">
        <f t="shared" si="5"/>
        <v>16.156264000000004</v>
      </c>
      <c r="M18" s="87">
        <f t="shared" si="6"/>
        <v>15.737536000000002</v>
      </c>
      <c r="O18" s="92"/>
      <c r="P18" s="93" t="s">
        <v>110</v>
      </c>
      <c r="Q18" s="98" t="s">
        <v>111</v>
      </c>
      <c r="R18" s="98"/>
    </row>
    <row r="19" spans="2:18">
      <c r="B19" s="86">
        <v>16</v>
      </c>
      <c r="C19" s="87">
        <v>16.12</v>
      </c>
      <c r="D19" s="87">
        <v>16.079999999999998</v>
      </c>
      <c r="E19" s="87">
        <v>15.83</v>
      </c>
      <c r="F19" s="87">
        <v>15.94</v>
      </c>
      <c r="G19" s="87">
        <f t="shared" si="0"/>
        <v>15.9925</v>
      </c>
      <c r="H19" s="87">
        <f t="shared" si="1"/>
        <v>0.29000000000000092</v>
      </c>
      <c r="I19" s="87">
        <f t="shared" si="2"/>
        <v>15.946900000000003</v>
      </c>
      <c r="J19" s="87">
        <f t="shared" si="3"/>
        <v>16.156900000000004</v>
      </c>
      <c r="K19" s="87">
        <f t="shared" si="4"/>
        <v>15.736900000000002</v>
      </c>
      <c r="L19" s="87">
        <f t="shared" si="5"/>
        <v>16.156264000000004</v>
      </c>
      <c r="M19" s="87">
        <f t="shared" si="6"/>
        <v>15.737536000000002</v>
      </c>
      <c r="O19" s="93" t="s">
        <v>106</v>
      </c>
      <c r="P19" s="93" t="s">
        <v>107</v>
      </c>
      <c r="Q19" s="93" t="s">
        <v>108</v>
      </c>
      <c r="R19" s="94" t="s">
        <v>109</v>
      </c>
    </row>
    <row r="20" spans="2:18">
      <c r="B20" s="86">
        <v>17</v>
      </c>
      <c r="C20" s="87">
        <v>16.010000000000002</v>
      </c>
      <c r="D20" s="87">
        <v>15.93</v>
      </c>
      <c r="E20" s="87">
        <v>15.81</v>
      </c>
      <c r="F20" s="87">
        <v>15.68</v>
      </c>
      <c r="G20" s="87">
        <f t="shared" si="0"/>
        <v>15.8575</v>
      </c>
      <c r="H20" s="87">
        <f t="shared" si="1"/>
        <v>0.33000000000000185</v>
      </c>
      <c r="I20" s="87">
        <f t="shared" si="2"/>
        <v>15.946900000000003</v>
      </c>
      <c r="J20" s="87">
        <f t="shared" si="3"/>
        <v>16.156900000000004</v>
      </c>
      <c r="K20" s="87">
        <f t="shared" si="4"/>
        <v>15.736900000000002</v>
      </c>
      <c r="L20" s="87">
        <f t="shared" si="5"/>
        <v>16.156264000000004</v>
      </c>
      <c r="M20" s="87">
        <f t="shared" si="6"/>
        <v>15.737536000000002</v>
      </c>
      <c r="O20" s="95">
        <v>2</v>
      </c>
      <c r="P20" s="96">
        <v>1.88</v>
      </c>
      <c r="Q20" s="97">
        <v>0</v>
      </c>
      <c r="R20" s="96">
        <v>3.27</v>
      </c>
    </row>
    <row r="21" spans="2:18">
      <c r="B21" s="86">
        <v>18</v>
      </c>
      <c r="C21" s="87">
        <v>15.78</v>
      </c>
      <c r="D21" s="87">
        <v>16.04</v>
      </c>
      <c r="E21" s="87">
        <v>16.11</v>
      </c>
      <c r="F21" s="87">
        <v>16.12</v>
      </c>
      <c r="G21" s="87">
        <f t="shared" si="0"/>
        <v>16.012499999999999</v>
      </c>
      <c r="H21" s="87">
        <f t="shared" si="1"/>
        <v>0.34000000000000163</v>
      </c>
      <c r="I21" s="87">
        <f t="shared" si="2"/>
        <v>15.946900000000003</v>
      </c>
      <c r="J21" s="87">
        <f t="shared" si="3"/>
        <v>16.156900000000004</v>
      </c>
      <c r="K21" s="87">
        <f t="shared" si="4"/>
        <v>15.736900000000002</v>
      </c>
      <c r="L21" s="87">
        <f t="shared" si="5"/>
        <v>16.156264000000004</v>
      </c>
      <c r="M21" s="87">
        <f t="shared" si="6"/>
        <v>15.737536000000002</v>
      </c>
      <c r="O21" s="95">
        <v>3</v>
      </c>
      <c r="P21" s="96">
        <v>1.02</v>
      </c>
      <c r="Q21" s="97">
        <v>0</v>
      </c>
      <c r="R21" s="96">
        <v>2.57</v>
      </c>
    </row>
    <row r="22" spans="2:18">
      <c r="B22" s="86">
        <v>19</v>
      </c>
      <c r="C22" s="87">
        <v>15.84</v>
      </c>
      <c r="D22" s="87">
        <v>15.92</v>
      </c>
      <c r="E22" s="87">
        <v>16.05</v>
      </c>
      <c r="F22" s="87">
        <v>16.12</v>
      </c>
      <c r="G22" s="87">
        <f t="shared" si="0"/>
        <v>15.982500000000002</v>
      </c>
      <c r="H22" s="87">
        <f t="shared" si="1"/>
        <v>0.28000000000000114</v>
      </c>
      <c r="I22" s="87">
        <f t="shared" si="2"/>
        <v>15.946900000000003</v>
      </c>
      <c r="J22" s="87">
        <f t="shared" si="3"/>
        <v>16.156900000000004</v>
      </c>
      <c r="K22" s="87">
        <f t="shared" si="4"/>
        <v>15.736900000000002</v>
      </c>
      <c r="L22" s="87">
        <f t="shared" si="5"/>
        <v>16.156264000000004</v>
      </c>
      <c r="M22" s="87">
        <f t="shared" si="6"/>
        <v>15.737536000000002</v>
      </c>
      <c r="O22" s="95">
        <v>4</v>
      </c>
      <c r="P22" s="96">
        <v>0.73</v>
      </c>
      <c r="Q22" s="97">
        <v>0</v>
      </c>
      <c r="R22" s="96">
        <v>2.2799999999999998</v>
      </c>
    </row>
    <row r="23" spans="2:18">
      <c r="B23" s="86">
        <v>20</v>
      </c>
      <c r="C23" s="87">
        <v>15.92</v>
      </c>
      <c r="D23" s="87">
        <v>16.09</v>
      </c>
      <c r="E23" s="87">
        <v>16.12</v>
      </c>
      <c r="F23" s="87">
        <v>15.93</v>
      </c>
      <c r="G23" s="87">
        <f t="shared" si="0"/>
        <v>16.015000000000001</v>
      </c>
      <c r="H23" s="87">
        <f t="shared" si="1"/>
        <v>0.20000000000000107</v>
      </c>
      <c r="I23" s="87">
        <f t="shared" si="2"/>
        <v>15.946900000000003</v>
      </c>
      <c r="J23" s="87">
        <f t="shared" si="3"/>
        <v>16.156900000000004</v>
      </c>
      <c r="K23" s="87">
        <f t="shared" si="4"/>
        <v>15.736900000000002</v>
      </c>
      <c r="L23" s="87">
        <f t="shared" si="5"/>
        <v>16.156264000000004</v>
      </c>
      <c r="M23" s="87">
        <f t="shared" si="6"/>
        <v>15.737536000000002</v>
      </c>
      <c r="O23" s="95">
        <v>5</v>
      </c>
      <c r="P23" s="96">
        <v>0.57999999999999996</v>
      </c>
      <c r="Q23" s="97">
        <v>0</v>
      </c>
      <c r="R23" s="96">
        <v>2.11</v>
      </c>
    </row>
    <row r="24" spans="2:18">
      <c r="B24" s="86">
        <v>21</v>
      </c>
      <c r="C24" s="87">
        <v>16.11</v>
      </c>
      <c r="D24" s="87">
        <v>16.02</v>
      </c>
      <c r="E24" s="87">
        <v>16</v>
      </c>
      <c r="F24" s="87">
        <v>15.88</v>
      </c>
      <c r="G24" s="87">
        <f t="shared" si="0"/>
        <v>16.002499999999998</v>
      </c>
      <c r="H24" s="87">
        <f t="shared" si="1"/>
        <v>0.22999999999999865</v>
      </c>
      <c r="I24" s="87">
        <f t="shared" si="2"/>
        <v>15.946900000000003</v>
      </c>
      <c r="J24" s="87">
        <f t="shared" si="3"/>
        <v>16.156900000000004</v>
      </c>
      <c r="K24" s="87">
        <f t="shared" si="4"/>
        <v>15.736900000000002</v>
      </c>
      <c r="L24" s="87">
        <f t="shared" si="5"/>
        <v>16.156264000000004</v>
      </c>
      <c r="M24" s="87">
        <f t="shared" si="6"/>
        <v>15.737536000000002</v>
      </c>
      <c r="O24" s="95">
        <v>6</v>
      </c>
      <c r="P24" s="96">
        <v>0.48</v>
      </c>
      <c r="Q24" s="97">
        <v>0</v>
      </c>
      <c r="R24" s="96">
        <v>2</v>
      </c>
    </row>
    <row r="25" spans="2:18">
      <c r="B25" s="86">
        <v>22</v>
      </c>
      <c r="C25" s="87">
        <v>15.98</v>
      </c>
      <c r="D25" s="87">
        <v>15.82</v>
      </c>
      <c r="E25" s="87">
        <v>15.89</v>
      </c>
      <c r="F25" s="87">
        <v>15.89</v>
      </c>
      <c r="G25" s="87">
        <f t="shared" si="0"/>
        <v>15.895</v>
      </c>
      <c r="H25" s="87">
        <f t="shared" si="1"/>
        <v>0.16000000000000014</v>
      </c>
      <c r="I25" s="87">
        <f t="shared" si="2"/>
        <v>15.946900000000003</v>
      </c>
      <c r="J25" s="87">
        <f t="shared" si="3"/>
        <v>16.156900000000004</v>
      </c>
      <c r="K25" s="87">
        <f t="shared" si="4"/>
        <v>15.736900000000002</v>
      </c>
      <c r="L25" s="87">
        <f t="shared" si="5"/>
        <v>16.156264000000004</v>
      </c>
      <c r="M25" s="87">
        <f t="shared" si="6"/>
        <v>15.737536000000002</v>
      </c>
      <c r="O25" s="95">
        <v>7</v>
      </c>
      <c r="P25" s="96">
        <v>0.42</v>
      </c>
      <c r="Q25" s="96">
        <v>0.08</v>
      </c>
      <c r="R25" s="96">
        <v>1.92</v>
      </c>
    </row>
    <row r="26" spans="2:18">
      <c r="B26" s="86">
        <v>23</v>
      </c>
      <c r="C26" s="87">
        <v>16.05</v>
      </c>
      <c r="D26" s="87">
        <v>15.73</v>
      </c>
      <c r="E26" s="87">
        <v>15.73</v>
      </c>
      <c r="F26" s="87">
        <v>15.93</v>
      </c>
      <c r="G26" s="87">
        <f t="shared" si="0"/>
        <v>15.860000000000001</v>
      </c>
      <c r="H26" s="87">
        <f t="shared" si="1"/>
        <v>0.32000000000000028</v>
      </c>
      <c r="I26" s="87">
        <f t="shared" si="2"/>
        <v>15.946900000000003</v>
      </c>
      <c r="J26" s="87">
        <f t="shared" si="3"/>
        <v>16.156900000000004</v>
      </c>
      <c r="K26" s="87">
        <f t="shared" si="4"/>
        <v>15.736900000000002</v>
      </c>
      <c r="L26" s="87">
        <f t="shared" si="5"/>
        <v>16.156264000000004</v>
      </c>
      <c r="M26" s="87">
        <f t="shared" si="6"/>
        <v>15.737536000000002</v>
      </c>
      <c r="O26" s="95">
        <v>8</v>
      </c>
      <c r="P26" s="96">
        <v>0.37</v>
      </c>
      <c r="Q26" s="96">
        <v>0.14000000000000001</v>
      </c>
      <c r="R26" s="96">
        <v>1.86</v>
      </c>
    </row>
    <row r="27" spans="2:18">
      <c r="B27" s="86">
        <v>24</v>
      </c>
      <c r="C27" s="87">
        <v>16.010000000000002</v>
      </c>
      <c r="D27" s="87">
        <v>16.010000000000002</v>
      </c>
      <c r="E27" s="87">
        <v>15.89</v>
      </c>
      <c r="F27" s="87">
        <v>15.86</v>
      </c>
      <c r="G27" s="87">
        <f t="shared" si="0"/>
        <v>15.942500000000001</v>
      </c>
      <c r="H27" s="87">
        <f t="shared" si="1"/>
        <v>0.15000000000000213</v>
      </c>
      <c r="I27" s="87">
        <f t="shared" si="2"/>
        <v>15.946900000000003</v>
      </c>
      <c r="J27" s="87">
        <f t="shared" si="3"/>
        <v>16.156900000000004</v>
      </c>
      <c r="K27" s="87">
        <f t="shared" si="4"/>
        <v>15.736900000000002</v>
      </c>
      <c r="L27" s="87">
        <f t="shared" si="5"/>
        <v>16.156264000000004</v>
      </c>
      <c r="M27" s="87">
        <f t="shared" si="6"/>
        <v>15.737536000000002</v>
      </c>
      <c r="O27" s="95">
        <v>9</v>
      </c>
      <c r="P27" s="96">
        <v>0.34</v>
      </c>
      <c r="Q27" s="96">
        <v>0.18</v>
      </c>
      <c r="R27" s="96">
        <v>1.82</v>
      </c>
    </row>
    <row r="28" spans="2:18">
      <c r="B28" s="86">
        <v>25</v>
      </c>
      <c r="C28" s="87">
        <v>16.079999999999998</v>
      </c>
      <c r="D28" s="87">
        <v>15.78</v>
      </c>
      <c r="E28" s="87">
        <v>15.92</v>
      </c>
      <c r="F28" s="87">
        <v>15.98</v>
      </c>
      <c r="G28" s="87">
        <f t="shared" si="0"/>
        <v>15.940000000000001</v>
      </c>
      <c r="H28" s="87">
        <f t="shared" si="1"/>
        <v>0.29999999999999893</v>
      </c>
      <c r="I28" s="87">
        <f t="shared" si="2"/>
        <v>15.946900000000003</v>
      </c>
      <c r="J28" s="87">
        <f t="shared" si="3"/>
        <v>16.156900000000004</v>
      </c>
      <c r="K28" s="87">
        <f t="shared" si="4"/>
        <v>15.736900000000002</v>
      </c>
      <c r="L28" s="87">
        <f t="shared" si="5"/>
        <v>16.156264000000004</v>
      </c>
      <c r="M28" s="87">
        <f t="shared" si="6"/>
        <v>15.737536000000002</v>
      </c>
      <c r="O28" s="95">
        <v>10</v>
      </c>
      <c r="P28" s="96">
        <v>0.31</v>
      </c>
      <c r="Q28" s="96">
        <v>0.22</v>
      </c>
      <c r="R28" s="96">
        <v>1.78</v>
      </c>
    </row>
    <row r="29" spans="2:18">
      <c r="O29" s="95">
        <v>11</v>
      </c>
      <c r="P29" s="96">
        <v>0.28999999999999998</v>
      </c>
      <c r="Q29" s="96">
        <v>0.26</v>
      </c>
      <c r="R29" s="96">
        <v>1.74</v>
      </c>
    </row>
    <row r="30" spans="2:18">
      <c r="O30" s="95">
        <v>12</v>
      </c>
      <c r="P30" s="96">
        <v>0.27</v>
      </c>
      <c r="Q30" s="96">
        <v>0.28000000000000003</v>
      </c>
      <c r="R30" s="96">
        <v>1.72</v>
      </c>
    </row>
    <row r="31" spans="2:18">
      <c r="O31" s="95">
        <v>13</v>
      </c>
      <c r="P31" s="96">
        <v>0.25</v>
      </c>
      <c r="Q31" s="96">
        <v>0.31</v>
      </c>
      <c r="R31" s="96">
        <v>1.69</v>
      </c>
    </row>
    <row r="32" spans="2:18">
      <c r="O32" s="95">
        <v>14</v>
      </c>
      <c r="P32" s="96">
        <v>0.24</v>
      </c>
      <c r="Q32" s="96">
        <v>0.33</v>
      </c>
      <c r="R32" s="96">
        <v>1.67</v>
      </c>
    </row>
    <row r="33" spans="15:18">
      <c r="O33" s="95">
        <v>15</v>
      </c>
      <c r="P33" s="96">
        <v>0.22</v>
      </c>
      <c r="Q33" s="96">
        <v>0.35</v>
      </c>
      <c r="R33" s="96">
        <v>1.65</v>
      </c>
    </row>
    <row r="34" spans="15:18">
      <c r="O34" s="95">
        <v>16</v>
      </c>
      <c r="P34" s="96">
        <v>0.21</v>
      </c>
      <c r="Q34" s="96">
        <v>0.36</v>
      </c>
      <c r="R34" s="96">
        <v>1.64</v>
      </c>
    </row>
    <row r="35" spans="15:18">
      <c r="O35" s="95">
        <v>17</v>
      </c>
      <c r="P35" s="96">
        <v>0.2</v>
      </c>
      <c r="Q35" s="96">
        <v>0.38</v>
      </c>
      <c r="R35" s="96">
        <v>1.62</v>
      </c>
    </row>
    <row r="36" spans="15:18">
      <c r="O36" s="95">
        <v>18</v>
      </c>
      <c r="P36" s="96">
        <v>0.19</v>
      </c>
      <c r="Q36" s="96">
        <v>0.39</v>
      </c>
      <c r="R36" s="96">
        <v>1.61</v>
      </c>
    </row>
    <row r="37" spans="15:18">
      <c r="O37" s="95">
        <v>19</v>
      </c>
      <c r="P37" s="96">
        <v>0.19</v>
      </c>
      <c r="Q37" s="96">
        <v>0.4</v>
      </c>
      <c r="R37" s="96">
        <v>1.6</v>
      </c>
    </row>
    <row r="38" spans="15:18">
      <c r="O38" s="95">
        <v>20</v>
      </c>
      <c r="P38" s="96">
        <v>0.18</v>
      </c>
      <c r="Q38" s="96">
        <v>0.41</v>
      </c>
      <c r="R38" s="96">
        <v>1.59</v>
      </c>
    </row>
    <row r="39" spans="15:18">
      <c r="O39" s="95">
        <v>21</v>
      </c>
      <c r="P39" s="96">
        <v>0.17</v>
      </c>
      <c r="Q39" s="96">
        <v>0.43</v>
      </c>
      <c r="R39" s="96">
        <v>1.58</v>
      </c>
    </row>
    <row r="40" spans="15:18">
      <c r="O40" s="95">
        <v>22</v>
      </c>
      <c r="P40" s="96">
        <v>0.17</v>
      </c>
      <c r="Q40" s="96">
        <v>0.43</v>
      </c>
      <c r="R40" s="96">
        <v>1.57</v>
      </c>
    </row>
    <row r="41" spans="15:18">
      <c r="O41" s="95">
        <v>23</v>
      </c>
      <c r="P41" s="96">
        <v>0.16</v>
      </c>
      <c r="Q41" s="96">
        <v>0.44</v>
      </c>
      <c r="R41" s="96">
        <v>1.56</v>
      </c>
    </row>
    <row r="42" spans="15:18">
      <c r="O42" s="95">
        <v>24</v>
      </c>
      <c r="P42" s="96">
        <v>0.16</v>
      </c>
      <c r="Q42" s="96">
        <v>0.45</v>
      </c>
      <c r="R42" s="96">
        <v>1.55</v>
      </c>
    </row>
    <row r="43" spans="15:18">
      <c r="O43" s="95">
        <v>25</v>
      </c>
      <c r="P43" s="96">
        <v>0.15</v>
      </c>
      <c r="Q43" s="96">
        <v>0.46</v>
      </c>
      <c r="R43" s="96">
        <v>1.54</v>
      </c>
    </row>
  </sheetData>
  <mergeCells count="1">
    <mergeCell ref="Q18:R18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Correlation &amp; Regression-1</vt:lpstr>
      <vt:lpstr>Correlation &amp; Regression-2</vt:lpstr>
      <vt:lpstr>Salary Calculation</vt:lpstr>
      <vt:lpstr>X-Bar Control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2023-05-01T05:59:00Z</dcterms:modified>
</cp:coreProperties>
</file>