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Arnab Docs\Six Sigma\SS Study Guide\"/>
    </mc:Choice>
  </mc:AlternateContent>
  <xr:revisionPtr revIDLastSave="0" documentId="13_ncr:1_{3AF610AD-0086-4834-BD31-A719D2BCCD6C}" xr6:coauthVersionLast="47" xr6:coauthVersionMax="47" xr10:uidLastSave="{00000000-0000-0000-0000-000000000000}"/>
  <bookViews>
    <workbookView xWindow="-110" yWindow="-110" windowWidth="19420" windowHeight="10420" tabRatio="791" firstSheet="6" activeTab="8" xr2:uid="{00000000-000D-0000-FFFF-FFFF00000000}"/>
  </bookViews>
  <sheets>
    <sheet name="Confidence Interval Mean" sheetId="2" r:id="rId1"/>
    <sheet name="Confidence Interval Variance" sheetId="3" r:id="rId2"/>
    <sheet name="Confidence Intervals Proportion" sheetId="4" r:id="rId3"/>
    <sheet name="Confidence Interval Rates" sheetId="5" r:id="rId4"/>
    <sheet name="Hypothesis Test for Mean(Const)" sheetId="6" r:id="rId5"/>
    <sheet name="Hypothesis Test for Two Means" sheetId="7" r:id="rId6"/>
    <sheet name="Paired Hypothesis Test for Mean" sheetId="8" r:id="rId7"/>
    <sheet name="Hypothesis Test Variance(Const)" sheetId="9" r:id="rId8"/>
    <sheet name="Hypothesis Test Two Variance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0" l="1"/>
  <c r="B9" i="10"/>
  <c r="B8" i="10"/>
  <c r="B9" i="9"/>
  <c r="B8" i="9"/>
  <c r="B7" i="9"/>
  <c r="B33" i="8"/>
  <c r="B32" i="8"/>
  <c r="B34" i="8" s="1"/>
  <c r="B35" i="8" s="1"/>
  <c r="B31" i="8"/>
  <c r="B23" i="8"/>
  <c r="B22" i="8"/>
  <c r="B21" i="8"/>
  <c r="B24" i="8" s="1"/>
  <c r="B25" i="8" s="1"/>
  <c r="B18" i="6"/>
  <c r="B17" i="6"/>
  <c r="B16" i="6"/>
  <c r="B19" i="6" s="1"/>
  <c r="B20" i="6" s="1"/>
  <c r="B9" i="6"/>
  <c r="B10" i="6" s="1"/>
  <c r="B8" i="6"/>
  <c r="B7" i="6"/>
  <c r="B6" i="6"/>
  <c r="B17" i="5"/>
  <c r="B19" i="5" s="1"/>
  <c r="B16" i="5"/>
  <c r="B18" i="5" s="1"/>
  <c r="B7" i="5"/>
  <c r="B9" i="5" s="1"/>
  <c r="B6" i="5"/>
  <c r="B8" i="5" s="1"/>
  <c r="B7" i="4"/>
  <c r="B9" i="4" s="1"/>
  <c r="B6" i="4"/>
  <c r="B9" i="3"/>
  <c r="B11" i="3" s="1"/>
  <c r="B13" i="3" s="1"/>
  <c r="B8" i="3"/>
  <c r="B10" i="3" s="1"/>
  <c r="B12" i="3" s="1"/>
  <c r="B17" i="2"/>
  <c r="B16" i="2"/>
  <c r="B15" i="2"/>
  <c r="B19" i="2" s="1"/>
  <c r="B7" i="2"/>
  <c r="B6" i="2"/>
  <c r="B5" i="2"/>
  <c r="B9" i="2" s="1"/>
  <c r="B8" i="4" l="1"/>
  <c r="B10" i="4" s="1"/>
  <c r="B8" i="2"/>
  <c r="B18" i="2"/>
</calcChain>
</file>

<file path=xl/sharedStrings.xml><?xml version="1.0" encoding="utf-8"?>
<sst xmlns="http://schemas.openxmlformats.org/spreadsheetml/2006/main" count="130" uniqueCount="83">
  <si>
    <t>Two Sided</t>
  </si>
  <si>
    <t>Confidence Level (Two-Sided) =</t>
  </si>
  <si>
    <t>Data</t>
  </si>
  <si>
    <t>Estimated Mean =</t>
  </si>
  <si>
    <t>Estimated Standard Deviation =</t>
  </si>
  <si>
    <t>Critical t</t>
  </si>
  <si>
    <t>Lower Confidence Limit =</t>
  </si>
  <si>
    <t>Upper Confidence Limit =</t>
  </si>
  <si>
    <t>One Sided</t>
  </si>
  <si>
    <t>Confidence Level (One-Sided) =</t>
  </si>
  <si>
    <t>Confidence Interval for Variance</t>
  </si>
  <si>
    <t xml:space="preserve">Number of Samples = </t>
  </si>
  <si>
    <t>Lower Critical Chi-Square</t>
  </si>
  <si>
    <t>Upper Critical Chi-Square</t>
  </si>
  <si>
    <t>Lower Confidence Limit for the Standard Deviation =</t>
  </si>
  <si>
    <t>Upper Confidence Limit for the Standard Deviation =</t>
  </si>
  <si>
    <t>Lower Confidence Limit for the Variance =</t>
  </si>
  <si>
    <t>Upper Confidence Limit for the Variance =</t>
  </si>
  <si>
    <t xml:space="preserve">Number of samples = </t>
  </si>
  <si>
    <t xml:space="preserve">Number of failures = </t>
  </si>
  <si>
    <t xml:space="preserve">Confidence Level = </t>
  </si>
  <si>
    <t xml:space="preserve">F Right Numerator = </t>
  </si>
  <si>
    <t xml:space="preserve">F Left Denominator = </t>
  </si>
  <si>
    <t xml:space="preserve">F Right Denominator = </t>
  </si>
  <si>
    <t xml:space="preserve">Lower Confidence Limit for the Proportion = </t>
  </si>
  <si>
    <t xml:space="preserve">Upper Confidence Limit for the Proportion = </t>
  </si>
  <si>
    <t>Confidence Interval for Rates</t>
  </si>
  <si>
    <t xml:space="preserve">Number of Occurrences = </t>
  </si>
  <si>
    <t>Lower Confidence Limit for the Number of Occurrences =</t>
  </si>
  <si>
    <t>Upper Confidence Limit for the Number of Occurrences =</t>
  </si>
  <si>
    <t>Confidence Interval for Mean</t>
  </si>
  <si>
    <t>Confidence Intervals for Proportions</t>
  </si>
  <si>
    <t>Hypothesis Test for the Mean Against a Constant</t>
  </si>
  <si>
    <t>Two Sided Test</t>
  </si>
  <si>
    <t xml:space="preserve">Constant = </t>
  </si>
  <si>
    <t xml:space="preserve">Significance = </t>
  </si>
  <si>
    <t xml:space="preserve">Average = </t>
  </si>
  <si>
    <t xml:space="preserve">Sample Standard Deviation = </t>
  </si>
  <si>
    <t xml:space="preserve">Critical t = </t>
  </si>
  <si>
    <t xml:space="preserve">Computed t = </t>
  </si>
  <si>
    <t xml:space="preserve">Result = </t>
  </si>
  <si>
    <t>One Sided Test</t>
  </si>
  <si>
    <t>Hypothesis Test for Two Means</t>
  </si>
  <si>
    <t>Design A</t>
  </si>
  <si>
    <t>Design B</t>
  </si>
  <si>
    <t>Use the t-Test: Two-Sample Assuming Unequal Variances</t>
  </si>
  <si>
    <t>procedure under the Tools, Data Analysis Menu to</t>
  </si>
  <si>
    <t>get the following results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</si>
  <si>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</si>
  <si>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</si>
  <si>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</si>
  <si>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</si>
  <si>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</si>
  <si>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</si>
  <si>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</si>
  <si>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</si>
  <si>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</si>
  <si>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</si>
  <si>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</si>
  <si>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Part</t>
  </si>
  <si>
    <t>New</t>
  </si>
  <si>
    <t>Veteran</t>
  </si>
  <si>
    <t>Operator</t>
  </si>
  <si>
    <t>Difference</t>
  </si>
  <si>
    <t>Hypothesis Test for the Variance Against a Constant</t>
  </si>
  <si>
    <t xml:space="preserve">n = </t>
  </si>
  <si>
    <t xml:space="preserve">standard deviation = </t>
  </si>
  <si>
    <t xml:space="preserve">Standard deviation for comparison = </t>
  </si>
  <si>
    <t xml:space="preserve">significance (area on each tail) = </t>
  </si>
  <si>
    <t xml:space="preserve">upper critical chi-square = </t>
  </si>
  <si>
    <t xml:space="preserve">lower critical chi-square = </t>
  </si>
  <si>
    <t xml:space="preserve">computed chi-square statistic = </t>
  </si>
  <si>
    <t xml:space="preserve">standard deviation - population A = </t>
  </si>
  <si>
    <t xml:space="preserve">sample size population A = </t>
  </si>
  <si>
    <t xml:space="preserve">standard deviation - population B = </t>
  </si>
  <si>
    <t xml:space="preserve">sample size population B = </t>
  </si>
  <si>
    <t xml:space="preserve">significance (area in both tails) = </t>
  </si>
  <si>
    <t xml:space="preserve">lower critical F = </t>
  </si>
  <si>
    <t xml:space="preserve">upper critical F = </t>
  </si>
  <si>
    <t xml:space="preserve">computed F = </t>
  </si>
  <si>
    <t>Hypothesis Test for Variance(Const)</t>
  </si>
  <si>
    <t>Hypothesis Test for Two Variances</t>
  </si>
  <si>
    <t>Paired Hypothesis Test for Two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</si>
</sst>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1" fillId="0" borderId="0" xfId="1" quotePrefix="1" applyAlignment="1">
      <alignment horizontal="right"/>
    </xf>
    <xf numFmtId="164" fontId="0" fillId="2" borderId="0" xfId="2" applyNumberFormat="1" applyFont="1" applyFill="1" applyAlignment="1">
      <alignment horizontal="left"/>
    </xf>
    <xf numFmtId="0" fontId="1" fillId="0" borderId="0" xfId="1" applyAlignment="1">
      <alignment horizontal="right"/>
    </xf>
    <xf numFmtId="0" fontId="1" fillId="3" borderId="0" xfId="1" applyFill="1" applyAlignment="1">
      <alignment horizontal="left"/>
    </xf>
    <xf numFmtId="0" fontId="1" fillId="2" borderId="0" xfId="1" applyFill="1" applyAlignment="1">
      <alignment horizontal="left"/>
    </xf>
    <xf numFmtId="0" fontId="4" fillId="0" borderId="0" xfId="1" applyFont="1"/>
    <xf numFmtId="0" fontId="5" fillId="0" borderId="0" xfId="1" applyFont="1"/>
    <xf numFmtId="0" fontId="1" fillId="3" borderId="0" xfId="1" applyFill="1"/>
    <xf numFmtId="0" fontId="5" fillId="0" borderId="0" xfId="1" applyFont="1" applyAlignment="1">
      <alignment horizontal="center"/>
    </xf>
    <xf numFmtId="0" fontId="6" fillId="0" borderId="0" xfId="1" quotePrefix="1" applyFont="1" applyAlignment="1">
      <alignment horizontal="left"/>
    </xf>
    <xf numFmtId="0" fontId="6" fillId="0" borderId="0" xfId="1" applyFont="1"/>
    <xf numFmtId="0" fontId="7" fillId="0" borderId="1" xfId="1" applyFont="1" applyBorder="1" applyAlignment="1">
      <alignment horizontal="center"/>
    </xf>
    <xf numFmtId="0" fontId="1" fillId="0" borderId="2" xfId="1" applyBorder="1"/>
    <xf numFmtId="0" fontId="4" fillId="0" borderId="0" xfId="3" applyFont="1"/>
    <xf numFmtId="0" fontId="8" fillId="0" borderId="0" xfId="3"/>
    <xf numFmtId="0" fontId="5" fillId="0" borderId="0" xfId="3" applyFont="1" applyAlignment="1">
      <alignment horizontal="center" wrapText="1"/>
    </xf>
    <xf numFmtId="0" fontId="5" fillId="0" borderId="0" xfId="3" applyFont="1" applyAlignment="1">
      <alignment horizontal="center" wrapText="1"/>
    </xf>
    <xf numFmtId="0" fontId="8" fillId="0" borderId="0" xfId="3" applyAlignment="1">
      <alignment horizontal="center" wrapText="1"/>
    </xf>
    <xf numFmtId="2" fontId="8" fillId="0" borderId="0" xfId="3" applyNumberFormat="1" applyAlignment="1">
      <alignment horizontal="center" wrapText="1"/>
    </xf>
    <xf numFmtId="0" fontId="5" fillId="0" borderId="0" xfId="3" applyFont="1"/>
    <xf numFmtId="0" fontId="8" fillId="0" borderId="0" xfId="3" applyAlignment="1">
      <alignment horizontal="right"/>
    </xf>
    <xf numFmtId="0" fontId="8" fillId="2" borderId="0" xfId="3" applyFill="1" applyAlignment="1">
      <alignment horizontal="left"/>
    </xf>
    <xf numFmtId="0" fontId="8" fillId="0" borderId="0" xfId="3" quotePrefix="1" applyAlignment="1">
      <alignment horizontal="right"/>
    </xf>
    <xf numFmtId="164" fontId="0" fillId="2" borderId="0" xfId="4" applyNumberFormat="1" applyFont="1" applyFill="1" applyAlignment="1">
      <alignment horizontal="left"/>
    </xf>
    <xf numFmtId="165" fontId="8" fillId="3" borderId="0" xfId="3" applyNumberFormat="1" applyFill="1" applyAlignment="1">
      <alignment horizontal="left"/>
    </xf>
    <xf numFmtId="0" fontId="8" fillId="3" borderId="0" xfId="3" applyFill="1" applyAlignment="1">
      <alignment horizontal="left"/>
    </xf>
    <xf numFmtId="0" fontId="8" fillId="3" borderId="0" xfId="3" applyFill="1"/>
    <xf numFmtId="0" fontId="4" fillId="0" borderId="0" xfId="3" quotePrefix="1" applyFont="1" applyAlignment="1">
      <alignment horizontal="left"/>
    </xf>
    <xf numFmtId="0" fontId="8" fillId="0" borderId="0" xfId="3" applyAlignment="1">
      <alignment horizontal="left"/>
    </xf>
  </cellXfs>
  <cellStyles count="5">
    <cellStyle name="Normal" xfId="0" builtinId="0"/>
    <cellStyle name="Normal 2" xfId="1" xr:uid="{3D25A5C9-C5E5-42FB-8FB4-B969440B11DA}"/>
    <cellStyle name="Normal 3" xfId="3" xr:uid="{5CA0E709-8AC5-4FF2-A8E9-EC30F619BA18}"/>
    <cellStyle name="Percent 2" xfId="2" xr:uid="{6F753BDA-09EB-4EB3-8B33-01602DAA3C60}"/>
    <cellStyle name="Percent 3" xfId="4" xr:uid="{D369827C-3F30-47E9-A090-85699CE89D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2D20-1C69-45AA-936D-5694A9E58C71}">
  <dimension ref="A1:D28"/>
  <sheetViews>
    <sheetView workbookViewId="0"/>
  </sheetViews>
  <sheetFormatPr defaultRowHeight="12.5" x14ac:dyDescent="0.25"/>
  <cols>
    <col min="1" max="1" width="27.54296875" style="2" customWidth="1"/>
    <col min="2" max="256" width="8.7265625" style="2"/>
    <col min="257" max="257" width="27.54296875" style="2" customWidth="1"/>
    <col min="258" max="512" width="8.7265625" style="2"/>
    <col min="513" max="513" width="27.54296875" style="2" customWidth="1"/>
    <col min="514" max="768" width="8.7265625" style="2"/>
    <col min="769" max="769" width="27.54296875" style="2" customWidth="1"/>
    <col min="770" max="1024" width="8.7265625" style="2"/>
    <col min="1025" max="1025" width="27.54296875" style="2" customWidth="1"/>
    <col min="1026" max="1280" width="8.7265625" style="2"/>
    <col min="1281" max="1281" width="27.54296875" style="2" customWidth="1"/>
    <col min="1282" max="1536" width="8.7265625" style="2"/>
    <col min="1537" max="1537" width="27.54296875" style="2" customWidth="1"/>
    <col min="1538" max="1792" width="8.7265625" style="2"/>
    <col min="1793" max="1793" width="27.54296875" style="2" customWidth="1"/>
    <col min="1794" max="2048" width="8.7265625" style="2"/>
    <col min="2049" max="2049" width="27.54296875" style="2" customWidth="1"/>
    <col min="2050" max="2304" width="8.7265625" style="2"/>
    <col min="2305" max="2305" width="27.54296875" style="2" customWidth="1"/>
    <col min="2306" max="2560" width="8.7265625" style="2"/>
    <col min="2561" max="2561" width="27.54296875" style="2" customWidth="1"/>
    <col min="2562" max="2816" width="8.7265625" style="2"/>
    <col min="2817" max="2817" width="27.54296875" style="2" customWidth="1"/>
    <col min="2818" max="3072" width="8.7265625" style="2"/>
    <col min="3073" max="3073" width="27.54296875" style="2" customWidth="1"/>
    <col min="3074" max="3328" width="8.7265625" style="2"/>
    <col min="3329" max="3329" width="27.54296875" style="2" customWidth="1"/>
    <col min="3330" max="3584" width="8.7265625" style="2"/>
    <col min="3585" max="3585" width="27.54296875" style="2" customWidth="1"/>
    <col min="3586" max="3840" width="8.7265625" style="2"/>
    <col min="3841" max="3841" width="27.54296875" style="2" customWidth="1"/>
    <col min="3842" max="4096" width="8.7265625" style="2"/>
    <col min="4097" max="4097" width="27.54296875" style="2" customWidth="1"/>
    <col min="4098" max="4352" width="8.7265625" style="2"/>
    <col min="4353" max="4353" width="27.54296875" style="2" customWidth="1"/>
    <col min="4354" max="4608" width="8.7265625" style="2"/>
    <col min="4609" max="4609" width="27.54296875" style="2" customWidth="1"/>
    <col min="4610" max="4864" width="8.7265625" style="2"/>
    <col min="4865" max="4865" width="27.54296875" style="2" customWidth="1"/>
    <col min="4866" max="5120" width="8.7265625" style="2"/>
    <col min="5121" max="5121" width="27.54296875" style="2" customWidth="1"/>
    <col min="5122" max="5376" width="8.7265625" style="2"/>
    <col min="5377" max="5377" width="27.54296875" style="2" customWidth="1"/>
    <col min="5378" max="5632" width="8.7265625" style="2"/>
    <col min="5633" max="5633" width="27.54296875" style="2" customWidth="1"/>
    <col min="5634" max="5888" width="8.7265625" style="2"/>
    <col min="5889" max="5889" width="27.54296875" style="2" customWidth="1"/>
    <col min="5890" max="6144" width="8.7265625" style="2"/>
    <col min="6145" max="6145" width="27.54296875" style="2" customWidth="1"/>
    <col min="6146" max="6400" width="8.7265625" style="2"/>
    <col min="6401" max="6401" width="27.54296875" style="2" customWidth="1"/>
    <col min="6402" max="6656" width="8.7265625" style="2"/>
    <col min="6657" max="6657" width="27.54296875" style="2" customWidth="1"/>
    <col min="6658" max="6912" width="8.7265625" style="2"/>
    <col min="6913" max="6913" width="27.54296875" style="2" customWidth="1"/>
    <col min="6914" max="7168" width="8.7265625" style="2"/>
    <col min="7169" max="7169" width="27.54296875" style="2" customWidth="1"/>
    <col min="7170" max="7424" width="8.7265625" style="2"/>
    <col min="7425" max="7425" width="27.54296875" style="2" customWidth="1"/>
    <col min="7426" max="7680" width="8.7265625" style="2"/>
    <col min="7681" max="7681" width="27.54296875" style="2" customWidth="1"/>
    <col min="7682" max="7936" width="8.7265625" style="2"/>
    <col min="7937" max="7937" width="27.54296875" style="2" customWidth="1"/>
    <col min="7938" max="8192" width="8.7265625" style="2"/>
    <col min="8193" max="8193" width="27.54296875" style="2" customWidth="1"/>
    <col min="8194" max="8448" width="8.7265625" style="2"/>
    <col min="8449" max="8449" width="27.54296875" style="2" customWidth="1"/>
    <col min="8450" max="8704" width="8.7265625" style="2"/>
    <col min="8705" max="8705" width="27.54296875" style="2" customWidth="1"/>
    <col min="8706" max="8960" width="8.7265625" style="2"/>
    <col min="8961" max="8961" width="27.54296875" style="2" customWidth="1"/>
    <col min="8962" max="9216" width="8.7265625" style="2"/>
    <col min="9217" max="9217" width="27.54296875" style="2" customWidth="1"/>
    <col min="9218" max="9472" width="8.7265625" style="2"/>
    <col min="9473" max="9473" width="27.54296875" style="2" customWidth="1"/>
    <col min="9474" max="9728" width="8.7265625" style="2"/>
    <col min="9729" max="9729" width="27.54296875" style="2" customWidth="1"/>
    <col min="9730" max="9984" width="8.7265625" style="2"/>
    <col min="9985" max="9985" width="27.54296875" style="2" customWidth="1"/>
    <col min="9986" max="10240" width="8.7265625" style="2"/>
    <col min="10241" max="10241" width="27.54296875" style="2" customWidth="1"/>
    <col min="10242" max="10496" width="8.7265625" style="2"/>
    <col min="10497" max="10497" width="27.54296875" style="2" customWidth="1"/>
    <col min="10498" max="10752" width="8.7265625" style="2"/>
    <col min="10753" max="10753" width="27.54296875" style="2" customWidth="1"/>
    <col min="10754" max="11008" width="8.7265625" style="2"/>
    <col min="11009" max="11009" width="27.54296875" style="2" customWidth="1"/>
    <col min="11010" max="11264" width="8.7265625" style="2"/>
    <col min="11265" max="11265" width="27.54296875" style="2" customWidth="1"/>
    <col min="11266" max="11520" width="8.7265625" style="2"/>
    <col min="11521" max="11521" width="27.54296875" style="2" customWidth="1"/>
    <col min="11522" max="11776" width="8.7265625" style="2"/>
    <col min="11777" max="11777" width="27.54296875" style="2" customWidth="1"/>
    <col min="11778" max="12032" width="8.7265625" style="2"/>
    <col min="12033" max="12033" width="27.54296875" style="2" customWidth="1"/>
    <col min="12034" max="12288" width="8.7265625" style="2"/>
    <col min="12289" max="12289" width="27.54296875" style="2" customWidth="1"/>
    <col min="12290" max="12544" width="8.7265625" style="2"/>
    <col min="12545" max="12545" width="27.54296875" style="2" customWidth="1"/>
    <col min="12546" max="12800" width="8.7265625" style="2"/>
    <col min="12801" max="12801" width="27.54296875" style="2" customWidth="1"/>
    <col min="12802" max="13056" width="8.7265625" style="2"/>
    <col min="13057" max="13057" width="27.54296875" style="2" customWidth="1"/>
    <col min="13058" max="13312" width="8.7265625" style="2"/>
    <col min="13313" max="13313" width="27.54296875" style="2" customWidth="1"/>
    <col min="13314" max="13568" width="8.7265625" style="2"/>
    <col min="13569" max="13569" width="27.54296875" style="2" customWidth="1"/>
    <col min="13570" max="13824" width="8.7265625" style="2"/>
    <col min="13825" max="13825" width="27.54296875" style="2" customWidth="1"/>
    <col min="13826" max="14080" width="8.7265625" style="2"/>
    <col min="14081" max="14081" width="27.54296875" style="2" customWidth="1"/>
    <col min="14082" max="14336" width="8.7265625" style="2"/>
    <col min="14337" max="14337" width="27.54296875" style="2" customWidth="1"/>
    <col min="14338" max="14592" width="8.7265625" style="2"/>
    <col min="14593" max="14593" width="27.54296875" style="2" customWidth="1"/>
    <col min="14594" max="14848" width="8.7265625" style="2"/>
    <col min="14849" max="14849" width="27.54296875" style="2" customWidth="1"/>
    <col min="14850" max="15104" width="8.7265625" style="2"/>
    <col min="15105" max="15105" width="27.54296875" style="2" customWidth="1"/>
    <col min="15106" max="15360" width="8.7265625" style="2"/>
    <col min="15361" max="15361" width="27.54296875" style="2" customWidth="1"/>
    <col min="15362" max="15616" width="8.7265625" style="2"/>
    <col min="15617" max="15617" width="27.54296875" style="2" customWidth="1"/>
    <col min="15618" max="15872" width="8.7265625" style="2"/>
    <col min="15873" max="15873" width="27.54296875" style="2" customWidth="1"/>
    <col min="15874" max="16128" width="8.7265625" style="2"/>
    <col min="16129" max="16129" width="27.54296875" style="2" customWidth="1"/>
    <col min="16130" max="16384" width="8.7265625" style="2"/>
  </cols>
  <sheetData>
    <row r="1" spans="1:4" ht="23" x14ac:dyDescent="0.5">
      <c r="A1" s="9" t="s">
        <v>30</v>
      </c>
    </row>
    <row r="2" spans="1:4" ht="18" x14ac:dyDescent="0.4">
      <c r="A2" s="1"/>
    </row>
    <row r="3" spans="1:4" ht="15.5" x14ac:dyDescent="0.35">
      <c r="A3" s="3" t="s">
        <v>0</v>
      </c>
    </row>
    <row r="4" spans="1:4" ht="14.5" x14ac:dyDescent="0.35">
      <c r="A4" s="4" t="s">
        <v>1</v>
      </c>
      <c r="B4" s="5">
        <v>0.9</v>
      </c>
      <c r="D4" s="2" t="s">
        <v>2</v>
      </c>
    </row>
    <row r="5" spans="1:4" x14ac:dyDescent="0.25">
      <c r="A5" s="6" t="s">
        <v>3</v>
      </c>
      <c r="B5" s="7">
        <f>AVERAGE(D5:D47)</f>
        <v>21</v>
      </c>
      <c r="D5" s="2">
        <v>12</v>
      </c>
    </row>
    <row r="6" spans="1:4" x14ac:dyDescent="0.25">
      <c r="A6" s="6" t="s">
        <v>4</v>
      </c>
      <c r="B6" s="7">
        <f>STDEV(D5:D47)</f>
        <v>7.0427267446636037</v>
      </c>
      <c r="D6" s="2">
        <v>15</v>
      </c>
    </row>
    <row r="7" spans="1:4" x14ac:dyDescent="0.25">
      <c r="A7" s="6" t="s">
        <v>5</v>
      </c>
      <c r="B7" s="7">
        <f>TINV(1-B4,COUNT(D5:D47)-1)</f>
        <v>2.0150483733330233</v>
      </c>
      <c r="D7" s="2">
        <v>21</v>
      </c>
    </row>
    <row r="8" spans="1:4" x14ac:dyDescent="0.25">
      <c r="A8" s="6" t="s">
        <v>6</v>
      </c>
      <c r="B8" s="7">
        <f>$B$5-$B$7*$B$6/(COUNT(D5:D47)^0.5)</f>
        <v>15.206370893172766</v>
      </c>
      <c r="D8" s="2">
        <v>22</v>
      </c>
    </row>
    <row r="9" spans="1:4" x14ac:dyDescent="0.25">
      <c r="A9" s="6" t="s">
        <v>7</v>
      </c>
      <c r="B9" s="7">
        <f>$B$5+$B$7*$B$6/(COUNT(D5:D47)^0.5)</f>
        <v>26.793629106827233</v>
      </c>
      <c r="D9" s="2">
        <v>24</v>
      </c>
    </row>
    <row r="10" spans="1:4" x14ac:dyDescent="0.25">
      <c r="A10" s="6"/>
      <c r="D10" s="2">
        <v>32</v>
      </c>
    </row>
    <row r="11" spans="1:4" x14ac:dyDescent="0.25">
      <c r="A11" s="6"/>
    </row>
    <row r="12" spans="1:4" x14ac:dyDescent="0.25">
      <c r="A12" s="6"/>
    </row>
    <row r="13" spans="1:4" ht="15.5" x14ac:dyDescent="0.35">
      <c r="A13" s="3" t="s">
        <v>8</v>
      </c>
    </row>
    <row r="14" spans="1:4" ht="14.5" x14ac:dyDescent="0.35">
      <c r="A14" s="4" t="s">
        <v>9</v>
      </c>
      <c r="B14" s="5">
        <v>0.9</v>
      </c>
    </row>
    <row r="15" spans="1:4" x14ac:dyDescent="0.25">
      <c r="A15" s="6" t="s">
        <v>3</v>
      </c>
      <c r="B15" s="7">
        <f>AVERAGE(D5:D47)</f>
        <v>21</v>
      </c>
    </row>
    <row r="16" spans="1:4" x14ac:dyDescent="0.25">
      <c r="A16" s="6" t="s">
        <v>4</v>
      </c>
      <c r="B16" s="7">
        <f>STDEV(D5:D47)</f>
        <v>7.0427267446636037</v>
      </c>
    </row>
    <row r="17" spans="1:2" x14ac:dyDescent="0.25">
      <c r="A17" s="6" t="s">
        <v>5</v>
      </c>
      <c r="B17" s="7">
        <f>TINV((1-B14)*2,COUNT(D5:D47)-1)</f>
        <v>1.4758840488244818</v>
      </c>
    </row>
    <row r="18" spans="1:2" x14ac:dyDescent="0.25">
      <c r="A18" s="6" t="s">
        <v>6</v>
      </c>
      <c r="B18" s="7">
        <f>$B$15-$B$17*$B$16/(COUNT(D5:D47)^0.5)</f>
        <v>16.756565997754148</v>
      </c>
    </row>
    <row r="19" spans="1:2" x14ac:dyDescent="0.25">
      <c r="A19" s="6" t="s">
        <v>7</v>
      </c>
      <c r="B19" s="7">
        <f>$B$15+$B$17*$B$16/(COUNT(D5:D47)^0.5)</f>
        <v>25.243434002245852</v>
      </c>
    </row>
    <row r="20" spans="1:2" x14ac:dyDescent="0.25">
      <c r="A20" s="6"/>
    </row>
    <row r="21" spans="1:2" x14ac:dyDescent="0.25">
      <c r="A21" s="6"/>
    </row>
    <row r="22" spans="1:2" x14ac:dyDescent="0.25">
      <c r="A22" s="6"/>
    </row>
    <row r="23" spans="1:2" x14ac:dyDescent="0.25">
      <c r="A23" s="6"/>
    </row>
    <row r="24" spans="1:2" x14ac:dyDescent="0.25">
      <c r="A24" s="6"/>
    </row>
    <row r="25" spans="1:2" x14ac:dyDescent="0.25">
      <c r="A25" s="6"/>
    </row>
    <row r="26" spans="1:2" x14ac:dyDescent="0.25">
      <c r="A26" s="6"/>
    </row>
    <row r="27" spans="1:2" x14ac:dyDescent="0.25">
      <c r="A27" s="6"/>
    </row>
    <row r="28" spans="1:2" x14ac:dyDescent="0.25">
      <c r="A28" s="6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1753F-C354-4353-AFCD-D18F4399882C}">
  <dimension ref="A1:B17"/>
  <sheetViews>
    <sheetView workbookViewId="0"/>
  </sheetViews>
  <sheetFormatPr defaultRowHeight="12.5" x14ac:dyDescent="0.25"/>
  <cols>
    <col min="1" max="1" width="46" style="2" customWidth="1"/>
    <col min="2" max="256" width="8.7265625" style="2"/>
    <col min="257" max="257" width="46" style="2" customWidth="1"/>
    <col min="258" max="512" width="8.7265625" style="2"/>
    <col min="513" max="513" width="46" style="2" customWidth="1"/>
    <col min="514" max="768" width="8.7265625" style="2"/>
    <col min="769" max="769" width="46" style="2" customWidth="1"/>
    <col min="770" max="1024" width="8.7265625" style="2"/>
    <col min="1025" max="1025" width="46" style="2" customWidth="1"/>
    <col min="1026" max="1280" width="8.7265625" style="2"/>
    <col min="1281" max="1281" width="46" style="2" customWidth="1"/>
    <col min="1282" max="1536" width="8.7265625" style="2"/>
    <col min="1537" max="1537" width="46" style="2" customWidth="1"/>
    <col min="1538" max="1792" width="8.7265625" style="2"/>
    <col min="1793" max="1793" width="46" style="2" customWidth="1"/>
    <col min="1794" max="2048" width="8.7265625" style="2"/>
    <col min="2049" max="2049" width="46" style="2" customWidth="1"/>
    <col min="2050" max="2304" width="8.7265625" style="2"/>
    <col min="2305" max="2305" width="46" style="2" customWidth="1"/>
    <col min="2306" max="2560" width="8.7265625" style="2"/>
    <col min="2561" max="2561" width="46" style="2" customWidth="1"/>
    <col min="2562" max="2816" width="8.7265625" style="2"/>
    <col min="2817" max="2817" width="46" style="2" customWidth="1"/>
    <col min="2818" max="3072" width="8.7265625" style="2"/>
    <col min="3073" max="3073" width="46" style="2" customWidth="1"/>
    <col min="3074" max="3328" width="8.7265625" style="2"/>
    <col min="3329" max="3329" width="46" style="2" customWidth="1"/>
    <col min="3330" max="3584" width="8.7265625" style="2"/>
    <col min="3585" max="3585" width="46" style="2" customWidth="1"/>
    <col min="3586" max="3840" width="8.7265625" style="2"/>
    <col min="3841" max="3841" width="46" style="2" customWidth="1"/>
    <col min="3842" max="4096" width="8.7265625" style="2"/>
    <col min="4097" max="4097" width="46" style="2" customWidth="1"/>
    <col min="4098" max="4352" width="8.7265625" style="2"/>
    <col min="4353" max="4353" width="46" style="2" customWidth="1"/>
    <col min="4354" max="4608" width="8.7265625" style="2"/>
    <col min="4609" max="4609" width="46" style="2" customWidth="1"/>
    <col min="4610" max="4864" width="8.7265625" style="2"/>
    <col min="4865" max="4865" width="46" style="2" customWidth="1"/>
    <col min="4866" max="5120" width="8.7265625" style="2"/>
    <col min="5121" max="5121" width="46" style="2" customWidth="1"/>
    <col min="5122" max="5376" width="8.7265625" style="2"/>
    <col min="5377" max="5377" width="46" style="2" customWidth="1"/>
    <col min="5378" max="5632" width="8.7265625" style="2"/>
    <col min="5633" max="5633" width="46" style="2" customWidth="1"/>
    <col min="5634" max="5888" width="8.7265625" style="2"/>
    <col min="5889" max="5889" width="46" style="2" customWidth="1"/>
    <col min="5890" max="6144" width="8.7265625" style="2"/>
    <col min="6145" max="6145" width="46" style="2" customWidth="1"/>
    <col min="6146" max="6400" width="8.7265625" style="2"/>
    <col min="6401" max="6401" width="46" style="2" customWidth="1"/>
    <col min="6402" max="6656" width="8.7265625" style="2"/>
    <col min="6657" max="6657" width="46" style="2" customWidth="1"/>
    <col min="6658" max="6912" width="8.7265625" style="2"/>
    <col min="6913" max="6913" width="46" style="2" customWidth="1"/>
    <col min="6914" max="7168" width="8.7265625" style="2"/>
    <col min="7169" max="7169" width="46" style="2" customWidth="1"/>
    <col min="7170" max="7424" width="8.7265625" style="2"/>
    <col min="7425" max="7425" width="46" style="2" customWidth="1"/>
    <col min="7426" max="7680" width="8.7265625" style="2"/>
    <col min="7681" max="7681" width="46" style="2" customWidth="1"/>
    <col min="7682" max="7936" width="8.7265625" style="2"/>
    <col min="7937" max="7937" width="46" style="2" customWidth="1"/>
    <col min="7938" max="8192" width="8.7265625" style="2"/>
    <col min="8193" max="8193" width="46" style="2" customWidth="1"/>
    <col min="8194" max="8448" width="8.7265625" style="2"/>
    <col min="8449" max="8449" width="46" style="2" customWidth="1"/>
    <col min="8450" max="8704" width="8.7265625" style="2"/>
    <col min="8705" max="8705" width="46" style="2" customWidth="1"/>
    <col min="8706" max="8960" width="8.7265625" style="2"/>
    <col min="8961" max="8961" width="46" style="2" customWidth="1"/>
    <col min="8962" max="9216" width="8.7265625" style="2"/>
    <col min="9217" max="9217" width="46" style="2" customWidth="1"/>
    <col min="9218" max="9472" width="8.7265625" style="2"/>
    <col min="9473" max="9473" width="46" style="2" customWidth="1"/>
    <col min="9474" max="9728" width="8.7265625" style="2"/>
    <col min="9729" max="9729" width="46" style="2" customWidth="1"/>
    <col min="9730" max="9984" width="8.7265625" style="2"/>
    <col min="9985" max="9985" width="46" style="2" customWidth="1"/>
    <col min="9986" max="10240" width="8.7265625" style="2"/>
    <col min="10241" max="10241" width="46" style="2" customWidth="1"/>
    <col min="10242" max="10496" width="8.7265625" style="2"/>
    <col min="10497" max="10497" width="46" style="2" customWidth="1"/>
    <col min="10498" max="10752" width="8.7265625" style="2"/>
    <col min="10753" max="10753" width="46" style="2" customWidth="1"/>
    <col min="10754" max="11008" width="8.7265625" style="2"/>
    <col min="11009" max="11009" width="46" style="2" customWidth="1"/>
    <col min="11010" max="11264" width="8.7265625" style="2"/>
    <col min="11265" max="11265" width="46" style="2" customWidth="1"/>
    <col min="11266" max="11520" width="8.7265625" style="2"/>
    <col min="11521" max="11521" width="46" style="2" customWidth="1"/>
    <col min="11522" max="11776" width="8.7265625" style="2"/>
    <col min="11777" max="11777" width="46" style="2" customWidth="1"/>
    <col min="11778" max="12032" width="8.7265625" style="2"/>
    <col min="12033" max="12033" width="46" style="2" customWidth="1"/>
    <col min="12034" max="12288" width="8.7265625" style="2"/>
    <col min="12289" max="12289" width="46" style="2" customWidth="1"/>
    <col min="12290" max="12544" width="8.7265625" style="2"/>
    <col min="12545" max="12545" width="46" style="2" customWidth="1"/>
    <col min="12546" max="12800" width="8.7265625" style="2"/>
    <col min="12801" max="12801" width="46" style="2" customWidth="1"/>
    <col min="12802" max="13056" width="8.7265625" style="2"/>
    <col min="13057" max="13057" width="46" style="2" customWidth="1"/>
    <col min="13058" max="13312" width="8.7265625" style="2"/>
    <col min="13313" max="13313" width="46" style="2" customWidth="1"/>
    <col min="13314" max="13568" width="8.7265625" style="2"/>
    <col min="13569" max="13569" width="46" style="2" customWidth="1"/>
    <col min="13570" max="13824" width="8.7265625" style="2"/>
    <col min="13825" max="13825" width="46" style="2" customWidth="1"/>
    <col min="13826" max="14080" width="8.7265625" style="2"/>
    <col min="14081" max="14081" width="46" style="2" customWidth="1"/>
    <col min="14082" max="14336" width="8.7265625" style="2"/>
    <col min="14337" max="14337" width="46" style="2" customWidth="1"/>
    <col min="14338" max="14592" width="8.7265625" style="2"/>
    <col min="14593" max="14593" width="46" style="2" customWidth="1"/>
    <col min="14594" max="14848" width="8.7265625" style="2"/>
    <col min="14849" max="14849" width="46" style="2" customWidth="1"/>
    <col min="14850" max="15104" width="8.7265625" style="2"/>
    <col min="15105" max="15105" width="46" style="2" customWidth="1"/>
    <col min="15106" max="15360" width="8.7265625" style="2"/>
    <col min="15361" max="15361" width="46" style="2" customWidth="1"/>
    <col min="15362" max="15616" width="8.7265625" style="2"/>
    <col min="15617" max="15617" width="46" style="2" customWidth="1"/>
    <col min="15618" max="15872" width="8.7265625" style="2"/>
    <col min="15873" max="15873" width="46" style="2" customWidth="1"/>
    <col min="15874" max="16128" width="8.7265625" style="2"/>
    <col min="16129" max="16129" width="46" style="2" customWidth="1"/>
    <col min="16130" max="16384" width="8.7265625" style="2"/>
  </cols>
  <sheetData>
    <row r="1" spans="1:2" ht="23" x14ac:dyDescent="0.5">
      <c r="A1" s="9" t="s">
        <v>10</v>
      </c>
    </row>
    <row r="2" spans="1:2" ht="18" x14ac:dyDescent="0.4">
      <c r="A2" s="1"/>
    </row>
    <row r="3" spans="1:2" ht="15.5" x14ac:dyDescent="0.35">
      <c r="A3" s="3" t="s">
        <v>0</v>
      </c>
    </row>
    <row r="4" spans="1:2" ht="14.5" x14ac:dyDescent="0.35">
      <c r="A4" s="4" t="s">
        <v>1</v>
      </c>
      <c r="B4" s="5">
        <v>0.95</v>
      </c>
    </row>
    <row r="5" spans="1:2" x14ac:dyDescent="0.25">
      <c r="A5" s="6" t="s">
        <v>3</v>
      </c>
      <c r="B5" s="8">
        <v>12.1</v>
      </c>
    </row>
    <row r="6" spans="1:2" x14ac:dyDescent="0.25">
      <c r="A6" s="6" t="s">
        <v>4</v>
      </c>
      <c r="B6" s="8">
        <v>0.85</v>
      </c>
    </row>
    <row r="7" spans="1:2" x14ac:dyDescent="0.25">
      <c r="A7" s="6" t="s">
        <v>11</v>
      </c>
      <c r="B7" s="8">
        <v>10</v>
      </c>
    </row>
    <row r="8" spans="1:2" x14ac:dyDescent="0.25">
      <c r="A8" s="4" t="s">
        <v>12</v>
      </c>
      <c r="B8" s="7">
        <f>CHIINV((1-B4)/2,B7-1)</f>
        <v>19.022767798641631</v>
      </c>
    </row>
    <row r="9" spans="1:2" x14ac:dyDescent="0.25">
      <c r="A9" s="4" t="s">
        <v>13</v>
      </c>
      <c r="B9" s="7">
        <f>CHIINV(1-((1-B4)/2),B7-1)</f>
        <v>2.7003894999803584</v>
      </c>
    </row>
    <row r="10" spans="1:2" x14ac:dyDescent="0.25">
      <c r="A10" s="4" t="s">
        <v>14</v>
      </c>
      <c r="B10" s="7">
        <f>+(((B6^2)*(B7-1))/B8)^0.5</f>
        <v>0.58465992573664971</v>
      </c>
    </row>
    <row r="11" spans="1:2" x14ac:dyDescent="0.25">
      <c r="A11" s="4" t="s">
        <v>15</v>
      </c>
      <c r="B11" s="7">
        <f>+(((B6^2)*(B7-1))/B9)^0.5</f>
        <v>1.5517686551416376</v>
      </c>
    </row>
    <row r="12" spans="1:2" x14ac:dyDescent="0.25">
      <c r="A12" s="4" t="s">
        <v>16</v>
      </c>
      <c r="B12" s="7">
        <f>+B10^2</f>
        <v>0.34182722876238475</v>
      </c>
    </row>
    <row r="13" spans="1:2" x14ac:dyDescent="0.25">
      <c r="A13" s="4" t="s">
        <v>17</v>
      </c>
      <c r="B13" s="7">
        <f>+B11^2</f>
        <v>2.4079859590800869</v>
      </c>
    </row>
    <row r="14" spans="1:2" x14ac:dyDescent="0.25">
      <c r="A14" s="6"/>
    </row>
    <row r="15" spans="1:2" x14ac:dyDescent="0.25">
      <c r="A15" s="6"/>
    </row>
    <row r="16" spans="1:2" x14ac:dyDescent="0.25">
      <c r="A16" s="6"/>
    </row>
    <row r="17" spans="1:1" x14ac:dyDescent="0.25">
      <c r="A17" s="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54FC-C929-4821-BC56-CA189BD1CA5F}">
  <dimension ref="A1:B10"/>
  <sheetViews>
    <sheetView workbookViewId="0"/>
  </sheetViews>
  <sheetFormatPr defaultRowHeight="12.5" x14ac:dyDescent="0.25"/>
  <cols>
    <col min="1" max="1" width="39.81640625" style="2" customWidth="1"/>
    <col min="2" max="256" width="8.7265625" style="2"/>
    <col min="257" max="257" width="39.81640625" style="2" customWidth="1"/>
    <col min="258" max="512" width="8.7265625" style="2"/>
    <col min="513" max="513" width="39.81640625" style="2" customWidth="1"/>
    <col min="514" max="768" width="8.7265625" style="2"/>
    <col min="769" max="769" width="39.81640625" style="2" customWidth="1"/>
    <col min="770" max="1024" width="8.7265625" style="2"/>
    <col min="1025" max="1025" width="39.81640625" style="2" customWidth="1"/>
    <col min="1026" max="1280" width="8.7265625" style="2"/>
    <col min="1281" max="1281" width="39.81640625" style="2" customWidth="1"/>
    <col min="1282" max="1536" width="8.7265625" style="2"/>
    <col min="1537" max="1537" width="39.81640625" style="2" customWidth="1"/>
    <col min="1538" max="1792" width="8.7265625" style="2"/>
    <col min="1793" max="1793" width="39.81640625" style="2" customWidth="1"/>
    <col min="1794" max="2048" width="8.7265625" style="2"/>
    <col min="2049" max="2049" width="39.81640625" style="2" customWidth="1"/>
    <col min="2050" max="2304" width="8.7265625" style="2"/>
    <col min="2305" max="2305" width="39.81640625" style="2" customWidth="1"/>
    <col min="2306" max="2560" width="8.7265625" style="2"/>
    <col min="2561" max="2561" width="39.81640625" style="2" customWidth="1"/>
    <col min="2562" max="2816" width="8.7265625" style="2"/>
    <col min="2817" max="2817" width="39.81640625" style="2" customWidth="1"/>
    <col min="2818" max="3072" width="8.7265625" style="2"/>
    <col min="3073" max="3073" width="39.81640625" style="2" customWidth="1"/>
    <col min="3074" max="3328" width="8.7265625" style="2"/>
    <col min="3329" max="3329" width="39.81640625" style="2" customWidth="1"/>
    <col min="3330" max="3584" width="8.7265625" style="2"/>
    <col min="3585" max="3585" width="39.81640625" style="2" customWidth="1"/>
    <col min="3586" max="3840" width="8.7265625" style="2"/>
    <col min="3841" max="3841" width="39.81640625" style="2" customWidth="1"/>
    <col min="3842" max="4096" width="8.7265625" style="2"/>
    <col min="4097" max="4097" width="39.81640625" style="2" customWidth="1"/>
    <col min="4098" max="4352" width="8.7265625" style="2"/>
    <col min="4353" max="4353" width="39.81640625" style="2" customWidth="1"/>
    <col min="4354" max="4608" width="8.7265625" style="2"/>
    <col min="4609" max="4609" width="39.81640625" style="2" customWidth="1"/>
    <col min="4610" max="4864" width="8.7265625" style="2"/>
    <col min="4865" max="4865" width="39.81640625" style="2" customWidth="1"/>
    <col min="4866" max="5120" width="8.7265625" style="2"/>
    <col min="5121" max="5121" width="39.81640625" style="2" customWidth="1"/>
    <col min="5122" max="5376" width="8.7265625" style="2"/>
    <col min="5377" max="5377" width="39.81640625" style="2" customWidth="1"/>
    <col min="5378" max="5632" width="8.7265625" style="2"/>
    <col min="5633" max="5633" width="39.81640625" style="2" customWidth="1"/>
    <col min="5634" max="5888" width="8.7265625" style="2"/>
    <col min="5889" max="5889" width="39.81640625" style="2" customWidth="1"/>
    <col min="5890" max="6144" width="8.7265625" style="2"/>
    <col min="6145" max="6145" width="39.81640625" style="2" customWidth="1"/>
    <col min="6146" max="6400" width="8.7265625" style="2"/>
    <col min="6401" max="6401" width="39.81640625" style="2" customWidth="1"/>
    <col min="6402" max="6656" width="8.7265625" style="2"/>
    <col min="6657" max="6657" width="39.81640625" style="2" customWidth="1"/>
    <col min="6658" max="6912" width="8.7265625" style="2"/>
    <col min="6913" max="6913" width="39.81640625" style="2" customWidth="1"/>
    <col min="6914" max="7168" width="8.7265625" style="2"/>
    <col min="7169" max="7169" width="39.81640625" style="2" customWidth="1"/>
    <col min="7170" max="7424" width="8.7265625" style="2"/>
    <col min="7425" max="7425" width="39.81640625" style="2" customWidth="1"/>
    <col min="7426" max="7680" width="8.7265625" style="2"/>
    <col min="7681" max="7681" width="39.81640625" style="2" customWidth="1"/>
    <col min="7682" max="7936" width="8.7265625" style="2"/>
    <col min="7937" max="7937" width="39.81640625" style="2" customWidth="1"/>
    <col min="7938" max="8192" width="8.7265625" style="2"/>
    <col min="8193" max="8193" width="39.81640625" style="2" customWidth="1"/>
    <col min="8194" max="8448" width="8.7265625" style="2"/>
    <col min="8449" max="8449" width="39.81640625" style="2" customWidth="1"/>
    <col min="8450" max="8704" width="8.7265625" style="2"/>
    <col min="8705" max="8705" width="39.81640625" style="2" customWidth="1"/>
    <col min="8706" max="8960" width="8.7265625" style="2"/>
    <col min="8961" max="8961" width="39.81640625" style="2" customWidth="1"/>
    <col min="8962" max="9216" width="8.7265625" style="2"/>
    <col min="9217" max="9217" width="39.81640625" style="2" customWidth="1"/>
    <col min="9218" max="9472" width="8.7265625" style="2"/>
    <col min="9473" max="9473" width="39.81640625" style="2" customWidth="1"/>
    <col min="9474" max="9728" width="8.7265625" style="2"/>
    <col min="9729" max="9729" width="39.81640625" style="2" customWidth="1"/>
    <col min="9730" max="9984" width="8.7265625" style="2"/>
    <col min="9985" max="9985" width="39.81640625" style="2" customWidth="1"/>
    <col min="9986" max="10240" width="8.7265625" style="2"/>
    <col min="10241" max="10241" width="39.81640625" style="2" customWidth="1"/>
    <col min="10242" max="10496" width="8.7265625" style="2"/>
    <col min="10497" max="10497" width="39.81640625" style="2" customWidth="1"/>
    <col min="10498" max="10752" width="8.7265625" style="2"/>
    <col min="10753" max="10753" width="39.81640625" style="2" customWidth="1"/>
    <col min="10754" max="11008" width="8.7265625" style="2"/>
    <col min="11009" max="11009" width="39.81640625" style="2" customWidth="1"/>
    <col min="11010" max="11264" width="8.7265625" style="2"/>
    <col min="11265" max="11265" width="39.81640625" style="2" customWidth="1"/>
    <col min="11266" max="11520" width="8.7265625" style="2"/>
    <col min="11521" max="11521" width="39.81640625" style="2" customWidth="1"/>
    <col min="11522" max="11776" width="8.7265625" style="2"/>
    <col min="11777" max="11777" width="39.81640625" style="2" customWidth="1"/>
    <col min="11778" max="12032" width="8.7265625" style="2"/>
    <col min="12033" max="12033" width="39.81640625" style="2" customWidth="1"/>
    <col min="12034" max="12288" width="8.7265625" style="2"/>
    <col min="12289" max="12289" width="39.81640625" style="2" customWidth="1"/>
    <col min="12290" max="12544" width="8.7265625" style="2"/>
    <col min="12545" max="12545" width="39.81640625" style="2" customWidth="1"/>
    <col min="12546" max="12800" width="8.7265625" style="2"/>
    <col min="12801" max="12801" width="39.81640625" style="2" customWidth="1"/>
    <col min="12802" max="13056" width="8.7265625" style="2"/>
    <col min="13057" max="13057" width="39.81640625" style="2" customWidth="1"/>
    <col min="13058" max="13312" width="8.7265625" style="2"/>
    <col min="13313" max="13313" width="39.81640625" style="2" customWidth="1"/>
    <col min="13314" max="13568" width="8.7265625" style="2"/>
    <col min="13569" max="13569" width="39.81640625" style="2" customWidth="1"/>
    <col min="13570" max="13824" width="8.7265625" style="2"/>
    <col min="13825" max="13825" width="39.81640625" style="2" customWidth="1"/>
    <col min="13826" max="14080" width="8.7265625" style="2"/>
    <col min="14081" max="14081" width="39.81640625" style="2" customWidth="1"/>
    <col min="14082" max="14336" width="8.7265625" style="2"/>
    <col min="14337" max="14337" width="39.81640625" style="2" customWidth="1"/>
    <col min="14338" max="14592" width="8.7265625" style="2"/>
    <col min="14593" max="14593" width="39.81640625" style="2" customWidth="1"/>
    <col min="14594" max="14848" width="8.7265625" style="2"/>
    <col min="14849" max="14849" width="39.81640625" style="2" customWidth="1"/>
    <col min="14850" max="15104" width="8.7265625" style="2"/>
    <col min="15105" max="15105" width="39.81640625" style="2" customWidth="1"/>
    <col min="15106" max="15360" width="8.7265625" style="2"/>
    <col min="15361" max="15361" width="39.81640625" style="2" customWidth="1"/>
    <col min="15362" max="15616" width="8.7265625" style="2"/>
    <col min="15617" max="15617" width="39.81640625" style="2" customWidth="1"/>
    <col min="15618" max="15872" width="8.7265625" style="2"/>
    <col min="15873" max="15873" width="39.81640625" style="2" customWidth="1"/>
    <col min="15874" max="16128" width="8.7265625" style="2"/>
    <col min="16129" max="16129" width="39.81640625" style="2" customWidth="1"/>
    <col min="16130" max="16384" width="8.7265625" style="2"/>
  </cols>
  <sheetData>
    <row r="1" spans="1:2" ht="23" x14ac:dyDescent="0.5">
      <c r="A1" s="9" t="s">
        <v>31</v>
      </c>
    </row>
    <row r="3" spans="1:2" x14ac:dyDescent="0.25">
      <c r="A3" s="6" t="s">
        <v>18</v>
      </c>
      <c r="B3" s="8">
        <v>40</v>
      </c>
    </row>
    <row r="4" spans="1:2" x14ac:dyDescent="0.25">
      <c r="A4" s="6" t="s">
        <v>19</v>
      </c>
      <c r="B4" s="8">
        <v>2</v>
      </c>
    </row>
    <row r="5" spans="1:2" ht="14.5" x14ac:dyDescent="0.35">
      <c r="A5" s="6" t="s">
        <v>20</v>
      </c>
      <c r="B5" s="5">
        <v>0.8</v>
      </c>
    </row>
    <row r="6" spans="1:2" x14ac:dyDescent="0.25">
      <c r="A6" s="6" t="s">
        <v>21</v>
      </c>
      <c r="B6" s="7">
        <f>FINV((1-B5)/2,2*(B3-B4+1),2*B4)</f>
        <v>3.7830019867223297</v>
      </c>
    </row>
    <row r="7" spans="1:2" x14ac:dyDescent="0.25">
      <c r="A7" s="4" t="s">
        <v>22</v>
      </c>
      <c r="B7" s="7">
        <f>FINV((1-B5)/2,2*(B4+1),2*(B3-B4))</f>
        <v>1.8531353697131605</v>
      </c>
    </row>
    <row r="8" spans="1:2" x14ac:dyDescent="0.25">
      <c r="A8" s="4" t="s">
        <v>23</v>
      </c>
      <c r="B8" s="7">
        <f>+B6</f>
        <v>3.7830019867223297</v>
      </c>
    </row>
    <row r="9" spans="1:2" x14ac:dyDescent="0.25">
      <c r="A9" s="4" t="s">
        <v>24</v>
      </c>
      <c r="B9" s="7">
        <f>(B3-B4)/(B3-B4+(B4+1)*B7)</f>
        <v>0.87237185706319753</v>
      </c>
    </row>
    <row r="10" spans="1:2" x14ac:dyDescent="0.25">
      <c r="A10" s="4" t="s">
        <v>25</v>
      </c>
      <c r="B10" s="7">
        <f>+((B3-B4+1)*B6)/(B4+(B3-B4+1)*B8)</f>
        <v>0.98662539061432131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E009-B3F6-4697-9D7C-782B9263AB76}">
  <dimension ref="A1:B19"/>
  <sheetViews>
    <sheetView workbookViewId="0"/>
  </sheetViews>
  <sheetFormatPr defaultRowHeight="12.5" x14ac:dyDescent="0.25"/>
  <cols>
    <col min="1" max="1" width="51.7265625" style="2" customWidth="1"/>
    <col min="2" max="256" width="8.7265625" style="2"/>
    <col min="257" max="257" width="51.7265625" style="2" customWidth="1"/>
    <col min="258" max="512" width="8.7265625" style="2"/>
    <col min="513" max="513" width="51.7265625" style="2" customWidth="1"/>
    <col min="514" max="768" width="8.7265625" style="2"/>
    <col min="769" max="769" width="51.7265625" style="2" customWidth="1"/>
    <col min="770" max="1024" width="8.7265625" style="2"/>
    <col min="1025" max="1025" width="51.7265625" style="2" customWidth="1"/>
    <col min="1026" max="1280" width="8.7265625" style="2"/>
    <col min="1281" max="1281" width="51.7265625" style="2" customWidth="1"/>
    <col min="1282" max="1536" width="8.7265625" style="2"/>
    <col min="1537" max="1537" width="51.7265625" style="2" customWidth="1"/>
    <col min="1538" max="1792" width="8.7265625" style="2"/>
    <col min="1793" max="1793" width="51.7265625" style="2" customWidth="1"/>
    <col min="1794" max="2048" width="8.7265625" style="2"/>
    <col min="2049" max="2049" width="51.7265625" style="2" customWidth="1"/>
    <col min="2050" max="2304" width="8.7265625" style="2"/>
    <col min="2305" max="2305" width="51.7265625" style="2" customWidth="1"/>
    <col min="2306" max="2560" width="8.7265625" style="2"/>
    <col min="2561" max="2561" width="51.7265625" style="2" customWidth="1"/>
    <col min="2562" max="2816" width="8.7265625" style="2"/>
    <col min="2817" max="2817" width="51.7265625" style="2" customWidth="1"/>
    <col min="2818" max="3072" width="8.7265625" style="2"/>
    <col min="3073" max="3073" width="51.7265625" style="2" customWidth="1"/>
    <col min="3074" max="3328" width="8.7265625" style="2"/>
    <col min="3329" max="3329" width="51.7265625" style="2" customWidth="1"/>
    <col min="3330" max="3584" width="8.7265625" style="2"/>
    <col min="3585" max="3585" width="51.7265625" style="2" customWidth="1"/>
    <col min="3586" max="3840" width="8.7265625" style="2"/>
    <col min="3841" max="3841" width="51.7265625" style="2" customWidth="1"/>
    <col min="3842" max="4096" width="8.7265625" style="2"/>
    <col min="4097" max="4097" width="51.7265625" style="2" customWidth="1"/>
    <col min="4098" max="4352" width="8.7265625" style="2"/>
    <col min="4353" max="4353" width="51.7265625" style="2" customWidth="1"/>
    <col min="4354" max="4608" width="8.7265625" style="2"/>
    <col min="4609" max="4609" width="51.7265625" style="2" customWidth="1"/>
    <col min="4610" max="4864" width="8.7265625" style="2"/>
    <col min="4865" max="4865" width="51.7265625" style="2" customWidth="1"/>
    <col min="4866" max="5120" width="8.7265625" style="2"/>
    <col min="5121" max="5121" width="51.7265625" style="2" customWidth="1"/>
    <col min="5122" max="5376" width="8.7265625" style="2"/>
    <col min="5377" max="5377" width="51.7265625" style="2" customWidth="1"/>
    <col min="5378" max="5632" width="8.7265625" style="2"/>
    <col min="5633" max="5633" width="51.7265625" style="2" customWidth="1"/>
    <col min="5634" max="5888" width="8.7265625" style="2"/>
    <col min="5889" max="5889" width="51.7265625" style="2" customWidth="1"/>
    <col min="5890" max="6144" width="8.7265625" style="2"/>
    <col min="6145" max="6145" width="51.7265625" style="2" customWidth="1"/>
    <col min="6146" max="6400" width="8.7265625" style="2"/>
    <col min="6401" max="6401" width="51.7265625" style="2" customWidth="1"/>
    <col min="6402" max="6656" width="8.7265625" style="2"/>
    <col min="6657" max="6657" width="51.7265625" style="2" customWidth="1"/>
    <col min="6658" max="6912" width="8.7265625" style="2"/>
    <col min="6913" max="6913" width="51.7265625" style="2" customWidth="1"/>
    <col min="6914" max="7168" width="8.7265625" style="2"/>
    <col min="7169" max="7169" width="51.7265625" style="2" customWidth="1"/>
    <col min="7170" max="7424" width="8.7265625" style="2"/>
    <col min="7425" max="7425" width="51.7265625" style="2" customWidth="1"/>
    <col min="7426" max="7680" width="8.7265625" style="2"/>
    <col min="7681" max="7681" width="51.7265625" style="2" customWidth="1"/>
    <col min="7682" max="7936" width="8.7265625" style="2"/>
    <col min="7937" max="7937" width="51.7265625" style="2" customWidth="1"/>
    <col min="7938" max="8192" width="8.7265625" style="2"/>
    <col min="8193" max="8193" width="51.7265625" style="2" customWidth="1"/>
    <col min="8194" max="8448" width="8.7265625" style="2"/>
    <col min="8449" max="8449" width="51.7265625" style="2" customWidth="1"/>
    <col min="8450" max="8704" width="8.7265625" style="2"/>
    <col min="8705" max="8705" width="51.7265625" style="2" customWidth="1"/>
    <col min="8706" max="8960" width="8.7265625" style="2"/>
    <col min="8961" max="8961" width="51.7265625" style="2" customWidth="1"/>
    <col min="8962" max="9216" width="8.7265625" style="2"/>
    <col min="9217" max="9217" width="51.7265625" style="2" customWidth="1"/>
    <col min="9218" max="9472" width="8.7265625" style="2"/>
    <col min="9473" max="9473" width="51.7265625" style="2" customWidth="1"/>
    <col min="9474" max="9728" width="8.7265625" style="2"/>
    <col min="9729" max="9729" width="51.7265625" style="2" customWidth="1"/>
    <col min="9730" max="9984" width="8.7265625" style="2"/>
    <col min="9985" max="9985" width="51.7265625" style="2" customWidth="1"/>
    <col min="9986" max="10240" width="8.7265625" style="2"/>
    <col min="10241" max="10241" width="51.7265625" style="2" customWidth="1"/>
    <col min="10242" max="10496" width="8.7265625" style="2"/>
    <col min="10497" max="10497" width="51.7265625" style="2" customWidth="1"/>
    <col min="10498" max="10752" width="8.7265625" style="2"/>
    <col min="10753" max="10753" width="51.7265625" style="2" customWidth="1"/>
    <col min="10754" max="11008" width="8.7265625" style="2"/>
    <col min="11009" max="11009" width="51.7265625" style="2" customWidth="1"/>
    <col min="11010" max="11264" width="8.7265625" style="2"/>
    <col min="11265" max="11265" width="51.7265625" style="2" customWidth="1"/>
    <col min="11266" max="11520" width="8.7265625" style="2"/>
    <col min="11521" max="11521" width="51.7265625" style="2" customWidth="1"/>
    <col min="11522" max="11776" width="8.7265625" style="2"/>
    <col min="11777" max="11777" width="51.7265625" style="2" customWidth="1"/>
    <col min="11778" max="12032" width="8.7265625" style="2"/>
    <col min="12033" max="12033" width="51.7265625" style="2" customWidth="1"/>
    <col min="12034" max="12288" width="8.7265625" style="2"/>
    <col min="12289" max="12289" width="51.7265625" style="2" customWidth="1"/>
    <col min="12290" max="12544" width="8.7265625" style="2"/>
    <col min="12545" max="12545" width="51.7265625" style="2" customWidth="1"/>
    <col min="12546" max="12800" width="8.7265625" style="2"/>
    <col min="12801" max="12801" width="51.7265625" style="2" customWidth="1"/>
    <col min="12802" max="13056" width="8.7265625" style="2"/>
    <col min="13057" max="13057" width="51.7265625" style="2" customWidth="1"/>
    <col min="13058" max="13312" width="8.7265625" style="2"/>
    <col min="13313" max="13313" width="51.7265625" style="2" customWidth="1"/>
    <col min="13314" max="13568" width="8.7265625" style="2"/>
    <col min="13569" max="13569" width="51.7265625" style="2" customWidth="1"/>
    <col min="13570" max="13824" width="8.7265625" style="2"/>
    <col min="13825" max="13825" width="51.7265625" style="2" customWidth="1"/>
    <col min="13826" max="14080" width="8.7265625" style="2"/>
    <col min="14081" max="14081" width="51.7265625" style="2" customWidth="1"/>
    <col min="14082" max="14336" width="8.7265625" style="2"/>
    <col min="14337" max="14337" width="51.7265625" style="2" customWidth="1"/>
    <col min="14338" max="14592" width="8.7265625" style="2"/>
    <col min="14593" max="14593" width="51.7265625" style="2" customWidth="1"/>
    <col min="14594" max="14848" width="8.7265625" style="2"/>
    <col min="14849" max="14849" width="51.7265625" style="2" customWidth="1"/>
    <col min="14850" max="15104" width="8.7265625" style="2"/>
    <col min="15105" max="15105" width="51.7265625" style="2" customWidth="1"/>
    <col min="15106" max="15360" width="8.7265625" style="2"/>
    <col min="15361" max="15361" width="51.7265625" style="2" customWidth="1"/>
    <col min="15362" max="15616" width="8.7265625" style="2"/>
    <col min="15617" max="15617" width="51.7265625" style="2" customWidth="1"/>
    <col min="15618" max="15872" width="8.7265625" style="2"/>
    <col min="15873" max="15873" width="51.7265625" style="2" customWidth="1"/>
    <col min="15874" max="16128" width="8.7265625" style="2"/>
    <col min="16129" max="16129" width="51.7265625" style="2" customWidth="1"/>
    <col min="16130" max="16384" width="8.7265625" style="2"/>
  </cols>
  <sheetData>
    <row r="1" spans="1:2" ht="23" x14ac:dyDescent="0.5">
      <c r="A1" s="9" t="s">
        <v>26</v>
      </c>
    </row>
    <row r="2" spans="1:2" ht="18" x14ac:dyDescent="0.4">
      <c r="A2" s="1"/>
    </row>
    <row r="3" spans="1:2" ht="15.5" x14ac:dyDescent="0.35">
      <c r="A3" s="3" t="s">
        <v>0</v>
      </c>
    </row>
    <row r="4" spans="1:2" ht="14.5" x14ac:dyDescent="0.35">
      <c r="A4" s="4" t="s">
        <v>1</v>
      </c>
      <c r="B4" s="5">
        <v>0.9</v>
      </c>
    </row>
    <row r="5" spans="1:2" x14ac:dyDescent="0.25">
      <c r="A5" s="4" t="s">
        <v>27</v>
      </c>
      <c r="B5" s="8">
        <v>4</v>
      </c>
    </row>
    <row r="6" spans="1:2" x14ac:dyDescent="0.25">
      <c r="A6" s="4" t="s">
        <v>12</v>
      </c>
      <c r="B6" s="7">
        <f>CHIINV(1-((1-B4)/2),B5*2)</f>
        <v>2.7326367934996632</v>
      </c>
    </row>
    <row r="7" spans="1:2" x14ac:dyDescent="0.25">
      <c r="A7" s="4" t="s">
        <v>13</v>
      </c>
      <c r="B7" s="7">
        <f>CHIINV(((1-B4)/2),2*B5+2)</f>
        <v>18.307038053275146</v>
      </c>
    </row>
    <row r="8" spans="1:2" x14ac:dyDescent="0.25">
      <c r="A8" s="4" t="s">
        <v>28</v>
      </c>
      <c r="B8" s="7">
        <f>+B6/2</f>
        <v>1.3663183967498316</v>
      </c>
    </row>
    <row r="9" spans="1:2" x14ac:dyDescent="0.25">
      <c r="A9" s="6" t="s">
        <v>29</v>
      </c>
      <c r="B9" s="7">
        <f>+B7/2</f>
        <v>9.1535190266375732</v>
      </c>
    </row>
    <row r="10" spans="1:2" x14ac:dyDescent="0.25">
      <c r="A10" s="6"/>
    </row>
    <row r="11" spans="1:2" x14ac:dyDescent="0.25">
      <c r="A11" s="6"/>
    </row>
    <row r="12" spans="1:2" x14ac:dyDescent="0.25">
      <c r="A12" s="6"/>
    </row>
    <row r="13" spans="1:2" ht="15.5" x14ac:dyDescent="0.35">
      <c r="A13" s="3" t="s">
        <v>8</v>
      </c>
    </row>
    <row r="14" spans="1:2" ht="14.5" x14ac:dyDescent="0.35">
      <c r="A14" s="4" t="s">
        <v>9</v>
      </c>
      <c r="B14" s="5">
        <v>0.9</v>
      </c>
    </row>
    <row r="15" spans="1:2" x14ac:dyDescent="0.25">
      <c r="A15" s="4" t="s">
        <v>27</v>
      </c>
      <c r="B15" s="8">
        <v>4</v>
      </c>
    </row>
    <row r="16" spans="1:2" x14ac:dyDescent="0.25">
      <c r="A16" s="4" t="s">
        <v>12</v>
      </c>
      <c r="B16" s="7">
        <f>CHIINV(1-((1-B14)),B15*2)</f>
        <v>3.4895391256498209</v>
      </c>
    </row>
    <row r="17" spans="1:2" x14ac:dyDescent="0.25">
      <c r="A17" s="4" t="s">
        <v>13</v>
      </c>
      <c r="B17" s="7">
        <f>CHIINV(((1-B14)),2*B15+2)</f>
        <v>15.987179172105261</v>
      </c>
    </row>
    <row r="18" spans="1:2" x14ac:dyDescent="0.25">
      <c r="A18" s="4" t="s">
        <v>28</v>
      </c>
      <c r="B18" s="7">
        <f>+B16/2</f>
        <v>1.7447695628249105</v>
      </c>
    </row>
    <row r="19" spans="1:2" x14ac:dyDescent="0.25">
      <c r="A19" s="6" t="s">
        <v>29</v>
      </c>
      <c r="B19" s="7">
        <f>+B17/2</f>
        <v>7.9935895860526305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E26C7-D0D7-46E6-8043-8BF8E939C1EF}">
  <dimension ref="A1:D31"/>
  <sheetViews>
    <sheetView workbookViewId="0"/>
  </sheetViews>
  <sheetFormatPr defaultRowHeight="12.5" x14ac:dyDescent="0.25"/>
  <cols>
    <col min="1" max="1" width="25.7265625" style="2" customWidth="1"/>
    <col min="2" max="2" width="25.1796875" style="2" customWidth="1"/>
    <col min="3" max="256" width="8.7265625" style="2"/>
    <col min="257" max="257" width="25.7265625" style="2" customWidth="1"/>
    <col min="258" max="258" width="25.1796875" style="2" customWidth="1"/>
    <col min="259" max="512" width="8.7265625" style="2"/>
    <col min="513" max="513" width="25.7265625" style="2" customWidth="1"/>
    <col min="514" max="514" width="25.1796875" style="2" customWidth="1"/>
    <col min="515" max="768" width="8.7265625" style="2"/>
    <col min="769" max="769" width="25.7265625" style="2" customWidth="1"/>
    <col min="770" max="770" width="25.1796875" style="2" customWidth="1"/>
    <col min="771" max="1024" width="8.7265625" style="2"/>
    <col min="1025" max="1025" width="25.7265625" style="2" customWidth="1"/>
    <col min="1026" max="1026" width="25.1796875" style="2" customWidth="1"/>
    <col min="1027" max="1280" width="8.7265625" style="2"/>
    <col min="1281" max="1281" width="25.7265625" style="2" customWidth="1"/>
    <col min="1282" max="1282" width="25.1796875" style="2" customWidth="1"/>
    <col min="1283" max="1536" width="8.7265625" style="2"/>
    <col min="1537" max="1537" width="25.7265625" style="2" customWidth="1"/>
    <col min="1538" max="1538" width="25.1796875" style="2" customWidth="1"/>
    <col min="1539" max="1792" width="8.7265625" style="2"/>
    <col min="1793" max="1793" width="25.7265625" style="2" customWidth="1"/>
    <col min="1794" max="1794" width="25.1796875" style="2" customWidth="1"/>
    <col min="1795" max="2048" width="8.7265625" style="2"/>
    <col min="2049" max="2049" width="25.7265625" style="2" customWidth="1"/>
    <col min="2050" max="2050" width="25.1796875" style="2" customWidth="1"/>
    <col min="2051" max="2304" width="8.7265625" style="2"/>
    <col min="2305" max="2305" width="25.7265625" style="2" customWidth="1"/>
    <col min="2306" max="2306" width="25.1796875" style="2" customWidth="1"/>
    <col min="2307" max="2560" width="8.7265625" style="2"/>
    <col min="2561" max="2561" width="25.7265625" style="2" customWidth="1"/>
    <col min="2562" max="2562" width="25.1796875" style="2" customWidth="1"/>
    <col min="2563" max="2816" width="8.7265625" style="2"/>
    <col min="2817" max="2817" width="25.7265625" style="2" customWidth="1"/>
    <col min="2818" max="2818" width="25.1796875" style="2" customWidth="1"/>
    <col min="2819" max="3072" width="8.7265625" style="2"/>
    <col min="3073" max="3073" width="25.7265625" style="2" customWidth="1"/>
    <col min="3074" max="3074" width="25.1796875" style="2" customWidth="1"/>
    <col min="3075" max="3328" width="8.7265625" style="2"/>
    <col min="3329" max="3329" width="25.7265625" style="2" customWidth="1"/>
    <col min="3330" max="3330" width="25.1796875" style="2" customWidth="1"/>
    <col min="3331" max="3584" width="8.7265625" style="2"/>
    <col min="3585" max="3585" width="25.7265625" style="2" customWidth="1"/>
    <col min="3586" max="3586" width="25.1796875" style="2" customWidth="1"/>
    <col min="3587" max="3840" width="8.7265625" style="2"/>
    <col min="3841" max="3841" width="25.7265625" style="2" customWidth="1"/>
    <col min="3842" max="3842" width="25.1796875" style="2" customWidth="1"/>
    <col min="3843" max="4096" width="8.7265625" style="2"/>
    <col min="4097" max="4097" width="25.7265625" style="2" customWidth="1"/>
    <col min="4098" max="4098" width="25.1796875" style="2" customWidth="1"/>
    <col min="4099" max="4352" width="8.7265625" style="2"/>
    <col min="4353" max="4353" width="25.7265625" style="2" customWidth="1"/>
    <col min="4354" max="4354" width="25.1796875" style="2" customWidth="1"/>
    <col min="4355" max="4608" width="8.7265625" style="2"/>
    <col min="4609" max="4609" width="25.7265625" style="2" customWidth="1"/>
    <col min="4610" max="4610" width="25.1796875" style="2" customWidth="1"/>
    <col min="4611" max="4864" width="8.7265625" style="2"/>
    <col min="4865" max="4865" width="25.7265625" style="2" customWidth="1"/>
    <col min="4866" max="4866" width="25.1796875" style="2" customWidth="1"/>
    <col min="4867" max="5120" width="8.7265625" style="2"/>
    <col min="5121" max="5121" width="25.7265625" style="2" customWidth="1"/>
    <col min="5122" max="5122" width="25.1796875" style="2" customWidth="1"/>
    <col min="5123" max="5376" width="8.7265625" style="2"/>
    <col min="5377" max="5377" width="25.7265625" style="2" customWidth="1"/>
    <col min="5378" max="5378" width="25.1796875" style="2" customWidth="1"/>
    <col min="5379" max="5632" width="8.7265625" style="2"/>
    <col min="5633" max="5633" width="25.7265625" style="2" customWidth="1"/>
    <col min="5634" max="5634" width="25.1796875" style="2" customWidth="1"/>
    <col min="5635" max="5888" width="8.7265625" style="2"/>
    <col min="5889" max="5889" width="25.7265625" style="2" customWidth="1"/>
    <col min="5890" max="5890" width="25.1796875" style="2" customWidth="1"/>
    <col min="5891" max="6144" width="8.7265625" style="2"/>
    <col min="6145" max="6145" width="25.7265625" style="2" customWidth="1"/>
    <col min="6146" max="6146" width="25.1796875" style="2" customWidth="1"/>
    <col min="6147" max="6400" width="8.7265625" style="2"/>
    <col min="6401" max="6401" width="25.7265625" style="2" customWidth="1"/>
    <col min="6402" max="6402" width="25.1796875" style="2" customWidth="1"/>
    <col min="6403" max="6656" width="8.7265625" style="2"/>
    <col min="6657" max="6657" width="25.7265625" style="2" customWidth="1"/>
    <col min="6658" max="6658" width="25.1796875" style="2" customWidth="1"/>
    <col min="6659" max="6912" width="8.7265625" style="2"/>
    <col min="6913" max="6913" width="25.7265625" style="2" customWidth="1"/>
    <col min="6914" max="6914" width="25.1796875" style="2" customWidth="1"/>
    <col min="6915" max="7168" width="8.7265625" style="2"/>
    <col min="7169" max="7169" width="25.7265625" style="2" customWidth="1"/>
    <col min="7170" max="7170" width="25.1796875" style="2" customWidth="1"/>
    <col min="7171" max="7424" width="8.7265625" style="2"/>
    <col min="7425" max="7425" width="25.7265625" style="2" customWidth="1"/>
    <col min="7426" max="7426" width="25.1796875" style="2" customWidth="1"/>
    <col min="7427" max="7680" width="8.7265625" style="2"/>
    <col min="7681" max="7681" width="25.7265625" style="2" customWidth="1"/>
    <col min="7682" max="7682" width="25.1796875" style="2" customWidth="1"/>
    <col min="7683" max="7936" width="8.7265625" style="2"/>
    <col min="7937" max="7937" width="25.7265625" style="2" customWidth="1"/>
    <col min="7938" max="7938" width="25.1796875" style="2" customWidth="1"/>
    <col min="7939" max="8192" width="8.7265625" style="2"/>
    <col min="8193" max="8193" width="25.7265625" style="2" customWidth="1"/>
    <col min="8194" max="8194" width="25.1796875" style="2" customWidth="1"/>
    <col min="8195" max="8448" width="8.7265625" style="2"/>
    <col min="8449" max="8449" width="25.7265625" style="2" customWidth="1"/>
    <col min="8450" max="8450" width="25.1796875" style="2" customWidth="1"/>
    <col min="8451" max="8704" width="8.7265625" style="2"/>
    <col min="8705" max="8705" width="25.7265625" style="2" customWidth="1"/>
    <col min="8706" max="8706" width="25.1796875" style="2" customWidth="1"/>
    <col min="8707" max="8960" width="8.7265625" style="2"/>
    <col min="8961" max="8961" width="25.7265625" style="2" customWidth="1"/>
    <col min="8962" max="8962" width="25.1796875" style="2" customWidth="1"/>
    <col min="8963" max="9216" width="8.7265625" style="2"/>
    <col min="9217" max="9217" width="25.7265625" style="2" customWidth="1"/>
    <col min="9218" max="9218" width="25.1796875" style="2" customWidth="1"/>
    <col min="9219" max="9472" width="8.7265625" style="2"/>
    <col min="9473" max="9473" width="25.7265625" style="2" customWidth="1"/>
    <col min="9474" max="9474" width="25.1796875" style="2" customWidth="1"/>
    <col min="9475" max="9728" width="8.7265625" style="2"/>
    <col min="9729" max="9729" width="25.7265625" style="2" customWidth="1"/>
    <col min="9730" max="9730" width="25.1796875" style="2" customWidth="1"/>
    <col min="9731" max="9984" width="8.7265625" style="2"/>
    <col min="9985" max="9985" width="25.7265625" style="2" customWidth="1"/>
    <col min="9986" max="9986" width="25.1796875" style="2" customWidth="1"/>
    <col min="9987" max="10240" width="8.7265625" style="2"/>
    <col min="10241" max="10241" width="25.7265625" style="2" customWidth="1"/>
    <col min="10242" max="10242" width="25.1796875" style="2" customWidth="1"/>
    <col min="10243" max="10496" width="8.7265625" style="2"/>
    <col min="10497" max="10497" width="25.7265625" style="2" customWidth="1"/>
    <col min="10498" max="10498" width="25.1796875" style="2" customWidth="1"/>
    <col min="10499" max="10752" width="8.7265625" style="2"/>
    <col min="10753" max="10753" width="25.7265625" style="2" customWidth="1"/>
    <col min="10754" max="10754" width="25.1796875" style="2" customWidth="1"/>
    <col min="10755" max="11008" width="8.7265625" style="2"/>
    <col min="11009" max="11009" width="25.7265625" style="2" customWidth="1"/>
    <col min="11010" max="11010" width="25.1796875" style="2" customWidth="1"/>
    <col min="11011" max="11264" width="8.7265625" style="2"/>
    <col min="11265" max="11265" width="25.7265625" style="2" customWidth="1"/>
    <col min="11266" max="11266" width="25.1796875" style="2" customWidth="1"/>
    <col min="11267" max="11520" width="8.7265625" style="2"/>
    <col min="11521" max="11521" width="25.7265625" style="2" customWidth="1"/>
    <col min="11522" max="11522" width="25.1796875" style="2" customWidth="1"/>
    <col min="11523" max="11776" width="8.7265625" style="2"/>
    <col min="11777" max="11777" width="25.7265625" style="2" customWidth="1"/>
    <col min="11778" max="11778" width="25.1796875" style="2" customWidth="1"/>
    <col min="11779" max="12032" width="8.7265625" style="2"/>
    <col min="12033" max="12033" width="25.7265625" style="2" customWidth="1"/>
    <col min="12034" max="12034" width="25.1796875" style="2" customWidth="1"/>
    <col min="12035" max="12288" width="8.7265625" style="2"/>
    <col min="12289" max="12289" width="25.7265625" style="2" customWidth="1"/>
    <col min="12290" max="12290" width="25.1796875" style="2" customWidth="1"/>
    <col min="12291" max="12544" width="8.7265625" style="2"/>
    <col min="12545" max="12545" width="25.7265625" style="2" customWidth="1"/>
    <col min="12546" max="12546" width="25.1796875" style="2" customWidth="1"/>
    <col min="12547" max="12800" width="8.7265625" style="2"/>
    <col min="12801" max="12801" width="25.7265625" style="2" customWidth="1"/>
    <col min="12802" max="12802" width="25.1796875" style="2" customWidth="1"/>
    <col min="12803" max="13056" width="8.7265625" style="2"/>
    <col min="13057" max="13057" width="25.7265625" style="2" customWidth="1"/>
    <col min="13058" max="13058" width="25.1796875" style="2" customWidth="1"/>
    <col min="13059" max="13312" width="8.7265625" style="2"/>
    <col min="13313" max="13313" width="25.7265625" style="2" customWidth="1"/>
    <col min="13314" max="13314" width="25.1796875" style="2" customWidth="1"/>
    <col min="13315" max="13568" width="8.7265625" style="2"/>
    <col min="13569" max="13569" width="25.7265625" style="2" customWidth="1"/>
    <col min="13570" max="13570" width="25.1796875" style="2" customWidth="1"/>
    <col min="13571" max="13824" width="8.7265625" style="2"/>
    <col min="13825" max="13825" width="25.7265625" style="2" customWidth="1"/>
    <col min="13826" max="13826" width="25.1796875" style="2" customWidth="1"/>
    <col min="13827" max="14080" width="8.7265625" style="2"/>
    <col min="14081" max="14081" width="25.7265625" style="2" customWidth="1"/>
    <col min="14082" max="14082" width="25.1796875" style="2" customWidth="1"/>
    <col min="14083" max="14336" width="8.7265625" style="2"/>
    <col min="14337" max="14337" width="25.7265625" style="2" customWidth="1"/>
    <col min="14338" max="14338" width="25.1796875" style="2" customWidth="1"/>
    <col min="14339" max="14592" width="8.7265625" style="2"/>
    <col min="14593" max="14593" width="25.7265625" style="2" customWidth="1"/>
    <col min="14594" max="14594" width="25.1796875" style="2" customWidth="1"/>
    <col min="14595" max="14848" width="8.7265625" style="2"/>
    <col min="14849" max="14849" width="25.7265625" style="2" customWidth="1"/>
    <col min="14850" max="14850" width="25.1796875" style="2" customWidth="1"/>
    <col min="14851" max="15104" width="8.7265625" style="2"/>
    <col min="15105" max="15105" width="25.7265625" style="2" customWidth="1"/>
    <col min="15106" max="15106" width="25.1796875" style="2" customWidth="1"/>
    <col min="15107" max="15360" width="8.7265625" style="2"/>
    <col min="15361" max="15361" width="25.7265625" style="2" customWidth="1"/>
    <col min="15362" max="15362" width="25.1796875" style="2" customWidth="1"/>
    <col min="15363" max="15616" width="8.7265625" style="2"/>
    <col min="15617" max="15617" width="25.7265625" style="2" customWidth="1"/>
    <col min="15618" max="15618" width="25.1796875" style="2" customWidth="1"/>
    <col min="15619" max="15872" width="8.7265625" style="2"/>
    <col min="15873" max="15873" width="25.7265625" style="2" customWidth="1"/>
    <col min="15874" max="15874" width="25.1796875" style="2" customWidth="1"/>
    <col min="15875" max="16128" width="8.7265625" style="2"/>
    <col min="16129" max="16129" width="25.7265625" style="2" customWidth="1"/>
    <col min="16130" max="16130" width="25.1796875" style="2" customWidth="1"/>
    <col min="16131" max="16384" width="8.7265625" style="2"/>
  </cols>
  <sheetData>
    <row r="1" spans="1:4" ht="23" x14ac:dyDescent="0.5">
      <c r="A1" s="9" t="s">
        <v>32</v>
      </c>
      <c r="B1" s="9"/>
    </row>
    <row r="3" spans="1:4" ht="13" x14ac:dyDescent="0.3">
      <c r="A3" s="10" t="s">
        <v>33</v>
      </c>
    </row>
    <row r="4" spans="1:4" x14ac:dyDescent="0.25">
      <c r="A4" s="6" t="s">
        <v>34</v>
      </c>
      <c r="B4" s="8">
        <v>20</v>
      </c>
      <c r="D4" s="6" t="s">
        <v>2</v>
      </c>
    </row>
    <row r="5" spans="1:4" ht="14.5" x14ac:dyDescent="0.35">
      <c r="A5" s="4" t="s">
        <v>35</v>
      </c>
      <c r="B5" s="5">
        <v>0.05</v>
      </c>
      <c r="D5" s="2">
        <v>23</v>
      </c>
    </row>
    <row r="6" spans="1:4" x14ac:dyDescent="0.25">
      <c r="A6" s="6" t="s">
        <v>36</v>
      </c>
      <c r="B6" s="7">
        <f>AVERAGE(D5:D50)</f>
        <v>23.5</v>
      </c>
      <c r="D6" s="2">
        <v>28</v>
      </c>
    </row>
    <row r="7" spans="1:4" x14ac:dyDescent="0.25">
      <c r="A7" s="6" t="s">
        <v>37</v>
      </c>
      <c r="B7" s="7">
        <f>STDEV(D5:D50)</f>
        <v>3.6968455021364721</v>
      </c>
      <c r="D7" s="2">
        <v>19</v>
      </c>
    </row>
    <row r="8" spans="1:4" x14ac:dyDescent="0.25">
      <c r="A8" s="6" t="s">
        <v>38</v>
      </c>
      <c r="B8" s="7">
        <f>TINV(B5,COUNT(D5:D50)-1)</f>
        <v>3.1824463052837091</v>
      </c>
      <c r="D8" s="2">
        <v>24</v>
      </c>
    </row>
    <row r="9" spans="1:4" x14ac:dyDescent="0.25">
      <c r="A9" s="6" t="s">
        <v>39</v>
      </c>
      <c r="B9" s="7">
        <f>+(B6-B4)/(B7/(COUNT(D5:D50)^0.5))</f>
        <v>1.8935062328016079</v>
      </c>
    </row>
    <row r="10" spans="1:4" x14ac:dyDescent="0.25">
      <c r="A10" s="6" t="s">
        <v>40</v>
      </c>
      <c r="B10" s="11" t="str">
        <f>IF(B9&gt;0,IF(B9&gt;B8,"Reject Null Hypothesis","Fail to Reject Null Hypothesis"),IF(B9&lt;-B8,"Reject Null Hypothesis","Fail to Reject Null Hypothesis"))</f>
        <v>Fail to Reject Null Hypothesis</v>
      </c>
    </row>
    <row r="11" spans="1:4" x14ac:dyDescent="0.25">
      <c r="A11" s="6"/>
    </row>
    <row r="12" spans="1:4" x14ac:dyDescent="0.25">
      <c r="A12" s="6"/>
    </row>
    <row r="13" spans="1:4" ht="13" x14ac:dyDescent="0.3">
      <c r="A13" s="10" t="s">
        <v>41</v>
      </c>
    </row>
    <row r="14" spans="1:4" x14ac:dyDescent="0.25">
      <c r="A14" s="6" t="s">
        <v>34</v>
      </c>
      <c r="B14" s="8">
        <v>20</v>
      </c>
    </row>
    <row r="15" spans="1:4" ht="14.5" x14ac:dyDescent="0.35">
      <c r="A15" s="4" t="s">
        <v>35</v>
      </c>
      <c r="B15" s="5">
        <v>0.05</v>
      </c>
    </row>
    <row r="16" spans="1:4" x14ac:dyDescent="0.25">
      <c r="A16" s="6" t="s">
        <v>36</v>
      </c>
      <c r="B16" s="7">
        <f>AVERAGE(D5:D50)</f>
        <v>23.5</v>
      </c>
    </row>
    <row r="17" spans="1:2" x14ac:dyDescent="0.25">
      <c r="A17" s="6" t="s">
        <v>37</v>
      </c>
      <c r="B17" s="7">
        <f>STDEV(D5:D50)</f>
        <v>3.6968455021364721</v>
      </c>
    </row>
    <row r="18" spans="1:2" x14ac:dyDescent="0.25">
      <c r="A18" s="6" t="s">
        <v>38</v>
      </c>
      <c r="B18" s="7">
        <f>TINV(B15*2,COUNT(D5:D50)-1)</f>
        <v>2.3533634348018233</v>
      </c>
    </row>
    <row r="19" spans="1:2" x14ac:dyDescent="0.25">
      <c r="A19" s="6" t="s">
        <v>39</v>
      </c>
      <c r="B19" s="7">
        <f>+(B16-B14)/(B17/(COUNT(D5:D50)^0.5))</f>
        <v>1.8935062328016079</v>
      </c>
    </row>
    <row r="20" spans="1:2" x14ac:dyDescent="0.25">
      <c r="A20" s="6" t="s">
        <v>40</v>
      </c>
      <c r="B20" s="11" t="str">
        <f>IF(B19&gt;0,IF(B19&gt;B18,"Reject Null Hypothesis","Fail to Reject Null Hypothesis"),IF(B19&lt;-B18,"Reject Null Hypothesis","Fail to Reject Null Hypothesis"))</f>
        <v>Fail to Reject Null Hypothesis</v>
      </c>
    </row>
    <row r="21" spans="1:2" x14ac:dyDescent="0.25">
      <c r="A21" s="6"/>
    </row>
    <row r="22" spans="1:2" x14ac:dyDescent="0.25">
      <c r="A22" s="6"/>
    </row>
    <row r="23" spans="1:2" x14ac:dyDescent="0.25">
      <c r="A23" s="6"/>
    </row>
    <row r="24" spans="1:2" x14ac:dyDescent="0.25">
      <c r="A24" s="6"/>
    </row>
    <row r="25" spans="1:2" x14ac:dyDescent="0.25">
      <c r="A25" s="6"/>
    </row>
    <row r="26" spans="1:2" x14ac:dyDescent="0.25">
      <c r="A26" s="6"/>
    </row>
    <row r="27" spans="1:2" x14ac:dyDescent="0.25">
      <c r="A27" s="6"/>
    </row>
    <row r="28" spans="1:2" x14ac:dyDescent="0.25">
      <c r="A28" s="6"/>
    </row>
    <row r="29" spans="1:2" x14ac:dyDescent="0.25">
      <c r="A29" s="6"/>
    </row>
    <row r="30" spans="1:2" x14ac:dyDescent="0.25">
      <c r="A30" s="6"/>
    </row>
    <row r="31" spans="1:2" x14ac:dyDescent="0.25">
      <c r="A31" s="6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C773-206B-4767-B7C9-59F68A8CA27E}">
  <dimension ref="A1:D32"/>
  <sheetViews>
    <sheetView workbookViewId="0"/>
  </sheetViews>
  <sheetFormatPr defaultRowHeight="12.5" x14ac:dyDescent="0.25"/>
  <cols>
    <col min="1" max="1" width="8.7265625" style="2"/>
    <col min="2" max="2" width="25.81640625" style="2" customWidth="1"/>
    <col min="3" max="257" width="8.7265625" style="2"/>
    <col min="258" max="258" width="25.81640625" style="2" customWidth="1"/>
    <col min="259" max="513" width="8.7265625" style="2"/>
    <col min="514" max="514" width="25.81640625" style="2" customWidth="1"/>
    <col min="515" max="769" width="8.7265625" style="2"/>
    <col min="770" max="770" width="25.81640625" style="2" customWidth="1"/>
    <col min="771" max="1025" width="8.7265625" style="2"/>
    <col min="1026" max="1026" width="25.81640625" style="2" customWidth="1"/>
    <col min="1027" max="1281" width="8.7265625" style="2"/>
    <col min="1282" max="1282" width="25.81640625" style="2" customWidth="1"/>
    <col min="1283" max="1537" width="8.7265625" style="2"/>
    <col min="1538" max="1538" width="25.81640625" style="2" customWidth="1"/>
    <col min="1539" max="1793" width="8.7265625" style="2"/>
    <col min="1794" max="1794" width="25.81640625" style="2" customWidth="1"/>
    <col min="1795" max="2049" width="8.7265625" style="2"/>
    <col min="2050" max="2050" width="25.81640625" style="2" customWidth="1"/>
    <col min="2051" max="2305" width="8.7265625" style="2"/>
    <col min="2306" max="2306" width="25.81640625" style="2" customWidth="1"/>
    <col min="2307" max="2561" width="8.7265625" style="2"/>
    <col min="2562" max="2562" width="25.81640625" style="2" customWidth="1"/>
    <col min="2563" max="2817" width="8.7265625" style="2"/>
    <col min="2818" max="2818" width="25.81640625" style="2" customWidth="1"/>
    <col min="2819" max="3073" width="8.7265625" style="2"/>
    <col min="3074" max="3074" width="25.81640625" style="2" customWidth="1"/>
    <col min="3075" max="3329" width="8.7265625" style="2"/>
    <col min="3330" max="3330" width="25.81640625" style="2" customWidth="1"/>
    <col min="3331" max="3585" width="8.7265625" style="2"/>
    <col min="3586" max="3586" width="25.81640625" style="2" customWidth="1"/>
    <col min="3587" max="3841" width="8.7265625" style="2"/>
    <col min="3842" max="3842" width="25.81640625" style="2" customWidth="1"/>
    <col min="3843" max="4097" width="8.7265625" style="2"/>
    <col min="4098" max="4098" width="25.81640625" style="2" customWidth="1"/>
    <col min="4099" max="4353" width="8.7265625" style="2"/>
    <col min="4354" max="4354" width="25.81640625" style="2" customWidth="1"/>
    <col min="4355" max="4609" width="8.7265625" style="2"/>
    <col min="4610" max="4610" width="25.81640625" style="2" customWidth="1"/>
    <col min="4611" max="4865" width="8.7265625" style="2"/>
    <col min="4866" max="4866" width="25.81640625" style="2" customWidth="1"/>
    <col min="4867" max="5121" width="8.7265625" style="2"/>
    <col min="5122" max="5122" width="25.81640625" style="2" customWidth="1"/>
    <col min="5123" max="5377" width="8.7265625" style="2"/>
    <col min="5378" max="5378" width="25.81640625" style="2" customWidth="1"/>
    <col min="5379" max="5633" width="8.7265625" style="2"/>
    <col min="5634" max="5634" width="25.81640625" style="2" customWidth="1"/>
    <col min="5635" max="5889" width="8.7265625" style="2"/>
    <col min="5890" max="5890" width="25.81640625" style="2" customWidth="1"/>
    <col min="5891" max="6145" width="8.7265625" style="2"/>
    <col min="6146" max="6146" width="25.81640625" style="2" customWidth="1"/>
    <col min="6147" max="6401" width="8.7265625" style="2"/>
    <col min="6402" max="6402" width="25.81640625" style="2" customWidth="1"/>
    <col min="6403" max="6657" width="8.7265625" style="2"/>
    <col min="6658" max="6658" width="25.81640625" style="2" customWidth="1"/>
    <col min="6659" max="6913" width="8.7265625" style="2"/>
    <col min="6914" max="6914" width="25.81640625" style="2" customWidth="1"/>
    <col min="6915" max="7169" width="8.7265625" style="2"/>
    <col min="7170" max="7170" width="25.81640625" style="2" customWidth="1"/>
    <col min="7171" max="7425" width="8.7265625" style="2"/>
    <col min="7426" max="7426" width="25.81640625" style="2" customWidth="1"/>
    <col min="7427" max="7681" width="8.7265625" style="2"/>
    <col min="7682" max="7682" width="25.81640625" style="2" customWidth="1"/>
    <col min="7683" max="7937" width="8.7265625" style="2"/>
    <col min="7938" max="7938" width="25.81640625" style="2" customWidth="1"/>
    <col min="7939" max="8193" width="8.7265625" style="2"/>
    <col min="8194" max="8194" width="25.81640625" style="2" customWidth="1"/>
    <col min="8195" max="8449" width="8.7265625" style="2"/>
    <col min="8450" max="8450" width="25.81640625" style="2" customWidth="1"/>
    <col min="8451" max="8705" width="8.7265625" style="2"/>
    <col min="8706" max="8706" width="25.81640625" style="2" customWidth="1"/>
    <col min="8707" max="8961" width="8.7265625" style="2"/>
    <col min="8962" max="8962" width="25.81640625" style="2" customWidth="1"/>
    <col min="8963" max="9217" width="8.7265625" style="2"/>
    <col min="9218" max="9218" width="25.81640625" style="2" customWidth="1"/>
    <col min="9219" max="9473" width="8.7265625" style="2"/>
    <col min="9474" max="9474" width="25.81640625" style="2" customWidth="1"/>
    <col min="9475" max="9729" width="8.7265625" style="2"/>
    <col min="9730" max="9730" width="25.81640625" style="2" customWidth="1"/>
    <col min="9731" max="9985" width="8.7265625" style="2"/>
    <col min="9986" max="9986" width="25.81640625" style="2" customWidth="1"/>
    <col min="9987" max="10241" width="8.7265625" style="2"/>
    <col min="10242" max="10242" width="25.81640625" style="2" customWidth="1"/>
    <col min="10243" max="10497" width="8.7265625" style="2"/>
    <col min="10498" max="10498" width="25.81640625" style="2" customWidth="1"/>
    <col min="10499" max="10753" width="8.7265625" style="2"/>
    <col min="10754" max="10754" width="25.81640625" style="2" customWidth="1"/>
    <col min="10755" max="11009" width="8.7265625" style="2"/>
    <col min="11010" max="11010" width="25.81640625" style="2" customWidth="1"/>
    <col min="11011" max="11265" width="8.7265625" style="2"/>
    <col min="11266" max="11266" width="25.81640625" style="2" customWidth="1"/>
    <col min="11267" max="11521" width="8.7265625" style="2"/>
    <col min="11522" max="11522" width="25.81640625" style="2" customWidth="1"/>
    <col min="11523" max="11777" width="8.7265625" style="2"/>
    <col min="11778" max="11778" width="25.81640625" style="2" customWidth="1"/>
    <col min="11779" max="12033" width="8.7265625" style="2"/>
    <col min="12034" max="12034" width="25.81640625" style="2" customWidth="1"/>
    <col min="12035" max="12289" width="8.7265625" style="2"/>
    <col min="12290" max="12290" width="25.81640625" style="2" customWidth="1"/>
    <col min="12291" max="12545" width="8.7265625" style="2"/>
    <col min="12546" max="12546" width="25.81640625" style="2" customWidth="1"/>
    <col min="12547" max="12801" width="8.7265625" style="2"/>
    <col min="12802" max="12802" width="25.81640625" style="2" customWidth="1"/>
    <col min="12803" max="13057" width="8.7265625" style="2"/>
    <col min="13058" max="13058" width="25.81640625" style="2" customWidth="1"/>
    <col min="13059" max="13313" width="8.7265625" style="2"/>
    <col min="13314" max="13314" width="25.81640625" style="2" customWidth="1"/>
    <col min="13315" max="13569" width="8.7265625" style="2"/>
    <col min="13570" max="13570" width="25.81640625" style="2" customWidth="1"/>
    <col min="13571" max="13825" width="8.7265625" style="2"/>
    <col min="13826" max="13826" width="25.81640625" style="2" customWidth="1"/>
    <col min="13827" max="14081" width="8.7265625" style="2"/>
    <col min="14082" max="14082" width="25.81640625" style="2" customWidth="1"/>
    <col min="14083" max="14337" width="8.7265625" style="2"/>
    <col min="14338" max="14338" width="25.81640625" style="2" customWidth="1"/>
    <col min="14339" max="14593" width="8.7265625" style="2"/>
    <col min="14594" max="14594" width="25.81640625" style="2" customWidth="1"/>
    <col min="14595" max="14849" width="8.7265625" style="2"/>
    <col min="14850" max="14850" width="25.81640625" style="2" customWidth="1"/>
    <col min="14851" max="15105" width="8.7265625" style="2"/>
    <col min="15106" max="15106" width="25.81640625" style="2" customWidth="1"/>
    <col min="15107" max="15361" width="8.7265625" style="2"/>
    <col min="15362" max="15362" width="25.81640625" style="2" customWidth="1"/>
    <col min="15363" max="15617" width="8.7265625" style="2"/>
    <col min="15618" max="15618" width="25.81640625" style="2" customWidth="1"/>
    <col min="15619" max="15873" width="8.7265625" style="2"/>
    <col min="15874" max="15874" width="25.81640625" style="2" customWidth="1"/>
    <col min="15875" max="16129" width="8.7265625" style="2"/>
    <col min="16130" max="16130" width="25.81640625" style="2" customWidth="1"/>
    <col min="16131" max="16384" width="8.7265625" style="2"/>
  </cols>
  <sheetData>
    <row r="1" spans="1:3" ht="23" x14ac:dyDescent="0.5">
      <c r="A1" s="9" t="s">
        <v>42</v>
      </c>
    </row>
    <row r="3" spans="1:3" ht="13" x14ac:dyDescent="0.3">
      <c r="B3" s="12" t="s">
        <v>43</v>
      </c>
      <c r="C3" s="12" t="s">
        <v>44</v>
      </c>
    </row>
    <row r="4" spans="1:3" x14ac:dyDescent="0.25">
      <c r="B4" s="2">
        <v>89</v>
      </c>
      <c r="C4" s="2">
        <v>88</v>
      </c>
    </row>
    <row r="5" spans="1:3" x14ac:dyDescent="0.25">
      <c r="B5" s="2">
        <v>91</v>
      </c>
      <c r="C5" s="2">
        <v>87</v>
      </c>
    </row>
    <row r="6" spans="1:3" x14ac:dyDescent="0.25">
      <c r="B6" s="2">
        <v>90</v>
      </c>
      <c r="C6" s="2">
        <v>94</v>
      </c>
    </row>
    <row r="7" spans="1:3" x14ac:dyDescent="0.25">
      <c r="B7" s="2">
        <v>92</v>
      </c>
      <c r="C7" s="2">
        <v>91</v>
      </c>
    </row>
    <row r="8" spans="1:3" x14ac:dyDescent="0.25">
      <c r="B8" s="2">
        <v>88</v>
      </c>
      <c r="C8" s="2">
        <v>94</v>
      </c>
    </row>
    <row r="9" spans="1:3" x14ac:dyDescent="0.25">
      <c r="B9" s="2">
        <v>93</v>
      </c>
      <c r="C9" s="2">
        <v>93</v>
      </c>
    </row>
    <row r="10" spans="1:3" x14ac:dyDescent="0.25">
      <c r="B10" s="2">
        <v>88</v>
      </c>
      <c r="C10" s="2">
        <v>92</v>
      </c>
    </row>
    <row r="11" spans="1:3" x14ac:dyDescent="0.25">
      <c r="B11" s="2">
        <v>87</v>
      </c>
      <c r="C11" s="2">
        <v>90</v>
      </c>
    </row>
    <row r="12" spans="1:3" x14ac:dyDescent="0.25">
      <c r="B12" s="2">
        <v>86</v>
      </c>
      <c r="C12" s="2">
        <v>97</v>
      </c>
    </row>
    <row r="13" spans="1:3" x14ac:dyDescent="0.25">
      <c r="B13" s="2">
        <v>90</v>
      </c>
    </row>
    <row r="16" spans="1:3" x14ac:dyDescent="0.25">
      <c r="B16" s="13" t="s">
        <v>45</v>
      </c>
    </row>
    <row r="17" spans="2:4" x14ac:dyDescent="0.25">
      <c r="B17" s="14" t="s">
        <v>46</v>
      </c>
    </row>
    <row r="19" spans="2:4" x14ac:dyDescent="0.25">
      <c r="B19" s="2" t="s">
        <v>47</v>
      </c>
    </row>
    <row r="20" spans="2:4" x14ac:dyDescent="0.25">
      <c r="B20" s="2" t="s">
        <v>48</v>
      </c>
    </row>
    <row r="21" spans="2:4" ht="13" thickBot="1" x14ac:dyDescent="0.3"/>
    <row r="22" spans="2:4" ht="13" x14ac:dyDescent="0.3">
      <c r="B22" s="15"/>
      <c r="C22" s="15" t="s">
        <v>43</v>
      </c>
      <c r="D22" s="15" t="s">
        <v>44</v>
      </c>
    </row>
    <row r="23" spans="2:4" x14ac:dyDescent="0.25">
      <c r="B23" s="2" t="s">
        <v>49</v>
      </c>
      <c r="C23" s="2">
        <v>89.4</v>
      </c>
      <c r="D23" s="2">
        <v>91.777777777777771</v>
      </c>
    </row>
    <row r="24" spans="2:4" x14ac:dyDescent="0.25">
      <c r="B24" s="2" t="s">
        <v>50</v>
      </c>
      <c r="C24" s="2">
        <v>4.933333333332687</v>
      </c>
      <c r="D24" s="2">
        <v>9.9444444444452529</v>
      </c>
    </row>
    <row r="25" spans="2:4" x14ac:dyDescent="0.25">
      <c r="B25" s="2" t="s">
        <v>51</v>
      </c>
      <c r="C25" s="2">
        <v>10</v>
      </c>
      <c r="D25" s="2">
        <v>9</v>
      </c>
    </row>
    <row r="26" spans="2:4" x14ac:dyDescent="0.25">
      <c r="B26" s="2" t="s">
        <v>52</v>
      </c>
      <c r="C26" s="2">
        <v>0</v>
      </c>
    </row>
    <row r="27" spans="2:4" x14ac:dyDescent="0.25">
      <c r="B27" s="2" t="s">
        <v>53</v>
      </c>
      <c r="C27" s="2">
        <v>14</v>
      </c>
    </row>
    <row r="28" spans="2:4" x14ac:dyDescent="0.25">
      <c r="B28" s="2" t="s">
        <v>54</v>
      </c>
      <c r="C28" s="2">
        <v>-1.8808145334216615</v>
      </c>
    </row>
    <row r="29" spans="2:4" x14ac:dyDescent="0.25">
      <c r="B29" s="2" t="s">
        <v>55</v>
      </c>
      <c r="C29" s="2">
        <v>4.0480748539740777E-2</v>
      </c>
    </row>
    <row r="30" spans="2:4" x14ac:dyDescent="0.25">
      <c r="B30" s="2" t="s">
        <v>56</v>
      </c>
      <c r="C30" s="2">
        <v>1.7613092495594174</v>
      </c>
    </row>
    <row r="31" spans="2:4" x14ac:dyDescent="0.25">
      <c r="B31" s="2" t="s">
        <v>57</v>
      </c>
      <c r="C31" s="2">
        <v>8.0961497079481554E-2</v>
      </c>
    </row>
    <row r="32" spans="2:4" ht="13" thickBot="1" x14ac:dyDescent="0.3">
      <c r="B32" s="16" t="s">
        <v>58</v>
      </c>
      <c r="C32" s="16">
        <v>2.1447885956149548</v>
      </c>
      <c r="D32" s="16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5272E-10F1-46AB-AEAC-20FF54DE00C0}">
  <dimension ref="A1:E35"/>
  <sheetViews>
    <sheetView workbookViewId="0"/>
  </sheetViews>
  <sheetFormatPr defaultRowHeight="12.5" x14ac:dyDescent="0.25"/>
  <cols>
    <col min="1" max="1" width="27.26953125" style="18" customWidth="1"/>
    <col min="2" max="3" width="8.7265625" style="18"/>
    <col min="4" max="4" width="10.26953125" style="18" customWidth="1"/>
    <col min="5" max="5" width="10.54296875" style="18" customWidth="1"/>
    <col min="6" max="256" width="8.7265625" style="18"/>
    <col min="257" max="257" width="27.26953125" style="18" customWidth="1"/>
    <col min="258" max="259" width="8.7265625" style="18"/>
    <col min="260" max="260" width="10.26953125" style="18" customWidth="1"/>
    <col min="261" max="261" width="10.54296875" style="18" customWidth="1"/>
    <col min="262" max="512" width="8.7265625" style="18"/>
    <col min="513" max="513" width="27.26953125" style="18" customWidth="1"/>
    <col min="514" max="515" width="8.7265625" style="18"/>
    <col min="516" max="516" width="10.26953125" style="18" customWidth="1"/>
    <col min="517" max="517" width="10.54296875" style="18" customWidth="1"/>
    <col min="518" max="768" width="8.7265625" style="18"/>
    <col min="769" max="769" width="27.26953125" style="18" customWidth="1"/>
    <col min="770" max="771" width="8.7265625" style="18"/>
    <col min="772" max="772" width="10.26953125" style="18" customWidth="1"/>
    <col min="773" max="773" width="10.54296875" style="18" customWidth="1"/>
    <col min="774" max="1024" width="8.7265625" style="18"/>
    <col min="1025" max="1025" width="27.26953125" style="18" customWidth="1"/>
    <col min="1026" max="1027" width="8.7265625" style="18"/>
    <col min="1028" max="1028" width="10.26953125" style="18" customWidth="1"/>
    <col min="1029" max="1029" width="10.54296875" style="18" customWidth="1"/>
    <col min="1030" max="1280" width="8.7265625" style="18"/>
    <col min="1281" max="1281" width="27.26953125" style="18" customWidth="1"/>
    <col min="1282" max="1283" width="8.7265625" style="18"/>
    <col min="1284" max="1284" width="10.26953125" style="18" customWidth="1"/>
    <col min="1285" max="1285" width="10.54296875" style="18" customWidth="1"/>
    <col min="1286" max="1536" width="8.7265625" style="18"/>
    <col min="1537" max="1537" width="27.26953125" style="18" customWidth="1"/>
    <col min="1538" max="1539" width="8.7265625" style="18"/>
    <col min="1540" max="1540" width="10.26953125" style="18" customWidth="1"/>
    <col min="1541" max="1541" width="10.54296875" style="18" customWidth="1"/>
    <col min="1542" max="1792" width="8.7265625" style="18"/>
    <col min="1793" max="1793" width="27.26953125" style="18" customWidth="1"/>
    <col min="1794" max="1795" width="8.7265625" style="18"/>
    <col min="1796" max="1796" width="10.26953125" style="18" customWidth="1"/>
    <col min="1797" max="1797" width="10.54296875" style="18" customWidth="1"/>
    <col min="1798" max="2048" width="8.7265625" style="18"/>
    <col min="2049" max="2049" width="27.26953125" style="18" customWidth="1"/>
    <col min="2050" max="2051" width="8.7265625" style="18"/>
    <col min="2052" max="2052" width="10.26953125" style="18" customWidth="1"/>
    <col min="2053" max="2053" width="10.54296875" style="18" customWidth="1"/>
    <col min="2054" max="2304" width="8.7265625" style="18"/>
    <col min="2305" max="2305" width="27.26953125" style="18" customWidth="1"/>
    <col min="2306" max="2307" width="8.7265625" style="18"/>
    <col min="2308" max="2308" width="10.26953125" style="18" customWidth="1"/>
    <col min="2309" max="2309" width="10.54296875" style="18" customWidth="1"/>
    <col min="2310" max="2560" width="8.7265625" style="18"/>
    <col min="2561" max="2561" width="27.26953125" style="18" customWidth="1"/>
    <col min="2562" max="2563" width="8.7265625" style="18"/>
    <col min="2564" max="2564" width="10.26953125" style="18" customWidth="1"/>
    <col min="2565" max="2565" width="10.54296875" style="18" customWidth="1"/>
    <col min="2566" max="2816" width="8.7265625" style="18"/>
    <col min="2817" max="2817" width="27.26953125" style="18" customWidth="1"/>
    <col min="2818" max="2819" width="8.7265625" style="18"/>
    <col min="2820" max="2820" width="10.26953125" style="18" customWidth="1"/>
    <col min="2821" max="2821" width="10.54296875" style="18" customWidth="1"/>
    <col min="2822" max="3072" width="8.7265625" style="18"/>
    <col min="3073" max="3073" width="27.26953125" style="18" customWidth="1"/>
    <col min="3074" max="3075" width="8.7265625" style="18"/>
    <col min="3076" max="3076" width="10.26953125" style="18" customWidth="1"/>
    <col min="3077" max="3077" width="10.54296875" style="18" customWidth="1"/>
    <col min="3078" max="3328" width="8.7265625" style="18"/>
    <col min="3329" max="3329" width="27.26953125" style="18" customWidth="1"/>
    <col min="3330" max="3331" width="8.7265625" style="18"/>
    <col min="3332" max="3332" width="10.26953125" style="18" customWidth="1"/>
    <col min="3333" max="3333" width="10.54296875" style="18" customWidth="1"/>
    <col min="3334" max="3584" width="8.7265625" style="18"/>
    <col min="3585" max="3585" width="27.26953125" style="18" customWidth="1"/>
    <col min="3586" max="3587" width="8.7265625" style="18"/>
    <col min="3588" max="3588" width="10.26953125" style="18" customWidth="1"/>
    <col min="3589" max="3589" width="10.54296875" style="18" customWidth="1"/>
    <col min="3590" max="3840" width="8.7265625" style="18"/>
    <col min="3841" max="3841" width="27.26953125" style="18" customWidth="1"/>
    <col min="3842" max="3843" width="8.7265625" style="18"/>
    <col min="3844" max="3844" width="10.26953125" style="18" customWidth="1"/>
    <col min="3845" max="3845" width="10.54296875" style="18" customWidth="1"/>
    <col min="3846" max="4096" width="8.7265625" style="18"/>
    <col min="4097" max="4097" width="27.26953125" style="18" customWidth="1"/>
    <col min="4098" max="4099" width="8.7265625" style="18"/>
    <col min="4100" max="4100" width="10.26953125" style="18" customWidth="1"/>
    <col min="4101" max="4101" width="10.54296875" style="18" customWidth="1"/>
    <col min="4102" max="4352" width="8.7265625" style="18"/>
    <col min="4353" max="4353" width="27.26953125" style="18" customWidth="1"/>
    <col min="4354" max="4355" width="8.7265625" style="18"/>
    <col min="4356" max="4356" width="10.26953125" style="18" customWidth="1"/>
    <col min="4357" max="4357" width="10.54296875" style="18" customWidth="1"/>
    <col min="4358" max="4608" width="8.7265625" style="18"/>
    <col min="4609" max="4609" width="27.26953125" style="18" customWidth="1"/>
    <col min="4610" max="4611" width="8.7265625" style="18"/>
    <col min="4612" max="4612" width="10.26953125" style="18" customWidth="1"/>
    <col min="4613" max="4613" width="10.54296875" style="18" customWidth="1"/>
    <col min="4614" max="4864" width="8.7265625" style="18"/>
    <col min="4865" max="4865" width="27.26953125" style="18" customWidth="1"/>
    <col min="4866" max="4867" width="8.7265625" style="18"/>
    <col min="4868" max="4868" width="10.26953125" style="18" customWidth="1"/>
    <col min="4869" max="4869" width="10.54296875" style="18" customWidth="1"/>
    <col min="4870" max="5120" width="8.7265625" style="18"/>
    <col min="5121" max="5121" width="27.26953125" style="18" customWidth="1"/>
    <col min="5122" max="5123" width="8.7265625" style="18"/>
    <col min="5124" max="5124" width="10.26953125" style="18" customWidth="1"/>
    <col min="5125" max="5125" width="10.54296875" style="18" customWidth="1"/>
    <col min="5126" max="5376" width="8.7265625" style="18"/>
    <col min="5377" max="5377" width="27.26953125" style="18" customWidth="1"/>
    <col min="5378" max="5379" width="8.7265625" style="18"/>
    <col min="5380" max="5380" width="10.26953125" style="18" customWidth="1"/>
    <col min="5381" max="5381" width="10.54296875" style="18" customWidth="1"/>
    <col min="5382" max="5632" width="8.7265625" style="18"/>
    <col min="5633" max="5633" width="27.26953125" style="18" customWidth="1"/>
    <col min="5634" max="5635" width="8.7265625" style="18"/>
    <col min="5636" max="5636" width="10.26953125" style="18" customWidth="1"/>
    <col min="5637" max="5637" width="10.54296875" style="18" customWidth="1"/>
    <col min="5638" max="5888" width="8.7265625" style="18"/>
    <col min="5889" max="5889" width="27.26953125" style="18" customWidth="1"/>
    <col min="5890" max="5891" width="8.7265625" style="18"/>
    <col min="5892" max="5892" width="10.26953125" style="18" customWidth="1"/>
    <col min="5893" max="5893" width="10.54296875" style="18" customWidth="1"/>
    <col min="5894" max="6144" width="8.7265625" style="18"/>
    <col min="6145" max="6145" width="27.26953125" style="18" customWidth="1"/>
    <col min="6146" max="6147" width="8.7265625" style="18"/>
    <col min="6148" max="6148" width="10.26953125" style="18" customWidth="1"/>
    <col min="6149" max="6149" width="10.54296875" style="18" customWidth="1"/>
    <col min="6150" max="6400" width="8.7265625" style="18"/>
    <col min="6401" max="6401" width="27.26953125" style="18" customWidth="1"/>
    <col min="6402" max="6403" width="8.7265625" style="18"/>
    <col min="6404" max="6404" width="10.26953125" style="18" customWidth="1"/>
    <col min="6405" max="6405" width="10.54296875" style="18" customWidth="1"/>
    <col min="6406" max="6656" width="8.7265625" style="18"/>
    <col min="6657" max="6657" width="27.26953125" style="18" customWidth="1"/>
    <col min="6658" max="6659" width="8.7265625" style="18"/>
    <col min="6660" max="6660" width="10.26953125" style="18" customWidth="1"/>
    <col min="6661" max="6661" width="10.54296875" style="18" customWidth="1"/>
    <col min="6662" max="6912" width="8.7265625" style="18"/>
    <col min="6913" max="6913" width="27.26953125" style="18" customWidth="1"/>
    <col min="6914" max="6915" width="8.7265625" style="18"/>
    <col min="6916" max="6916" width="10.26953125" style="18" customWidth="1"/>
    <col min="6917" max="6917" width="10.54296875" style="18" customWidth="1"/>
    <col min="6918" max="7168" width="8.7265625" style="18"/>
    <col min="7169" max="7169" width="27.26953125" style="18" customWidth="1"/>
    <col min="7170" max="7171" width="8.7265625" style="18"/>
    <col min="7172" max="7172" width="10.26953125" style="18" customWidth="1"/>
    <col min="7173" max="7173" width="10.54296875" style="18" customWidth="1"/>
    <col min="7174" max="7424" width="8.7265625" style="18"/>
    <col min="7425" max="7425" width="27.26953125" style="18" customWidth="1"/>
    <col min="7426" max="7427" width="8.7265625" style="18"/>
    <col min="7428" max="7428" width="10.26953125" style="18" customWidth="1"/>
    <col min="7429" max="7429" width="10.54296875" style="18" customWidth="1"/>
    <col min="7430" max="7680" width="8.7265625" style="18"/>
    <col min="7681" max="7681" width="27.26953125" style="18" customWidth="1"/>
    <col min="7682" max="7683" width="8.7265625" style="18"/>
    <col min="7684" max="7684" width="10.26953125" style="18" customWidth="1"/>
    <col min="7685" max="7685" width="10.54296875" style="18" customWidth="1"/>
    <col min="7686" max="7936" width="8.7265625" style="18"/>
    <col min="7937" max="7937" width="27.26953125" style="18" customWidth="1"/>
    <col min="7938" max="7939" width="8.7265625" style="18"/>
    <col min="7940" max="7940" width="10.26953125" style="18" customWidth="1"/>
    <col min="7941" max="7941" width="10.54296875" style="18" customWidth="1"/>
    <col min="7942" max="8192" width="8.7265625" style="18"/>
    <col min="8193" max="8193" width="27.26953125" style="18" customWidth="1"/>
    <col min="8194" max="8195" width="8.7265625" style="18"/>
    <col min="8196" max="8196" width="10.26953125" style="18" customWidth="1"/>
    <col min="8197" max="8197" width="10.54296875" style="18" customWidth="1"/>
    <col min="8198" max="8448" width="8.7265625" style="18"/>
    <col min="8449" max="8449" width="27.26953125" style="18" customWidth="1"/>
    <col min="8450" max="8451" width="8.7265625" style="18"/>
    <col min="8452" max="8452" width="10.26953125" style="18" customWidth="1"/>
    <col min="8453" max="8453" width="10.54296875" style="18" customWidth="1"/>
    <col min="8454" max="8704" width="8.7265625" style="18"/>
    <col min="8705" max="8705" width="27.26953125" style="18" customWidth="1"/>
    <col min="8706" max="8707" width="8.7265625" style="18"/>
    <col min="8708" max="8708" width="10.26953125" style="18" customWidth="1"/>
    <col min="8709" max="8709" width="10.54296875" style="18" customWidth="1"/>
    <col min="8710" max="8960" width="8.7265625" style="18"/>
    <col min="8961" max="8961" width="27.26953125" style="18" customWidth="1"/>
    <col min="8962" max="8963" width="8.7265625" style="18"/>
    <col min="8964" max="8964" width="10.26953125" style="18" customWidth="1"/>
    <col min="8965" max="8965" width="10.54296875" style="18" customWidth="1"/>
    <col min="8966" max="9216" width="8.7265625" style="18"/>
    <col min="9217" max="9217" width="27.26953125" style="18" customWidth="1"/>
    <col min="9218" max="9219" width="8.7265625" style="18"/>
    <col min="9220" max="9220" width="10.26953125" style="18" customWidth="1"/>
    <col min="9221" max="9221" width="10.54296875" style="18" customWidth="1"/>
    <col min="9222" max="9472" width="8.7265625" style="18"/>
    <col min="9473" max="9473" width="27.26953125" style="18" customWidth="1"/>
    <col min="9474" max="9475" width="8.7265625" style="18"/>
    <col min="9476" max="9476" width="10.26953125" style="18" customWidth="1"/>
    <col min="9477" max="9477" width="10.54296875" style="18" customWidth="1"/>
    <col min="9478" max="9728" width="8.7265625" style="18"/>
    <col min="9729" max="9729" width="27.26953125" style="18" customWidth="1"/>
    <col min="9730" max="9731" width="8.7265625" style="18"/>
    <col min="9732" max="9732" width="10.26953125" style="18" customWidth="1"/>
    <col min="9733" max="9733" width="10.54296875" style="18" customWidth="1"/>
    <col min="9734" max="9984" width="8.7265625" style="18"/>
    <col min="9985" max="9985" width="27.26953125" style="18" customWidth="1"/>
    <col min="9986" max="9987" width="8.7265625" style="18"/>
    <col min="9988" max="9988" width="10.26953125" style="18" customWidth="1"/>
    <col min="9989" max="9989" width="10.54296875" style="18" customWidth="1"/>
    <col min="9990" max="10240" width="8.7265625" style="18"/>
    <col min="10241" max="10241" width="27.26953125" style="18" customWidth="1"/>
    <col min="10242" max="10243" width="8.7265625" style="18"/>
    <col min="10244" max="10244" width="10.26953125" style="18" customWidth="1"/>
    <col min="10245" max="10245" width="10.54296875" style="18" customWidth="1"/>
    <col min="10246" max="10496" width="8.7265625" style="18"/>
    <col min="10497" max="10497" width="27.26953125" style="18" customWidth="1"/>
    <col min="10498" max="10499" width="8.7265625" style="18"/>
    <col min="10500" max="10500" width="10.26953125" style="18" customWidth="1"/>
    <col min="10501" max="10501" width="10.54296875" style="18" customWidth="1"/>
    <col min="10502" max="10752" width="8.7265625" style="18"/>
    <col min="10753" max="10753" width="27.26953125" style="18" customWidth="1"/>
    <col min="10754" max="10755" width="8.7265625" style="18"/>
    <col min="10756" max="10756" width="10.26953125" style="18" customWidth="1"/>
    <col min="10757" max="10757" width="10.54296875" style="18" customWidth="1"/>
    <col min="10758" max="11008" width="8.7265625" style="18"/>
    <col min="11009" max="11009" width="27.26953125" style="18" customWidth="1"/>
    <col min="11010" max="11011" width="8.7265625" style="18"/>
    <col min="11012" max="11012" width="10.26953125" style="18" customWidth="1"/>
    <col min="11013" max="11013" width="10.54296875" style="18" customWidth="1"/>
    <col min="11014" max="11264" width="8.7265625" style="18"/>
    <col min="11265" max="11265" width="27.26953125" style="18" customWidth="1"/>
    <col min="11266" max="11267" width="8.7265625" style="18"/>
    <col min="11268" max="11268" width="10.26953125" style="18" customWidth="1"/>
    <col min="11269" max="11269" width="10.54296875" style="18" customWidth="1"/>
    <col min="11270" max="11520" width="8.7265625" style="18"/>
    <col min="11521" max="11521" width="27.26953125" style="18" customWidth="1"/>
    <col min="11522" max="11523" width="8.7265625" style="18"/>
    <col min="11524" max="11524" width="10.26953125" style="18" customWidth="1"/>
    <col min="11525" max="11525" width="10.54296875" style="18" customWidth="1"/>
    <col min="11526" max="11776" width="8.7265625" style="18"/>
    <col min="11777" max="11777" width="27.26953125" style="18" customWidth="1"/>
    <col min="11778" max="11779" width="8.7265625" style="18"/>
    <col min="11780" max="11780" width="10.26953125" style="18" customWidth="1"/>
    <col min="11781" max="11781" width="10.54296875" style="18" customWidth="1"/>
    <col min="11782" max="12032" width="8.7265625" style="18"/>
    <col min="12033" max="12033" width="27.26953125" style="18" customWidth="1"/>
    <col min="12034" max="12035" width="8.7265625" style="18"/>
    <col min="12036" max="12036" width="10.26953125" style="18" customWidth="1"/>
    <col min="12037" max="12037" width="10.54296875" style="18" customWidth="1"/>
    <col min="12038" max="12288" width="8.7265625" style="18"/>
    <col min="12289" max="12289" width="27.26953125" style="18" customWidth="1"/>
    <col min="12290" max="12291" width="8.7265625" style="18"/>
    <col min="12292" max="12292" width="10.26953125" style="18" customWidth="1"/>
    <col min="12293" max="12293" width="10.54296875" style="18" customWidth="1"/>
    <col min="12294" max="12544" width="8.7265625" style="18"/>
    <col min="12545" max="12545" width="27.26953125" style="18" customWidth="1"/>
    <col min="12546" max="12547" width="8.7265625" style="18"/>
    <col min="12548" max="12548" width="10.26953125" style="18" customWidth="1"/>
    <col min="12549" max="12549" width="10.54296875" style="18" customWidth="1"/>
    <col min="12550" max="12800" width="8.7265625" style="18"/>
    <col min="12801" max="12801" width="27.26953125" style="18" customWidth="1"/>
    <col min="12802" max="12803" width="8.7265625" style="18"/>
    <col min="12804" max="12804" width="10.26953125" style="18" customWidth="1"/>
    <col min="12805" max="12805" width="10.54296875" style="18" customWidth="1"/>
    <col min="12806" max="13056" width="8.7265625" style="18"/>
    <col min="13057" max="13057" width="27.26953125" style="18" customWidth="1"/>
    <col min="13058" max="13059" width="8.7265625" style="18"/>
    <col min="13060" max="13060" width="10.26953125" style="18" customWidth="1"/>
    <col min="13061" max="13061" width="10.54296875" style="18" customWidth="1"/>
    <col min="13062" max="13312" width="8.7265625" style="18"/>
    <col min="13313" max="13313" width="27.26953125" style="18" customWidth="1"/>
    <col min="13314" max="13315" width="8.7265625" style="18"/>
    <col min="13316" max="13316" width="10.26953125" style="18" customWidth="1"/>
    <col min="13317" max="13317" width="10.54296875" style="18" customWidth="1"/>
    <col min="13318" max="13568" width="8.7265625" style="18"/>
    <col min="13569" max="13569" width="27.26953125" style="18" customWidth="1"/>
    <col min="13570" max="13571" width="8.7265625" style="18"/>
    <col min="13572" max="13572" width="10.26953125" style="18" customWidth="1"/>
    <col min="13573" max="13573" width="10.54296875" style="18" customWidth="1"/>
    <col min="13574" max="13824" width="8.7265625" style="18"/>
    <col min="13825" max="13825" width="27.26953125" style="18" customWidth="1"/>
    <col min="13826" max="13827" width="8.7265625" style="18"/>
    <col min="13828" max="13828" width="10.26953125" style="18" customWidth="1"/>
    <col min="13829" max="13829" width="10.54296875" style="18" customWidth="1"/>
    <col min="13830" max="14080" width="8.7265625" style="18"/>
    <col min="14081" max="14081" width="27.26953125" style="18" customWidth="1"/>
    <col min="14082" max="14083" width="8.7265625" style="18"/>
    <col min="14084" max="14084" width="10.26953125" style="18" customWidth="1"/>
    <col min="14085" max="14085" width="10.54296875" style="18" customWidth="1"/>
    <col min="14086" max="14336" width="8.7265625" style="18"/>
    <col min="14337" max="14337" width="27.26953125" style="18" customWidth="1"/>
    <col min="14338" max="14339" width="8.7265625" style="18"/>
    <col min="14340" max="14340" width="10.26953125" style="18" customWidth="1"/>
    <col min="14341" max="14341" width="10.54296875" style="18" customWidth="1"/>
    <col min="14342" max="14592" width="8.7265625" style="18"/>
    <col min="14593" max="14593" width="27.26953125" style="18" customWidth="1"/>
    <col min="14594" max="14595" width="8.7265625" style="18"/>
    <col min="14596" max="14596" width="10.26953125" style="18" customWidth="1"/>
    <col min="14597" max="14597" width="10.54296875" style="18" customWidth="1"/>
    <col min="14598" max="14848" width="8.7265625" style="18"/>
    <col min="14849" max="14849" width="27.26953125" style="18" customWidth="1"/>
    <col min="14850" max="14851" width="8.7265625" style="18"/>
    <col min="14852" max="14852" width="10.26953125" style="18" customWidth="1"/>
    <col min="14853" max="14853" width="10.54296875" style="18" customWidth="1"/>
    <col min="14854" max="15104" width="8.7265625" style="18"/>
    <col min="15105" max="15105" width="27.26953125" style="18" customWidth="1"/>
    <col min="15106" max="15107" width="8.7265625" style="18"/>
    <col min="15108" max="15108" width="10.26953125" style="18" customWidth="1"/>
    <col min="15109" max="15109" width="10.54296875" style="18" customWidth="1"/>
    <col min="15110" max="15360" width="8.7265625" style="18"/>
    <col min="15361" max="15361" width="27.26953125" style="18" customWidth="1"/>
    <col min="15362" max="15363" width="8.7265625" style="18"/>
    <col min="15364" max="15364" width="10.26953125" style="18" customWidth="1"/>
    <col min="15365" max="15365" width="10.54296875" style="18" customWidth="1"/>
    <col min="15366" max="15616" width="8.7265625" style="18"/>
    <col min="15617" max="15617" width="27.26953125" style="18" customWidth="1"/>
    <col min="15618" max="15619" width="8.7265625" style="18"/>
    <col min="15620" max="15620" width="10.26953125" style="18" customWidth="1"/>
    <col min="15621" max="15621" width="10.54296875" style="18" customWidth="1"/>
    <col min="15622" max="15872" width="8.7265625" style="18"/>
    <col min="15873" max="15873" width="27.26953125" style="18" customWidth="1"/>
    <col min="15874" max="15875" width="8.7265625" style="18"/>
    <col min="15876" max="15876" width="10.26953125" style="18" customWidth="1"/>
    <col min="15877" max="15877" width="10.54296875" style="18" customWidth="1"/>
    <col min="15878" max="16128" width="8.7265625" style="18"/>
    <col min="16129" max="16129" width="27.26953125" style="18" customWidth="1"/>
    <col min="16130" max="16131" width="8.7265625" style="18"/>
    <col min="16132" max="16132" width="10.26953125" style="18" customWidth="1"/>
    <col min="16133" max="16133" width="10.54296875" style="18" customWidth="1"/>
    <col min="16134" max="16384" width="8.7265625" style="18"/>
  </cols>
  <sheetData>
    <row r="1" spans="1:5" ht="23" x14ac:dyDescent="0.5">
      <c r="A1" s="17" t="s">
        <v>82</v>
      </c>
    </row>
    <row r="4" spans="1:5" ht="13" x14ac:dyDescent="0.3">
      <c r="B4" s="19" t="s">
        <v>59</v>
      </c>
      <c r="C4" s="20" t="s">
        <v>60</v>
      </c>
      <c r="D4" s="20" t="s">
        <v>61</v>
      </c>
    </row>
    <row r="5" spans="1:5" ht="13" x14ac:dyDescent="0.3">
      <c r="B5" s="19"/>
      <c r="C5" s="20" t="s">
        <v>62</v>
      </c>
      <c r="D5" s="20" t="s">
        <v>62</v>
      </c>
      <c r="E5" s="20" t="s">
        <v>63</v>
      </c>
    </row>
    <row r="6" spans="1:5" x14ac:dyDescent="0.25">
      <c r="B6" s="21">
        <v>1</v>
      </c>
      <c r="C6" s="22">
        <v>1.98</v>
      </c>
      <c r="D6" s="22">
        <v>1.97</v>
      </c>
      <c r="E6" s="22">
        <v>0.01</v>
      </c>
    </row>
    <row r="7" spans="1:5" x14ac:dyDescent="0.25">
      <c r="B7" s="21">
        <v>2</v>
      </c>
      <c r="C7" s="22">
        <v>0.42</v>
      </c>
      <c r="D7" s="22">
        <v>0.4</v>
      </c>
      <c r="E7" s="22">
        <v>0.02</v>
      </c>
    </row>
    <row r="8" spans="1:5" x14ac:dyDescent="0.25">
      <c r="B8" s="21">
        <v>3</v>
      </c>
      <c r="C8" s="22">
        <v>0.91</v>
      </c>
      <c r="D8" s="22">
        <v>0.93</v>
      </c>
      <c r="E8" s="22">
        <v>-0.02</v>
      </c>
    </row>
    <row r="9" spans="1:5" x14ac:dyDescent="0.25">
      <c r="B9" s="21">
        <v>4</v>
      </c>
      <c r="C9" s="22">
        <v>1.24</v>
      </c>
      <c r="D9" s="22">
        <v>1.2</v>
      </c>
      <c r="E9" s="22">
        <v>0.04</v>
      </c>
    </row>
    <row r="10" spans="1:5" x14ac:dyDescent="0.25">
      <c r="B10" s="21">
        <v>5</v>
      </c>
      <c r="C10" s="22">
        <v>1.54</v>
      </c>
      <c r="D10" s="22">
        <v>1.57</v>
      </c>
      <c r="E10" s="22">
        <v>-0.03</v>
      </c>
    </row>
    <row r="11" spans="1:5" x14ac:dyDescent="0.25">
      <c r="B11" s="21">
        <v>6</v>
      </c>
      <c r="C11" s="22">
        <v>1.22</v>
      </c>
      <c r="D11" s="22">
        <v>1.22</v>
      </c>
      <c r="E11" s="22">
        <v>0</v>
      </c>
    </row>
    <row r="12" spans="1:5" x14ac:dyDescent="0.25">
      <c r="B12" s="21">
        <v>7</v>
      </c>
      <c r="C12" s="22">
        <v>1.47</v>
      </c>
      <c r="D12" s="22">
        <v>1.46</v>
      </c>
      <c r="E12" s="22">
        <v>0.01</v>
      </c>
    </row>
    <row r="13" spans="1:5" x14ac:dyDescent="0.25">
      <c r="B13" s="21">
        <v>8</v>
      </c>
      <c r="C13" s="22">
        <v>1.39</v>
      </c>
      <c r="D13" s="22">
        <v>1.35</v>
      </c>
      <c r="E13" s="22">
        <v>0.04</v>
      </c>
    </row>
    <row r="14" spans="1:5" x14ac:dyDescent="0.25">
      <c r="B14" s="21">
        <v>9</v>
      </c>
      <c r="C14" s="22">
        <v>1.81</v>
      </c>
      <c r="D14" s="22">
        <v>1.82</v>
      </c>
      <c r="E14" s="22">
        <v>-0.01</v>
      </c>
    </row>
    <row r="15" spans="1:5" x14ac:dyDescent="0.25">
      <c r="B15" s="21">
        <v>10</v>
      </c>
      <c r="C15" s="22">
        <v>1.77</v>
      </c>
      <c r="D15" s="22">
        <v>1.77</v>
      </c>
      <c r="E15" s="22">
        <v>0</v>
      </c>
    </row>
    <row r="18" spans="1:2" ht="13" x14ac:dyDescent="0.3">
      <c r="A18" s="23" t="s">
        <v>33</v>
      </c>
    </row>
    <row r="19" spans="1:2" x14ac:dyDescent="0.25">
      <c r="A19" s="24" t="s">
        <v>34</v>
      </c>
      <c r="B19" s="25">
        <v>0</v>
      </c>
    </row>
    <row r="20" spans="1:2" ht="14.5" x14ac:dyDescent="0.35">
      <c r="A20" s="26" t="s">
        <v>35</v>
      </c>
      <c r="B20" s="27">
        <v>0.05</v>
      </c>
    </row>
    <row r="21" spans="1:2" x14ac:dyDescent="0.25">
      <c r="A21" s="24" t="s">
        <v>36</v>
      </c>
      <c r="B21" s="28">
        <f>AVERAGE(E6:E15)</f>
        <v>6.0000000000000001E-3</v>
      </c>
    </row>
    <row r="22" spans="1:2" x14ac:dyDescent="0.25">
      <c r="A22" s="24" t="s">
        <v>37</v>
      </c>
      <c r="B22" s="29">
        <f>STDEV(E6:E15)</f>
        <v>2.3190036174568118E-2</v>
      </c>
    </row>
    <row r="23" spans="1:2" x14ac:dyDescent="0.25">
      <c r="A23" s="24" t="s">
        <v>38</v>
      </c>
      <c r="B23" s="29">
        <f>TINV(B20,COUNT(E6:E15)-1)</f>
        <v>2.2621571627982053</v>
      </c>
    </row>
    <row r="24" spans="1:2" x14ac:dyDescent="0.25">
      <c r="A24" s="24" t="s">
        <v>39</v>
      </c>
      <c r="B24" s="29">
        <f>+(B21-B19)/(B22/(COUNT(E6:E15)^0.5))</f>
        <v>0.81818181818181812</v>
      </c>
    </row>
    <row r="25" spans="1:2" x14ac:dyDescent="0.25">
      <c r="A25" s="24" t="s">
        <v>40</v>
      </c>
      <c r="B25" s="30" t="str">
        <f>IF(B24&gt;0,IF(B24&gt;B23,"Reject Null Hypothesis","Fail to Reject Null Hypothesis"),IF(B24&lt;-B23,"Reject Null Hypothesis","Fail to Reject Null Hypothesis"))</f>
        <v>Fail to Reject Null Hypothesis</v>
      </c>
    </row>
    <row r="26" spans="1:2" x14ac:dyDescent="0.25">
      <c r="A26" s="24"/>
    </row>
    <row r="27" spans="1:2" x14ac:dyDescent="0.25">
      <c r="A27" s="24"/>
    </row>
    <row r="28" spans="1:2" ht="13" x14ac:dyDescent="0.3">
      <c r="A28" s="23" t="s">
        <v>41</v>
      </c>
    </row>
    <row r="29" spans="1:2" x14ac:dyDescent="0.25">
      <c r="A29" s="24" t="s">
        <v>34</v>
      </c>
      <c r="B29" s="25">
        <v>0</v>
      </c>
    </row>
    <row r="30" spans="1:2" ht="14.5" x14ac:dyDescent="0.35">
      <c r="A30" s="26" t="s">
        <v>35</v>
      </c>
      <c r="B30" s="27">
        <v>0.05</v>
      </c>
    </row>
    <row r="31" spans="1:2" x14ac:dyDescent="0.25">
      <c r="A31" s="24" t="s">
        <v>36</v>
      </c>
      <c r="B31" s="28">
        <f>AVERAGE(E6:E15)</f>
        <v>6.0000000000000001E-3</v>
      </c>
    </row>
    <row r="32" spans="1:2" x14ac:dyDescent="0.25">
      <c r="A32" s="24" t="s">
        <v>37</v>
      </c>
      <c r="B32" s="29">
        <f>STDEV(E6:E15)</f>
        <v>2.3190036174568118E-2</v>
      </c>
    </row>
    <row r="33" spans="1:2" x14ac:dyDescent="0.25">
      <c r="A33" s="24" t="s">
        <v>38</v>
      </c>
      <c r="B33" s="29">
        <f>TINV(B30*2,COUNT(E6:E15)-1)</f>
        <v>1.8331129326562374</v>
      </c>
    </row>
    <row r="34" spans="1:2" x14ac:dyDescent="0.25">
      <c r="A34" s="24" t="s">
        <v>39</v>
      </c>
      <c r="B34" s="29">
        <f>+(B31-B29)/(B32/(COUNT(E6:E15)^0.5))</f>
        <v>0.81818181818181812</v>
      </c>
    </row>
    <row r="35" spans="1:2" x14ac:dyDescent="0.25">
      <c r="A35" s="24" t="s">
        <v>40</v>
      </c>
      <c r="B35" s="30" t="str">
        <f>IF(B34&gt;0,IF(B34&gt;B33,"Reject Null Hypothesis","Fail to Reject Null Hypothesis"),IF(B34&lt;-B33,"Reject Null Hypothesis","Fail to Reject Null Hypothesis"))</f>
        <v>Fail to Reject Null Hypothesis</v>
      </c>
    </row>
  </sheetData>
  <mergeCells count="1">
    <mergeCell ref="B4:B5"/>
  </mergeCell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E126E-7EE0-47DE-9D86-9394BC799DD2}">
  <dimension ref="A1:B24"/>
  <sheetViews>
    <sheetView workbookViewId="0"/>
  </sheetViews>
  <sheetFormatPr defaultRowHeight="12.5" x14ac:dyDescent="0.25"/>
  <cols>
    <col min="1" max="1" width="31.1796875" style="18" customWidth="1"/>
    <col min="2" max="256" width="8.7265625" style="18"/>
    <col min="257" max="257" width="31.1796875" style="18" customWidth="1"/>
    <col min="258" max="512" width="8.7265625" style="18"/>
    <col min="513" max="513" width="31.1796875" style="18" customWidth="1"/>
    <col min="514" max="768" width="8.7265625" style="18"/>
    <col min="769" max="769" width="31.1796875" style="18" customWidth="1"/>
    <col min="770" max="1024" width="8.7265625" style="18"/>
    <col min="1025" max="1025" width="31.1796875" style="18" customWidth="1"/>
    <col min="1026" max="1280" width="8.7265625" style="18"/>
    <col min="1281" max="1281" width="31.1796875" style="18" customWidth="1"/>
    <col min="1282" max="1536" width="8.7265625" style="18"/>
    <col min="1537" max="1537" width="31.1796875" style="18" customWidth="1"/>
    <col min="1538" max="1792" width="8.7265625" style="18"/>
    <col min="1793" max="1793" width="31.1796875" style="18" customWidth="1"/>
    <col min="1794" max="2048" width="8.7265625" style="18"/>
    <col min="2049" max="2049" width="31.1796875" style="18" customWidth="1"/>
    <col min="2050" max="2304" width="8.7265625" style="18"/>
    <col min="2305" max="2305" width="31.1796875" style="18" customWidth="1"/>
    <col min="2306" max="2560" width="8.7265625" style="18"/>
    <col min="2561" max="2561" width="31.1796875" style="18" customWidth="1"/>
    <col min="2562" max="2816" width="8.7265625" style="18"/>
    <col min="2817" max="2817" width="31.1796875" style="18" customWidth="1"/>
    <col min="2818" max="3072" width="8.7265625" style="18"/>
    <col min="3073" max="3073" width="31.1796875" style="18" customWidth="1"/>
    <col min="3074" max="3328" width="8.7265625" style="18"/>
    <col min="3329" max="3329" width="31.1796875" style="18" customWidth="1"/>
    <col min="3330" max="3584" width="8.7265625" style="18"/>
    <col min="3585" max="3585" width="31.1796875" style="18" customWidth="1"/>
    <col min="3586" max="3840" width="8.7265625" style="18"/>
    <col min="3841" max="3841" width="31.1796875" style="18" customWidth="1"/>
    <col min="3842" max="4096" width="8.7265625" style="18"/>
    <col min="4097" max="4097" width="31.1796875" style="18" customWidth="1"/>
    <col min="4098" max="4352" width="8.7265625" style="18"/>
    <col min="4353" max="4353" width="31.1796875" style="18" customWidth="1"/>
    <col min="4354" max="4608" width="8.7265625" style="18"/>
    <col min="4609" max="4609" width="31.1796875" style="18" customWidth="1"/>
    <col min="4610" max="4864" width="8.7265625" style="18"/>
    <col min="4865" max="4865" width="31.1796875" style="18" customWidth="1"/>
    <col min="4866" max="5120" width="8.7265625" style="18"/>
    <col min="5121" max="5121" width="31.1796875" style="18" customWidth="1"/>
    <col min="5122" max="5376" width="8.7265625" style="18"/>
    <col min="5377" max="5377" width="31.1796875" style="18" customWidth="1"/>
    <col min="5378" max="5632" width="8.7265625" style="18"/>
    <col min="5633" max="5633" width="31.1796875" style="18" customWidth="1"/>
    <col min="5634" max="5888" width="8.7265625" style="18"/>
    <col min="5889" max="5889" width="31.1796875" style="18" customWidth="1"/>
    <col min="5890" max="6144" width="8.7265625" style="18"/>
    <col min="6145" max="6145" width="31.1796875" style="18" customWidth="1"/>
    <col min="6146" max="6400" width="8.7265625" style="18"/>
    <col min="6401" max="6401" width="31.1796875" style="18" customWidth="1"/>
    <col min="6402" max="6656" width="8.7265625" style="18"/>
    <col min="6657" max="6657" width="31.1796875" style="18" customWidth="1"/>
    <col min="6658" max="6912" width="8.7265625" style="18"/>
    <col min="6913" max="6913" width="31.1796875" style="18" customWidth="1"/>
    <col min="6914" max="7168" width="8.7265625" style="18"/>
    <col min="7169" max="7169" width="31.1796875" style="18" customWidth="1"/>
    <col min="7170" max="7424" width="8.7265625" style="18"/>
    <col min="7425" max="7425" width="31.1796875" style="18" customWidth="1"/>
    <col min="7426" max="7680" width="8.7265625" style="18"/>
    <col min="7681" max="7681" width="31.1796875" style="18" customWidth="1"/>
    <col min="7682" max="7936" width="8.7265625" style="18"/>
    <col min="7937" max="7937" width="31.1796875" style="18" customWidth="1"/>
    <col min="7938" max="8192" width="8.7265625" style="18"/>
    <col min="8193" max="8193" width="31.1796875" style="18" customWidth="1"/>
    <col min="8194" max="8448" width="8.7265625" style="18"/>
    <col min="8449" max="8449" width="31.1796875" style="18" customWidth="1"/>
    <col min="8450" max="8704" width="8.7265625" style="18"/>
    <col min="8705" max="8705" width="31.1796875" style="18" customWidth="1"/>
    <col min="8706" max="8960" width="8.7265625" style="18"/>
    <col min="8961" max="8961" width="31.1796875" style="18" customWidth="1"/>
    <col min="8962" max="9216" width="8.7265625" style="18"/>
    <col min="9217" max="9217" width="31.1796875" style="18" customWidth="1"/>
    <col min="9218" max="9472" width="8.7265625" style="18"/>
    <col min="9473" max="9473" width="31.1796875" style="18" customWidth="1"/>
    <col min="9474" max="9728" width="8.7265625" style="18"/>
    <col min="9729" max="9729" width="31.1796875" style="18" customWidth="1"/>
    <col min="9730" max="9984" width="8.7265625" style="18"/>
    <col min="9985" max="9985" width="31.1796875" style="18" customWidth="1"/>
    <col min="9986" max="10240" width="8.7265625" style="18"/>
    <col min="10241" max="10241" width="31.1796875" style="18" customWidth="1"/>
    <col min="10242" max="10496" width="8.7265625" style="18"/>
    <col min="10497" max="10497" width="31.1796875" style="18" customWidth="1"/>
    <col min="10498" max="10752" width="8.7265625" style="18"/>
    <col min="10753" max="10753" width="31.1796875" style="18" customWidth="1"/>
    <col min="10754" max="11008" width="8.7265625" style="18"/>
    <col min="11009" max="11009" width="31.1796875" style="18" customWidth="1"/>
    <col min="11010" max="11264" width="8.7265625" style="18"/>
    <col min="11265" max="11265" width="31.1796875" style="18" customWidth="1"/>
    <col min="11266" max="11520" width="8.7265625" style="18"/>
    <col min="11521" max="11521" width="31.1796875" style="18" customWidth="1"/>
    <col min="11522" max="11776" width="8.7265625" style="18"/>
    <col min="11777" max="11777" width="31.1796875" style="18" customWidth="1"/>
    <col min="11778" max="12032" width="8.7265625" style="18"/>
    <col min="12033" max="12033" width="31.1796875" style="18" customWidth="1"/>
    <col min="12034" max="12288" width="8.7265625" style="18"/>
    <col min="12289" max="12289" width="31.1796875" style="18" customWidth="1"/>
    <col min="12290" max="12544" width="8.7265625" style="18"/>
    <col min="12545" max="12545" width="31.1796875" style="18" customWidth="1"/>
    <col min="12546" max="12800" width="8.7265625" style="18"/>
    <col min="12801" max="12801" width="31.1796875" style="18" customWidth="1"/>
    <col min="12802" max="13056" width="8.7265625" style="18"/>
    <col min="13057" max="13057" width="31.1796875" style="18" customWidth="1"/>
    <col min="13058" max="13312" width="8.7265625" style="18"/>
    <col min="13313" max="13313" width="31.1796875" style="18" customWidth="1"/>
    <col min="13314" max="13568" width="8.7265625" style="18"/>
    <col min="13569" max="13569" width="31.1796875" style="18" customWidth="1"/>
    <col min="13570" max="13824" width="8.7265625" style="18"/>
    <col min="13825" max="13825" width="31.1796875" style="18" customWidth="1"/>
    <col min="13826" max="14080" width="8.7265625" style="18"/>
    <col min="14081" max="14081" width="31.1796875" style="18" customWidth="1"/>
    <col min="14082" max="14336" width="8.7265625" style="18"/>
    <col min="14337" max="14337" width="31.1796875" style="18" customWidth="1"/>
    <col min="14338" max="14592" width="8.7265625" style="18"/>
    <col min="14593" max="14593" width="31.1796875" style="18" customWidth="1"/>
    <col min="14594" max="14848" width="8.7265625" style="18"/>
    <col min="14849" max="14849" width="31.1796875" style="18" customWidth="1"/>
    <col min="14850" max="15104" width="8.7265625" style="18"/>
    <col min="15105" max="15105" width="31.1796875" style="18" customWidth="1"/>
    <col min="15106" max="15360" width="8.7265625" style="18"/>
    <col min="15361" max="15361" width="31.1796875" style="18" customWidth="1"/>
    <col min="15362" max="15616" width="8.7265625" style="18"/>
    <col min="15617" max="15617" width="31.1796875" style="18" customWidth="1"/>
    <col min="15618" max="15872" width="8.7265625" style="18"/>
    <col min="15873" max="15873" width="31.1796875" style="18" customWidth="1"/>
    <col min="15874" max="16128" width="8.7265625" style="18"/>
    <col min="16129" max="16129" width="31.1796875" style="18" customWidth="1"/>
    <col min="16130" max="16384" width="8.7265625" style="18"/>
  </cols>
  <sheetData>
    <row r="1" spans="1:2" ht="23" x14ac:dyDescent="0.5">
      <c r="A1" s="31" t="s">
        <v>64</v>
      </c>
    </row>
    <row r="3" spans="1:2" x14ac:dyDescent="0.25">
      <c r="A3" s="24" t="s">
        <v>65</v>
      </c>
      <c r="B3" s="25">
        <v>10</v>
      </c>
    </row>
    <row r="4" spans="1:2" x14ac:dyDescent="0.25">
      <c r="A4" s="24" t="s">
        <v>66</v>
      </c>
      <c r="B4" s="25">
        <v>2800</v>
      </c>
    </row>
    <row r="5" spans="1:2" x14ac:dyDescent="0.25">
      <c r="A5" s="24" t="s">
        <v>67</v>
      </c>
      <c r="B5" s="25">
        <v>3000</v>
      </c>
    </row>
    <row r="6" spans="1:2" ht="14.5" x14ac:dyDescent="0.35">
      <c r="A6" s="26" t="s">
        <v>68</v>
      </c>
      <c r="B6" s="27">
        <v>0.05</v>
      </c>
    </row>
    <row r="7" spans="1:2" x14ac:dyDescent="0.25">
      <c r="A7" s="26" t="s">
        <v>69</v>
      </c>
      <c r="B7" s="29">
        <f>CHIINV(B6,B3-1)</f>
        <v>16.918977604620451</v>
      </c>
    </row>
    <row r="8" spans="1:2" x14ac:dyDescent="0.25">
      <c r="A8" s="26" t="s">
        <v>70</v>
      </c>
      <c r="B8" s="29">
        <f>CHIINV(1-B6,B3-1)</f>
        <v>3.3251128430668162</v>
      </c>
    </row>
    <row r="9" spans="1:2" x14ac:dyDescent="0.25">
      <c r="A9" s="24" t="s">
        <v>71</v>
      </c>
      <c r="B9" s="29">
        <f>+((B3-1)*B4^2)/(B5^2)</f>
        <v>7.84</v>
      </c>
    </row>
    <row r="10" spans="1:2" x14ac:dyDescent="0.25">
      <c r="A10" s="24"/>
      <c r="B10" s="32"/>
    </row>
    <row r="11" spans="1:2" x14ac:dyDescent="0.25">
      <c r="A11" s="24"/>
      <c r="B11" s="32"/>
    </row>
    <row r="12" spans="1:2" x14ac:dyDescent="0.25">
      <c r="A12" s="24"/>
      <c r="B12" s="32"/>
    </row>
    <row r="13" spans="1:2" x14ac:dyDescent="0.25">
      <c r="A13" s="24"/>
      <c r="B13" s="32"/>
    </row>
    <row r="14" spans="1:2" x14ac:dyDescent="0.25">
      <c r="B14" s="32"/>
    </row>
    <row r="15" spans="1:2" x14ac:dyDescent="0.25">
      <c r="B15" s="32"/>
    </row>
    <row r="16" spans="1:2" x14ac:dyDescent="0.25">
      <c r="B16" s="32"/>
    </row>
    <row r="17" spans="2:2" x14ac:dyDescent="0.25">
      <c r="B17" s="32"/>
    </row>
    <row r="18" spans="2:2" x14ac:dyDescent="0.25">
      <c r="B18" s="32"/>
    </row>
    <row r="19" spans="2:2" x14ac:dyDescent="0.25">
      <c r="B19" s="32"/>
    </row>
    <row r="20" spans="2:2" x14ac:dyDescent="0.25">
      <c r="B20" s="32"/>
    </row>
    <row r="21" spans="2:2" x14ac:dyDescent="0.25">
      <c r="B21" s="32"/>
    </row>
    <row r="22" spans="2:2" x14ac:dyDescent="0.25">
      <c r="B22" s="32"/>
    </row>
    <row r="23" spans="2:2" x14ac:dyDescent="0.25">
      <c r="B23" s="32"/>
    </row>
    <row r="24" spans="2:2" x14ac:dyDescent="0.25">
      <c r="B24" s="3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9EA8-D531-445B-98EC-26A6102CB86A}">
  <dimension ref="A1:E24"/>
  <sheetViews>
    <sheetView tabSelected="1" workbookViewId="0"/>
  </sheetViews>
  <sheetFormatPr defaultRowHeight="12.5" x14ac:dyDescent="0.25"/>
  <cols>
    <col min="1" max="1" width="31.1796875" style="18" customWidth="1"/>
    <col min="2" max="256" width="8.7265625" style="18"/>
    <col min="257" max="257" width="31.1796875" style="18" customWidth="1"/>
    <col min="258" max="512" width="8.7265625" style="18"/>
    <col min="513" max="513" width="31.1796875" style="18" customWidth="1"/>
    <col min="514" max="768" width="8.7265625" style="18"/>
    <col min="769" max="769" width="31.1796875" style="18" customWidth="1"/>
    <col min="770" max="1024" width="8.7265625" style="18"/>
    <col min="1025" max="1025" width="31.1796875" style="18" customWidth="1"/>
    <col min="1026" max="1280" width="8.7265625" style="18"/>
    <col min="1281" max="1281" width="31.1796875" style="18" customWidth="1"/>
    <col min="1282" max="1536" width="8.7265625" style="18"/>
    <col min="1537" max="1537" width="31.1796875" style="18" customWidth="1"/>
    <col min="1538" max="1792" width="8.7265625" style="18"/>
    <col min="1793" max="1793" width="31.1796875" style="18" customWidth="1"/>
    <col min="1794" max="2048" width="8.7265625" style="18"/>
    <col min="2049" max="2049" width="31.1796875" style="18" customWidth="1"/>
    <col min="2050" max="2304" width="8.7265625" style="18"/>
    <col min="2305" max="2305" width="31.1796875" style="18" customWidth="1"/>
    <col min="2306" max="2560" width="8.7265625" style="18"/>
    <col min="2561" max="2561" width="31.1796875" style="18" customWidth="1"/>
    <col min="2562" max="2816" width="8.7265625" style="18"/>
    <col min="2817" max="2817" width="31.1796875" style="18" customWidth="1"/>
    <col min="2818" max="3072" width="8.7265625" style="18"/>
    <col min="3073" max="3073" width="31.1796875" style="18" customWidth="1"/>
    <col min="3074" max="3328" width="8.7265625" style="18"/>
    <col min="3329" max="3329" width="31.1796875" style="18" customWidth="1"/>
    <col min="3330" max="3584" width="8.7265625" style="18"/>
    <col min="3585" max="3585" width="31.1796875" style="18" customWidth="1"/>
    <col min="3586" max="3840" width="8.7265625" style="18"/>
    <col min="3841" max="3841" width="31.1796875" style="18" customWidth="1"/>
    <col min="3842" max="4096" width="8.7265625" style="18"/>
    <col min="4097" max="4097" width="31.1796875" style="18" customWidth="1"/>
    <col min="4098" max="4352" width="8.7265625" style="18"/>
    <col min="4353" max="4353" width="31.1796875" style="18" customWidth="1"/>
    <col min="4354" max="4608" width="8.7265625" style="18"/>
    <col min="4609" max="4609" width="31.1796875" style="18" customWidth="1"/>
    <col min="4610" max="4864" width="8.7265625" style="18"/>
    <col min="4865" max="4865" width="31.1796875" style="18" customWidth="1"/>
    <col min="4866" max="5120" width="8.7265625" style="18"/>
    <col min="5121" max="5121" width="31.1796875" style="18" customWidth="1"/>
    <col min="5122" max="5376" width="8.7265625" style="18"/>
    <col min="5377" max="5377" width="31.1796875" style="18" customWidth="1"/>
    <col min="5378" max="5632" width="8.7265625" style="18"/>
    <col min="5633" max="5633" width="31.1796875" style="18" customWidth="1"/>
    <col min="5634" max="5888" width="8.7265625" style="18"/>
    <col min="5889" max="5889" width="31.1796875" style="18" customWidth="1"/>
    <col min="5890" max="6144" width="8.7265625" style="18"/>
    <col min="6145" max="6145" width="31.1796875" style="18" customWidth="1"/>
    <col min="6146" max="6400" width="8.7265625" style="18"/>
    <col min="6401" max="6401" width="31.1796875" style="18" customWidth="1"/>
    <col min="6402" max="6656" width="8.7265625" style="18"/>
    <col min="6657" max="6657" width="31.1796875" style="18" customWidth="1"/>
    <col min="6658" max="6912" width="8.7265625" style="18"/>
    <col min="6913" max="6913" width="31.1796875" style="18" customWidth="1"/>
    <col min="6914" max="7168" width="8.7265625" style="18"/>
    <col min="7169" max="7169" width="31.1796875" style="18" customWidth="1"/>
    <col min="7170" max="7424" width="8.7265625" style="18"/>
    <col min="7425" max="7425" width="31.1796875" style="18" customWidth="1"/>
    <col min="7426" max="7680" width="8.7265625" style="18"/>
    <col min="7681" max="7681" width="31.1796875" style="18" customWidth="1"/>
    <col min="7682" max="7936" width="8.7265625" style="18"/>
    <col min="7937" max="7937" width="31.1796875" style="18" customWidth="1"/>
    <col min="7938" max="8192" width="8.7265625" style="18"/>
    <col min="8193" max="8193" width="31.1796875" style="18" customWidth="1"/>
    <col min="8194" max="8448" width="8.7265625" style="18"/>
    <col min="8449" max="8449" width="31.1796875" style="18" customWidth="1"/>
    <col min="8450" max="8704" width="8.7265625" style="18"/>
    <col min="8705" max="8705" width="31.1796875" style="18" customWidth="1"/>
    <col min="8706" max="8960" width="8.7265625" style="18"/>
    <col min="8961" max="8961" width="31.1796875" style="18" customWidth="1"/>
    <col min="8962" max="9216" width="8.7265625" style="18"/>
    <col min="9217" max="9217" width="31.1796875" style="18" customWidth="1"/>
    <col min="9218" max="9472" width="8.7265625" style="18"/>
    <col min="9473" max="9473" width="31.1796875" style="18" customWidth="1"/>
    <col min="9474" max="9728" width="8.7265625" style="18"/>
    <col min="9729" max="9729" width="31.1796875" style="18" customWidth="1"/>
    <col min="9730" max="9984" width="8.7265625" style="18"/>
    <col min="9985" max="9985" width="31.1796875" style="18" customWidth="1"/>
    <col min="9986" max="10240" width="8.7265625" style="18"/>
    <col min="10241" max="10241" width="31.1796875" style="18" customWidth="1"/>
    <col min="10242" max="10496" width="8.7265625" style="18"/>
    <col min="10497" max="10497" width="31.1796875" style="18" customWidth="1"/>
    <col min="10498" max="10752" width="8.7265625" style="18"/>
    <col min="10753" max="10753" width="31.1796875" style="18" customWidth="1"/>
    <col min="10754" max="11008" width="8.7265625" style="18"/>
    <col min="11009" max="11009" width="31.1796875" style="18" customWidth="1"/>
    <col min="11010" max="11264" width="8.7265625" style="18"/>
    <col min="11265" max="11265" width="31.1796875" style="18" customWidth="1"/>
    <col min="11266" max="11520" width="8.7265625" style="18"/>
    <col min="11521" max="11521" width="31.1796875" style="18" customWidth="1"/>
    <col min="11522" max="11776" width="8.7265625" style="18"/>
    <col min="11777" max="11777" width="31.1796875" style="18" customWidth="1"/>
    <col min="11778" max="12032" width="8.7265625" style="18"/>
    <col min="12033" max="12033" width="31.1796875" style="18" customWidth="1"/>
    <col min="12034" max="12288" width="8.7265625" style="18"/>
    <col min="12289" max="12289" width="31.1796875" style="18" customWidth="1"/>
    <col min="12290" max="12544" width="8.7265625" style="18"/>
    <col min="12545" max="12545" width="31.1796875" style="18" customWidth="1"/>
    <col min="12546" max="12800" width="8.7265625" style="18"/>
    <col min="12801" max="12801" width="31.1796875" style="18" customWidth="1"/>
    <col min="12802" max="13056" width="8.7265625" style="18"/>
    <col min="13057" max="13057" width="31.1796875" style="18" customWidth="1"/>
    <col min="13058" max="13312" width="8.7265625" style="18"/>
    <col min="13313" max="13313" width="31.1796875" style="18" customWidth="1"/>
    <col min="13314" max="13568" width="8.7265625" style="18"/>
    <col min="13569" max="13569" width="31.1796875" style="18" customWidth="1"/>
    <col min="13570" max="13824" width="8.7265625" style="18"/>
    <col min="13825" max="13825" width="31.1796875" style="18" customWidth="1"/>
    <col min="13826" max="14080" width="8.7265625" style="18"/>
    <col min="14081" max="14081" width="31.1796875" style="18" customWidth="1"/>
    <col min="14082" max="14336" width="8.7265625" style="18"/>
    <col min="14337" max="14337" width="31.1796875" style="18" customWidth="1"/>
    <col min="14338" max="14592" width="8.7265625" style="18"/>
    <col min="14593" max="14593" width="31.1796875" style="18" customWidth="1"/>
    <col min="14594" max="14848" width="8.7265625" style="18"/>
    <col min="14849" max="14849" width="31.1796875" style="18" customWidth="1"/>
    <col min="14850" max="15104" width="8.7265625" style="18"/>
    <col min="15105" max="15105" width="31.1796875" style="18" customWidth="1"/>
    <col min="15106" max="15360" width="8.7265625" style="18"/>
    <col min="15361" max="15361" width="31.1796875" style="18" customWidth="1"/>
    <col min="15362" max="15616" width="8.7265625" style="18"/>
    <col min="15617" max="15617" width="31.1796875" style="18" customWidth="1"/>
    <col min="15618" max="15872" width="8.7265625" style="18"/>
    <col min="15873" max="15873" width="31.1796875" style="18" customWidth="1"/>
    <col min="15874" max="16128" width="8.7265625" style="18"/>
    <col min="16129" max="16129" width="31.1796875" style="18" customWidth="1"/>
    <col min="16130" max="16384" width="8.7265625" style="18"/>
  </cols>
  <sheetData>
    <row r="1" spans="1:5" ht="23" x14ac:dyDescent="0.5">
      <c r="A1" s="31" t="s">
        <v>81</v>
      </c>
    </row>
    <row r="3" spans="1:5" x14ac:dyDescent="0.25">
      <c r="A3" s="24" t="s">
        <v>72</v>
      </c>
      <c r="B3" s="25">
        <v>9.1999999999999998E-2</v>
      </c>
    </row>
    <row r="4" spans="1:5" x14ac:dyDescent="0.25">
      <c r="A4" s="24" t="s">
        <v>73</v>
      </c>
      <c r="B4" s="25">
        <v>10</v>
      </c>
    </row>
    <row r="5" spans="1:5" x14ac:dyDescent="0.25">
      <c r="A5" s="26" t="s">
        <v>74</v>
      </c>
      <c r="B5" s="25">
        <v>9.7000000000000003E-2</v>
      </c>
    </row>
    <row r="6" spans="1:5" x14ac:dyDescent="0.25">
      <c r="A6" s="26" t="s">
        <v>75</v>
      </c>
      <c r="B6" s="25">
        <v>15</v>
      </c>
    </row>
    <row r="7" spans="1:5" ht="14.5" x14ac:dyDescent="0.35">
      <c r="A7" s="26" t="s">
        <v>76</v>
      </c>
      <c r="B7" s="27">
        <v>0.05</v>
      </c>
    </row>
    <row r="8" spans="1:5" x14ac:dyDescent="0.25">
      <c r="A8" s="24" t="s">
        <v>77</v>
      </c>
      <c r="B8" s="29">
        <f>FINV(1-B7/2,B4-1,B6-1)</f>
        <v>0.26329976603315275</v>
      </c>
    </row>
    <row r="9" spans="1:5" x14ac:dyDescent="0.25">
      <c r="A9" s="26" t="s">
        <v>78</v>
      </c>
      <c r="B9" s="29">
        <f>FINV(B7/2,B4-1,B6-1)</f>
        <v>3.2093003408966867</v>
      </c>
    </row>
    <row r="10" spans="1:5" x14ac:dyDescent="0.25">
      <c r="A10" s="26" t="s">
        <v>79</v>
      </c>
      <c r="B10" s="29">
        <f>B3^2/B5^2</f>
        <v>0.89956424699755544</v>
      </c>
    </row>
    <row r="11" spans="1:5" x14ac:dyDescent="0.25">
      <c r="A11" s="24"/>
      <c r="B11" s="32"/>
    </row>
    <row r="12" spans="1:5" x14ac:dyDescent="0.25">
      <c r="A12" s="24"/>
      <c r="B12" s="32"/>
    </row>
    <row r="13" spans="1:5" x14ac:dyDescent="0.25">
      <c r="A13" s="24"/>
      <c r="B13" s="32"/>
      <c r="E13" s="18" t="s">
        <v>80</v>
      </c>
    </row>
    <row r="14" spans="1:5" x14ac:dyDescent="0.25">
      <c r="B14" s="32"/>
    </row>
    <row r="15" spans="1:5" x14ac:dyDescent="0.25">
      <c r="B15" s="32"/>
    </row>
    <row r="16" spans="1:5" x14ac:dyDescent="0.25">
      <c r="B16" s="32"/>
    </row>
    <row r="17" spans="2:2" x14ac:dyDescent="0.25">
      <c r="B17" s="32"/>
    </row>
    <row r="18" spans="2:2" x14ac:dyDescent="0.25">
      <c r="B18" s="32"/>
    </row>
    <row r="19" spans="2:2" x14ac:dyDescent="0.25">
      <c r="B19" s="32"/>
    </row>
    <row r="20" spans="2:2" x14ac:dyDescent="0.25">
      <c r="B20" s="32"/>
    </row>
    <row r="21" spans="2:2" x14ac:dyDescent="0.25">
      <c r="B21" s="32"/>
    </row>
    <row r="22" spans="2:2" x14ac:dyDescent="0.25">
      <c r="B22" s="32"/>
    </row>
    <row r="23" spans="2:2" x14ac:dyDescent="0.25">
      <c r="B23" s="32"/>
    </row>
    <row r="24" spans="2:2" x14ac:dyDescent="0.25">
      <c r="B24" s="3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Confidence Interval Mean</vt:lpstr>
      <vt:lpstr>Confidence Interval Variance</vt:lpstr>
      <vt:lpstr>Confidence Intervals Proportion</vt:lpstr>
      <vt:lpstr>Confidence Interval Rates</vt:lpstr>
      <vt:lpstr>Hypothesis Test for Mean(Const)</vt:lpstr>
      <vt:lpstr>Hypothesis Test for Two Means</vt:lpstr>
      <vt:lpstr>Paired Hypothesis Test for Mean</vt:lpstr>
      <vt:lpstr>Hypothesis Test Variance(Const)</vt:lpstr>
      <vt:lpstr>Hypothesis Test Two Variances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2015-06-05T18:17:20Z</dcterms:created>
  <dcterms:modified xsi:type="dcterms:W3CDTF">2023-05-11T03:19:53Z</dcterms:modified>
</cp:coreProperties>
</file>