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nab Docs\Six Sigma\SS Study Guide\"/>
    </mc:Choice>
  </mc:AlternateContent>
  <xr:revisionPtr revIDLastSave="0" documentId="13_ncr:1_{F453A347-4F64-46F9-B75E-DE55A64B154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se Study-1" sheetId="10" r:id="rId1"/>
    <sheet name="Case Study-2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0" l="1"/>
  <c r="A17" i="10"/>
  <c r="A16" i="10"/>
  <c r="A15" i="10"/>
  <c r="A14" i="10"/>
  <c r="A13" i="10"/>
  <c r="B9" i="11" l="1"/>
  <c r="D21" i="11"/>
  <c r="E21" i="11" s="1"/>
  <c r="D20" i="11"/>
  <c r="E20" i="11" s="1"/>
  <c r="D19" i="11"/>
  <c r="E19" i="11" s="1"/>
  <c r="D18" i="11"/>
  <c r="E18" i="11" s="1"/>
  <c r="B5" i="11"/>
  <c r="B6" i="11" s="1"/>
  <c r="B7" i="11" s="1"/>
  <c r="B5" i="10"/>
</calcChain>
</file>

<file path=xl/sharedStrings.xml><?xml version="1.0" encoding="utf-8"?>
<sst xmlns="http://schemas.openxmlformats.org/spreadsheetml/2006/main" count="46" uniqueCount="32">
  <si>
    <t>Required Sample Size for Bogey Testing</t>
  </si>
  <si>
    <t xml:space="preserve">Reliability = </t>
  </si>
  <si>
    <t xml:space="preserve">Confidence Level = </t>
  </si>
  <si>
    <t xml:space="preserve">Sample size = </t>
  </si>
  <si>
    <t>Lower Limit for Reliability with Bayesian Weibull testing</t>
  </si>
  <si>
    <t xml:space="preserve">Shape Parameter = </t>
  </si>
  <si>
    <t xml:space="preserve">Degrees-of-Freedom = </t>
  </si>
  <si>
    <t xml:space="preserve">Chi - Square Critical Value = </t>
  </si>
  <si>
    <t xml:space="preserve">Lower Confidence Limit for Theta = </t>
  </si>
  <si>
    <t xml:space="preserve">Required Time = </t>
  </si>
  <si>
    <t xml:space="preserve">Lower Confidence Limit for Reliability = </t>
  </si>
  <si>
    <t>Total</t>
  </si>
  <si>
    <t>Time on</t>
  </si>
  <si>
    <t>Time Raised</t>
  </si>
  <si>
    <t>Transformed  Time</t>
  </si>
  <si>
    <t>Test</t>
  </si>
  <si>
    <t>Quantity</t>
  </si>
  <si>
    <t>to Beta</t>
  </si>
  <si>
    <t>on Test</t>
  </si>
  <si>
    <t>Censoring</t>
  </si>
  <si>
    <t>Failed</t>
  </si>
  <si>
    <t>Censored</t>
  </si>
  <si>
    <t>***</t>
  </si>
  <si>
    <t>=0.9^3</t>
  </si>
  <si>
    <t>Value</t>
  </si>
  <si>
    <t>Formula</t>
  </si>
  <si>
    <t>=EXP(-0.008*100)</t>
  </si>
  <si>
    <t>=1-(1-EXP(-25/40))*(1-EXP(-25/80))*(1-EXP(-25/85))</t>
  </si>
  <si>
    <t>=EXP(-0.000388*300)</t>
  </si>
  <si>
    <t>=FACT(4)/(FACT(2)*FACT(4-2))*(0.89^2)*(1-0.89)^(4-2)+FACT(4)/(FACT(3)*FACT(4-3))*(0.89^3)*(1-0.89)^(4-3)+FACT(4)/(FACT(4)*FACT(4-4))*(0.89^4)*(1-0.89)^(4-4)</t>
  </si>
  <si>
    <t>=LN(1-0.9)/LN(0.99)</t>
  </si>
  <si>
    <r>
      <rPr>
        <b/>
        <sz val="10"/>
        <rFont val="Arial"/>
        <family val="2"/>
      </rPr>
      <t xml:space="preserve">Problem:
</t>
    </r>
    <r>
      <rPr>
        <sz val="10"/>
        <rFont val="Arial"/>
        <family val="2"/>
      </rPr>
      <t>Fourteen units are placed on a test stand; the first unit fails after 324 hours, the second unit fails after 487 hours of testing, a third unit failed after 528 hours of testing, and the remaining 11 units were removed from testing.  Given a Weibull time to fail distribution with a shape parameter of 2.2, what is the lower 90% confidence limit for reliability at 400 hours?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</si>
</sst>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0.0%"/>
    <numFmt numFmtId="167" formatCode="_(* #,##0_);_(* \(#,##0\);_(* &quot;-&quot;??_);_(@_)"/>
    <numFmt numFmtId="168" formatCode="0.00000"/>
  </numFmts>
  <fonts count="8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0" borderId="0" xfId="3" applyFont="1"/>
    <xf numFmtId="0" fontId="1" fillId="0" borderId="0" xfId="3"/>
    <xf numFmtId="0" fontId="1" fillId="0" borderId="0" xfId="3" applyAlignment="1">
      <alignment horizontal="right"/>
    </xf>
    <xf numFmtId="0" fontId="1" fillId="2" borderId="0" xfId="3" applyFill="1" applyAlignment="1">
      <alignment horizontal="left"/>
    </xf>
    <xf numFmtId="166" fontId="0" fillId="2" borderId="0" xfId="2" applyNumberFormat="1" applyFont="1" applyFill="1" applyAlignment="1">
      <alignment horizontal="left"/>
    </xf>
    <xf numFmtId="0" fontId="1" fillId="0" borderId="0" xfId="3" quotePrefix="1" applyAlignment="1">
      <alignment horizontal="right"/>
    </xf>
    <xf numFmtId="0" fontId="5" fillId="0" borderId="0" xfId="3" applyFont="1" applyAlignment="1">
      <alignment horizontal="center"/>
    </xf>
    <xf numFmtId="0" fontId="1" fillId="2" borderId="0" xfId="3" applyFill="1"/>
    <xf numFmtId="164" fontId="0" fillId="0" borderId="0" xfId="1" applyFont="1"/>
    <xf numFmtId="165" fontId="3" fillId="3" borderId="0" xfId="0" applyNumberFormat="1" applyFont="1" applyFill="1" applyAlignment="1">
      <alignment horizontal="left"/>
    </xf>
    <xf numFmtId="0" fontId="1" fillId="3" borderId="0" xfId="3" applyFill="1" applyAlignment="1">
      <alignment horizontal="left"/>
    </xf>
    <xf numFmtId="2" fontId="1" fillId="3" borderId="0" xfId="3" applyNumberFormat="1" applyFill="1" applyAlignment="1">
      <alignment horizontal="left"/>
    </xf>
    <xf numFmtId="165" fontId="1" fillId="3" borderId="0" xfId="3" applyNumberFormat="1" applyFill="1" applyAlignment="1">
      <alignment horizontal="left"/>
    </xf>
    <xf numFmtId="168" fontId="1" fillId="3" borderId="0" xfId="3" applyNumberFormat="1" applyFill="1" applyAlignment="1">
      <alignment horizontal="left"/>
    </xf>
    <xf numFmtId="167" fontId="0" fillId="3" borderId="0" xfId="1" applyNumberFormat="1" applyFont="1" applyFill="1"/>
    <xf numFmtId="2" fontId="1" fillId="3" borderId="0" xfId="3" applyNumberFormat="1" applyFill="1"/>
    <xf numFmtId="0" fontId="1" fillId="4" borderId="0" xfId="0" applyFont="1" applyFill="1"/>
    <xf numFmtId="0" fontId="1" fillId="5" borderId="0" xfId="0" applyFont="1" applyFill="1"/>
    <xf numFmtId="0" fontId="6" fillId="0" borderId="0" xfId="0" applyFont="1" applyAlignment="1">
      <alignment vertical="center"/>
    </xf>
    <xf numFmtId="0" fontId="1" fillId="0" borderId="0" xfId="0" quotePrefix="1" applyFont="1"/>
    <xf numFmtId="0" fontId="7" fillId="0" borderId="0" xfId="0" applyFont="1" applyAlignment="1">
      <alignment horizontal="center"/>
    </xf>
    <xf numFmtId="0" fontId="1" fillId="6" borderId="0" xfId="0" applyFont="1" applyFill="1"/>
    <xf numFmtId="0" fontId="1" fillId="0" borderId="0" xfId="3" applyAlignment="1">
      <alignment wrapText="1"/>
    </xf>
    <xf numFmtId="0" fontId="1" fillId="0" borderId="0" xfId="3" applyAlignment="1">
      <alignment wrapText="1"/>
    </xf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gif"/><Relationship Id="rId2" Type="http://schemas.openxmlformats.org/officeDocument/2006/relationships/image" Target="../media/image8.gif"/><Relationship Id="rId1" Type="http://schemas.openxmlformats.org/officeDocument/2006/relationships/image" Target="../media/image7.gif"/><Relationship Id="rId4" Type="http://schemas.openxmlformats.org/officeDocument/2006/relationships/image" Target="../media/image10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6</xdr:row>
      <xdr:rowOff>88900</xdr:rowOff>
    </xdr:from>
    <xdr:to>
      <xdr:col>8</xdr:col>
      <xdr:colOff>50800</xdr:colOff>
      <xdr:row>10</xdr:row>
      <xdr:rowOff>88265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507B1-FCD2-1082-5F13-51A71DFA0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263650"/>
          <a:ext cx="2317750" cy="78676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4</xdr:col>
      <xdr:colOff>177800</xdr:colOff>
      <xdr:row>1</xdr:row>
      <xdr:rowOff>152400</xdr:rowOff>
    </xdr:from>
    <xdr:to>
      <xdr:col>6</xdr:col>
      <xdr:colOff>511175</xdr:colOff>
      <xdr:row>5</xdr:row>
      <xdr:rowOff>189865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E6181-1928-4027-7C6B-84C30EA84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550" y="381000"/>
          <a:ext cx="1552575" cy="78676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3</xdr:col>
      <xdr:colOff>241300</xdr:colOff>
      <xdr:row>19</xdr:row>
      <xdr:rowOff>0</xdr:rowOff>
    </xdr:from>
    <xdr:to>
      <xdr:col>8</xdr:col>
      <xdr:colOff>266065</xdr:colOff>
      <xdr:row>24</xdr:row>
      <xdr:rowOff>120650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8E9F8D-31CC-2905-FEE8-BE7D885DA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450" y="3619500"/>
          <a:ext cx="3072765" cy="91440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8</xdr:col>
      <xdr:colOff>482600</xdr:colOff>
      <xdr:row>17</xdr:row>
      <xdr:rowOff>146050</xdr:rowOff>
    </xdr:from>
    <xdr:to>
      <xdr:col>13</xdr:col>
      <xdr:colOff>539115</xdr:colOff>
      <xdr:row>20</xdr:row>
      <xdr:rowOff>48260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B5280B-0BBC-EE6D-226E-656923E8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4750" y="3422650"/>
          <a:ext cx="3104515" cy="40386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8</xdr:col>
      <xdr:colOff>508000</xdr:colOff>
      <xdr:row>21</xdr:row>
      <xdr:rowOff>0</xdr:rowOff>
    </xdr:from>
    <xdr:to>
      <xdr:col>13</xdr:col>
      <xdr:colOff>532765</xdr:colOff>
      <xdr:row>26</xdr:row>
      <xdr:rowOff>120650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1C0F00-FF8E-5CD2-420B-D6AF9354D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0150" y="3937000"/>
          <a:ext cx="3072765" cy="91440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3</xdr:col>
      <xdr:colOff>234950</xdr:colOff>
      <xdr:row>27</xdr:row>
      <xdr:rowOff>88900</xdr:rowOff>
    </xdr:from>
    <xdr:to>
      <xdr:col>11</xdr:col>
      <xdr:colOff>408305</xdr:colOff>
      <xdr:row>48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8091C6-DBD0-19E5-0C2C-9E849FE99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9100" y="4978400"/>
          <a:ext cx="5050155" cy="326390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273050</xdr:colOff>
      <xdr:row>1</xdr:row>
      <xdr:rowOff>38100</xdr:rowOff>
    </xdr:from>
    <xdr:to>
      <xdr:col>6</xdr:col>
      <xdr:colOff>556895</xdr:colOff>
      <xdr:row>7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0CDAE0-7561-ED07-2B28-0165825B8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330200"/>
          <a:ext cx="2265045" cy="98869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9</xdr:col>
      <xdr:colOff>95250</xdr:colOff>
      <xdr:row>1</xdr:row>
      <xdr:rowOff>31750</xdr:rowOff>
    </xdr:from>
    <xdr:to>
      <xdr:col>12</xdr:col>
      <xdr:colOff>552450</xdr:colOff>
      <xdr:row>12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FBEAA1-F3E6-63AD-1109-9388418B1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323850"/>
          <a:ext cx="2286000" cy="177546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6</xdr:col>
      <xdr:colOff>539750</xdr:colOff>
      <xdr:row>14</xdr:row>
      <xdr:rowOff>63500</xdr:rowOff>
    </xdr:from>
    <xdr:to>
      <xdr:col>14</xdr:col>
      <xdr:colOff>426085</xdr:colOff>
      <xdr:row>20</xdr:row>
      <xdr:rowOff>133985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3E7DCC-5230-C193-4125-7415C200C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2419350"/>
          <a:ext cx="4763135" cy="1042035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3</xdr:col>
      <xdr:colOff>82550</xdr:colOff>
      <xdr:row>8</xdr:row>
      <xdr:rowOff>57150</xdr:rowOff>
    </xdr:from>
    <xdr:to>
      <xdr:col>8</xdr:col>
      <xdr:colOff>224790</xdr:colOff>
      <xdr:row>13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CF170A-EB78-FF68-20A9-A6550962E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1460500"/>
          <a:ext cx="4199890" cy="88265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B5" sqref="B5"/>
    </sheetView>
  </sheetViews>
  <sheetFormatPr defaultRowHeight="12.5" x14ac:dyDescent="0.25"/>
  <cols>
    <col min="1" max="1" width="21.54296875" customWidth="1"/>
  </cols>
  <sheetData>
    <row r="1" spans="1:8" ht="18" x14ac:dyDescent="0.4">
      <c r="A1" s="1" t="s">
        <v>0</v>
      </c>
    </row>
    <row r="3" spans="1:8" ht="15.5" x14ac:dyDescent="0.35">
      <c r="A3" s="3" t="s">
        <v>1</v>
      </c>
      <c r="B3" s="4">
        <v>0.99</v>
      </c>
      <c r="C3" s="2"/>
    </row>
    <row r="4" spans="1:8" ht="15.5" x14ac:dyDescent="0.35">
      <c r="A4" s="3" t="s">
        <v>2</v>
      </c>
      <c r="B4" s="4">
        <v>0.9</v>
      </c>
      <c r="C4" s="2"/>
    </row>
    <row r="5" spans="1:8" ht="15.5" x14ac:dyDescent="0.35">
      <c r="A5" s="3" t="s">
        <v>3</v>
      </c>
      <c r="B5" s="14">
        <f>LN(1-B4)/LN(B3)</f>
        <v>229.10528827669427</v>
      </c>
      <c r="C5" s="22" t="s">
        <v>22</v>
      </c>
    </row>
    <row r="6" spans="1:8" ht="15.5" x14ac:dyDescent="0.35">
      <c r="A6" s="2"/>
      <c r="B6" s="2"/>
      <c r="C6" s="2"/>
      <c r="H6" s="22" t="s">
        <v>22</v>
      </c>
    </row>
    <row r="7" spans="1:8" ht="15.5" x14ac:dyDescent="0.35">
      <c r="A7" s="2"/>
      <c r="B7" s="2"/>
      <c r="C7" s="2"/>
    </row>
    <row r="8" spans="1:8" ht="15.5" x14ac:dyDescent="0.35">
      <c r="A8" s="2"/>
      <c r="B8" s="2"/>
      <c r="C8" s="2"/>
    </row>
    <row r="9" spans="1:8" ht="15.5" x14ac:dyDescent="0.35">
      <c r="A9" s="2"/>
      <c r="B9" s="2"/>
      <c r="C9" s="2"/>
    </row>
    <row r="10" spans="1:8" ht="15.5" x14ac:dyDescent="0.35">
      <c r="A10" s="2"/>
      <c r="B10" s="2"/>
      <c r="C10" s="2"/>
    </row>
    <row r="11" spans="1:8" ht="15.5" x14ac:dyDescent="0.35">
      <c r="A11" s="2"/>
      <c r="B11" s="2"/>
      <c r="C11" s="2"/>
    </row>
    <row r="12" spans="1:8" ht="15.5" x14ac:dyDescent="0.35">
      <c r="A12" s="25" t="s">
        <v>24</v>
      </c>
      <c r="B12" s="25" t="s">
        <v>25</v>
      </c>
      <c r="C12" s="2"/>
    </row>
    <row r="13" spans="1:8" ht="14.5" x14ac:dyDescent="0.25">
      <c r="A13" s="23">
        <f>0.9^3</f>
        <v>0.72900000000000009</v>
      </c>
      <c r="B13" s="24" t="s">
        <v>23</v>
      </c>
    </row>
    <row r="14" spans="1:8" ht="14.5" x14ac:dyDescent="0.25">
      <c r="A14" s="23">
        <f>EXP(-0.008*100)</f>
        <v>0.44932896411722156</v>
      </c>
      <c r="B14" s="24" t="s">
        <v>26</v>
      </c>
    </row>
    <row r="15" spans="1:8" ht="14.5" x14ac:dyDescent="0.25">
      <c r="A15" s="23">
        <f>1-(1-EXP(-25/40))*(1-EXP(-25/80))*(1-EXP(-25/85))</f>
        <v>0.96821776572708662</v>
      </c>
      <c r="B15" s="24" t="s">
        <v>27</v>
      </c>
    </row>
    <row r="16" spans="1:8" ht="14.5" x14ac:dyDescent="0.25">
      <c r="A16" s="23">
        <f>EXP(-0.000388*300)</f>
        <v>0.89011910443667397</v>
      </c>
      <c r="B16" s="24" t="s">
        <v>28</v>
      </c>
    </row>
    <row r="17" spans="1:18" ht="14.5" x14ac:dyDescent="0.25">
      <c r="A17" s="23">
        <f>FACT(4)/(FACT(2)*FACT(4-2))*(0.89^2)*(1-0.89)^(4-2)+FACT(4)/(FACT(3)*FACT(4-3))*(0.89^3)*(1-0.89)^(4-3)+FACT(4)/(FACT(4)*FACT(4-4))*(0.89^4)*(1-0.89)^(4-4)</f>
        <v>0.99511523000000013</v>
      </c>
      <c r="B17" s="24" t="s">
        <v>29</v>
      </c>
      <c r="R17" s="26" t="s">
        <v>22</v>
      </c>
    </row>
    <row r="18" spans="1:18" ht="14.5" x14ac:dyDescent="0.25">
      <c r="A18" s="23">
        <f>LN(1-0.9)/LN(0.99)</f>
        <v>229.10528827669427</v>
      </c>
      <c r="B18" s="24" t="s">
        <v>30</v>
      </c>
      <c r="D18" s="22" t="s">
        <v>22</v>
      </c>
    </row>
    <row r="19" spans="1:18" x14ac:dyDescent="0.25">
      <c r="O19" s="26" t="s">
        <v>22</v>
      </c>
    </row>
    <row r="22" spans="1:18" x14ac:dyDescent="0.25">
      <c r="O22" s="26" t="s">
        <v>22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activeCell="A24" sqref="A24:M26"/>
    </sheetView>
  </sheetViews>
  <sheetFormatPr defaultRowHeight="12.5" x14ac:dyDescent="0.25"/>
  <cols>
    <col min="1" max="1" width="33.453125" style="6" customWidth="1"/>
    <col min="2" max="3" width="8.7265625" style="6"/>
    <col min="4" max="4" width="12.26953125" style="6" customWidth="1"/>
    <col min="5" max="5" width="18.1796875" style="6" customWidth="1"/>
    <col min="6" max="6" width="10.1796875" style="6" customWidth="1"/>
    <col min="7" max="16384" width="8.7265625" style="6"/>
  </cols>
  <sheetData>
    <row r="1" spans="1:14" ht="23" x14ac:dyDescent="0.5">
      <c r="A1" s="5" t="s">
        <v>4</v>
      </c>
    </row>
    <row r="2" spans="1:14" x14ac:dyDescent="0.25">
      <c r="H2" s="21" t="s">
        <v>22</v>
      </c>
      <c r="N2" s="22" t="s">
        <v>22</v>
      </c>
    </row>
    <row r="3" spans="1:14" x14ac:dyDescent="0.25">
      <c r="A3" s="7" t="s">
        <v>5</v>
      </c>
      <c r="B3" s="8">
        <v>2.2000000000000002</v>
      </c>
    </row>
    <row r="4" spans="1:14" x14ac:dyDescent="0.25">
      <c r="A4" s="7" t="s">
        <v>2</v>
      </c>
      <c r="B4" s="9">
        <v>0.9</v>
      </c>
    </row>
    <row r="5" spans="1:14" x14ac:dyDescent="0.25">
      <c r="A5" s="10" t="s">
        <v>6</v>
      </c>
      <c r="B5" s="15">
        <f>COUNTIF(F18:F21,"Failed")*2</f>
        <v>6</v>
      </c>
    </row>
    <row r="6" spans="1:14" x14ac:dyDescent="0.25">
      <c r="A6" s="7" t="s">
        <v>7</v>
      </c>
      <c r="B6" s="16">
        <f>CHIINV(1-B4,B5)</f>
        <v>10.64464067566842</v>
      </c>
    </row>
    <row r="7" spans="1:14" x14ac:dyDescent="0.25">
      <c r="A7" s="7" t="s">
        <v>8</v>
      </c>
      <c r="B7" s="17">
        <f>(2*SUM(E18:E21)/B6)^(1/B3)</f>
        <v>797.29569823412089</v>
      </c>
      <c r="C7" s="22" t="s">
        <v>22</v>
      </c>
    </row>
    <row r="8" spans="1:14" x14ac:dyDescent="0.25">
      <c r="A8" s="7" t="s">
        <v>9</v>
      </c>
      <c r="B8" s="8">
        <v>400</v>
      </c>
      <c r="H8" s="21" t="s">
        <v>22</v>
      </c>
    </row>
    <row r="9" spans="1:14" x14ac:dyDescent="0.25">
      <c r="A9" s="10" t="s">
        <v>10</v>
      </c>
      <c r="B9" s="18">
        <f>EXP(-((B8/B7)^B3))</f>
        <v>0.80310888975414896</v>
      </c>
      <c r="C9" s="21" t="s">
        <v>22</v>
      </c>
    </row>
    <row r="14" spans="1:14" x14ac:dyDescent="0.25">
      <c r="N14" s="22" t="s">
        <v>22</v>
      </c>
    </row>
    <row r="15" spans="1:14" ht="13" x14ac:dyDescent="0.3">
      <c r="E15" s="11" t="s">
        <v>11</v>
      </c>
    </row>
    <row r="16" spans="1:14" ht="13" x14ac:dyDescent="0.3">
      <c r="B16" s="11" t="s">
        <v>12</v>
      </c>
      <c r="C16" s="11"/>
      <c r="D16" s="11" t="s">
        <v>13</v>
      </c>
      <c r="E16" s="11" t="s">
        <v>14</v>
      </c>
    </row>
    <row r="17" spans="1:13" ht="13" x14ac:dyDescent="0.3">
      <c r="B17" s="11" t="s">
        <v>15</v>
      </c>
      <c r="C17" s="11" t="s">
        <v>16</v>
      </c>
      <c r="D17" s="11" t="s">
        <v>17</v>
      </c>
      <c r="E17" s="11" t="s">
        <v>18</v>
      </c>
      <c r="F17" s="11" t="s">
        <v>19</v>
      </c>
    </row>
    <row r="18" spans="1:13" x14ac:dyDescent="0.25">
      <c r="B18" s="12">
        <v>324</v>
      </c>
      <c r="C18" s="12">
        <v>1</v>
      </c>
      <c r="D18" s="19">
        <f>+B18^$B$3</f>
        <v>333579.24581382034</v>
      </c>
      <c r="E18" s="20">
        <f>+C18*D18</f>
        <v>333579.24581382034</v>
      </c>
      <c r="F18" s="12" t="s">
        <v>20</v>
      </c>
    </row>
    <row r="19" spans="1:13" x14ac:dyDescent="0.25">
      <c r="B19" s="12">
        <v>487</v>
      </c>
      <c r="C19" s="12">
        <v>1</v>
      </c>
      <c r="D19" s="19">
        <f>+B19^$B$3</f>
        <v>817642.98428334226</v>
      </c>
      <c r="E19" s="20">
        <f>+C19*D19</f>
        <v>817642.98428334226</v>
      </c>
      <c r="F19" s="12" t="s">
        <v>20</v>
      </c>
    </row>
    <row r="20" spans="1:13" x14ac:dyDescent="0.25">
      <c r="B20" s="12">
        <v>528</v>
      </c>
      <c r="C20" s="12">
        <v>1</v>
      </c>
      <c r="D20" s="19">
        <f>+B20^$B$3</f>
        <v>976775.21145058004</v>
      </c>
      <c r="E20" s="20">
        <f>+C20*D20</f>
        <v>976775.21145058004</v>
      </c>
      <c r="F20" s="12" t="s">
        <v>20</v>
      </c>
    </row>
    <row r="21" spans="1:13" x14ac:dyDescent="0.25">
      <c r="B21" s="12">
        <v>528</v>
      </c>
      <c r="C21" s="12">
        <v>11</v>
      </c>
      <c r="D21" s="19">
        <f>+B21^$B$3</f>
        <v>976775.21145058004</v>
      </c>
      <c r="E21" s="20">
        <f>+C21*D21</f>
        <v>10744527.32595638</v>
      </c>
      <c r="F21" s="12" t="s">
        <v>21</v>
      </c>
    </row>
    <row r="23" spans="1:13" x14ac:dyDescent="0.25">
      <c r="E23" s="13"/>
    </row>
    <row r="24" spans="1:13" ht="12.5" customHeight="1" x14ac:dyDescent="0.25">
      <c r="A24" s="28" t="s">
        <v>31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1:13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13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3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</row>
  </sheetData>
  <mergeCells count="1">
    <mergeCell ref="A24:M26"/>
  </mergeCells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Study-1</vt:lpstr>
      <vt:lpstr>Case Study-2</vt:lpstr>
    </vt:vector>
  </TitlesOfParts>
  <Company>ITT Automotive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Homey</dc:creator>
  <cp:lastModifiedBy>Arnab</cp:lastModifiedBy>
  <dcterms:created xsi:type="dcterms:W3CDTF">2000-07-20T21:23:10Z</dcterms:created>
  <dcterms:modified xsi:type="dcterms:W3CDTF">2023-05-09T08:08:01Z</dcterms:modified>
</cp:coreProperties>
</file>