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cho India August 2023\"/>
    </mc:Choice>
  </mc:AlternateContent>
  <xr:revisionPtr revIDLastSave="0" documentId="13_ncr:1_{3DA9360E-4676-442E-A318-44D551439FB0}" xr6:coauthVersionLast="47" xr6:coauthVersionMax="47" xr10:uidLastSave="{00000000-0000-0000-0000-000000000000}"/>
  <bookViews>
    <workbookView xWindow="-108" yWindow="-108" windowWidth="23256" windowHeight="12576" activeTab="3" xr2:uid="{7B7943CE-2954-48CA-8038-ED1C81B0D344}"/>
  </bookViews>
  <sheets>
    <sheet name="Scatter Plot" sheetId="1" r:id="rId1"/>
    <sheet name="Simple Regression" sheetId="2" r:id="rId2"/>
    <sheet name="Multiple Regression" sheetId="3" r:id="rId3"/>
    <sheet name="K-Means" sheetId="5" r:id="rId4"/>
    <sheet name="Hierarchical Clustering " sheetId="6" state="hidden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1" i="5" l="1"/>
  <c r="E21" i="5"/>
  <c r="D21" i="5"/>
  <c r="M5" i="5"/>
  <c r="M6" i="5"/>
  <c r="M7" i="5"/>
  <c r="M8" i="5"/>
  <c r="M9" i="5"/>
  <c r="M10" i="5"/>
  <c r="D17" i="5"/>
  <c r="L7" i="5" s="1"/>
  <c r="C17" i="5"/>
  <c r="D16" i="5"/>
  <c r="C16" i="5"/>
  <c r="L9" i="5"/>
  <c r="J5" i="5"/>
  <c r="J6" i="5"/>
  <c r="J7" i="5"/>
  <c r="J8" i="5"/>
  <c r="J9" i="5"/>
  <c r="J10" i="5"/>
  <c r="J4" i="5"/>
  <c r="H5" i="5"/>
  <c r="I5" i="5"/>
  <c r="H6" i="5"/>
  <c r="I6" i="5"/>
  <c r="H7" i="5"/>
  <c r="I7" i="5"/>
  <c r="H8" i="5"/>
  <c r="I8" i="5"/>
  <c r="H9" i="5"/>
  <c r="I9" i="5"/>
  <c r="H10" i="5"/>
  <c r="I10" i="5"/>
  <c r="I4" i="5"/>
  <c r="H4" i="5"/>
  <c r="D15" i="5"/>
  <c r="C15" i="5"/>
  <c r="D14" i="5"/>
  <c r="C14" i="5"/>
  <c r="G5" i="5"/>
  <c r="G6" i="5"/>
  <c r="G7" i="5"/>
  <c r="G8" i="5"/>
  <c r="G9" i="5"/>
  <c r="G10" i="5"/>
  <c r="G4" i="5"/>
  <c r="E5" i="5"/>
  <c r="E6" i="5"/>
  <c r="E7" i="5"/>
  <c r="E8" i="5"/>
  <c r="E9" i="5"/>
  <c r="E10" i="5"/>
  <c r="E4" i="5"/>
  <c r="F5" i="5"/>
  <c r="F6" i="5"/>
  <c r="F7" i="5"/>
  <c r="F8" i="5"/>
  <c r="F9" i="5"/>
  <c r="F10" i="5"/>
  <c r="F4" i="5"/>
  <c r="E13" i="3"/>
  <c r="E14" i="3"/>
  <c r="E12" i="3"/>
  <c r="C20" i="2"/>
  <c r="L4" i="5" l="1"/>
  <c r="L10" i="5"/>
  <c r="L8" i="5"/>
  <c r="L5" i="5"/>
  <c r="L6" i="5"/>
  <c r="K5" i="5"/>
  <c r="K10" i="5"/>
  <c r="K4" i="5"/>
  <c r="K9" i="5"/>
  <c r="K8" i="5"/>
  <c r="K7" i="5"/>
  <c r="K6" i="5"/>
  <c r="F23" i="2"/>
  <c r="F24" i="2"/>
  <c r="F22" i="2"/>
  <c r="C19" i="2"/>
  <c r="C18" i="2"/>
  <c r="H13" i="2" s="1"/>
  <c r="I13" i="2" s="1"/>
  <c r="M4" i="5" l="1"/>
  <c r="H12" i="2"/>
  <c r="I12" i="2" s="1"/>
  <c r="H18" i="2"/>
  <c r="I18" i="2" s="1"/>
  <c r="H17" i="2"/>
  <c r="I17" i="2" s="1"/>
  <c r="H16" i="2"/>
  <c r="I16" i="2" s="1"/>
  <c r="H15" i="2"/>
  <c r="I15" i="2" s="1"/>
  <c r="H14" i="2"/>
  <c r="I14" i="2" s="1"/>
  <c r="C15" i="2"/>
  <c r="C14" i="2"/>
  <c r="C12" i="2"/>
  <c r="D10" i="2"/>
  <c r="C10" i="2"/>
  <c r="E4" i="2"/>
  <c r="F4" i="2"/>
  <c r="G4" i="2"/>
  <c r="E5" i="2"/>
  <c r="F5" i="2"/>
  <c r="G5" i="2"/>
  <c r="E6" i="2"/>
  <c r="F6" i="2"/>
  <c r="G6" i="2"/>
  <c r="E7" i="2"/>
  <c r="F7" i="2"/>
  <c r="G7" i="2"/>
  <c r="E8" i="2"/>
  <c r="F8" i="2"/>
  <c r="G8" i="2"/>
  <c r="E9" i="2"/>
  <c r="F9" i="2"/>
  <c r="G9" i="2"/>
  <c r="G3" i="2"/>
  <c r="G10" i="2" s="1"/>
  <c r="F3" i="2"/>
  <c r="F10" i="2" s="1"/>
  <c r="E3" i="2"/>
  <c r="E10" i="2" s="1"/>
  <c r="C17" i="2" l="1"/>
  <c r="C16" i="2"/>
  <c r="C13" i="2"/>
  <c r="I19" i="2"/>
</calcChain>
</file>

<file path=xl/sharedStrings.xml><?xml version="1.0" encoding="utf-8"?>
<sst xmlns="http://schemas.openxmlformats.org/spreadsheetml/2006/main" count="202" uniqueCount="85">
  <si>
    <t>Student</t>
  </si>
  <si>
    <t>x</t>
  </si>
  <si>
    <t>y</t>
  </si>
  <si>
    <t>A</t>
  </si>
  <si>
    <t>B</t>
  </si>
  <si>
    <t>C</t>
  </si>
  <si>
    <t>D</t>
  </si>
  <si>
    <t>E</t>
  </si>
  <si>
    <t>F</t>
  </si>
  <si>
    <t>G</t>
  </si>
  <si>
    <t>xy</t>
  </si>
  <si>
    <t>x^2</t>
  </si>
  <si>
    <t>y^2</t>
  </si>
  <si>
    <t>n =</t>
  </si>
  <si>
    <t>r =</t>
  </si>
  <si>
    <t>y' = a + bx</t>
  </si>
  <si>
    <t>a =</t>
  </si>
  <si>
    <t>Intercept</t>
  </si>
  <si>
    <t>Slope</t>
  </si>
  <si>
    <t>b =</t>
  </si>
  <si>
    <t>y'</t>
  </si>
  <si>
    <t>d^2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</si>
  <si>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</si>
  <si>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</si>
  <si>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</si>
  <si>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</si>
  <si>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</si>
  <si>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</si>
  <si>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</si>
  <si>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</si>
  <si>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</si>
  <si>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</si>
  <si>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</si>
  <si>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df</t>
  </si>
  <si>
    <t>SS</t>
  </si>
  <si>
    <t>MS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</si>
  <si>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</si>
  <si>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</si>
  <si>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</si>
  <si>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</si>
  <si>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</si>
  <si>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</si>
  <si>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</si>
  <si>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</si>
  <si>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r^2 =</t>
  </si>
  <si>
    <t>x1</t>
  </si>
  <si>
    <t>x2</t>
  </si>
  <si>
    <t>Distance</t>
  </si>
  <si>
    <t>No.</t>
  </si>
  <si>
    <t>Var-1</t>
  </si>
  <si>
    <t>Var-2</t>
  </si>
  <si>
    <t>From C1-1</t>
  </si>
  <si>
    <t>From C2-1</t>
  </si>
  <si>
    <t>Cluster</t>
  </si>
  <si>
    <t>From C1-2</t>
  </si>
  <si>
    <t>From C2-2</t>
  </si>
  <si>
    <t>From C1-3</t>
  </si>
  <si>
    <t>From C2-3</t>
  </si>
  <si>
    <t>C1-1</t>
  </si>
  <si>
    <t>C2-1</t>
  </si>
  <si>
    <t>New Data Point</t>
  </si>
  <si>
    <t>From C1</t>
  </si>
  <si>
    <t>From C2</t>
  </si>
  <si>
    <t>Cluster No.</t>
  </si>
  <si>
    <t>Hierarchical Clustering Example</t>
  </si>
  <si>
    <t>BA</t>
  </si>
  <si>
    <t>FI</t>
  </si>
  <si>
    <t>MI</t>
  </si>
  <si>
    <t>NA</t>
  </si>
  <si>
    <t>RM</t>
  </si>
  <si>
    <t>TO</t>
  </si>
  <si>
    <t>MI/TO</t>
  </si>
  <si>
    <t>TO/MI</t>
  </si>
  <si>
    <t>NA/RM</t>
  </si>
  <si>
    <t>BA/(NA/RM)</t>
  </si>
  <si>
    <t>FI/(TO/MI)</t>
  </si>
  <si>
    <t>BA: Buenos Aires (Argentina), British Airways (airline), Bachelor of Arts (degree)</t>
  </si>
  <si>
    <t>NA: North America (continent), National Archives (organization), North Atlantic (ocean)</t>
  </si>
  <si>
    <t>RM: Rome (Italy), Royal Mail (postal service in the UK), Records Management (industry term)</t>
  </si>
  <si>
    <t>FI: Finland (country), Financial Institution (industry term), Federated States of Micronesia (country)</t>
  </si>
  <si>
    <t>TO: Toronto (Canada), Time Out (magazine), Take Out (food service)</t>
  </si>
  <si>
    <t>MI: Michigan (state in the USA), Military Intelligence (industry term), Migraine (health condition)</t>
  </si>
  <si>
    <t>pt1(x1, y1)</t>
  </si>
  <si>
    <t>pt2(x2, y2)</t>
  </si>
  <si>
    <t>Euclidean Dist = ((x1-x2)^2+(y1-y2)^2)^0.5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</si>
</sst>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8"/>
      <color theme="1"/>
      <name val="Aharoni"/>
      <charset val="177"/>
    </font>
    <font>
      <sz val="12"/>
      <color theme="1"/>
      <name val="Aharoni"/>
      <charset val="177"/>
    </font>
    <font>
      <b/>
      <sz val="11"/>
      <color rgb="FFFF0000"/>
      <name val="Calibri"/>
      <family val="2"/>
      <scheme val="minor"/>
    </font>
    <font>
      <b/>
      <sz val="11"/>
      <color rgb="FF37415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FFFF00"/>
        <bgColor theme="0" tint="-0.14999847407452621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4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7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0" xfId="0" applyFont="1" applyAlignment="1">
      <alignment horizontal="right"/>
    </xf>
    <xf numFmtId="0" fontId="1" fillId="0" borderId="14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3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18" xfId="0" applyBorder="1"/>
    <xf numFmtId="0" fontId="0" fillId="0" borderId="4" xfId="0" applyBorder="1"/>
    <xf numFmtId="0" fontId="0" fillId="0" borderId="5" xfId="0" applyBorder="1"/>
    <xf numFmtId="0" fontId="0" fillId="0" borderId="19" xfId="0" applyBorder="1"/>
    <xf numFmtId="0" fontId="0" fillId="0" borderId="6" xfId="0" applyBorder="1"/>
    <xf numFmtId="0" fontId="1" fillId="0" borderId="20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/>
    <xf numFmtId="0" fontId="2" fillId="0" borderId="25" xfId="0" applyFont="1" applyBorder="1" applyAlignment="1">
      <alignment horizontal="center"/>
    </xf>
    <xf numFmtId="0" fontId="2" fillId="0" borderId="25" xfId="0" applyFont="1" applyBorder="1" applyAlignment="1">
      <alignment horizontal="centerContinuous"/>
    </xf>
    <xf numFmtId="0" fontId="0" fillId="0" borderId="13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0" fillId="0" borderId="29" xfId="0" applyBorder="1" applyAlignment="1">
      <alignment horizontal="center"/>
    </xf>
    <xf numFmtId="2" fontId="0" fillId="0" borderId="30" xfId="0" applyNumberFormat="1" applyBorder="1"/>
    <xf numFmtId="2" fontId="0" fillId="0" borderId="0" xfId="0" applyNumberFormat="1"/>
    <xf numFmtId="0" fontId="0" fillId="0" borderId="33" xfId="0" applyBorder="1"/>
    <xf numFmtId="0" fontId="0" fillId="0" borderId="34" xfId="0" applyBorder="1"/>
    <xf numFmtId="0" fontId="0" fillId="0" borderId="36" xfId="0" applyBorder="1"/>
    <xf numFmtId="0" fontId="0" fillId="0" borderId="37" xfId="0" applyBorder="1" applyAlignment="1">
      <alignment horizontal="center"/>
    </xf>
    <xf numFmtId="2" fontId="0" fillId="0" borderId="35" xfId="0" applyNumberFormat="1" applyBorder="1"/>
    <xf numFmtId="2" fontId="0" fillId="0" borderId="24" xfId="0" applyNumberFormat="1" applyBorder="1"/>
    <xf numFmtId="0" fontId="1" fillId="0" borderId="31" xfId="0" applyFont="1" applyBorder="1"/>
    <xf numFmtId="2" fontId="0" fillId="0" borderId="31" xfId="0" applyNumberFormat="1" applyBorder="1"/>
    <xf numFmtId="2" fontId="0" fillId="0" borderId="33" xfId="0" applyNumberFormat="1" applyBorder="1"/>
    <xf numFmtId="0" fontId="1" fillId="0" borderId="35" xfId="0" applyFont="1" applyBorder="1"/>
    <xf numFmtId="2" fontId="0" fillId="0" borderId="36" xfId="0" applyNumberFormat="1" applyBorder="1"/>
    <xf numFmtId="2" fontId="0" fillId="0" borderId="34" xfId="0" applyNumberFormat="1" applyBorder="1"/>
    <xf numFmtId="0" fontId="1" fillId="0" borderId="31" xfId="0" applyFont="1" applyBorder="1" applyAlignment="1">
      <alignment horizontal="center"/>
    </xf>
    <xf numFmtId="0" fontId="1" fillId="0" borderId="33" xfId="0" applyFont="1" applyBorder="1" applyAlignment="1">
      <alignment horizontal="center"/>
    </xf>
    <xf numFmtId="0" fontId="1" fillId="0" borderId="32" xfId="0" applyFont="1" applyBorder="1" applyAlignment="1">
      <alignment horizontal="center"/>
    </xf>
    <xf numFmtId="0" fontId="0" fillId="0" borderId="7" xfId="0" applyBorder="1"/>
    <xf numFmtId="0" fontId="0" fillId="0" borderId="20" xfId="0" applyBorder="1"/>
    <xf numFmtId="0" fontId="0" fillId="0" borderId="8" xfId="0" applyBorder="1"/>
    <xf numFmtId="0" fontId="0" fillId="0" borderId="38" xfId="0" applyBorder="1"/>
    <xf numFmtId="0" fontId="0" fillId="0" borderId="29" xfId="0" applyBorder="1"/>
    <xf numFmtId="0" fontId="0" fillId="0" borderId="37" xfId="0" applyBorder="1"/>
    <xf numFmtId="0" fontId="1" fillId="0" borderId="9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4" fillId="0" borderId="30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2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3" xfId="0" applyBorder="1" applyAlignment="1">
      <alignment horizontal="center"/>
    </xf>
    <xf numFmtId="0" fontId="6" fillId="2" borderId="16" xfId="0" applyFont="1" applyFill="1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46" xfId="0" applyBorder="1" applyAlignment="1">
      <alignment horizontal="center"/>
    </xf>
    <xf numFmtId="0" fontId="6" fillId="2" borderId="46" xfId="0" applyFont="1" applyFill="1" applyBorder="1" applyAlignment="1">
      <alignment horizontal="center"/>
    </xf>
    <xf numFmtId="0" fontId="0" fillId="0" borderId="47" xfId="0" applyBorder="1" applyAlignment="1">
      <alignment horizontal="center"/>
    </xf>
    <xf numFmtId="0" fontId="3" fillId="3" borderId="27" xfId="0" applyFont="1" applyFill="1" applyBorder="1" applyAlignment="1">
      <alignment horizontal="center"/>
    </xf>
    <xf numFmtId="0" fontId="3" fillId="3" borderId="39" xfId="0" applyFont="1" applyFill="1" applyBorder="1" applyAlignment="1">
      <alignment horizontal="center"/>
    </xf>
    <xf numFmtId="0" fontId="3" fillId="3" borderId="20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3" fillId="3" borderId="40" xfId="0" applyFont="1" applyFill="1" applyBorder="1" applyAlignment="1">
      <alignment horizontal="center"/>
    </xf>
    <xf numFmtId="0" fontId="0" fillId="4" borderId="41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3" fillId="3" borderId="42" xfId="0" applyFont="1" applyFill="1" applyBorder="1" applyAlignment="1">
      <alignment horizontal="center"/>
    </xf>
    <xf numFmtId="0" fontId="0" fillId="4" borderId="43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3" fillId="3" borderId="44" xfId="0" applyFont="1" applyFill="1" applyBorder="1" applyAlignment="1">
      <alignment horizontal="center"/>
    </xf>
    <xf numFmtId="0" fontId="0" fillId="4" borderId="48" xfId="0" applyFill="1" applyBorder="1" applyAlignment="1">
      <alignment horizontal="center"/>
    </xf>
    <xf numFmtId="0" fontId="0" fillId="4" borderId="18" xfId="0" applyFill="1" applyBorder="1" applyAlignment="1">
      <alignment horizontal="center"/>
    </xf>
    <xf numFmtId="0" fontId="6" fillId="2" borderId="18" xfId="0" applyFont="1" applyFill="1" applyBorder="1" applyAlignment="1">
      <alignment horizontal="center"/>
    </xf>
    <xf numFmtId="0" fontId="0" fillId="4" borderId="23" xfId="0" applyFill="1" applyBorder="1" applyAlignment="1">
      <alignment horizontal="center"/>
    </xf>
    <xf numFmtId="0" fontId="6" fillId="5" borderId="19" xfId="0" applyFont="1" applyFill="1" applyBorder="1" applyAlignment="1">
      <alignment horizontal="center"/>
    </xf>
    <xf numFmtId="0" fontId="6" fillId="2" borderId="13" xfId="0" applyFont="1" applyFill="1" applyBorder="1" applyAlignment="1">
      <alignment horizontal="center"/>
    </xf>
    <xf numFmtId="0" fontId="6" fillId="5" borderId="13" xfId="0" applyFont="1" applyFill="1" applyBorder="1" applyAlignment="1">
      <alignment horizontal="center"/>
    </xf>
    <xf numFmtId="0" fontId="6" fillId="2" borderId="43" xfId="0" applyFont="1" applyFill="1" applyBorder="1" applyAlignment="1">
      <alignment horizontal="center"/>
    </xf>
    <xf numFmtId="0" fontId="7" fillId="0" borderId="0" xfId="0" applyFont="1" applyAlignment="1">
      <alignment horizontal="left" vertical="center" indent="1"/>
    </xf>
    <xf numFmtId="167" fontId="0" fillId="6" borderId="31" xfId="0" applyNumberFormat="1" applyFill="1" applyBorder="1"/>
    <xf numFmtId="167" fontId="0" fillId="6" borderId="33" xfId="0" applyNumberFormat="1" applyFill="1" applyBorder="1"/>
    <xf numFmtId="167" fontId="0" fillId="6" borderId="30" xfId="0" applyNumberFormat="1" applyFill="1" applyBorder="1"/>
    <xf numFmtId="167" fontId="0" fillId="6" borderId="34" xfId="0" applyNumberFormat="1" applyFill="1" applyBorder="1"/>
    <xf numFmtId="167" fontId="0" fillId="7" borderId="30" xfId="0" applyNumberFormat="1" applyFill="1" applyBorder="1"/>
    <xf numFmtId="167" fontId="0" fillId="7" borderId="34" xfId="0" applyNumberFormat="1" applyFill="1" applyBorder="1"/>
    <xf numFmtId="167" fontId="0" fillId="7" borderId="35" xfId="0" applyNumberFormat="1" applyFill="1" applyBorder="1"/>
    <xf numFmtId="167" fontId="0" fillId="7" borderId="36" xfId="0" applyNumberFormat="1" applyFill="1" applyBorder="1"/>
  </cellXfs>
  <cellStyles count="1">
    <cellStyle name="Normal" xfId="0" builtinId="0"/>
  </cellStyles>
  <dxfs count="11"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auto="1"/>
        </top>
        <bottom style="medium">
          <color auto="1"/>
        </bottom>
        <vertical/>
        <horizontal style="medium">
          <color auto="1"/>
        </horizontal>
      </border>
    </dxf>
    <dxf>
      <border>
        <bottom style="medium">
          <color indexed="64"/>
        </bottom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Students' Attandance vs. Marks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'Scatter Plot'!$C$4:$C$10</c:f>
              <c:numCache>
                <c:formatCode>General</c:formatCode>
                <c:ptCount val="7"/>
                <c:pt idx="0">
                  <c:v>6</c:v>
                </c:pt>
                <c:pt idx="1">
                  <c:v>2</c:v>
                </c:pt>
                <c:pt idx="2">
                  <c:v>15</c:v>
                </c:pt>
                <c:pt idx="3">
                  <c:v>9</c:v>
                </c:pt>
                <c:pt idx="4">
                  <c:v>12</c:v>
                </c:pt>
                <c:pt idx="5">
                  <c:v>5</c:v>
                </c:pt>
                <c:pt idx="6">
                  <c:v>8</c:v>
                </c:pt>
              </c:numCache>
            </c:numRef>
          </c:xVal>
          <c:yVal>
            <c:numRef>
              <c:f>'Scatter Plot'!$D$4:$D$10</c:f>
              <c:numCache>
                <c:formatCode>General</c:formatCode>
                <c:ptCount val="7"/>
                <c:pt idx="0">
                  <c:v>82</c:v>
                </c:pt>
                <c:pt idx="1">
                  <c:v>86</c:v>
                </c:pt>
                <c:pt idx="2">
                  <c:v>43</c:v>
                </c:pt>
                <c:pt idx="3">
                  <c:v>74</c:v>
                </c:pt>
                <c:pt idx="4">
                  <c:v>58</c:v>
                </c:pt>
                <c:pt idx="5">
                  <c:v>90</c:v>
                </c:pt>
                <c:pt idx="6">
                  <c:v>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8E-4B27-BB61-E1DB25DFE6BE}"/>
            </c:ext>
          </c:extLst>
        </c:ser>
        <c:dLbls>
          <c:dLblPos val="r"/>
          <c:showLegendKey val="0"/>
          <c:showVal val="1"/>
          <c:showCatName val="1"/>
          <c:showSerName val="0"/>
          <c:showPercent val="0"/>
          <c:showBubbleSize val="0"/>
        </c:dLbls>
        <c:axId val="2135232927"/>
        <c:axId val="2074096975"/>
      </c:scatterChart>
      <c:valAx>
        <c:axId val="21352329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Absent 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4096975"/>
        <c:crosses val="autoZero"/>
        <c:crossBetween val="midCat"/>
      </c:valAx>
      <c:valAx>
        <c:axId val="2074096975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 Marks Obtained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232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8575" cap="flat" cmpd="sng" algn="ctr">
      <a:solidFill>
        <a:srgbClr val="C00000"/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Attendance Vs. Final Exam Marks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8591668349366889"/>
                  <c:y val="-0.25325995453734523"/>
                </c:manualLayout>
              </c:layout>
              <c:numFmt formatCode="General" sourceLinked="0"/>
              <c:spPr>
                <a:noFill/>
                <a:ln>
                  <a:solidFill>
                    <a:srgbClr val="C0000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'Simple Regression'!$F$12:$F$18</c:f>
              <c:numCache>
                <c:formatCode>General</c:formatCode>
                <c:ptCount val="7"/>
                <c:pt idx="0">
                  <c:v>6</c:v>
                </c:pt>
                <c:pt idx="1">
                  <c:v>2</c:v>
                </c:pt>
                <c:pt idx="2">
                  <c:v>15</c:v>
                </c:pt>
                <c:pt idx="3">
                  <c:v>9</c:v>
                </c:pt>
                <c:pt idx="4">
                  <c:v>12</c:v>
                </c:pt>
                <c:pt idx="5">
                  <c:v>5</c:v>
                </c:pt>
                <c:pt idx="6">
                  <c:v>8</c:v>
                </c:pt>
              </c:numCache>
            </c:numRef>
          </c:xVal>
          <c:yVal>
            <c:numRef>
              <c:f>'Simple Regression'!$G$12:$G$18</c:f>
              <c:numCache>
                <c:formatCode>General</c:formatCode>
                <c:ptCount val="7"/>
                <c:pt idx="0">
                  <c:v>82</c:v>
                </c:pt>
                <c:pt idx="1">
                  <c:v>86</c:v>
                </c:pt>
                <c:pt idx="2">
                  <c:v>43</c:v>
                </c:pt>
                <c:pt idx="3">
                  <c:v>74</c:v>
                </c:pt>
                <c:pt idx="4">
                  <c:v>58</c:v>
                </c:pt>
                <c:pt idx="5">
                  <c:v>90</c:v>
                </c:pt>
                <c:pt idx="6">
                  <c:v>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4A-4EE7-90BD-E9161F6B0A20}"/>
            </c:ext>
          </c:extLst>
        </c:ser>
        <c:ser>
          <c:idx val="1"/>
          <c:order val="1"/>
          <c:tx>
            <c:v>DataPoint-1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'Simple Regression'!$E$22</c:f>
              <c:numCache>
                <c:formatCode>General</c:formatCode>
                <c:ptCount val="1"/>
                <c:pt idx="0">
                  <c:v>7</c:v>
                </c:pt>
              </c:numCache>
            </c:numRef>
          </c:xVal>
          <c:yVal>
            <c:numRef>
              <c:f>'Simple Regression'!$F$22</c:f>
              <c:numCache>
                <c:formatCode>General</c:formatCode>
                <c:ptCount val="1"/>
                <c:pt idx="0">
                  <c:v>77.139303482587067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94A-4EE7-90BD-E9161F6B0A20}"/>
            </c:ext>
          </c:extLst>
        </c:ser>
        <c:ser>
          <c:idx val="2"/>
          <c:order val="2"/>
          <c:tx>
            <c:v>DataPoint-2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'Simple Regression'!$E$23</c:f>
              <c:numCache>
                <c:formatCode>General</c:formatCode>
                <c:ptCount val="1"/>
                <c:pt idx="0">
                  <c:v>10</c:v>
                </c:pt>
              </c:numCache>
            </c:numRef>
          </c:xVal>
          <c:yVal>
            <c:numRef>
              <c:f>'Simple Regression'!$F$23</c:f>
              <c:numCache>
                <c:formatCode>General</c:formatCode>
                <c:ptCount val="1"/>
                <c:pt idx="0">
                  <c:v>66.273631840796014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94A-4EE7-90BD-E9161F6B0A20}"/>
            </c:ext>
          </c:extLst>
        </c:ser>
        <c:ser>
          <c:idx val="3"/>
          <c:order val="3"/>
          <c:tx>
            <c:v>DataPoint-3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'Simple Regression'!$E$24</c:f>
              <c:numCache>
                <c:formatCode>General</c:formatCode>
                <c:ptCount val="1"/>
                <c:pt idx="0">
                  <c:v>11</c:v>
                </c:pt>
              </c:numCache>
            </c:numRef>
          </c:xVal>
          <c:yVal>
            <c:numRef>
              <c:f>'Simple Regression'!$F$24</c:f>
              <c:numCache>
                <c:formatCode>General</c:formatCode>
                <c:ptCount val="1"/>
                <c:pt idx="0">
                  <c:v>62.651741293532339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94A-4EE7-90BD-E9161F6B0A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4883696"/>
        <c:axId val="1133751712"/>
      </c:scatterChart>
      <c:valAx>
        <c:axId val="1374883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Students' Attendance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3751712"/>
        <c:crosses val="autoZero"/>
        <c:crossBetween val="midCat"/>
      </c:valAx>
      <c:valAx>
        <c:axId val="113375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Final Exam Marks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4883696"/>
        <c:crosses val="autoZero"/>
        <c:crossBetween val="midCat"/>
      </c:valAx>
      <c:spPr>
        <a:noFill/>
        <a:ln>
          <a:solidFill>
            <a:srgbClr val="C00000"/>
          </a:solidFill>
        </a:ln>
        <a:effectLst/>
      </c:spPr>
    </c:plotArea>
    <c:legend>
      <c:legendPos val="r"/>
      <c:overlay val="0"/>
      <c:spPr>
        <a:noFill/>
        <a:ln>
          <a:solidFill>
            <a:srgbClr val="C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8575" cap="flat" cmpd="sng" algn="ctr">
      <a:solidFill>
        <a:srgbClr val="00B050"/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DataSet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'K-Means'!$C$4:$C$10</c:f>
              <c:numCache>
                <c:formatCode>0.00</c:formatCode>
                <c:ptCount val="7"/>
                <c:pt idx="0">
                  <c:v>1</c:v>
                </c:pt>
                <c:pt idx="1">
                  <c:v>1.5</c:v>
                </c:pt>
                <c:pt idx="2">
                  <c:v>3</c:v>
                </c:pt>
                <c:pt idx="3">
                  <c:v>5</c:v>
                </c:pt>
                <c:pt idx="4">
                  <c:v>3.5</c:v>
                </c:pt>
                <c:pt idx="5">
                  <c:v>4.5</c:v>
                </c:pt>
                <c:pt idx="6">
                  <c:v>3.5</c:v>
                </c:pt>
              </c:numCache>
            </c:numRef>
          </c:xVal>
          <c:yVal>
            <c:numRef>
              <c:f>'K-Means'!$D$4:$D$10</c:f>
              <c:numCache>
                <c:formatCode>0.00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7</c:v>
                </c:pt>
                <c:pt idx="4">
                  <c:v>5</c:v>
                </c:pt>
                <c:pt idx="5">
                  <c:v>5</c:v>
                </c:pt>
                <c:pt idx="6">
                  <c:v>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01-49AC-850A-C025A620E4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7195536"/>
        <c:axId val="2065752720"/>
      </c:scatterChart>
      <c:valAx>
        <c:axId val="2017195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5752720"/>
        <c:crosses val="autoZero"/>
        <c:crossBetween val="midCat"/>
      </c:valAx>
      <c:valAx>
        <c:axId val="206575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7195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K-Means Implementation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Cluster-1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'K-Means'!$C$4:$C$5</c:f>
              <c:numCache>
                <c:formatCode>0.00</c:formatCode>
                <c:ptCount val="2"/>
                <c:pt idx="0">
                  <c:v>1</c:v>
                </c:pt>
                <c:pt idx="1">
                  <c:v>1.5</c:v>
                </c:pt>
              </c:numCache>
            </c:numRef>
          </c:xVal>
          <c:yVal>
            <c:numRef>
              <c:f>'K-Means'!$D$4:$D$5</c:f>
              <c:numCache>
                <c:formatCode>0.00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B8-41E6-AB00-48081AFC4D07}"/>
            </c:ext>
          </c:extLst>
        </c:ser>
        <c:ser>
          <c:idx val="3"/>
          <c:order val="1"/>
          <c:tx>
            <c:v>Cluster-2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'K-Means'!$C$6:$C$10</c:f>
              <c:numCache>
                <c:formatCode>0.00</c:formatCode>
                <c:ptCount val="5"/>
                <c:pt idx="0">
                  <c:v>3</c:v>
                </c:pt>
                <c:pt idx="1">
                  <c:v>5</c:v>
                </c:pt>
                <c:pt idx="2">
                  <c:v>3.5</c:v>
                </c:pt>
                <c:pt idx="3">
                  <c:v>4.5</c:v>
                </c:pt>
                <c:pt idx="4">
                  <c:v>3.5</c:v>
                </c:pt>
              </c:numCache>
            </c:numRef>
          </c:xVal>
          <c:yVal>
            <c:numRef>
              <c:f>'K-Means'!$D$6:$D$10</c:f>
              <c:numCache>
                <c:formatCode>0.00</c:formatCode>
                <c:ptCount val="5"/>
                <c:pt idx="0">
                  <c:v>4</c:v>
                </c:pt>
                <c:pt idx="1">
                  <c:v>7</c:v>
                </c:pt>
                <c:pt idx="2">
                  <c:v>5</c:v>
                </c:pt>
                <c:pt idx="3">
                  <c:v>5</c:v>
                </c:pt>
                <c:pt idx="4">
                  <c:v>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AB8-41E6-AB00-48081AFC4D07}"/>
            </c:ext>
          </c:extLst>
        </c:ser>
        <c:ser>
          <c:idx val="1"/>
          <c:order val="2"/>
          <c:tx>
            <c:v>Centroid-1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'K-Means'!$C$16</c:f>
              <c:numCache>
                <c:formatCode>0.00</c:formatCode>
                <c:ptCount val="1"/>
                <c:pt idx="0">
                  <c:v>1.25</c:v>
                </c:pt>
              </c:numCache>
            </c:numRef>
          </c:xVal>
          <c:yVal>
            <c:numRef>
              <c:f>'K-Means'!$D$16</c:f>
              <c:numCache>
                <c:formatCode>0.00</c:formatCode>
                <c:ptCount val="1"/>
                <c:pt idx="0">
                  <c:v>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B8-41E6-AB00-48081AFC4D07}"/>
            </c:ext>
          </c:extLst>
        </c:ser>
        <c:ser>
          <c:idx val="2"/>
          <c:order val="3"/>
          <c:tx>
            <c:v>Centroid-2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'K-Means'!$C$17</c:f>
              <c:numCache>
                <c:formatCode>0.00</c:formatCode>
                <c:ptCount val="1"/>
                <c:pt idx="0">
                  <c:v>3.9</c:v>
                </c:pt>
              </c:numCache>
            </c:numRef>
          </c:xVal>
          <c:yVal>
            <c:numRef>
              <c:f>'K-Means'!$D$17</c:f>
              <c:numCache>
                <c:formatCode>0.00</c:formatCode>
                <c:ptCount val="1"/>
                <c:pt idx="0">
                  <c:v>5.0999999999999996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AB8-41E6-AB00-48081AFC4D07}"/>
            </c:ext>
          </c:extLst>
        </c:ser>
        <c:ser>
          <c:idx val="4"/>
          <c:order val="4"/>
          <c:tx>
            <c:v>NewDataPoint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2"/>
            <c:spPr>
              <a:solidFill>
                <a:schemeClr val="accent5"/>
              </a:solidFill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'K-Means'!$B$21</c:f>
              <c:numCache>
                <c:formatCode>General</c:formatCode>
                <c:ptCount val="1"/>
                <c:pt idx="0">
                  <c:v>3</c:v>
                </c:pt>
              </c:numCache>
            </c:numRef>
          </c:xVal>
          <c:yVal>
            <c:numRef>
              <c:f>'K-Means'!$C$21</c:f>
              <c:numCache>
                <c:formatCode>General</c:formatCode>
                <c:ptCount val="1"/>
                <c:pt idx="0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AB8-41E6-AB00-48081AFC4D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6725808"/>
        <c:axId val="1519357184"/>
      </c:scatterChart>
      <c:valAx>
        <c:axId val="2076725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9357184"/>
        <c:crosses val="autoZero"/>
        <c:crossBetween val="midCat"/>
      </c:valAx>
      <c:valAx>
        <c:axId val="151935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6725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38100" cap="flat" cmpd="sng" algn="ctr">
      <a:solidFill>
        <a:srgbClr val="C00000"/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198120</xdr:colOff>
      <xdr:row>1</xdr:row>
      <xdr:rowOff>186690</xdr:rowOff>
    </xdr:from>
    <xdr:to>
      <xdr:col>11</xdr:col>
      <xdr:colOff>502920</xdr:colOff>
      <xdr:row>16</xdr:row>
      <xdr:rowOff>163830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27E031-15EB-29CF-3151-EABA9E7E3F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535158</xdr:colOff>
      <xdr:row>0</xdr:row>
      <xdr:rowOff>186983</xdr:rowOff>
    </xdr:from>
    <xdr:to>
      <xdr:col>13</xdr:col>
      <xdr:colOff>198120</xdr:colOff>
      <xdr:row>8</xdr:row>
      <xdr:rowOff>46892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Rectangle 1">
              <a:extLst>
                <a:ext uri="{FF2B5EF4-FFF2-40B4-BE49-F238E27FC236}">
                  <a16:creationId xmlns:a16="http://schemas.microsoft.com/office/drawing/2014/main" id="{0FD9BDC3-60E0-FC57-77B5-88FBFCAABA6D}"/>
                </a:ext>
              </a:extLst>
            </xdr:cNvPr>
            <xdr:cNvSpPr/>
          </xdr:nvSpPr>
          <xdr:spPr>
            <a:xfrm>
              <a:off x="5648178" y="186983"/>
              <a:ext cx="4882662" cy="1338189"/>
            </a:xfrm>
            <a:prstGeom prst="rect">
              <a:avLst/>
            </a:prstGeom>
            <a:noFill/>
            <a:ln w="28575">
              <a:solidFill>
                <a:srgbClr val="35A984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t" anchorCtr="0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just"/>
              <a:r>
                <a:rPr lang="en-GB">
                  <a:solidFill>
                    <a:schemeClr val="tx1"/>
                  </a:solidFill>
                </a:rPr>
                <a:t>Formula for the </a:t>
              </a:r>
              <a:r>
                <a:rPr lang="en-GB" b="1">
                  <a:solidFill>
                    <a:schemeClr val="tx1"/>
                  </a:solidFill>
                </a:rPr>
                <a:t>correlation coefficient r</a:t>
              </a:r>
            </a:p>
            <a:p>
              <a:pPr algn="just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2000" b="0" i="1">
                        <a:solidFill>
                          <a:schemeClr val="tx1"/>
                        </a:solidFill>
                        <a:latin typeface="Cambria Math" panose="02040503050406030204" pitchFamily="18" charset="0"/>
                      </a:rPr>
                      <m:t>𝑟</m:t>
                    </m:r>
                    <m:r>
                      <a:rPr lang="en-US" sz="2000" b="0" i="1">
                        <a:solidFill>
                          <a:schemeClr val="tx1"/>
                        </a:solidFill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20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20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  <m:t>𝑛</m:t>
                        </m:r>
                        <m:d>
                          <m:dPr>
                            <m:ctrlPr>
                              <a:rPr lang="en-US" sz="2000" b="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2000" b="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</a:rPr>
                              <m:t>∑</m:t>
                            </m:r>
                            <m:r>
                              <a:rPr lang="en-US" sz="2000" b="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</a:rPr>
                              <m:t>𝑥𝑦</m:t>
                            </m:r>
                          </m:e>
                        </m:d>
                        <m:r>
                          <a:rPr lang="en-US" sz="200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  <m:t>−(∑</m:t>
                        </m:r>
                        <m:r>
                          <a:rPr lang="en-US" sz="20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200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  <m:t>)</m:t>
                        </m:r>
                        <m:r>
                          <a:rPr lang="en-US" sz="20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sz="200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  <m:t>∑</m:t>
                        </m:r>
                        <m:r>
                          <a:rPr lang="en-US" sz="20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  <m:t>𝑦</m:t>
                        </m:r>
                        <m:r>
                          <a:rPr lang="en-US" sz="20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  <m:t>)</m:t>
                        </m:r>
                      </m:num>
                      <m:den>
                        <m:rad>
                          <m:radPr>
                            <m:degHide m:val="on"/>
                            <m:ctrlPr>
                              <a:rPr lang="en-US" sz="2000" b="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d>
                              <m:dPr>
                                <m:begChr m:val="["/>
                                <m:endChr m:val="]"/>
                                <m:ctrlPr>
                                  <a:rPr lang="en-US" sz="2000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sz="2000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  <m:d>
                                  <m:dPr>
                                    <m:ctrlPr>
                                      <a:rPr lang="en-US" sz="2000" i="1">
                                        <a:solidFill>
                                          <a:schemeClr val="tx1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r>
                                      <a:rPr lang="en-US" sz="2000" i="1">
                                        <a:solidFill>
                                          <a:schemeClr val="tx1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∑</m:t>
                                    </m:r>
                                    <m:sSup>
                                      <m:sSupPr>
                                        <m:ctrlPr>
                                          <a:rPr lang="en-US" sz="2000" i="1">
                                            <a:solidFill>
                                              <a:schemeClr val="tx1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pPr>
                                      <m:e>
                                        <m:r>
                                          <a:rPr lang="en-US" sz="2000" b="0" i="1">
                                            <a:solidFill>
                                              <a:schemeClr val="tx1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𝑥</m:t>
                                        </m:r>
                                      </m:e>
                                      <m:sup>
                                        <m:r>
                                          <a:rPr lang="en-US" sz="2000" b="0" i="1">
                                            <a:solidFill>
                                              <a:schemeClr val="tx1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2</m:t>
                                        </m:r>
                                      </m:sup>
                                    </m:sSup>
                                  </m:e>
                                </m:d>
                                <m:r>
                                  <a:rPr lang="en-US" sz="2000" b="0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</a:rPr>
                                  <m:t>−</m:t>
                                </m:r>
                                <m:d>
                                  <m:dPr>
                                    <m:ctrlPr>
                                      <a:rPr lang="en-US" sz="2000" b="0" i="1">
                                        <a:solidFill>
                                          <a:schemeClr val="tx1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r>
                                      <a:rPr lang="en-US" sz="2000" i="1">
                                        <a:solidFill>
                                          <a:schemeClr val="tx1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∑</m:t>
                                    </m:r>
                                    <m:r>
                                      <a:rPr lang="en-US" sz="2000" b="0" i="1">
                                        <a:solidFill>
                                          <a:schemeClr val="tx1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𝑥</m:t>
                                    </m:r>
                                  </m:e>
                                </m:d>
                                <m:r>
                                  <a:rPr lang="en-US" sz="2000" b="0" i="1" baseline="30000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e>
                            </m:d>
                            <m:r>
                              <a:rPr lang="en-US" sz="2000" b="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</a:rPr>
                              <m:t>[</m:t>
                            </m:r>
                            <m:r>
                              <a:rPr lang="en-US" sz="2000" b="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</a:rPr>
                              <m:t>𝑛</m:t>
                            </m:r>
                            <m:d>
                              <m:dPr>
                                <m:ctrlPr>
                                  <a:rPr lang="en-US" sz="2000" b="0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sz="2000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</a:rPr>
                                  <m:t>∑</m:t>
                                </m:r>
                                <m:r>
                                  <a:rPr lang="en-US" sz="2000" b="0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</a:rPr>
                                  <m:t>𝑦</m:t>
                                </m:r>
                                <m:r>
                                  <a:rPr lang="en-US" sz="2000" b="0" i="1" baseline="30000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e>
                            </m:d>
                            <m:r>
                              <a:rPr lang="en-US" sz="2000" b="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</a:rPr>
                              <m:t>−</m:t>
                            </m:r>
                            <m:d>
                              <m:dPr>
                                <m:ctrlPr>
                                  <a:rPr lang="en-US" sz="2000" b="0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sz="2000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</a:rPr>
                                  <m:t>∑</m:t>
                                </m:r>
                                <m:r>
                                  <a:rPr lang="en-US" sz="2000" b="0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</a:rPr>
                                  <m:t>𝑦</m:t>
                                </m:r>
                              </m:e>
                            </m:d>
                            <m:r>
                              <a:rPr lang="en-US" sz="2000" b="0" i="1" baseline="30000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</a:rPr>
                              <m:t>2</m:t>
                            </m:r>
                            <m:r>
                              <a:rPr lang="en-US" sz="2000" b="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</a:rPr>
                              <m:t>]</m:t>
                            </m:r>
                          </m:e>
                        </m:rad>
                      </m:den>
                    </m:f>
                  </m:oMath>
                </m:oMathPara>
              </a14:m>
              <a:endParaRPr lang="en-GB">
                <a:solidFill>
                  <a:schemeClr val="tx1"/>
                </a:solidFill>
              </a:endParaRPr>
            </a:p>
            <a:p>
              <a:r>
                <a:rPr lang="en-GB">
                  <a:solidFill>
                    <a:schemeClr val="tx1"/>
                  </a:solidFill>
                </a:rPr>
                <a:t>Where </a:t>
              </a:r>
              <a:r>
                <a:rPr lang="en-GB" i="1">
                  <a:solidFill>
                    <a:schemeClr val="tx1"/>
                  </a:solidFill>
                </a:rPr>
                <a:t>n </a:t>
              </a:r>
              <a:r>
                <a:rPr lang="en-GB">
                  <a:solidFill>
                    <a:schemeClr val="tx1"/>
                  </a:solidFill>
                </a:rPr>
                <a:t>is the number of data pairs.</a:t>
              </a:r>
              <a:endParaRPr lang="en-US">
                <a:solidFill>
                  <a:schemeClr val="tx1"/>
                </a:solidFill>
              </a:endParaRPr>
            </a:p>
          </xdr:txBody>
        </xdr:sp>
      </mc:Choice>
      <mc:Fallback xmlns="">
        <xdr:sp macro="" textlink="">
          <xdr:nvSpPr>
            <xdr:cNvPr id="2" name="Rectangle 1">
              <a:extLst>
                <a:ext uri="{FF2B5EF4-FFF2-40B4-BE49-F238E27FC236}">
                  <a16:creationId xmlns:a16="http://schemas.microsoft.com/office/drawing/2014/main" id="{0FD9BDC3-60E0-FC57-77B5-88FBFCAABA6D}"/>
                </a:ext>
              </a:extLst>
            </xdr:cNvPr>
            <xdr:cNvSpPr/>
          </xdr:nvSpPr>
          <xdr:spPr>
            <a:xfrm>
              <a:off x="5648178" y="186983"/>
              <a:ext cx="4882662" cy="1338189"/>
            </a:xfrm>
            <a:prstGeom prst="rect">
              <a:avLst/>
            </a:prstGeom>
            <a:noFill/>
            <a:ln w="28575">
              <a:solidFill>
                <a:srgbClr val="35A984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t" anchorCtr="0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just"/>
              <a:r>
                <a:rPr lang="en-GB">
                  <a:solidFill>
                    <a:schemeClr val="tx1"/>
                  </a:solidFill>
                </a:rPr>
                <a:t>Formula for the </a:t>
              </a:r>
              <a:r>
                <a:rPr lang="en-GB" b="1">
                  <a:solidFill>
                    <a:schemeClr val="tx1"/>
                  </a:solidFill>
                </a:rPr>
                <a:t>correlation coefficient r</a:t>
              </a:r>
            </a:p>
            <a:p>
              <a:pPr algn="just"/>
              <a:r>
                <a:rPr lang="en-US" sz="2000" b="0" i="0">
                  <a:solidFill>
                    <a:schemeClr val="tx1"/>
                  </a:solidFill>
                  <a:latin typeface="Cambria Math" panose="02040503050406030204" pitchFamily="18" charset="0"/>
                </a:rPr>
                <a:t>𝑟=(𝑛(∑𝑥𝑦)</a:t>
              </a:r>
              <a:r>
                <a:rPr lang="en-US" sz="2000" i="0">
                  <a:solidFill>
                    <a:schemeClr val="tx1"/>
                  </a:solidFill>
                  <a:latin typeface="Cambria Math" panose="02040503050406030204" pitchFamily="18" charset="0"/>
                </a:rPr>
                <a:t>−(∑</a:t>
              </a:r>
              <a:r>
                <a:rPr lang="en-US" sz="2000" b="0" i="0">
                  <a:solidFill>
                    <a:schemeClr val="tx1"/>
                  </a:solidFill>
                  <a:latin typeface="Cambria Math" panose="02040503050406030204" pitchFamily="18" charset="0"/>
                </a:rPr>
                <a:t>𝑥</a:t>
              </a:r>
              <a:r>
                <a:rPr lang="en-US" sz="2000" i="0">
                  <a:solidFill>
                    <a:schemeClr val="tx1"/>
                  </a:solidFill>
                  <a:latin typeface="Cambria Math" panose="02040503050406030204" pitchFamily="18" charset="0"/>
                </a:rPr>
                <a:t>)</a:t>
              </a:r>
              <a:r>
                <a:rPr lang="en-US" sz="2000" b="0" i="0">
                  <a:solidFill>
                    <a:schemeClr val="tx1"/>
                  </a:solidFill>
                  <a:latin typeface="Cambria Math" panose="02040503050406030204" pitchFamily="18" charset="0"/>
                </a:rPr>
                <a:t>(</a:t>
              </a:r>
              <a:r>
                <a:rPr lang="en-US" sz="2000" i="0">
                  <a:solidFill>
                    <a:schemeClr val="tx1"/>
                  </a:solidFill>
                  <a:latin typeface="Cambria Math" panose="02040503050406030204" pitchFamily="18" charset="0"/>
                </a:rPr>
                <a:t>∑</a:t>
              </a:r>
              <a:r>
                <a:rPr lang="en-US" sz="2000" b="0" i="0">
                  <a:solidFill>
                    <a:schemeClr val="tx1"/>
                  </a:solidFill>
                  <a:latin typeface="Cambria Math" panose="02040503050406030204" pitchFamily="18" charset="0"/>
                </a:rPr>
                <a:t>𝑦))/√([</a:t>
              </a:r>
              <a:r>
                <a:rPr lang="en-US" sz="2000" i="0">
                  <a:solidFill>
                    <a:schemeClr val="tx1"/>
                  </a:solidFill>
                  <a:latin typeface="Cambria Math" panose="02040503050406030204" pitchFamily="18" charset="0"/>
                </a:rPr>
                <a:t>𝑛(∑</a:t>
              </a:r>
              <a:r>
                <a:rPr lang="en-US" sz="2000" b="0" i="0">
                  <a:solidFill>
                    <a:schemeClr val="tx1"/>
                  </a:solidFill>
                  <a:latin typeface="Cambria Math" panose="02040503050406030204" pitchFamily="18" charset="0"/>
                </a:rPr>
                <a:t>𝑥^2 )−(</a:t>
              </a:r>
              <a:r>
                <a:rPr lang="en-US" sz="2000" i="0">
                  <a:solidFill>
                    <a:schemeClr val="tx1"/>
                  </a:solidFill>
                  <a:latin typeface="Cambria Math" panose="02040503050406030204" pitchFamily="18" charset="0"/>
                </a:rPr>
                <a:t>∑</a:t>
              </a:r>
              <a:r>
                <a:rPr lang="en-US" sz="2000" b="0" i="0">
                  <a:solidFill>
                    <a:schemeClr val="tx1"/>
                  </a:solidFill>
                  <a:latin typeface="Cambria Math" panose="02040503050406030204" pitchFamily="18" charset="0"/>
                </a:rPr>
                <a:t>𝑥)</a:t>
              </a:r>
              <a:r>
                <a:rPr lang="en-US" sz="2000" b="0" i="0" baseline="30000">
                  <a:solidFill>
                    <a:schemeClr val="tx1"/>
                  </a:solidFill>
                  <a:latin typeface="Cambria Math" panose="02040503050406030204" pitchFamily="18" charset="0"/>
                </a:rPr>
                <a:t>2]</a:t>
              </a:r>
              <a:r>
                <a:rPr lang="en-US" sz="2000" b="0" i="0">
                  <a:solidFill>
                    <a:schemeClr val="tx1"/>
                  </a:solidFill>
                  <a:latin typeface="Cambria Math" panose="02040503050406030204" pitchFamily="18" charset="0"/>
                </a:rPr>
                <a:t>[𝑛(</a:t>
              </a:r>
              <a:r>
                <a:rPr lang="en-US" sz="2000" i="0">
                  <a:solidFill>
                    <a:schemeClr val="tx1"/>
                  </a:solidFill>
                  <a:latin typeface="Cambria Math" panose="02040503050406030204" pitchFamily="18" charset="0"/>
                </a:rPr>
                <a:t>∑</a:t>
              </a:r>
              <a:r>
                <a:rPr lang="en-US" sz="2000" b="0" i="0">
                  <a:solidFill>
                    <a:schemeClr val="tx1"/>
                  </a:solidFill>
                  <a:latin typeface="Cambria Math" panose="02040503050406030204" pitchFamily="18" charset="0"/>
                </a:rPr>
                <a:t>𝑦</a:t>
              </a:r>
              <a:r>
                <a:rPr lang="en-US" sz="2000" b="0" i="0" baseline="30000">
                  <a:solidFill>
                    <a:schemeClr val="tx1"/>
                  </a:solidFill>
                  <a:latin typeface="Cambria Math" panose="02040503050406030204" pitchFamily="18" charset="0"/>
                </a:rPr>
                <a:t>2)</a:t>
              </a:r>
              <a:r>
                <a:rPr lang="en-US" sz="2000" b="0" i="0">
                  <a:solidFill>
                    <a:schemeClr val="tx1"/>
                  </a:solidFill>
                  <a:latin typeface="Cambria Math" panose="02040503050406030204" pitchFamily="18" charset="0"/>
                </a:rPr>
                <a:t>−(</a:t>
              </a:r>
              <a:r>
                <a:rPr lang="en-US" sz="2000" i="0">
                  <a:solidFill>
                    <a:schemeClr val="tx1"/>
                  </a:solidFill>
                  <a:latin typeface="Cambria Math" panose="02040503050406030204" pitchFamily="18" charset="0"/>
                </a:rPr>
                <a:t>∑</a:t>
              </a:r>
              <a:r>
                <a:rPr lang="en-US" sz="2000" b="0" i="0">
                  <a:solidFill>
                    <a:schemeClr val="tx1"/>
                  </a:solidFill>
                  <a:latin typeface="Cambria Math" panose="02040503050406030204" pitchFamily="18" charset="0"/>
                </a:rPr>
                <a:t>𝑦)</a:t>
              </a:r>
              <a:r>
                <a:rPr lang="en-US" sz="2000" b="0" i="0" baseline="30000">
                  <a:solidFill>
                    <a:schemeClr val="tx1"/>
                  </a:solidFill>
                  <a:latin typeface="Cambria Math" panose="02040503050406030204" pitchFamily="18" charset="0"/>
                </a:rPr>
                <a:t>2</a:t>
              </a:r>
              <a:r>
                <a:rPr lang="en-US" sz="2000" b="0" i="0">
                  <a:solidFill>
                    <a:schemeClr val="tx1"/>
                  </a:solidFill>
                  <a:latin typeface="Cambria Math" panose="02040503050406030204" pitchFamily="18" charset="0"/>
                </a:rPr>
                <a:t>])</a:t>
              </a:r>
              <a:endParaRPr lang="en-GB">
                <a:solidFill>
                  <a:schemeClr val="tx1"/>
                </a:solidFill>
              </a:endParaRPr>
            </a:p>
            <a:p>
              <a:r>
                <a:rPr lang="en-GB">
                  <a:solidFill>
                    <a:schemeClr val="tx1"/>
                  </a:solidFill>
                </a:rPr>
                <a:t>Where </a:t>
              </a:r>
              <a:r>
                <a:rPr lang="en-GB" i="1">
                  <a:solidFill>
                    <a:schemeClr val="tx1"/>
                  </a:solidFill>
                </a:rPr>
                <a:t>n </a:t>
              </a:r>
              <a:r>
                <a:rPr lang="en-GB">
                  <a:solidFill>
                    <a:schemeClr val="tx1"/>
                  </a:solidFill>
                </a:rPr>
                <a:t>is the number of data pairs.</a:t>
              </a:r>
              <a:endParaRPr lang="en-US">
                <a:solidFill>
                  <a:schemeClr val="tx1"/>
                </a:solidFill>
              </a:endParaRPr>
            </a:p>
          </xdr:txBody>
        </xdr:sp>
      </mc:Fallback>
    </mc:AlternateContent>
    <xdr:clientData/>
  </xdr:twoCellAnchor>
  <xdr:twoCellAnchor>
    <xdr:from>
      <xdr:col>13</xdr:col>
      <xdr:colOff>362827</xdr:colOff>
      <xdr:row>4</xdr:row>
      <xdr:rowOff>132471</xdr:rowOff>
    </xdr:from>
    <xdr:to>
      <xdr:col>18</xdr:col>
      <xdr:colOff>426132</xdr:colOff>
      <xdr:row>8</xdr:row>
      <xdr:rowOff>167640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1">
              <a:extLst>
                <a:ext uri="{FF2B5EF4-FFF2-40B4-BE49-F238E27FC236}">
                  <a16:creationId xmlns:a16="http://schemas.microsoft.com/office/drawing/2014/main" id="{CAFA1CE2-B4D4-741D-CE19-765B29E48469}"/>
                </a:ext>
              </a:extLst>
            </xdr:cNvPr>
            <xdr:cNvSpPr txBox="1"/>
          </xdr:nvSpPr>
          <xdr:spPr>
            <a:xfrm>
              <a:off x="10695547" y="879231"/>
              <a:ext cx="3370385" cy="766689"/>
            </a:xfrm>
            <a:prstGeom prst="rect">
              <a:avLst/>
            </a:prstGeom>
            <a:noFill/>
            <a:ln w="28575">
              <a:solidFill>
                <a:srgbClr val="35A984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t" anchorCtr="0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0" indent="0" defTabSz="914400" rtl="0" eaLnBrk="1" latinLnBrk="0" hangingPunct="1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800" kern="120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𝑎</m:t>
                    </m:r>
                    <m:r>
                      <a:rPr lang="en-US" sz="1800" kern="120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sz="1800" i="1" kern="120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d>
                          <m:dPr>
                            <m:ctrlPr>
                              <a:rPr lang="en-US" sz="1800" i="1" kern="1200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sz="1800" kern="1200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∑</m:t>
                            </m:r>
                            <m:r>
                              <a:rPr lang="en-US" sz="1800" kern="1200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𝑦</m:t>
                            </m:r>
                          </m:e>
                        </m:d>
                        <m:d>
                          <m:dPr>
                            <m:ctrlPr>
                              <a:rPr lang="en-US" sz="1800" i="1" kern="1200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sz="1800" kern="1200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∑</m:t>
                            </m:r>
                            <m:r>
                              <a:rPr lang="en-US" sz="1800" kern="1200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  <m:r>
                              <a:rPr lang="en-US" sz="1800" b="0" i="1" kern="1200" baseline="300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e>
                        </m:d>
                        <m:r>
                          <a:rPr lang="en-US" sz="1800" kern="120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−(∑</m:t>
                        </m:r>
                        <m:r>
                          <a:rPr lang="en-US" sz="1800" kern="120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  <m:r>
                          <a:rPr lang="en-US" sz="1800" kern="120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)(∑</m:t>
                        </m:r>
                        <m:r>
                          <a:rPr lang="en-US" sz="1800" kern="120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𝑥𝑦</m:t>
                        </m:r>
                        <m:r>
                          <a:rPr lang="en-US" sz="1800" kern="120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num>
                      <m:den>
                        <m:r>
                          <a:rPr lang="en-US" sz="1800" kern="120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  <m:d>
                          <m:dPr>
                            <m:ctrlPr>
                              <a:rPr lang="en-US" sz="1800" i="1" kern="1200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sz="1800" kern="1200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∑</m:t>
                            </m:r>
                            <m:r>
                              <a:rPr lang="en-US" sz="1800" kern="1200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  <m:r>
                              <a:rPr lang="en-US" sz="1800" b="0" i="1" kern="1200" baseline="300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e>
                        </m:d>
                        <m:r>
                          <a:rPr lang="en-US" sz="1800" kern="120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d>
                          <m:dPr>
                            <m:ctrlPr>
                              <a:rPr lang="en-US" sz="1800" i="1" kern="1200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sz="1800" kern="1200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∑</m:t>
                            </m:r>
                            <m:r>
                              <a:rPr lang="en-US" sz="1800" kern="1200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</m:d>
                        <m:r>
                          <a:rPr lang="en-US" sz="1800" b="0" i="1" kern="1200" baseline="300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</m:oMath>
                </m:oMathPara>
              </a14:m>
              <a:endParaRPr lang="en-US" sz="1800" kern="1200">
                <a:solidFill>
                  <a:schemeClr val="tx1"/>
                </a:solidFill>
                <a:latin typeface="+mn-lt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3" name="TextBox 1">
              <a:extLst>
                <a:ext uri="{FF2B5EF4-FFF2-40B4-BE49-F238E27FC236}">
                  <a16:creationId xmlns:a16="http://schemas.microsoft.com/office/drawing/2014/main" id="{CAFA1CE2-B4D4-741D-CE19-765B29E48469}"/>
                </a:ext>
              </a:extLst>
            </xdr:cNvPr>
            <xdr:cNvSpPr txBox="1"/>
          </xdr:nvSpPr>
          <xdr:spPr>
            <a:xfrm>
              <a:off x="10695547" y="879231"/>
              <a:ext cx="3370385" cy="766689"/>
            </a:xfrm>
            <a:prstGeom prst="rect">
              <a:avLst/>
            </a:prstGeom>
            <a:noFill/>
            <a:ln w="28575">
              <a:solidFill>
                <a:srgbClr val="35A984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t" anchorCtr="0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0" indent="0" defTabSz="914400" rtl="0" eaLnBrk="1" latinLnBrk="0" hangingPunct="1"/>
              <a:r>
                <a:rPr lang="en-US" sz="1800" i="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rPr>
                <a:t>𝑎=((∑𝑦)(∑𝑥</a:t>
              </a:r>
              <a:r>
                <a:rPr lang="en-US" sz="1800" b="0" i="0" kern="1200" baseline="30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2)</a:t>
              </a:r>
              <a:r>
                <a:rPr lang="en-US" sz="1800" i="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rPr>
                <a:t>−(∑𝑥)(∑𝑥𝑦))/(𝑛(∑𝑥</a:t>
              </a:r>
              <a:r>
                <a:rPr lang="en-US" sz="1800" b="0" i="0" kern="1200" baseline="30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2)</a:t>
              </a:r>
              <a:r>
                <a:rPr lang="en-US" sz="1800" i="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rPr>
                <a:t>−(∑𝑥)</a:t>
              </a:r>
              <a:r>
                <a:rPr lang="en-US" sz="1800" b="0" i="0" kern="1200" baseline="30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2)</a:t>
              </a:r>
              <a:endParaRPr lang="en-US" sz="1800" kern="1200">
                <a:solidFill>
                  <a:schemeClr val="tx1"/>
                </a:solidFill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twoCellAnchor>
  <xdr:twoCellAnchor>
    <xdr:from>
      <xdr:col>13</xdr:col>
      <xdr:colOff>366346</xdr:colOff>
      <xdr:row>0</xdr:row>
      <xdr:rowOff>187569</xdr:rowOff>
    </xdr:from>
    <xdr:to>
      <xdr:col>17</xdr:col>
      <xdr:colOff>154290</xdr:colOff>
      <xdr:row>4</xdr:row>
      <xdr:rowOff>44937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5">
              <a:extLst>
                <a:ext uri="{FF2B5EF4-FFF2-40B4-BE49-F238E27FC236}">
                  <a16:creationId xmlns:a16="http://schemas.microsoft.com/office/drawing/2014/main" id="{1206FED7-BC7C-3AA9-68BD-3F03A7E0EEA4}"/>
                </a:ext>
              </a:extLst>
            </xdr:cNvPr>
            <xdr:cNvSpPr txBox="1"/>
          </xdr:nvSpPr>
          <xdr:spPr>
            <a:xfrm>
              <a:off x="10699066" y="187569"/>
              <a:ext cx="2485424" cy="604128"/>
            </a:xfrm>
            <a:prstGeom prst="rect">
              <a:avLst/>
            </a:prstGeom>
            <a:noFill/>
            <a:ln w="28575">
              <a:solidFill>
                <a:srgbClr val="00B050"/>
              </a:solidFill>
            </a:ln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800" kern="120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𝑏</m:t>
                    </m:r>
                    <m:r>
                      <a:rPr lang="en-US" sz="1800" kern="120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sz="1800" i="1" kern="120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800" kern="120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  <m:d>
                          <m:dPr>
                            <m:ctrlPr>
                              <a:rPr lang="en-US" sz="1800" i="1" kern="1200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sz="1800" kern="1200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∑</m:t>
                            </m:r>
                            <m:r>
                              <a:rPr lang="en-US" sz="1800" kern="1200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𝑥𝑦</m:t>
                            </m:r>
                          </m:e>
                        </m:d>
                        <m:r>
                          <a:rPr lang="en-US" sz="1800" kern="120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−(∑</m:t>
                        </m:r>
                        <m:r>
                          <a:rPr lang="en-US" sz="1800" kern="120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  <m:r>
                          <a:rPr lang="en-US" sz="1800" kern="120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)(∑</m:t>
                        </m:r>
                        <m:r>
                          <a:rPr lang="en-US" sz="1800" kern="120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𝑦</m:t>
                        </m:r>
                        <m:r>
                          <a:rPr lang="en-US" sz="1800" kern="120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num>
                      <m:den>
                        <m:r>
                          <a:rPr lang="en-US" sz="1800" kern="120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  <m:d>
                          <m:dPr>
                            <m:ctrlPr>
                              <a:rPr lang="en-US" sz="1800" i="1" kern="1200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sz="1800" kern="1200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∑</m:t>
                            </m:r>
                            <m:r>
                              <a:rPr lang="en-US" sz="1800" kern="1200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  <m:r>
                              <a:rPr lang="en-US" sz="1800" b="0" i="1" kern="1200" baseline="300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e>
                        </m:d>
                        <m:r>
                          <a:rPr lang="en-US" sz="1800" kern="120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d>
                          <m:dPr>
                            <m:ctrlPr>
                              <a:rPr lang="en-US" sz="1800" i="1" kern="1200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sz="1800" kern="1200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∑</m:t>
                            </m:r>
                            <m:r>
                              <a:rPr lang="en-US" sz="1800" kern="1200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</m:d>
                        <m:r>
                          <a:rPr lang="en-US" sz="1800" b="0" i="1" kern="1200" baseline="300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</m:oMath>
                </m:oMathPara>
              </a14:m>
              <a:endParaRPr lang="en-US" sz="1800" kern="1200">
                <a:solidFill>
                  <a:schemeClr val="tx1"/>
                </a:solidFill>
                <a:latin typeface="+mn-lt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4" name="TextBox 5">
              <a:extLst>
                <a:ext uri="{FF2B5EF4-FFF2-40B4-BE49-F238E27FC236}">
                  <a16:creationId xmlns:a16="http://schemas.microsoft.com/office/drawing/2014/main" id="{1206FED7-BC7C-3AA9-68BD-3F03A7E0EEA4}"/>
                </a:ext>
              </a:extLst>
            </xdr:cNvPr>
            <xdr:cNvSpPr txBox="1"/>
          </xdr:nvSpPr>
          <xdr:spPr>
            <a:xfrm>
              <a:off x="10699066" y="187569"/>
              <a:ext cx="2485424" cy="604128"/>
            </a:xfrm>
            <a:prstGeom prst="rect">
              <a:avLst/>
            </a:prstGeom>
            <a:noFill/>
            <a:ln w="28575">
              <a:solidFill>
                <a:srgbClr val="00B050"/>
              </a:solidFill>
            </a:ln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1800" i="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rPr>
                <a:t>𝑏=(𝑛(∑𝑥𝑦)−(∑𝑥)(∑𝑦))/(𝑛(∑𝑥</a:t>
              </a:r>
              <a:r>
                <a:rPr lang="en-US" sz="1800" b="0" i="0" kern="1200" baseline="30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2)</a:t>
              </a:r>
              <a:r>
                <a:rPr lang="en-US" sz="1800" i="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rPr>
                <a:t>−(∑𝑥)</a:t>
              </a:r>
              <a:r>
                <a:rPr lang="en-US" sz="1800" b="0" i="0" kern="1200" baseline="30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2)</a:t>
              </a:r>
              <a:endParaRPr lang="en-US" sz="1800" kern="1200">
                <a:solidFill>
                  <a:schemeClr val="tx1"/>
                </a:solidFill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twoCellAnchor>
  <xdr:twoCellAnchor>
    <xdr:from>
      <xdr:col>9</xdr:col>
      <xdr:colOff>41031</xdr:colOff>
      <xdr:row>9</xdr:row>
      <xdr:rowOff>146538</xdr:rowOff>
    </xdr:from>
    <xdr:to>
      <xdr:col>17</xdr:col>
      <xdr:colOff>592015</xdr:colOff>
      <xdr:row>25</xdr:row>
      <xdr:rowOff>117230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2EF0207-559B-625F-E08A-A6E5A2A4DC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141514</xdr:colOff>
      <xdr:row>0</xdr:row>
      <xdr:rowOff>122466</xdr:rowOff>
    </xdr:from>
    <xdr:to>
      <xdr:col>20</xdr:col>
      <xdr:colOff>446314</xdr:colOff>
      <xdr:row>15</xdr:row>
      <xdr:rowOff>51709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C8D4D8-9B80-0B5B-ABAF-AFE0969D4E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261257</xdr:colOff>
      <xdr:row>10</xdr:row>
      <xdr:rowOff>70757</xdr:rowOff>
    </xdr:from>
    <xdr:to>
      <xdr:col>14</xdr:col>
      <xdr:colOff>527957</xdr:colOff>
      <xdr:row>25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7DB5788-9211-15CD-6C05-8726934438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95249</xdr:colOff>
      <xdr:row>2</xdr:row>
      <xdr:rowOff>38100</xdr:rowOff>
    </xdr:from>
    <xdr:to>
      <xdr:col>11</xdr:col>
      <xdr:colOff>409574</xdr:colOff>
      <xdr:row>17</xdr:row>
      <xdr:rowOff>161925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529ECC1-2546-453E-A7C7-B1B0C389F1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1589" y="541020"/>
          <a:ext cx="6600825" cy="3133725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2BA56FC-A0A6-4B8A-9797-71331ED0AE92}" name="Table13" displayName="Table13" ref="M3:S9" headerRowDxfId="10" totalsRowDxfId="9" headerRowBorderDxfId="7" tableBorderDxfId="8">
  <tableColumns count="7">
    <tableColumn id="1" xr3:uid="{3242EE7B-1637-4895-A027-6C8367CF184E}" name="Distance" totalsRowLabel="Total" dataDxfId="6"/>
    <tableColumn id="2" xr3:uid="{628C4C32-7616-4580-B3FB-9EDF38847F33}" name="BA" dataDxfId="5"/>
    <tableColumn id="3" xr3:uid="{D5B5FF4B-10CE-4F62-9181-D736761E317D}" name="FI" dataDxfId="4"/>
    <tableColumn id="4" xr3:uid="{D4CD944D-4C5A-473F-B1D7-7C0215E00989}" name="MI" dataDxfId="3"/>
    <tableColumn id="5" xr3:uid="{6DF33315-1ECB-4479-BB97-D6A47C19EA89}" name="NA" dataDxfId="2"/>
    <tableColumn id="6" xr3:uid="{69C01C77-70FF-469D-AFAB-9458EC0538A4}" name="RM" dataDxfId="1"/>
    <tableColumn id="7" xr3:uid="{7E1E0215-8781-4025-960E-AE79B4ADFCA5}" name="TO" totalsRowFunction="sum" dataDxfId="0"/>
  </tableColumns>
  <tableStyleInfo name="TableStyleMedium16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D3C6B-95C9-4194-9129-07424F82731E}">
  <dimension ref="B2:D10"/>
  <sheetViews>
    <sheetView zoomScale="160" zoomScaleNormal="160" workbookViewId="0">
      <selection activeCell="D14" sqref="D14"/>
    </sheetView>
  </sheetViews>
  <sheetFormatPr defaultRowHeight="14.4" x14ac:dyDescent="0.3"/>
  <sheetData>
    <row r="2" spans="2:4" ht="15" thickBot="1" x14ac:dyDescent="0.35"/>
    <row r="3" spans="2:4" ht="15" thickBot="1" x14ac:dyDescent="0.35">
      <c r="B3" s="8" t="s">
        <v>0</v>
      </c>
      <c r="C3" s="6" t="s">
        <v>1</v>
      </c>
      <c r="D3" s="7" t="s">
        <v>2</v>
      </c>
    </row>
    <row r="4" spans="2:4" x14ac:dyDescent="0.3">
      <c r="B4" s="9" t="s">
        <v>3</v>
      </c>
      <c r="C4" s="12">
        <v>6</v>
      </c>
      <c r="D4" s="5">
        <v>82</v>
      </c>
    </row>
    <row r="5" spans="2:4" x14ac:dyDescent="0.3">
      <c r="B5" s="10" t="s">
        <v>4</v>
      </c>
      <c r="C5" s="1">
        <v>2</v>
      </c>
      <c r="D5" s="2">
        <v>86</v>
      </c>
    </row>
    <row r="6" spans="2:4" x14ac:dyDescent="0.3">
      <c r="B6" s="10" t="s">
        <v>5</v>
      </c>
      <c r="C6" s="1">
        <v>15</v>
      </c>
      <c r="D6" s="2">
        <v>43</v>
      </c>
    </row>
    <row r="7" spans="2:4" x14ac:dyDescent="0.3">
      <c r="B7" s="10" t="s">
        <v>6</v>
      </c>
      <c r="C7" s="1">
        <v>9</v>
      </c>
      <c r="D7" s="2">
        <v>74</v>
      </c>
    </row>
    <row r="8" spans="2:4" x14ac:dyDescent="0.3">
      <c r="B8" s="10" t="s">
        <v>7</v>
      </c>
      <c r="C8" s="1">
        <v>12</v>
      </c>
      <c r="D8" s="2">
        <v>58</v>
      </c>
    </row>
    <row r="9" spans="2:4" x14ac:dyDescent="0.3">
      <c r="B9" s="10" t="s">
        <v>8</v>
      </c>
      <c r="C9" s="1">
        <v>5</v>
      </c>
      <c r="D9" s="2">
        <v>90</v>
      </c>
    </row>
    <row r="10" spans="2:4" ht="15" thickBot="1" x14ac:dyDescent="0.35">
      <c r="B10" s="11" t="s">
        <v>9</v>
      </c>
      <c r="C10" s="3">
        <v>8</v>
      </c>
      <c r="D10" s="4">
        <v>78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4E0C7-40B4-41FB-BE67-D4C50A1B9381}">
  <dimension ref="A1:N45"/>
  <sheetViews>
    <sheetView zoomScaleNormal="100" workbookViewId="0">
      <selection activeCell="F25" sqref="F25"/>
    </sheetView>
  </sheetViews>
  <sheetFormatPr defaultRowHeight="14.4" x14ac:dyDescent="0.3"/>
  <cols>
    <col min="6" max="6" width="17.44140625" bestFit="1" customWidth="1"/>
    <col min="7" max="7" width="12.6640625" bestFit="1" customWidth="1"/>
    <col min="8" max="8" width="13.44140625" bestFit="1" customWidth="1"/>
    <col min="9" max="9" width="12.6640625" bestFit="1" customWidth="1"/>
    <col min="10" max="10" width="12" bestFit="1" customWidth="1"/>
    <col min="11" max="14" width="12.6640625" bestFit="1" customWidth="1"/>
  </cols>
  <sheetData>
    <row r="1" spans="1:9" ht="15" thickBot="1" x14ac:dyDescent="0.35"/>
    <row r="2" spans="1:9" ht="15" thickBot="1" x14ac:dyDescent="0.35">
      <c r="B2" s="8" t="s">
        <v>0</v>
      </c>
      <c r="C2" s="6" t="s">
        <v>1</v>
      </c>
      <c r="D2" s="14" t="s">
        <v>2</v>
      </c>
      <c r="E2" s="6" t="s">
        <v>10</v>
      </c>
      <c r="F2" s="27" t="s">
        <v>11</v>
      </c>
      <c r="G2" s="7" t="s">
        <v>12</v>
      </c>
    </row>
    <row r="3" spans="1:9" x14ac:dyDescent="0.3">
      <c r="B3" s="9" t="s">
        <v>3</v>
      </c>
      <c r="C3" s="12">
        <v>6</v>
      </c>
      <c r="D3" s="15">
        <v>82</v>
      </c>
      <c r="E3" s="24">
        <f>C3*D3</f>
        <v>492</v>
      </c>
      <c r="F3" s="25">
        <f>C3^2</f>
        <v>36</v>
      </c>
      <c r="G3" s="26">
        <f>D3^2</f>
        <v>6724</v>
      </c>
    </row>
    <row r="4" spans="1:9" x14ac:dyDescent="0.3">
      <c r="B4" s="10" t="s">
        <v>4</v>
      </c>
      <c r="C4" s="1">
        <v>2</v>
      </c>
      <c r="D4" s="16">
        <v>86</v>
      </c>
      <c r="E4" s="19">
        <f t="shared" ref="E4:E9" si="0">C4*D4</f>
        <v>172</v>
      </c>
      <c r="F4" s="18">
        <f t="shared" ref="F4:F9" si="1">C4^2</f>
        <v>4</v>
      </c>
      <c r="G4" s="20">
        <f t="shared" ref="G4:G9" si="2">D4^2</f>
        <v>7396</v>
      </c>
    </row>
    <row r="5" spans="1:9" x14ac:dyDescent="0.3">
      <c r="B5" s="10" t="s">
        <v>5</v>
      </c>
      <c r="C5" s="1">
        <v>15</v>
      </c>
      <c r="D5" s="16">
        <v>43</v>
      </c>
      <c r="E5" s="19">
        <f t="shared" si="0"/>
        <v>645</v>
      </c>
      <c r="F5" s="18">
        <f t="shared" si="1"/>
        <v>225</v>
      </c>
      <c r="G5" s="20">
        <f t="shared" si="2"/>
        <v>1849</v>
      </c>
    </row>
    <row r="6" spans="1:9" x14ac:dyDescent="0.3">
      <c r="B6" s="10" t="s">
        <v>6</v>
      </c>
      <c r="C6" s="1">
        <v>9</v>
      </c>
      <c r="D6" s="16">
        <v>74</v>
      </c>
      <c r="E6" s="19">
        <f t="shared" si="0"/>
        <v>666</v>
      </c>
      <c r="F6" s="18">
        <f t="shared" si="1"/>
        <v>81</v>
      </c>
      <c r="G6" s="20">
        <f t="shared" si="2"/>
        <v>5476</v>
      </c>
    </row>
    <row r="7" spans="1:9" x14ac:dyDescent="0.3">
      <c r="B7" s="10" t="s">
        <v>7</v>
      </c>
      <c r="C7" s="1">
        <v>12</v>
      </c>
      <c r="D7" s="16">
        <v>58</v>
      </c>
      <c r="E7" s="19">
        <f t="shared" si="0"/>
        <v>696</v>
      </c>
      <c r="F7" s="18">
        <f t="shared" si="1"/>
        <v>144</v>
      </c>
      <c r="G7" s="20">
        <f t="shared" si="2"/>
        <v>3364</v>
      </c>
    </row>
    <row r="8" spans="1:9" x14ac:dyDescent="0.3">
      <c r="B8" s="10" t="s">
        <v>8</v>
      </c>
      <c r="C8" s="1">
        <v>5</v>
      </c>
      <c r="D8" s="16">
        <v>90</v>
      </c>
      <c r="E8" s="19">
        <f t="shared" si="0"/>
        <v>450</v>
      </c>
      <c r="F8" s="18">
        <f t="shared" si="1"/>
        <v>25</v>
      </c>
      <c r="G8" s="20">
        <f t="shared" si="2"/>
        <v>8100</v>
      </c>
    </row>
    <row r="9" spans="1:9" ht="15" thickBot="1" x14ac:dyDescent="0.35">
      <c r="B9" s="11" t="s">
        <v>9</v>
      </c>
      <c r="C9" s="3">
        <v>8</v>
      </c>
      <c r="D9" s="17">
        <v>78</v>
      </c>
      <c r="E9" s="21">
        <f t="shared" si="0"/>
        <v>624</v>
      </c>
      <c r="F9" s="22">
        <f t="shared" si="1"/>
        <v>64</v>
      </c>
      <c r="G9" s="23">
        <f t="shared" si="2"/>
        <v>6084</v>
      </c>
    </row>
    <row r="10" spans="1:9" ht="15" thickBot="1" x14ac:dyDescent="0.35">
      <c r="C10">
        <f>SUM(C3:C9)</f>
        <v>57</v>
      </c>
      <c r="D10">
        <f t="shared" ref="D10:G10" si="3">SUM(D3:D9)</f>
        <v>511</v>
      </c>
      <c r="E10">
        <f t="shared" si="3"/>
        <v>3745</v>
      </c>
      <c r="F10">
        <f t="shared" si="3"/>
        <v>579</v>
      </c>
      <c r="G10">
        <f t="shared" si="3"/>
        <v>38993</v>
      </c>
    </row>
    <row r="11" spans="1:9" ht="15" thickBot="1" x14ac:dyDescent="0.35">
      <c r="B11" s="28" t="s">
        <v>15</v>
      </c>
      <c r="E11" s="8" t="s">
        <v>0</v>
      </c>
      <c r="F11" s="6" t="s">
        <v>1</v>
      </c>
      <c r="G11" s="14" t="s">
        <v>2</v>
      </c>
      <c r="H11" s="14" t="s">
        <v>20</v>
      </c>
      <c r="I11" s="7" t="s">
        <v>21</v>
      </c>
    </row>
    <row r="12" spans="1:9" x14ac:dyDescent="0.3">
      <c r="B12" s="13" t="s">
        <v>13</v>
      </c>
      <c r="C12">
        <f>COUNTA(B3:B9)</f>
        <v>7</v>
      </c>
      <c r="E12" s="9" t="s">
        <v>3</v>
      </c>
      <c r="F12" s="12">
        <v>6</v>
      </c>
      <c r="G12" s="15">
        <v>82</v>
      </c>
      <c r="H12" s="15">
        <f>$C$18+$C$19*F12</f>
        <v>80.761194029850742</v>
      </c>
      <c r="I12" s="5">
        <f>(G12-H12)^2</f>
        <v>1.5346402316774443</v>
      </c>
    </row>
    <row r="13" spans="1:9" x14ac:dyDescent="0.3">
      <c r="B13" s="13" t="s">
        <v>14</v>
      </c>
      <c r="C13">
        <f>(C12*E10-C10*D10)/SQRT((C12*F10-C10^2)*(C12*G10-D10^2))</f>
        <v>-0.94421517068791783</v>
      </c>
      <c r="E13" s="10" t="s">
        <v>4</v>
      </c>
      <c r="F13" s="1">
        <v>2</v>
      </c>
      <c r="G13" s="16">
        <v>86</v>
      </c>
      <c r="H13" s="15">
        <f t="shared" ref="H13:H18" si="4">$C$18+$C$19*F13</f>
        <v>95.24875621890547</v>
      </c>
      <c r="I13" s="5">
        <f t="shared" ref="I13:I18" si="5">(G13-H13)^2</f>
        <v>85.539491596742607</v>
      </c>
    </row>
    <row r="14" spans="1:9" x14ac:dyDescent="0.3">
      <c r="B14" s="13" t="s">
        <v>14</v>
      </c>
      <c r="C14">
        <f>CORREL(C3:C9,D3:D9)</f>
        <v>-0.94421517068791805</v>
      </c>
      <c r="E14" s="10" t="s">
        <v>5</v>
      </c>
      <c r="F14" s="1">
        <v>15</v>
      </c>
      <c r="G14" s="16">
        <v>43</v>
      </c>
      <c r="H14" s="15">
        <f t="shared" si="4"/>
        <v>48.164179104477604</v>
      </c>
      <c r="I14" s="5">
        <f t="shared" si="5"/>
        <v>26.66874582312311</v>
      </c>
    </row>
    <row r="15" spans="1:9" x14ac:dyDescent="0.3">
      <c r="B15" s="13" t="s">
        <v>14</v>
      </c>
      <c r="C15">
        <f>CORREL(D3:D9,C3:C9)</f>
        <v>-0.94421517068791805</v>
      </c>
      <c r="E15" s="10" t="s">
        <v>6</v>
      </c>
      <c r="F15" s="1">
        <v>9</v>
      </c>
      <c r="G15" s="16">
        <v>74</v>
      </c>
      <c r="H15" s="15">
        <f t="shared" si="4"/>
        <v>69.895522388059703</v>
      </c>
      <c r="I15" s="5">
        <f t="shared" si="5"/>
        <v>16.846736466919122</v>
      </c>
    </row>
    <row r="16" spans="1:9" x14ac:dyDescent="0.3">
      <c r="A16" s="29" t="s">
        <v>17</v>
      </c>
      <c r="B16" s="13" t="s">
        <v>16</v>
      </c>
      <c r="C16">
        <f>(D10*F10-C10*E10)/(C12*F10-C10^2)</f>
        <v>102.49253731343283</v>
      </c>
      <c r="E16" s="10" t="s">
        <v>7</v>
      </c>
      <c r="F16" s="1">
        <v>12</v>
      </c>
      <c r="G16" s="16">
        <v>58</v>
      </c>
      <c r="H16" s="15">
        <f t="shared" si="4"/>
        <v>59.02985074626865</v>
      </c>
      <c r="I16" s="5">
        <f t="shared" si="5"/>
        <v>1.0605925595900956</v>
      </c>
    </row>
    <row r="17" spans="1:9" x14ac:dyDescent="0.3">
      <c r="A17" s="29" t="s">
        <v>18</v>
      </c>
      <c r="B17" s="13" t="s">
        <v>19</v>
      </c>
      <c r="C17">
        <f>(C12*E10-C10*D10)/(C12*F10-C10^2)</f>
        <v>-3.6218905472636815</v>
      </c>
      <c r="E17" s="10" t="s">
        <v>8</v>
      </c>
      <c r="F17" s="1">
        <v>5</v>
      </c>
      <c r="G17" s="16">
        <v>90</v>
      </c>
      <c r="H17" s="15">
        <f t="shared" si="4"/>
        <v>84.383084577114431</v>
      </c>
      <c r="I17" s="5">
        <f t="shared" si="5"/>
        <v>31.549738867849769</v>
      </c>
    </row>
    <row r="18" spans="1:9" ht="15" thickBot="1" x14ac:dyDescent="0.35">
      <c r="A18" s="29" t="s">
        <v>17</v>
      </c>
      <c r="B18" s="13" t="s">
        <v>16</v>
      </c>
      <c r="C18">
        <f>INTERCEPT(D3:D9,C3:C9)</f>
        <v>102.49253731343283</v>
      </c>
      <c r="E18" s="11" t="s">
        <v>9</v>
      </c>
      <c r="F18" s="3">
        <v>8</v>
      </c>
      <c r="G18" s="17">
        <v>78</v>
      </c>
      <c r="H18" s="31">
        <f t="shared" si="4"/>
        <v>73.517412935323378</v>
      </c>
      <c r="I18" s="32">
        <f t="shared" si="5"/>
        <v>20.093586792406175</v>
      </c>
    </row>
    <row r="19" spans="1:9" x14ac:dyDescent="0.3">
      <c r="A19" s="29" t="s">
        <v>18</v>
      </c>
      <c r="B19" s="13" t="s">
        <v>19</v>
      </c>
      <c r="C19">
        <f>SLOPE(D3:D9,C3:C9)</f>
        <v>-3.621890547263682</v>
      </c>
      <c r="I19" s="30">
        <f>SUM(I12:I18)</f>
        <v>183.29353233830832</v>
      </c>
    </row>
    <row r="20" spans="1:9" ht="15" thickBot="1" x14ac:dyDescent="0.35">
      <c r="B20" s="13" t="s">
        <v>44</v>
      </c>
      <c r="C20">
        <f>C15^2</f>
        <v>0.89154228855721418</v>
      </c>
    </row>
    <row r="21" spans="1:9" ht="15" thickBot="1" x14ac:dyDescent="0.35">
      <c r="E21" s="6" t="s">
        <v>1</v>
      </c>
      <c r="F21" s="7" t="s">
        <v>20</v>
      </c>
    </row>
    <row r="22" spans="1:9" x14ac:dyDescent="0.3">
      <c r="E22" s="12">
        <v>7</v>
      </c>
      <c r="F22" s="5">
        <f>$C$16+$C$17*E22</f>
        <v>77.139303482587067</v>
      </c>
    </row>
    <row r="23" spans="1:9" x14ac:dyDescent="0.3">
      <c r="E23" s="1">
        <v>10</v>
      </c>
      <c r="F23" s="2">
        <f t="shared" ref="F23:F24" si="6">$C$16+$C$17*E23</f>
        <v>66.273631840796014</v>
      </c>
    </row>
    <row r="24" spans="1:9" ht="15" thickBot="1" x14ac:dyDescent="0.35">
      <c r="E24" s="3">
        <v>11</v>
      </c>
      <c r="F24" s="4">
        <f t="shared" si="6"/>
        <v>62.651741293532339</v>
      </c>
    </row>
    <row r="27" spans="1:9" ht="15" thickBot="1" x14ac:dyDescent="0.35"/>
    <row r="28" spans="1:9" x14ac:dyDescent="0.3">
      <c r="B28" s="34"/>
      <c r="C28" s="34" t="s">
        <v>1</v>
      </c>
      <c r="D28" s="34" t="s">
        <v>2</v>
      </c>
      <c r="F28" t="s">
        <v>22</v>
      </c>
    </row>
    <row r="29" spans="1:9" ht="15" thickBot="1" x14ac:dyDescent="0.35">
      <c r="B29" t="s">
        <v>1</v>
      </c>
      <c r="C29">
        <v>1</v>
      </c>
    </row>
    <row r="30" spans="1:9" ht="15" thickBot="1" x14ac:dyDescent="0.35">
      <c r="B30" s="33" t="s">
        <v>2</v>
      </c>
      <c r="C30" s="33">
        <v>-0.94421517068791805</v>
      </c>
      <c r="D30" s="33">
        <v>1</v>
      </c>
      <c r="F30" s="35" t="s">
        <v>23</v>
      </c>
      <c r="G30" s="35"/>
    </row>
    <row r="31" spans="1:9" x14ac:dyDescent="0.3">
      <c r="F31" t="s">
        <v>24</v>
      </c>
      <c r="G31">
        <v>0.94421517068791783</v>
      </c>
    </row>
    <row r="32" spans="1:9" x14ac:dyDescent="0.3">
      <c r="F32" t="s">
        <v>25</v>
      </c>
      <c r="G32">
        <v>0.89154228855721385</v>
      </c>
    </row>
    <row r="33" spans="6:14" x14ac:dyDescent="0.3">
      <c r="F33" t="s">
        <v>26</v>
      </c>
      <c r="G33">
        <v>0.86985074626865655</v>
      </c>
    </row>
    <row r="34" spans="6:14" x14ac:dyDescent="0.3">
      <c r="F34" t="s">
        <v>27</v>
      </c>
      <c r="G34">
        <v>6.054643380717124</v>
      </c>
    </row>
    <row r="35" spans="6:14" ht="15" thickBot="1" x14ac:dyDescent="0.35">
      <c r="F35" s="33" t="s">
        <v>28</v>
      </c>
      <c r="G35" s="33">
        <v>7</v>
      </c>
    </row>
    <row r="37" spans="6:14" ht="15" thickBot="1" x14ac:dyDescent="0.35">
      <c r="F37" t="s">
        <v>29</v>
      </c>
    </row>
    <row r="38" spans="6:14" x14ac:dyDescent="0.3">
      <c r="F38" s="34"/>
      <c r="G38" s="34" t="s">
        <v>33</v>
      </c>
      <c r="H38" s="34" t="s">
        <v>34</v>
      </c>
      <c r="I38" s="34" t="s">
        <v>35</v>
      </c>
      <c r="J38" s="34" t="s">
        <v>8</v>
      </c>
      <c r="K38" s="34" t="s">
        <v>36</v>
      </c>
    </row>
    <row r="39" spans="6:14" x14ac:dyDescent="0.3">
      <c r="F39" t="s">
        <v>30</v>
      </c>
      <c r="G39">
        <v>1</v>
      </c>
      <c r="H39">
        <v>1506.7064676616915</v>
      </c>
      <c r="I39">
        <v>1506.7064676616915</v>
      </c>
      <c r="J39">
        <v>41.100917431192663</v>
      </c>
      <c r="K39">
        <v>1.3697467655579901E-3</v>
      </c>
    </row>
    <row r="40" spans="6:14" x14ac:dyDescent="0.3">
      <c r="F40" t="s">
        <v>31</v>
      </c>
      <c r="G40">
        <v>5</v>
      </c>
      <c r="H40">
        <v>183.29353233830844</v>
      </c>
      <c r="I40">
        <v>36.658706467661688</v>
      </c>
    </row>
    <row r="41" spans="6:14" ht="15" thickBot="1" x14ac:dyDescent="0.35">
      <c r="F41" s="33" t="s">
        <v>32</v>
      </c>
      <c r="G41" s="33">
        <v>6</v>
      </c>
      <c r="H41" s="33">
        <v>1690</v>
      </c>
      <c r="I41" s="33"/>
      <c r="J41" s="33"/>
      <c r="K41" s="33"/>
    </row>
    <row r="42" spans="6:14" ht="15" thickBot="1" x14ac:dyDescent="0.35"/>
    <row r="43" spans="6:14" x14ac:dyDescent="0.3">
      <c r="F43" s="34"/>
      <c r="G43" s="34" t="s">
        <v>37</v>
      </c>
      <c r="H43" s="34" t="s">
        <v>27</v>
      </c>
      <c r="I43" s="34" t="s">
        <v>38</v>
      </c>
      <c r="J43" s="34" t="s">
        <v>39</v>
      </c>
      <c r="K43" s="34" t="s">
        <v>40</v>
      </c>
      <c r="L43" s="34" t="s">
        <v>41</v>
      </c>
      <c r="M43" s="34" t="s">
        <v>42</v>
      </c>
      <c r="N43" s="34" t="s">
        <v>43</v>
      </c>
    </row>
    <row r="44" spans="6:14" x14ac:dyDescent="0.3">
      <c r="F44" t="s">
        <v>17</v>
      </c>
      <c r="G44">
        <v>102.49253731343283</v>
      </c>
      <c r="H44">
        <v>5.1380677404490225</v>
      </c>
      <c r="I44">
        <v>19.947681208359445</v>
      </c>
      <c r="J44">
        <v>5.8508415074810417E-6</v>
      </c>
      <c r="K44">
        <v>89.284713709565651</v>
      </c>
      <c r="L44">
        <v>115.70036091730002</v>
      </c>
      <c r="M44">
        <v>89.284713709565651</v>
      </c>
      <c r="N44">
        <v>115.70036091730002</v>
      </c>
    </row>
    <row r="45" spans="6:14" ht="15" thickBot="1" x14ac:dyDescent="0.35">
      <c r="F45" s="33" t="s">
        <v>1</v>
      </c>
      <c r="G45" s="33">
        <v>-3.6218905472636815</v>
      </c>
      <c r="H45" s="33">
        <v>0.56494941577112823</v>
      </c>
      <c r="I45" s="33">
        <v>-6.4109997216653083</v>
      </c>
      <c r="J45" s="33">
        <v>1.3697467655579901E-3</v>
      </c>
      <c r="K45" s="33">
        <v>-5.0741392534982923</v>
      </c>
      <c r="L45" s="33">
        <v>-2.1696418410290708</v>
      </c>
      <c r="M45" s="33">
        <v>-5.0741392534982923</v>
      </c>
      <c r="N45" s="33">
        <v>-2.1696418410290708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C032C-28C8-4BC8-80F9-F34887F7F3EE}">
  <dimension ref="B2:O21"/>
  <sheetViews>
    <sheetView topLeftCell="A2" workbookViewId="0">
      <selection activeCell="E12" sqref="E12"/>
    </sheetView>
  </sheetViews>
  <sheetFormatPr defaultRowHeight="14.4" x14ac:dyDescent="0.3"/>
  <cols>
    <col min="7" max="7" width="17.44140625" bestFit="1" customWidth="1"/>
    <col min="8" max="8" width="12.6640625" bestFit="1" customWidth="1"/>
    <col min="9" max="9" width="13.44140625" bestFit="1" customWidth="1"/>
    <col min="10" max="10" width="12.6640625" bestFit="1" customWidth="1"/>
    <col min="11" max="11" width="12" bestFit="1" customWidth="1"/>
    <col min="12" max="12" width="12.6640625" bestFit="1" customWidth="1"/>
    <col min="13" max="13" width="12" bestFit="1" customWidth="1"/>
    <col min="14" max="14" width="12.6640625" bestFit="1" customWidth="1"/>
    <col min="15" max="15" width="12.109375" bestFit="1" customWidth="1"/>
  </cols>
  <sheetData>
    <row r="2" spans="2:12" ht="15" thickBot="1" x14ac:dyDescent="0.35"/>
    <row r="3" spans="2:12" ht="15" thickBot="1" x14ac:dyDescent="0.35">
      <c r="B3" s="6" t="s">
        <v>0</v>
      </c>
      <c r="C3" s="27" t="s">
        <v>45</v>
      </c>
      <c r="D3" s="27" t="s">
        <v>46</v>
      </c>
      <c r="E3" s="7" t="s">
        <v>2</v>
      </c>
      <c r="G3" t="s">
        <v>22</v>
      </c>
    </row>
    <row r="4" spans="2:12" ht="15" thickBot="1" x14ac:dyDescent="0.35">
      <c r="B4" s="12" t="s">
        <v>3</v>
      </c>
      <c r="C4" s="38">
        <v>3.2</v>
      </c>
      <c r="D4" s="38">
        <v>22</v>
      </c>
      <c r="E4" s="5">
        <v>550</v>
      </c>
    </row>
    <row r="5" spans="2:12" x14ac:dyDescent="0.3">
      <c r="B5" s="1" t="s">
        <v>4</v>
      </c>
      <c r="C5" s="36">
        <v>2.7</v>
      </c>
      <c r="D5" s="36">
        <v>27</v>
      </c>
      <c r="E5" s="2">
        <v>570</v>
      </c>
      <c r="G5" s="35" t="s">
        <v>23</v>
      </c>
      <c r="H5" s="35"/>
    </row>
    <row r="6" spans="2:12" x14ac:dyDescent="0.3">
      <c r="B6" s="1" t="s">
        <v>5</v>
      </c>
      <c r="C6" s="36">
        <v>2.5</v>
      </c>
      <c r="D6" s="36">
        <v>24</v>
      </c>
      <c r="E6" s="2">
        <v>525</v>
      </c>
      <c r="G6" t="s">
        <v>24</v>
      </c>
      <c r="H6">
        <v>0.98928820282730667</v>
      </c>
    </row>
    <row r="7" spans="2:12" x14ac:dyDescent="0.3">
      <c r="B7" s="1" t="s">
        <v>6</v>
      </c>
      <c r="C7" s="36">
        <v>3.4</v>
      </c>
      <c r="D7" s="36">
        <v>28</v>
      </c>
      <c r="E7" s="2">
        <v>670</v>
      </c>
      <c r="G7" t="s">
        <v>25</v>
      </c>
      <c r="H7">
        <v>0.97869114825328229</v>
      </c>
    </row>
    <row r="8" spans="2:12" ht="15" thickBot="1" x14ac:dyDescent="0.35">
      <c r="B8" s="3" t="s">
        <v>7</v>
      </c>
      <c r="C8" s="37">
        <v>2.2000000000000002</v>
      </c>
      <c r="D8" s="37">
        <v>23</v>
      </c>
      <c r="E8" s="4">
        <v>490</v>
      </c>
      <c r="G8" t="s">
        <v>26</v>
      </c>
      <c r="H8">
        <v>0.95738229650656459</v>
      </c>
    </row>
    <row r="9" spans="2:12" x14ac:dyDescent="0.3">
      <c r="G9" t="s">
        <v>27</v>
      </c>
      <c r="H9">
        <v>14.009087214635695</v>
      </c>
    </row>
    <row r="10" spans="2:12" ht="15" thickBot="1" x14ac:dyDescent="0.35">
      <c r="G10" s="33" t="s">
        <v>28</v>
      </c>
      <c r="H10" s="33">
        <v>5</v>
      </c>
    </row>
    <row r="11" spans="2:12" ht="15" thickBot="1" x14ac:dyDescent="0.35">
      <c r="C11" s="6" t="s">
        <v>45</v>
      </c>
      <c r="D11" s="27" t="s">
        <v>46</v>
      </c>
      <c r="E11" s="7" t="s">
        <v>2</v>
      </c>
    </row>
    <row r="12" spans="2:12" ht="15" thickBot="1" x14ac:dyDescent="0.35">
      <c r="C12" s="12">
        <v>3</v>
      </c>
      <c r="D12" s="38">
        <v>25</v>
      </c>
      <c r="E12" s="26">
        <f>$H$19+$H$20*C12+$H$21*D12</f>
        <v>581.43462523174719</v>
      </c>
      <c r="G12" t="s">
        <v>29</v>
      </c>
    </row>
    <row r="13" spans="2:12" x14ac:dyDescent="0.3">
      <c r="C13" s="1">
        <v>2.8</v>
      </c>
      <c r="D13" s="36">
        <v>24</v>
      </c>
      <c r="E13" s="2">
        <f t="shared" ref="E13:E14" si="0">$H$19+$H$20*C13+$H$21*D13</f>
        <v>549.37362055266181</v>
      </c>
      <c r="G13" s="34"/>
      <c r="H13" s="34" t="s">
        <v>33</v>
      </c>
      <c r="I13" s="34" t="s">
        <v>34</v>
      </c>
      <c r="J13" s="34" t="s">
        <v>35</v>
      </c>
      <c r="K13" s="34" t="s">
        <v>8</v>
      </c>
      <c r="L13" s="34" t="s">
        <v>36</v>
      </c>
    </row>
    <row r="14" spans="2:12" ht="15" thickBot="1" x14ac:dyDescent="0.35">
      <c r="C14" s="3">
        <v>3</v>
      </c>
      <c r="D14" s="37">
        <v>23</v>
      </c>
      <c r="E14" s="4">
        <f t="shared" si="0"/>
        <v>552.3686766134017</v>
      </c>
      <c r="G14" t="s">
        <v>30</v>
      </c>
      <c r="H14">
        <v>2</v>
      </c>
      <c r="I14">
        <v>18027.49095082546</v>
      </c>
      <c r="J14">
        <v>9013.7454754127302</v>
      </c>
      <c r="K14">
        <v>45.928854350588743</v>
      </c>
      <c r="L14">
        <v>2.1308851746717622E-2</v>
      </c>
    </row>
    <row r="15" spans="2:12" x14ac:dyDescent="0.3">
      <c r="G15" t="s">
        <v>31</v>
      </c>
      <c r="H15">
        <v>2</v>
      </c>
      <c r="I15">
        <v>392.50904917453863</v>
      </c>
      <c r="J15">
        <v>196.25452458726932</v>
      </c>
    </row>
    <row r="16" spans="2:12" ht="15" thickBot="1" x14ac:dyDescent="0.35">
      <c r="G16" s="33" t="s">
        <v>32</v>
      </c>
      <c r="H16" s="33">
        <v>4</v>
      </c>
      <c r="I16" s="33">
        <v>18420</v>
      </c>
      <c r="J16" s="33"/>
      <c r="K16" s="33"/>
      <c r="L16" s="33"/>
    </row>
    <row r="17" spans="7:15" ht="15" thickBot="1" x14ac:dyDescent="0.35"/>
    <row r="18" spans="7:15" x14ac:dyDescent="0.3">
      <c r="G18" s="34"/>
      <c r="H18" s="34" t="s">
        <v>37</v>
      </c>
      <c r="I18" s="34" t="s">
        <v>27</v>
      </c>
      <c r="J18" s="34" t="s">
        <v>38</v>
      </c>
      <c r="K18" s="34" t="s">
        <v>39</v>
      </c>
      <c r="L18" s="34" t="s">
        <v>40</v>
      </c>
      <c r="M18" s="34" t="s">
        <v>41</v>
      </c>
      <c r="N18" s="34" t="s">
        <v>42</v>
      </c>
      <c r="O18" s="34" t="s">
        <v>43</v>
      </c>
    </row>
    <row r="19" spans="7:15" x14ac:dyDescent="0.3">
      <c r="G19" t="s">
        <v>17</v>
      </c>
      <c r="H19">
        <v>-44.81018804626126</v>
      </c>
      <c r="I19">
        <v>69.246866630890381</v>
      </c>
      <c r="J19">
        <v>-0.64710780756499753</v>
      </c>
      <c r="K19">
        <v>0.58391574508017841</v>
      </c>
      <c r="L19">
        <v>-342.75540778225883</v>
      </c>
      <c r="M19">
        <v>253.13503168973631</v>
      </c>
      <c r="N19">
        <v>-342.75540778225883</v>
      </c>
      <c r="O19">
        <v>253.13503168973631</v>
      </c>
    </row>
    <row r="20" spans="7:15" x14ac:dyDescent="0.3">
      <c r="G20" t="s">
        <v>45</v>
      </c>
      <c r="H20">
        <v>87.640151849563026</v>
      </c>
      <c r="I20">
        <v>15.237186664924886</v>
      </c>
      <c r="J20">
        <v>5.7517279125618073</v>
      </c>
      <c r="K20">
        <v>2.8922600815111749E-2</v>
      </c>
      <c r="L20">
        <v>22.079829052021836</v>
      </c>
      <c r="M20">
        <v>153.20047464710422</v>
      </c>
      <c r="N20">
        <v>22.079829052021836</v>
      </c>
      <c r="O20">
        <v>153.20047464710422</v>
      </c>
    </row>
    <row r="21" spans="7:15" ht="15" thickBot="1" x14ac:dyDescent="0.35">
      <c r="G21" s="33" t="s">
        <v>46</v>
      </c>
      <c r="H21" s="33">
        <v>14.532974309172776</v>
      </c>
      <c r="I21" s="33">
        <v>2.9137375361504319</v>
      </c>
      <c r="J21" s="33">
        <v>4.9877431061870565</v>
      </c>
      <c r="K21" s="33">
        <v>3.7924876930238542E-2</v>
      </c>
      <c r="L21" s="33">
        <v>1.9961735454816427</v>
      </c>
      <c r="M21" s="33">
        <v>27.069775072863909</v>
      </c>
      <c r="N21" s="33">
        <v>1.9961735454816427</v>
      </c>
      <c r="O21" s="33">
        <v>27.069775072863909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CA887-0655-4A9A-B187-0C53C8903A15}">
  <dimension ref="B1:M23"/>
  <sheetViews>
    <sheetView tabSelected="1" zoomScale="140" zoomScaleNormal="140" workbookViewId="0">
      <selection activeCell="K14" sqref="K14"/>
    </sheetView>
  </sheetViews>
  <sheetFormatPr defaultRowHeight="14.4" x14ac:dyDescent="0.3"/>
  <cols>
    <col min="2" max="2" width="9.5546875" customWidth="1"/>
    <col min="3" max="3" width="9.44140625" customWidth="1"/>
    <col min="6" max="6" width="9.6640625" customWidth="1"/>
    <col min="8" max="8" width="9.109375" customWidth="1"/>
    <col min="10" max="10" width="9.21875" customWidth="1"/>
  </cols>
  <sheetData>
    <row r="1" spans="2:13" ht="15" thickBot="1" x14ac:dyDescent="0.35"/>
    <row r="2" spans="2:13" ht="15" thickBot="1" x14ac:dyDescent="0.35">
      <c r="E2" s="66" t="s">
        <v>47</v>
      </c>
      <c r="F2" s="67"/>
      <c r="H2" s="66" t="s">
        <v>47</v>
      </c>
      <c r="I2" s="67"/>
      <c r="K2" s="66" t="s">
        <v>47</v>
      </c>
      <c r="L2" s="67"/>
    </row>
    <row r="3" spans="2:13" ht="15" thickBot="1" x14ac:dyDescent="0.35">
      <c r="B3" s="40" t="s">
        <v>48</v>
      </c>
      <c r="C3" s="8" t="s">
        <v>49</v>
      </c>
      <c r="D3" s="41" t="s">
        <v>50</v>
      </c>
      <c r="E3" s="8" t="s">
        <v>51</v>
      </c>
      <c r="F3" s="41" t="s">
        <v>52</v>
      </c>
      <c r="G3" s="39" t="s">
        <v>53</v>
      </c>
      <c r="H3" s="8" t="s">
        <v>54</v>
      </c>
      <c r="I3" s="41" t="s">
        <v>55</v>
      </c>
      <c r="J3" s="39" t="s">
        <v>53</v>
      </c>
      <c r="K3" s="41" t="s">
        <v>56</v>
      </c>
      <c r="L3" s="41" t="s">
        <v>57</v>
      </c>
      <c r="M3" s="39" t="s">
        <v>53</v>
      </c>
    </row>
    <row r="4" spans="2:13" x14ac:dyDescent="0.3">
      <c r="B4" s="42">
        <v>1</v>
      </c>
      <c r="C4" s="43">
        <v>1</v>
      </c>
      <c r="D4" s="44">
        <v>1</v>
      </c>
      <c r="E4" s="109">
        <f>SQRT((C4-$C$12)^2+(D4-$D$12)^2)</f>
        <v>0</v>
      </c>
      <c r="F4" s="110">
        <f>SQRT((C4-$C$13)^2+(D4-$D$13)^2)</f>
        <v>7.2111025509279782</v>
      </c>
      <c r="G4" s="63" t="str">
        <f>IF(E4&lt;=F4,"C1","C2")</f>
        <v>C1</v>
      </c>
      <c r="H4" s="109">
        <f>SQRT((C4-$C$14)^2+(D4-$D$14)^2)</f>
        <v>1.5723301886761007</v>
      </c>
      <c r="I4" s="110">
        <f>SQRT((C4-$C$15)^2+(D4-$D$15)^2)</f>
        <v>5.3764532919016421</v>
      </c>
      <c r="J4" s="63" t="str">
        <f>IF(H4&lt;=I4,"C1","C2")</f>
        <v>C1</v>
      </c>
      <c r="K4" s="109">
        <f>SQRT((C4-$C$16)^2+(D4-$D$16)^2)</f>
        <v>0.55901699437494745</v>
      </c>
      <c r="L4" s="110">
        <f>SQRT((C4-$C$17)^2+(D4-$D$17)^2)</f>
        <v>5.0219518117958879</v>
      </c>
      <c r="M4" s="45" t="str">
        <f>IF(K4&lt;=L4,"C1","C2")</f>
        <v>C1</v>
      </c>
    </row>
    <row r="5" spans="2:13" x14ac:dyDescent="0.3">
      <c r="B5" s="42">
        <v>2</v>
      </c>
      <c r="C5" s="43">
        <v>1.5</v>
      </c>
      <c r="D5" s="44">
        <v>2</v>
      </c>
      <c r="E5" s="111">
        <f t="shared" ref="E5:E10" si="0">SQRT((C5-$C$12)^2+(D5-$D$12)^2)</f>
        <v>1.1180339887498949</v>
      </c>
      <c r="F5" s="112">
        <f t="shared" ref="F5:F10" si="1">SQRT((C5-$C$13)^2+(D5-$D$13)^2)</f>
        <v>6.103277807866851</v>
      </c>
      <c r="G5" s="64" t="str">
        <f t="shared" ref="G5:G10" si="2">IF(E5&lt;=F5,"C1","C2")</f>
        <v>C1</v>
      </c>
      <c r="H5" s="111">
        <f t="shared" ref="H5:H10" si="3">SQRT((C5-$C$14)^2+(D5-$D$14)^2)</f>
        <v>0.47140452079103173</v>
      </c>
      <c r="I5" s="112">
        <f t="shared" ref="I5:I10" si="4">SQRT((C5-$C$15)^2+(D5-$D$15)^2)</f>
        <v>4.2756578441217679</v>
      </c>
      <c r="J5" s="64" t="str">
        <f t="shared" ref="J5:J10" si="5">IF(H5&lt;=I5,"C1","C2")</f>
        <v>C1</v>
      </c>
      <c r="K5" s="111">
        <f t="shared" ref="K5:K10" si="6">SQRT((C5-$C$16)^2+(D5-$D$16)^2)</f>
        <v>0.55901699437494745</v>
      </c>
      <c r="L5" s="112">
        <f t="shared" ref="L5:L10" si="7">SQRT((C5-$C$17)^2+(D5-$D$17)^2)</f>
        <v>3.9204591567825315</v>
      </c>
      <c r="M5" s="46" t="str">
        <f t="shared" ref="M5:M10" si="8">IF(K5&lt;=L5,"C1","C2")</f>
        <v>C1</v>
      </c>
    </row>
    <row r="6" spans="2:13" x14ac:dyDescent="0.3">
      <c r="B6" s="42">
        <v>3</v>
      </c>
      <c r="C6" s="43">
        <v>3</v>
      </c>
      <c r="D6" s="44">
        <v>4</v>
      </c>
      <c r="E6" s="111">
        <f t="shared" si="0"/>
        <v>3.6055512754639891</v>
      </c>
      <c r="F6" s="112">
        <f t="shared" si="1"/>
        <v>3.6055512754639891</v>
      </c>
      <c r="G6" s="64" t="str">
        <f t="shared" si="2"/>
        <v>C1</v>
      </c>
      <c r="H6" s="113">
        <f t="shared" si="3"/>
        <v>2.0344259359556172</v>
      </c>
      <c r="I6" s="114">
        <f t="shared" si="4"/>
        <v>1.7765838004439869</v>
      </c>
      <c r="J6" s="64" t="str">
        <f t="shared" si="5"/>
        <v>C2</v>
      </c>
      <c r="K6" s="113">
        <f t="shared" si="6"/>
        <v>3.0516389039334255</v>
      </c>
      <c r="L6" s="114">
        <f t="shared" si="7"/>
        <v>1.4212670403551892</v>
      </c>
      <c r="M6" s="46" t="str">
        <f t="shared" si="8"/>
        <v>C2</v>
      </c>
    </row>
    <row r="7" spans="2:13" x14ac:dyDescent="0.3">
      <c r="B7" s="42">
        <v>4</v>
      </c>
      <c r="C7" s="43">
        <v>5</v>
      </c>
      <c r="D7" s="44">
        <v>7</v>
      </c>
      <c r="E7" s="113">
        <f t="shared" si="0"/>
        <v>7.2111025509279782</v>
      </c>
      <c r="F7" s="114">
        <f t="shared" si="1"/>
        <v>0</v>
      </c>
      <c r="G7" s="64" t="str">
        <f t="shared" si="2"/>
        <v>C2</v>
      </c>
      <c r="H7" s="113">
        <f t="shared" si="3"/>
        <v>5.6396414385628768</v>
      </c>
      <c r="I7" s="114">
        <f t="shared" si="4"/>
        <v>1.845602882529175</v>
      </c>
      <c r="J7" s="64" t="str">
        <f t="shared" si="5"/>
        <v>C2</v>
      </c>
      <c r="K7" s="113">
        <f t="shared" si="6"/>
        <v>6.656763477847174</v>
      </c>
      <c r="L7" s="114">
        <f t="shared" si="7"/>
        <v>2.1954498400100153</v>
      </c>
      <c r="M7" s="46" t="str">
        <f t="shared" si="8"/>
        <v>C2</v>
      </c>
    </row>
    <row r="8" spans="2:13" x14ac:dyDescent="0.3">
      <c r="B8" s="42">
        <v>5</v>
      </c>
      <c r="C8" s="43">
        <v>3.5</v>
      </c>
      <c r="D8" s="44">
        <v>5</v>
      </c>
      <c r="E8" s="113">
        <f t="shared" si="0"/>
        <v>4.7169905660283016</v>
      </c>
      <c r="F8" s="114">
        <f t="shared" si="1"/>
        <v>2.5</v>
      </c>
      <c r="G8" s="64" t="str">
        <f t="shared" si="2"/>
        <v>C2</v>
      </c>
      <c r="H8" s="113">
        <f t="shared" si="3"/>
        <v>3.1446603773522015</v>
      </c>
      <c r="I8" s="114">
        <f t="shared" si="4"/>
        <v>0.72886898685566259</v>
      </c>
      <c r="J8" s="64" t="str">
        <f t="shared" si="5"/>
        <v>C2</v>
      </c>
      <c r="K8" s="113">
        <f t="shared" si="6"/>
        <v>4.1608292442733097</v>
      </c>
      <c r="L8" s="114">
        <f t="shared" si="7"/>
        <v>0.41231056256176585</v>
      </c>
      <c r="M8" s="46" t="str">
        <f t="shared" si="8"/>
        <v>C2</v>
      </c>
    </row>
    <row r="9" spans="2:13" x14ac:dyDescent="0.3">
      <c r="B9" s="42">
        <v>6</v>
      </c>
      <c r="C9" s="43">
        <v>4.5</v>
      </c>
      <c r="D9" s="44">
        <v>5</v>
      </c>
      <c r="E9" s="113">
        <f t="shared" si="0"/>
        <v>5.315072906367325</v>
      </c>
      <c r="F9" s="114">
        <f t="shared" si="1"/>
        <v>2.0615528128088303</v>
      </c>
      <c r="G9" s="64" t="str">
        <f t="shared" si="2"/>
        <v>C2</v>
      </c>
      <c r="H9" s="113">
        <f t="shared" si="3"/>
        <v>3.7712361663282534</v>
      </c>
      <c r="I9" s="114">
        <f t="shared" si="4"/>
        <v>0.5303300858899106</v>
      </c>
      <c r="J9" s="64" t="str">
        <f t="shared" si="5"/>
        <v>C2</v>
      </c>
      <c r="K9" s="113">
        <f t="shared" si="6"/>
        <v>4.7762432936356998</v>
      </c>
      <c r="L9" s="114">
        <f t="shared" si="7"/>
        <v>0.60827625302982202</v>
      </c>
      <c r="M9" s="46" t="str">
        <f t="shared" si="8"/>
        <v>C2</v>
      </c>
    </row>
    <row r="10" spans="2:13" ht="15" thickBot="1" x14ac:dyDescent="0.35">
      <c r="B10" s="48">
        <v>7</v>
      </c>
      <c r="C10" s="49">
        <v>3.5</v>
      </c>
      <c r="D10" s="50">
        <v>4.5</v>
      </c>
      <c r="E10" s="115">
        <f t="shared" si="0"/>
        <v>4.3011626335213133</v>
      </c>
      <c r="F10" s="116">
        <f t="shared" si="1"/>
        <v>2.9154759474226504</v>
      </c>
      <c r="G10" s="65" t="str">
        <f t="shared" si="2"/>
        <v>C2</v>
      </c>
      <c r="H10" s="115">
        <f t="shared" si="3"/>
        <v>2.733536577809454</v>
      </c>
      <c r="I10" s="116">
        <f t="shared" si="4"/>
        <v>1.0752906583803283</v>
      </c>
      <c r="J10" s="65" t="str">
        <f t="shared" si="5"/>
        <v>C2</v>
      </c>
      <c r="K10" s="115">
        <f t="shared" si="6"/>
        <v>3.75</v>
      </c>
      <c r="L10" s="116">
        <f t="shared" si="7"/>
        <v>0.72111025509279758</v>
      </c>
      <c r="M10" s="47" t="str">
        <f t="shared" si="8"/>
        <v>C2</v>
      </c>
    </row>
    <row r="11" spans="2:13" ht="15" thickBot="1" x14ac:dyDescent="0.35"/>
    <row r="12" spans="2:13" x14ac:dyDescent="0.3">
      <c r="B12" s="51" t="s">
        <v>58</v>
      </c>
      <c r="C12" s="52">
        <v>1</v>
      </c>
      <c r="D12" s="53">
        <v>1</v>
      </c>
    </row>
    <row r="13" spans="2:13" ht="15" thickBot="1" x14ac:dyDescent="0.35">
      <c r="B13" s="54" t="s">
        <v>59</v>
      </c>
      <c r="C13" s="49">
        <v>5</v>
      </c>
      <c r="D13" s="55">
        <v>7</v>
      </c>
    </row>
    <row r="14" spans="2:13" x14ac:dyDescent="0.3">
      <c r="B14" s="51" t="s">
        <v>58</v>
      </c>
      <c r="C14" s="52">
        <f>AVERAGE(C4:C6)</f>
        <v>1.8333333333333333</v>
      </c>
      <c r="D14" s="53">
        <f>AVERAGE(D4:D6)</f>
        <v>2.3333333333333335</v>
      </c>
    </row>
    <row r="15" spans="2:13" ht="15" thickBot="1" x14ac:dyDescent="0.35">
      <c r="B15" s="54" t="s">
        <v>59</v>
      </c>
      <c r="C15" s="49">
        <f>AVERAGE(C7:C10)</f>
        <v>4.125</v>
      </c>
      <c r="D15" s="55">
        <f>AVERAGE(D7:D10)</f>
        <v>5.375</v>
      </c>
    </row>
    <row r="16" spans="2:13" x14ac:dyDescent="0.3">
      <c r="B16" s="51" t="s">
        <v>58</v>
      </c>
      <c r="C16" s="43">
        <f>AVERAGE(C4:C5)</f>
        <v>1.25</v>
      </c>
      <c r="D16" s="56">
        <f>AVERAGE(D4:D5)</f>
        <v>1.5</v>
      </c>
    </row>
    <row r="17" spans="2:6" ht="15" thickBot="1" x14ac:dyDescent="0.35">
      <c r="B17" s="54" t="s">
        <v>59</v>
      </c>
      <c r="C17" s="49">
        <f>AVERAGE(C6:C10)</f>
        <v>3.9</v>
      </c>
      <c r="D17" s="55">
        <f>AVERAGE(D6:D10)</f>
        <v>5.0999999999999996</v>
      </c>
    </row>
    <row r="19" spans="2:6" ht="15" thickBot="1" x14ac:dyDescent="0.35">
      <c r="B19" s="68" t="s">
        <v>60</v>
      </c>
      <c r="C19" s="68"/>
    </row>
    <row r="20" spans="2:6" ht="15" thickBot="1" x14ac:dyDescent="0.35">
      <c r="B20" s="57" t="s">
        <v>49</v>
      </c>
      <c r="C20" s="58" t="s">
        <v>50</v>
      </c>
      <c r="D20" s="57" t="s">
        <v>61</v>
      </c>
      <c r="E20" s="59" t="s">
        <v>62</v>
      </c>
      <c r="F20" s="58" t="s">
        <v>63</v>
      </c>
    </row>
    <row r="21" spans="2:6" ht="15" thickBot="1" x14ac:dyDescent="0.35">
      <c r="B21" s="60">
        <v>3</v>
      </c>
      <c r="C21" s="61">
        <v>3</v>
      </c>
      <c r="D21" s="61">
        <f>SQRT((C16-B21)^2+(C21-D16)^2)</f>
        <v>2.3048861143232218</v>
      </c>
      <c r="E21" s="61">
        <f>SQRT((B21-C17)^2+(C21-D17)^2)</f>
        <v>2.2847319317591719</v>
      </c>
      <c r="F21" s="62" t="str">
        <f>IF(D21&lt;=E21,"C1","C2")</f>
        <v>C2</v>
      </c>
    </row>
    <row r="23" spans="2:6" x14ac:dyDescent="0.3">
      <c r="B23" t="s">
        <v>82</v>
      </c>
      <c r="C23" t="s">
        <v>83</v>
      </c>
      <c r="D23" t="s">
        <v>84</v>
      </c>
    </row>
  </sheetData>
  <mergeCells count="4">
    <mergeCell ref="E2:F2"/>
    <mergeCell ref="H2:I2"/>
    <mergeCell ref="K2:L2"/>
    <mergeCell ref="B19:C19"/>
  </mergeCells>
  <pageMargins left="0.7" right="0.7" top="0.75" bottom="0.75" header="0.3" footer="0.3"/>
  <ignoredErrors>
    <ignoredError sqref="C14:D15 C16:D17" formulaRange="1"/>
  </ignoredError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451EB0-BE4F-468C-B5AA-F0380EC94ADA}">
  <dimension ref="B1:S31"/>
  <sheetViews>
    <sheetView topLeftCell="B1" workbookViewId="0">
      <selection activeCell="B1" sqref="B1:L1"/>
    </sheetView>
  </sheetViews>
  <sheetFormatPr defaultRowHeight="14.4" x14ac:dyDescent="0.3"/>
  <cols>
    <col min="2" max="2" width="8.5546875" bestFit="1" customWidth="1"/>
    <col min="3" max="3" width="12.21875" bestFit="1" customWidth="1"/>
    <col min="4" max="4" width="10.5546875" bestFit="1" customWidth="1"/>
    <col min="9" max="10" width="12.21875" bestFit="1" customWidth="1"/>
    <col min="14" max="15" width="12.21875" bestFit="1" customWidth="1"/>
    <col min="16" max="16" width="10.5546875" bestFit="1" customWidth="1"/>
  </cols>
  <sheetData>
    <row r="1" spans="2:19" ht="23.4" x14ac:dyDescent="0.45">
      <c r="B1" s="69" t="s">
        <v>64</v>
      </c>
      <c r="C1" s="70"/>
      <c r="D1" s="70"/>
      <c r="E1" s="70"/>
      <c r="F1" s="70"/>
      <c r="G1" s="70"/>
      <c r="H1" s="70"/>
      <c r="I1" s="70"/>
      <c r="J1" s="70"/>
      <c r="K1" s="70"/>
      <c r="L1" s="70"/>
    </row>
    <row r="2" spans="2:19" ht="16.2" thickBot="1" x14ac:dyDescent="0.35">
      <c r="B2" s="71"/>
      <c r="C2" s="71"/>
      <c r="D2" s="71"/>
      <c r="E2" s="71"/>
      <c r="F2" s="71"/>
      <c r="G2" s="71"/>
      <c r="H2" s="71"/>
    </row>
    <row r="3" spans="2:19" ht="16.2" thickBot="1" x14ac:dyDescent="0.35">
      <c r="B3" s="71"/>
      <c r="C3" s="71"/>
      <c r="D3" s="71"/>
      <c r="E3" s="71"/>
      <c r="F3" s="71"/>
      <c r="G3" s="71"/>
      <c r="H3" s="71"/>
      <c r="M3" s="72" t="s">
        <v>47</v>
      </c>
      <c r="N3" s="73" t="s">
        <v>65</v>
      </c>
      <c r="O3" s="74" t="s">
        <v>66</v>
      </c>
      <c r="P3" s="74" t="s">
        <v>67</v>
      </c>
      <c r="Q3" s="74" t="s">
        <v>68</v>
      </c>
      <c r="R3" s="74" t="s">
        <v>69</v>
      </c>
      <c r="S3" s="75" t="s">
        <v>70</v>
      </c>
    </row>
    <row r="4" spans="2:19" ht="15.6" x14ac:dyDescent="0.3">
      <c r="B4" s="71"/>
      <c r="C4" s="71"/>
      <c r="D4" s="71"/>
      <c r="E4" s="71"/>
      <c r="F4" s="71"/>
      <c r="G4" s="71"/>
      <c r="H4" s="71"/>
      <c r="M4" s="76" t="s">
        <v>65</v>
      </c>
      <c r="N4" s="77">
        <v>0</v>
      </c>
      <c r="O4" s="38">
        <v>662</v>
      </c>
      <c r="P4" s="38">
        <v>877</v>
      </c>
      <c r="Q4" s="38">
        <v>255</v>
      </c>
      <c r="R4" s="38">
        <v>412</v>
      </c>
      <c r="S4" s="15">
        <v>996</v>
      </c>
    </row>
    <row r="5" spans="2:19" ht="15.6" x14ac:dyDescent="0.3">
      <c r="B5" s="71"/>
      <c r="C5" s="71"/>
      <c r="D5" s="71"/>
      <c r="E5" s="71"/>
      <c r="F5" s="71"/>
      <c r="G5" s="71"/>
      <c r="H5" s="71"/>
      <c r="M5" s="78" t="s">
        <v>66</v>
      </c>
      <c r="N5" s="79">
        <v>662</v>
      </c>
      <c r="O5" s="36">
        <v>0</v>
      </c>
      <c r="P5" s="36">
        <v>295</v>
      </c>
      <c r="Q5" s="36">
        <v>468</v>
      </c>
      <c r="R5" s="36">
        <v>268</v>
      </c>
      <c r="S5" s="16">
        <v>400</v>
      </c>
    </row>
    <row r="6" spans="2:19" ht="15.6" x14ac:dyDescent="0.3">
      <c r="B6" s="71"/>
      <c r="C6" s="71"/>
      <c r="D6" s="71"/>
      <c r="E6" s="71"/>
      <c r="F6" s="71"/>
      <c r="G6" s="71"/>
      <c r="H6" s="71"/>
      <c r="M6" s="78" t="s">
        <v>67</v>
      </c>
      <c r="N6" s="79">
        <v>877</v>
      </c>
      <c r="O6" s="36">
        <v>295</v>
      </c>
      <c r="P6" s="36">
        <v>0</v>
      </c>
      <c r="Q6" s="36">
        <v>754</v>
      </c>
      <c r="R6" s="36">
        <v>564</v>
      </c>
      <c r="S6" s="80">
        <v>138</v>
      </c>
    </row>
    <row r="7" spans="2:19" ht="15.6" x14ac:dyDescent="0.3">
      <c r="B7" s="71"/>
      <c r="C7" s="71"/>
      <c r="D7" s="71"/>
      <c r="E7" s="71"/>
      <c r="F7" s="71"/>
      <c r="G7" s="71"/>
      <c r="H7" s="71"/>
      <c r="M7" s="78" t="s">
        <v>68</v>
      </c>
      <c r="N7" s="79">
        <v>255</v>
      </c>
      <c r="O7" s="36">
        <v>468</v>
      </c>
      <c r="P7" s="36">
        <v>754</v>
      </c>
      <c r="Q7" s="36">
        <v>0</v>
      </c>
      <c r="R7" s="36">
        <v>219</v>
      </c>
      <c r="S7" s="16">
        <v>869</v>
      </c>
    </row>
    <row r="8" spans="2:19" ht="15.6" x14ac:dyDescent="0.3">
      <c r="B8" s="71"/>
      <c r="C8" s="71"/>
      <c r="D8" s="71"/>
      <c r="E8" s="71"/>
      <c r="F8" s="71"/>
      <c r="G8" s="71"/>
      <c r="H8" s="71"/>
      <c r="M8" s="78" t="s">
        <v>69</v>
      </c>
      <c r="N8" s="79">
        <v>412</v>
      </c>
      <c r="O8" s="36">
        <v>268</v>
      </c>
      <c r="P8" s="36">
        <v>564</v>
      </c>
      <c r="Q8" s="36">
        <v>219</v>
      </c>
      <c r="R8" s="36">
        <v>0</v>
      </c>
      <c r="S8" s="16">
        <v>669</v>
      </c>
    </row>
    <row r="9" spans="2:19" ht="16.2" thickBot="1" x14ac:dyDescent="0.35">
      <c r="B9" s="71"/>
      <c r="C9" s="71"/>
      <c r="D9" s="71"/>
      <c r="E9" s="71"/>
      <c r="F9" s="71"/>
      <c r="G9" s="71"/>
      <c r="H9" s="71"/>
      <c r="M9" s="81" t="s">
        <v>70</v>
      </c>
      <c r="N9" s="82">
        <v>996</v>
      </c>
      <c r="O9" s="83">
        <v>400</v>
      </c>
      <c r="P9" s="84">
        <v>138</v>
      </c>
      <c r="Q9" s="83">
        <v>869</v>
      </c>
      <c r="R9" s="83">
        <v>669</v>
      </c>
      <c r="S9" s="85">
        <v>0</v>
      </c>
    </row>
    <row r="10" spans="2:19" ht="15.6" x14ac:dyDescent="0.3">
      <c r="B10" s="71"/>
      <c r="C10" s="71"/>
      <c r="D10" s="71"/>
      <c r="E10" s="71"/>
      <c r="F10" s="71"/>
      <c r="G10" s="71"/>
      <c r="H10" s="71"/>
    </row>
    <row r="11" spans="2:19" ht="16.2" thickBot="1" x14ac:dyDescent="0.35">
      <c r="B11" s="71"/>
      <c r="C11" s="71"/>
      <c r="D11" s="71"/>
      <c r="E11" s="71"/>
      <c r="F11" s="71"/>
      <c r="G11" s="71"/>
      <c r="H11" s="71"/>
    </row>
    <row r="12" spans="2:19" ht="16.2" thickBot="1" x14ac:dyDescent="0.35">
      <c r="B12" s="71"/>
      <c r="C12" s="71"/>
      <c r="D12" s="71"/>
      <c r="E12" s="71"/>
      <c r="F12" s="71"/>
      <c r="G12" s="71"/>
      <c r="H12" s="71"/>
      <c r="M12" s="86" t="s">
        <v>47</v>
      </c>
      <c r="N12" s="87" t="s">
        <v>65</v>
      </c>
      <c r="O12" s="88" t="s">
        <v>66</v>
      </c>
      <c r="P12" s="88" t="s">
        <v>71</v>
      </c>
      <c r="Q12" s="88" t="s">
        <v>68</v>
      </c>
      <c r="R12" s="89" t="s">
        <v>69</v>
      </c>
    </row>
    <row r="13" spans="2:19" ht="15.6" x14ac:dyDescent="0.3">
      <c r="B13" s="71"/>
      <c r="C13" s="71"/>
      <c r="D13" s="71"/>
      <c r="E13" s="71"/>
      <c r="F13" s="71"/>
      <c r="G13" s="71"/>
      <c r="H13" s="71"/>
      <c r="M13" s="90" t="s">
        <v>65</v>
      </c>
      <c r="N13" s="91">
        <v>0</v>
      </c>
      <c r="O13" s="92">
        <v>662</v>
      </c>
      <c r="P13" s="92">
        <v>877</v>
      </c>
      <c r="Q13" s="92">
        <v>255</v>
      </c>
      <c r="R13" s="93">
        <v>412</v>
      </c>
    </row>
    <row r="14" spans="2:19" ht="15.6" x14ac:dyDescent="0.3">
      <c r="B14" s="71"/>
      <c r="C14" s="71"/>
      <c r="D14" s="71"/>
      <c r="E14" s="71"/>
      <c r="F14" s="71"/>
      <c r="G14" s="71"/>
      <c r="H14" s="71"/>
      <c r="M14" s="94" t="s">
        <v>66</v>
      </c>
      <c r="N14" s="79">
        <v>662</v>
      </c>
      <c r="O14" s="36">
        <v>0</v>
      </c>
      <c r="P14" s="36">
        <v>295</v>
      </c>
      <c r="Q14" s="36">
        <v>468</v>
      </c>
      <c r="R14" s="2">
        <v>268</v>
      </c>
    </row>
    <row r="15" spans="2:19" ht="15.6" x14ac:dyDescent="0.3">
      <c r="B15" s="71"/>
      <c r="C15" s="71"/>
      <c r="D15" s="71"/>
      <c r="E15" s="71"/>
      <c r="F15" s="71"/>
      <c r="G15" s="71"/>
      <c r="H15" s="71"/>
      <c r="M15" s="94" t="s">
        <v>71</v>
      </c>
      <c r="N15" s="95">
        <v>877</v>
      </c>
      <c r="O15" s="96">
        <v>295</v>
      </c>
      <c r="P15" s="96">
        <v>0</v>
      </c>
      <c r="Q15" s="96">
        <v>754</v>
      </c>
      <c r="R15" s="97">
        <v>564</v>
      </c>
    </row>
    <row r="16" spans="2:19" ht="15.6" x14ac:dyDescent="0.3">
      <c r="B16" s="71"/>
      <c r="C16" s="71"/>
      <c r="D16" s="71"/>
      <c r="E16" s="71"/>
      <c r="F16" s="71"/>
      <c r="G16" s="71"/>
      <c r="H16" s="71"/>
      <c r="M16" s="94" t="s">
        <v>68</v>
      </c>
      <c r="N16" s="79">
        <v>255</v>
      </c>
      <c r="O16" s="36">
        <v>468</v>
      </c>
      <c r="P16" s="36">
        <v>754</v>
      </c>
      <c r="Q16" s="36">
        <v>0</v>
      </c>
      <c r="R16" s="98">
        <v>219</v>
      </c>
    </row>
    <row r="17" spans="2:18" ht="16.2" thickBot="1" x14ac:dyDescent="0.35">
      <c r="B17" s="71"/>
      <c r="C17" s="71"/>
      <c r="D17" s="71"/>
      <c r="E17" s="71"/>
      <c r="F17" s="71"/>
      <c r="G17" s="71"/>
      <c r="H17" s="71"/>
      <c r="M17" s="99" t="s">
        <v>69</v>
      </c>
      <c r="N17" s="100">
        <v>412</v>
      </c>
      <c r="O17" s="101">
        <v>268</v>
      </c>
      <c r="P17" s="101">
        <v>564</v>
      </c>
      <c r="Q17" s="102">
        <v>219</v>
      </c>
      <c r="R17" s="103">
        <v>0</v>
      </c>
    </row>
    <row r="19" spans="2:18" ht="15" thickBot="1" x14ac:dyDescent="0.35"/>
    <row r="20" spans="2:18" ht="15" thickBot="1" x14ac:dyDescent="0.35">
      <c r="C20" s="86" t="s">
        <v>47</v>
      </c>
      <c r="D20" s="87" t="s">
        <v>65</v>
      </c>
      <c r="E20" s="88" t="s">
        <v>66</v>
      </c>
      <c r="F20" s="88" t="s">
        <v>72</v>
      </c>
      <c r="G20" s="88" t="s">
        <v>73</v>
      </c>
      <c r="I20" s="86" t="s">
        <v>47</v>
      </c>
      <c r="J20" s="87" t="s">
        <v>74</v>
      </c>
      <c r="K20" s="88" t="s">
        <v>66</v>
      </c>
      <c r="L20" s="88" t="s">
        <v>72</v>
      </c>
      <c r="N20" s="86" t="s">
        <v>47</v>
      </c>
      <c r="O20" s="87" t="s">
        <v>74</v>
      </c>
      <c r="P20" s="88" t="s">
        <v>75</v>
      </c>
    </row>
    <row r="21" spans="2:18" x14ac:dyDescent="0.3">
      <c r="C21" s="90" t="s">
        <v>65</v>
      </c>
      <c r="D21" s="91">
        <v>0</v>
      </c>
      <c r="E21" s="92">
        <v>662</v>
      </c>
      <c r="F21" s="92">
        <v>877</v>
      </c>
      <c r="G21" s="104">
        <v>255</v>
      </c>
      <c r="I21" s="90" t="s">
        <v>74</v>
      </c>
      <c r="J21" s="91">
        <v>0</v>
      </c>
      <c r="K21" s="92">
        <v>268</v>
      </c>
      <c r="L21" s="92">
        <v>564</v>
      </c>
      <c r="N21" s="90" t="s">
        <v>74</v>
      </c>
      <c r="O21" s="91">
        <v>0</v>
      </c>
      <c r="P21" s="92">
        <v>268</v>
      </c>
    </row>
    <row r="22" spans="2:18" x14ac:dyDescent="0.3">
      <c r="C22" s="94" t="s">
        <v>66</v>
      </c>
      <c r="D22" s="79">
        <v>662</v>
      </c>
      <c r="E22" s="36">
        <v>0</v>
      </c>
      <c r="F22" s="36">
        <v>295</v>
      </c>
      <c r="G22" s="36">
        <v>268</v>
      </c>
      <c r="I22" s="94" t="s">
        <v>66</v>
      </c>
      <c r="J22" s="79">
        <v>268</v>
      </c>
      <c r="K22" s="36">
        <v>0</v>
      </c>
      <c r="L22" s="105">
        <v>295</v>
      </c>
      <c r="N22" s="94" t="s">
        <v>75</v>
      </c>
      <c r="O22" s="79">
        <v>268</v>
      </c>
      <c r="P22" s="36">
        <v>0</v>
      </c>
    </row>
    <row r="23" spans="2:18" x14ac:dyDescent="0.3">
      <c r="C23" s="94" t="s">
        <v>72</v>
      </c>
      <c r="D23" s="95">
        <v>877</v>
      </c>
      <c r="E23" s="96">
        <v>295</v>
      </c>
      <c r="F23" s="96">
        <v>0</v>
      </c>
      <c r="G23" s="96">
        <v>564</v>
      </c>
      <c r="I23" s="94" t="s">
        <v>72</v>
      </c>
      <c r="J23" s="95">
        <v>564</v>
      </c>
      <c r="K23" s="106">
        <v>295</v>
      </c>
      <c r="L23" s="96">
        <v>0</v>
      </c>
    </row>
    <row r="24" spans="2:18" x14ac:dyDescent="0.3">
      <c r="C24" s="94" t="s">
        <v>73</v>
      </c>
      <c r="D24" s="107">
        <v>255</v>
      </c>
      <c r="E24" s="36">
        <v>268</v>
      </c>
      <c r="F24" s="36">
        <v>564</v>
      </c>
      <c r="G24" s="36">
        <v>0</v>
      </c>
    </row>
    <row r="26" spans="2:18" x14ac:dyDescent="0.3">
      <c r="D26" s="108" t="s">
        <v>76</v>
      </c>
    </row>
    <row r="27" spans="2:18" x14ac:dyDescent="0.3">
      <c r="D27" s="108" t="s">
        <v>77</v>
      </c>
    </row>
    <row r="28" spans="2:18" x14ac:dyDescent="0.3">
      <c r="D28" s="108" t="s">
        <v>78</v>
      </c>
    </row>
    <row r="29" spans="2:18" x14ac:dyDescent="0.3">
      <c r="D29" s="108" t="s">
        <v>79</v>
      </c>
    </row>
    <row r="30" spans="2:18" x14ac:dyDescent="0.3">
      <c r="D30" s="108" t="s">
        <v>80</v>
      </c>
    </row>
    <row r="31" spans="2:18" x14ac:dyDescent="0.3">
      <c r="D31" s="108" t="s">
        <v>81</v>
      </c>
    </row>
  </sheetData>
  <mergeCells count="1">
    <mergeCell ref="B1:L1"/>
  </mergeCells>
  <pageMargins left="0.7" right="0.7" top="0.75" bottom="0.75" header="0.3" footer="0.3"/>
  <pageSetup paperSize="9" orientation="portrait" horizontalDpi="300" verticalDpi="30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Scatter Plot</vt:lpstr>
      <vt:lpstr>Simple Regression</vt:lpstr>
      <vt:lpstr>Multiple Regression</vt:lpstr>
      <vt:lpstr>K-Means</vt:lpstr>
      <vt:lpstr>Hierarchical Clustering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Arnab</dc:creator>
  <cp:lastModifiedBy>Arnab Chakraborty</cp:lastModifiedBy>
  <dcterms:created xsi:type="dcterms:W3CDTF">2023-08-03T06:31:30Z</dcterms:created>
  <dcterms:modified xsi:type="dcterms:W3CDTF">2023-09-23T05:26:36Z</dcterms:modified>
</cp:coreProperties>
</file>