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o India August 2023\"/>
    </mc:Choice>
  </mc:AlternateContent>
  <xr:revisionPtr revIDLastSave="0" documentId="13_ncr:1_{21831CE0-828C-4D26-9724-0F9A8B55F3E1}" xr6:coauthVersionLast="47" xr6:coauthVersionMax="47" xr10:uidLastSave="{00000000-0000-0000-0000-000000000000}"/>
  <bookViews>
    <workbookView xWindow="-108" yWindow="-108" windowWidth="23256" windowHeight="12576" activeTab="1" xr2:uid="{7B7943CE-2954-48CA-8038-ED1C81B0D344}"/>
  </bookViews>
  <sheets>
    <sheet name="Scatter Plot" sheetId="1" r:id="rId1"/>
    <sheet name="Simple Regression" sheetId="2" r:id="rId2"/>
    <sheet name="Multiple Regre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/>
  <c r="E14" i="3"/>
  <c r="E12" i="3"/>
  <c r="C20" i="2"/>
  <c r="F23" i="2" l="1"/>
  <c r="F24" i="2"/>
  <c r="F22" i="2"/>
  <c r="C19" i="2"/>
  <c r="C18" i="2"/>
  <c r="H13" i="2" s="1"/>
  <c r="I13" i="2" s="1"/>
  <c r="H12" i="2" l="1"/>
  <c r="I12" i="2" s="1"/>
  <c r="H18" i="2"/>
  <c r="I18" i="2" s="1"/>
  <c r="H17" i="2"/>
  <c r="I17" i="2" s="1"/>
  <c r="H16" i="2"/>
  <c r="I16" i="2" s="1"/>
  <c r="H15" i="2"/>
  <c r="I15" i="2" s="1"/>
  <c r="H14" i="2"/>
  <c r="I14" i="2" s="1"/>
  <c r="C15" i="2"/>
  <c r="C14" i="2"/>
  <c r="C12" i="2"/>
  <c r="D10" i="2"/>
  <c r="C10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G3" i="2"/>
  <c r="G10" i="2" s="1"/>
  <c r="F3" i="2"/>
  <c r="F10" i="2" s="1"/>
  <c r="E3" i="2"/>
  <c r="E10" i="2" s="1"/>
  <c r="C17" i="2" l="1"/>
  <c r="C16" i="2"/>
  <c r="C13" i="2"/>
  <c r="I19" i="2"/>
</calcChain>
</file>

<file path=xl/sharedStrings.xml><?xml version="1.0" encoding="utf-8"?>
<sst xmlns="http://schemas.openxmlformats.org/spreadsheetml/2006/main" count="120" uniqueCount="47">
  <si>
    <t>Student</t>
  </si>
  <si>
    <t>x</t>
  </si>
  <si>
    <t>y</t>
  </si>
  <si>
    <t>A</t>
  </si>
  <si>
    <t>B</t>
  </si>
  <si>
    <t>C</t>
  </si>
  <si>
    <t>D</t>
  </si>
  <si>
    <t>E</t>
  </si>
  <si>
    <t>F</t>
  </si>
  <si>
    <t>G</t>
  </si>
  <si>
    <t>xy</t>
  </si>
  <si>
    <t>x^2</t>
  </si>
  <si>
    <t>y^2</t>
  </si>
  <si>
    <t>n =</t>
  </si>
  <si>
    <t>r =</t>
  </si>
  <si>
    <t>y' = a + bx</t>
  </si>
  <si>
    <t>a =</t>
  </si>
  <si>
    <t>Intercept</t>
  </si>
  <si>
    <t>Slope</t>
  </si>
  <si>
    <t>b =</t>
  </si>
  <si>
    <t>y'</t>
  </si>
  <si>
    <t>d^2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</si>
  <si>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</si>
  <si>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</si>
  <si>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</si>
  <si>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</si>
  <si>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</si>
  <si>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</si>
  <si>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</si>
  <si>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</si>
  <si>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</si>
  <si>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</si>
  <si>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</si>
  <si>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</si>
  <si>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</si>
  <si>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</si>
  <si>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</si>
  <si>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</si>
  <si>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</si>
  <si>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</si>
  <si>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</si>
  <si>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</si>
  <si>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</si>
  <si>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</si>
  <si>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r^2 =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</si>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</sst>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8" xfId="0" applyBorder="1"/>
    <xf numFmtId="0" fontId="0" fillId="0" borderId="4" xfId="0" applyBorder="1"/>
    <xf numFmtId="0" fontId="0" fillId="0" borderId="5" xfId="0" applyBorder="1"/>
    <xf numFmtId="0" fontId="0" fillId="0" borderId="19" xfId="0" applyBorder="1"/>
    <xf numFmtId="0" fontId="0" fillId="0" borderId="6" xfId="0" applyBorder="1"/>
    <xf numFmtId="0" fontId="1" fillId="0" borderId="2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0" fillId="0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/>
    <xf numFmtId="0" fontId="0" fillId="0" borderId="0" xfId="0" applyFill="1" applyBorder="1" applyAlignment="1"/>
    <xf numFmtId="0" fontId="0" fillId="0" borderId="24" xfId="0" applyFill="1" applyBorder="1" applyAlignment="1"/>
    <xf numFmtId="0" fontId="2" fillId="0" borderId="25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Students' Attandance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 Plot'!$C$4:$C$10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'Scatter Plot'!$D$4:$D$10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E-4B27-BB61-E1DB25DFE6BE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2135232927"/>
        <c:axId val="2074096975"/>
      </c:scatterChart>
      <c:valAx>
        <c:axId val="2135232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Absent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96975"/>
        <c:crosses val="autoZero"/>
        <c:crossBetween val="midCat"/>
      </c:valAx>
      <c:valAx>
        <c:axId val="2074096975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Marks Obtained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23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Vs. Final Exam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91668349366889"/>
                  <c:y val="-0.25325995453734523"/>
                </c:manualLayout>
              </c:layout>
              <c:numFmt formatCode="General" sourceLinked="0"/>
              <c:spPr>
                <a:noFill/>
                <a:ln>
                  <a:solidFill>
                    <a:srgbClr val="C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'Simple Regression'!$F$12:$F$18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'Simple Regression'!$G$12:$G$18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A-4EE7-90BD-E9161F6B0A20}"/>
            </c:ext>
          </c:extLst>
        </c:ser>
        <c:ser>
          <c:idx val="1"/>
          <c:order val="1"/>
          <c:tx>
            <c:v>DataPoint-1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'Simple Regression'!$E$22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'Simple Regression'!$F$22</c:f>
              <c:numCache>
                <c:formatCode>General</c:formatCode>
                <c:ptCount val="1"/>
                <c:pt idx="0">
                  <c:v>77.139303482587067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4A-4EE7-90BD-E9161F6B0A20}"/>
            </c:ext>
          </c:extLst>
        </c:ser>
        <c:ser>
          <c:idx val="2"/>
          <c:order val="2"/>
          <c:tx>
            <c:v>DataPoint-2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'Simple Regression'!$E$23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'Simple Regression'!$F$23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4A-4EE7-90BD-E9161F6B0A20}"/>
            </c:ext>
          </c:extLst>
        </c:ser>
        <c:ser>
          <c:idx val="3"/>
          <c:order val="3"/>
          <c:tx>
            <c:v>DataPoint-3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'Simple Regression'!$E$24</c:f>
              <c:numCache>
                <c:formatCode>General</c:formatCode>
                <c:ptCount val="1"/>
                <c:pt idx="0">
                  <c:v>11</c:v>
                </c:pt>
              </c:numCache>
            </c:numRef>
          </c:xVal>
          <c:yVal>
            <c:numRef>
              <c:f>'Simple Regression'!$F$24</c:f>
              <c:numCache>
                <c:formatCode>General</c:formatCode>
                <c:ptCount val="1"/>
                <c:pt idx="0">
                  <c:v>62.651741293532339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4A-4EE7-90BD-E9161F6B0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883696"/>
        <c:axId val="1133751712"/>
      </c:scatterChart>
      <c:valAx>
        <c:axId val="137488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Students' 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751712"/>
        <c:crosses val="autoZero"/>
        <c:crossBetween val="midCat"/>
      </c:valAx>
      <c:valAx>
        <c:axId val="113375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Final Exam 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883696"/>
        <c:crosses val="autoZero"/>
        <c:crossBetween val="midCat"/>
      </c:valAx>
      <c:spPr>
        <a:noFill/>
        <a:ln>
          <a:solidFill>
            <a:srgbClr val="C00000"/>
          </a:solidFill>
        </a:ln>
        <a:effectLst/>
      </c:spPr>
    </c:plotArea>
    <c:legend>
      <c:legendPos val="r"/>
      <c:overlay val="0"/>
      <c:spPr>
        <a:noFill/>
        <a:ln>
          <a:solidFill>
            <a:srgbClr val="C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00B05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1</xdr:row>
      <xdr:rowOff>186690</xdr:rowOff>
    </xdr:from>
    <xdr:to>
      <xdr:col>11</xdr:col>
      <xdr:colOff>502920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7E031-15EB-29CF-3151-EABA9E7E3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535158</xdr:colOff>
      <xdr:row>0</xdr:row>
      <xdr:rowOff>186983</xdr:rowOff>
    </xdr:from>
    <xdr:to>
      <xdr:col>13</xdr:col>
      <xdr:colOff>198120</xdr:colOff>
      <xdr:row>8</xdr:row>
      <xdr:rowOff>46892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FD9BDC3-60E0-FC57-77B5-88FBFCAABA6D}"/>
                </a:ext>
              </a:extLst>
            </xdr:cNvPr>
            <xdr:cNvSpPr/>
          </xdr:nvSpPr>
          <xdr:spPr>
            <a:xfrm>
              <a:off x="5648178" y="186983"/>
              <a:ext cx="4882662" cy="13381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just"/>
              <a:r>
                <a:rPr lang="en-GB">
                  <a:solidFill>
                    <a:schemeClr val="tx1"/>
                  </a:solidFill>
                </a:rPr>
                <a:t>Formula for the </a:t>
              </a:r>
              <a:r>
                <a:rPr lang="en-GB" b="1">
                  <a:solidFill>
                    <a:schemeClr val="tx1"/>
                  </a:solidFill>
                </a:rPr>
                <a:t>correlation coefficient r</a:t>
              </a:r>
            </a:p>
            <a:p>
              <a:pPr algn="just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20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−(∑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d>
                                  <m:dPr>
                                    <m:ctrlPr>
                                      <a:rPr lang="en-US" sz="20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∑</m:t>
                                    </m:r>
                                    <m:sSup>
                                      <m:sSupPr>
                                        <m:ctrlPr>
                                          <a:rPr lang="en-US" sz="200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2000" b="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p>
                                        <m:r>
                                          <a:rPr lang="en-US" sz="2000" b="0" i="1">
                                            <a:solidFill>
                                              <a:schemeClr val="tx1"/>
                                            </a:solidFill>
                                            <a:latin typeface="Cambria Math" panose="02040503050406030204" pitchFamily="18" charset="0"/>
                                          </a:rPr>
                                          <m:t>2</m:t>
                                        </m:r>
                                      </m:sup>
                                    </m:sSup>
                                  </m:e>
                                </m:d>
                                <m: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d>
                                  <m:dPr>
                                    <m:ctrlPr>
                                      <a:rPr lang="en-US" sz="20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∑</m:t>
                                    </m:r>
                                    <m:r>
                                      <a:rPr lang="en-US" sz="20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d>
                                <m:r>
                                  <a:rPr lang="en-US" sz="2000" b="0" i="1" baseline="3000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  <m:r>
                                  <a:rPr lang="en-US" sz="2000" b="0" i="1" baseline="30000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00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20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2000" b="0" i="1" baseline="3000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GB">
                <a:solidFill>
                  <a:schemeClr val="tx1"/>
                </a:solidFill>
              </a:endParaRPr>
            </a:p>
            <a:p>
              <a:r>
                <a:rPr lang="en-GB">
                  <a:solidFill>
                    <a:schemeClr val="tx1"/>
                  </a:solidFill>
                </a:rPr>
                <a:t>Where </a:t>
              </a:r>
              <a:r>
                <a:rPr lang="en-GB" i="1">
                  <a:solidFill>
                    <a:schemeClr val="tx1"/>
                  </a:solidFill>
                </a:rPr>
                <a:t>n </a:t>
              </a:r>
              <a:r>
                <a:rPr lang="en-GB">
                  <a:solidFill>
                    <a:schemeClr val="tx1"/>
                  </a:solidFill>
                </a:rPr>
                <a:t>is the number of data pairs.</a:t>
              </a:r>
              <a:endParaRPr lang="en-US">
                <a:solidFill>
                  <a:schemeClr val="tx1"/>
                </a:solidFill>
              </a:endParaRPr>
            </a:p>
          </xdr:txBody>
        </xdr:sp>
      </mc:Choice>
      <mc:Fallback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FD9BDC3-60E0-FC57-77B5-88FBFCAABA6D}"/>
                </a:ext>
              </a:extLst>
            </xdr:cNvPr>
            <xdr:cNvSpPr/>
          </xdr:nvSpPr>
          <xdr:spPr>
            <a:xfrm>
              <a:off x="5648178" y="186983"/>
              <a:ext cx="4882662" cy="13381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just"/>
              <a:r>
                <a:rPr lang="en-GB">
                  <a:solidFill>
                    <a:schemeClr val="tx1"/>
                  </a:solidFill>
                </a:rPr>
                <a:t>Formula for the </a:t>
              </a:r>
              <a:r>
                <a:rPr lang="en-GB" b="1">
                  <a:solidFill>
                    <a:schemeClr val="tx1"/>
                  </a:solidFill>
                </a:rPr>
                <a:t>correlation coefficient r</a:t>
              </a:r>
            </a:p>
            <a:p>
              <a:pPr algn="just"/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𝑟=(𝑛(∑𝑥𝑦)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−(∑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𝑦))/√([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𝑛(∑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𝑥^2 )−(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𝑥)</a:t>
              </a:r>
              <a:r>
                <a:rPr lang="en-US" sz="2000" b="0" i="0" baseline="30000">
                  <a:solidFill>
                    <a:schemeClr val="tx1"/>
                  </a:solidFill>
                  <a:latin typeface="Cambria Math" panose="02040503050406030204" pitchFamily="18" charset="0"/>
                </a:rPr>
                <a:t>2]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[𝑛(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</a:t>
              </a:r>
              <a:r>
                <a:rPr lang="en-US" sz="2000" b="0" i="0" baseline="30000">
                  <a:solidFill>
                    <a:schemeClr val="tx1"/>
                  </a:solidFill>
                  <a:latin typeface="Cambria Math" panose="02040503050406030204" pitchFamily="18" charset="0"/>
                </a:rPr>
                <a:t>2)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−(</a:t>
              </a:r>
              <a:r>
                <a:rPr lang="en-US" sz="2000" i="0">
                  <a:solidFill>
                    <a:schemeClr val="tx1"/>
                  </a:solidFill>
                  <a:latin typeface="Cambria Math" panose="02040503050406030204" pitchFamily="18" charset="0"/>
                </a:rPr>
                <a:t>∑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𝑦)</a:t>
              </a:r>
              <a:r>
                <a:rPr lang="en-US" sz="2000" b="0" i="0" baseline="30000">
                  <a:solidFill>
                    <a:schemeClr val="tx1"/>
                  </a:solidFill>
                  <a:latin typeface="Cambria Math" panose="02040503050406030204" pitchFamily="18" charset="0"/>
                </a:rPr>
                <a:t>2</a:t>
              </a:r>
              <a:r>
                <a:rPr lang="en-US" sz="20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])</a:t>
              </a:r>
              <a:endParaRPr lang="en-GB">
                <a:solidFill>
                  <a:schemeClr val="tx1"/>
                </a:solidFill>
              </a:endParaRPr>
            </a:p>
            <a:p>
              <a:r>
                <a:rPr lang="en-GB">
                  <a:solidFill>
                    <a:schemeClr val="tx1"/>
                  </a:solidFill>
                </a:rPr>
                <a:t>Where </a:t>
              </a:r>
              <a:r>
                <a:rPr lang="en-GB" i="1">
                  <a:solidFill>
                    <a:schemeClr val="tx1"/>
                  </a:solidFill>
                </a:rPr>
                <a:t>n </a:t>
              </a:r>
              <a:r>
                <a:rPr lang="en-GB">
                  <a:solidFill>
                    <a:schemeClr val="tx1"/>
                  </a:solidFill>
                </a:rPr>
                <a:t>is the number of data pairs.</a:t>
              </a:r>
              <a:endParaRPr lang="en-US">
                <a:solidFill>
                  <a:schemeClr val="tx1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362827</xdr:colOff>
      <xdr:row>4</xdr:row>
      <xdr:rowOff>132471</xdr:rowOff>
    </xdr:from>
    <xdr:to>
      <xdr:col>18</xdr:col>
      <xdr:colOff>426132</xdr:colOff>
      <xdr:row>8</xdr:row>
      <xdr:rowOff>167640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CAFA1CE2-B4D4-741D-CE19-765B29E48469}"/>
                </a:ext>
              </a:extLst>
            </xdr:cNvPr>
            <xdr:cNvSpPr txBox="1"/>
          </xdr:nvSpPr>
          <xdr:spPr>
            <a:xfrm>
              <a:off x="10695547" y="879231"/>
              <a:ext cx="3370385" cy="7666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defTabSz="914400"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𝑎</m:t>
                    </m:r>
                    <m:r>
                      <a:rPr lang="en-US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 baseline="300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−(∑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)(∑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𝑥𝑦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 baseline="300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n-US" sz="1800" b="0" i="1" kern="1200" baseline="300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CAFA1CE2-B4D4-741D-CE19-765B29E48469}"/>
                </a:ext>
              </a:extLst>
            </xdr:cNvPr>
            <xdr:cNvSpPr txBox="1"/>
          </xdr:nvSpPr>
          <xdr:spPr>
            <a:xfrm>
              <a:off x="10695547" y="879231"/>
              <a:ext cx="3370385" cy="766689"/>
            </a:xfrm>
            <a:prstGeom prst="rect">
              <a:avLst/>
            </a:prstGeom>
            <a:noFill/>
            <a:ln w="28575">
              <a:solidFill>
                <a:srgbClr val="35A98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 anchorCtr="0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indent="0" defTabSz="914400" rtl="0" eaLnBrk="1" latinLnBrk="0" hangingPunct="1"/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𝑎=((∑𝑦)(∑𝑥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−(∑𝑥)(∑𝑥𝑦))/(𝑛(∑𝑥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−(∑𝑥)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13</xdr:col>
      <xdr:colOff>366346</xdr:colOff>
      <xdr:row>0</xdr:row>
      <xdr:rowOff>187569</xdr:rowOff>
    </xdr:from>
    <xdr:to>
      <xdr:col>17</xdr:col>
      <xdr:colOff>154290</xdr:colOff>
      <xdr:row>4</xdr:row>
      <xdr:rowOff>44937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1206FED7-BC7C-3AA9-68BD-3F03A7E0EEA4}"/>
                </a:ext>
              </a:extLst>
            </xdr:cNvPr>
            <xdr:cNvSpPr txBox="1"/>
          </xdr:nvSpPr>
          <xdr:spPr>
            <a:xfrm>
              <a:off x="10699066" y="187569"/>
              <a:ext cx="2485424" cy="604128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𝑏</m:t>
                    </m:r>
                    <m:r>
                      <a:rPr lang="en-US"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−(∑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)(∑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𝑦</m:t>
                        </m:r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  <m:d>
                          <m:dPr>
                            <m:ctrlP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  <m:r>
                              <a:rPr lang="en-US" sz="1800" b="0" i="1" kern="1200" baseline="3000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e>
                        </m:d>
                        <m:r>
                          <a:rPr lang="en-US" sz="1800" kern="1200">
                            <a:solidFill>
                              <a:schemeClr val="tx1"/>
                            </a:solidFill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d>
                          <m:dPr>
                            <m:ctrlP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∑</m:t>
                            </m:r>
                            <m:r>
                              <a:rPr lang="en-US" sz="1800" kern="1200">
                                <a:solidFill>
                                  <a:schemeClr val="tx1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  <m:r>
                          <a:rPr lang="en-US" sz="1800" b="0" i="1" kern="1200" baseline="300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1206FED7-BC7C-3AA9-68BD-3F03A7E0EEA4}"/>
                </a:ext>
              </a:extLst>
            </xdr:cNvPr>
            <xdr:cNvSpPr txBox="1"/>
          </xdr:nvSpPr>
          <xdr:spPr>
            <a:xfrm>
              <a:off x="10699066" y="187569"/>
              <a:ext cx="2485424" cy="604128"/>
            </a:xfrm>
            <a:prstGeom prst="rect">
              <a:avLst/>
            </a:prstGeom>
            <a:noFill/>
            <a:ln w="28575">
              <a:solidFill>
                <a:srgbClr val="00B050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𝑏=(𝑛(∑𝑥𝑦)−(∑𝑥)(∑𝑦))/(𝑛(∑𝑥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r>
                <a:rPr lang="en-US" sz="1800" i="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rPr>
                <a:t>−(∑𝑥)</a:t>
              </a:r>
              <a:r>
                <a:rPr lang="en-US" sz="1800" b="0" i="0" kern="1200" baseline="300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2)</a:t>
              </a:r>
              <a:endParaRPr lang="en-US" sz="1800" kern="12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twoCellAnchor>
  <xdr:twoCellAnchor>
    <xdr:from>
      <xdr:col>9</xdr:col>
      <xdr:colOff>41031</xdr:colOff>
      <xdr:row>9</xdr:row>
      <xdr:rowOff>146538</xdr:rowOff>
    </xdr:from>
    <xdr:to>
      <xdr:col>17</xdr:col>
      <xdr:colOff>592015</xdr:colOff>
      <xdr:row>25</xdr:row>
      <xdr:rowOff>117230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EF0207-559B-625F-E08A-A6E5A2A4D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3C6B-95C9-4194-9129-07424F82731E}">
  <dimension ref="B2:D10"/>
  <sheetViews>
    <sheetView zoomScale="160" zoomScaleNormal="160" workbookViewId="0">
      <selection activeCell="B3" sqref="B3:D10"/>
    </sheetView>
  </sheetViews>
  <sheetFormatPr defaultRowHeight="14.4" x14ac:dyDescent="0.3"/>
  <sheetData>
    <row r="2" spans="2:4" ht="15" thickBot="1" x14ac:dyDescent="0.35"/>
    <row r="3" spans="2:4" ht="15" thickBot="1" x14ac:dyDescent="0.35">
      <c r="B3" s="8" t="s">
        <v>0</v>
      </c>
      <c r="C3" s="6" t="s">
        <v>1</v>
      </c>
      <c r="D3" s="7" t="s">
        <v>2</v>
      </c>
    </row>
    <row r="4" spans="2:4" x14ac:dyDescent="0.3">
      <c r="B4" s="9" t="s">
        <v>3</v>
      </c>
      <c r="C4" s="12">
        <v>6</v>
      </c>
      <c r="D4" s="5">
        <v>82</v>
      </c>
    </row>
    <row r="5" spans="2:4" x14ac:dyDescent="0.3">
      <c r="B5" s="10" t="s">
        <v>4</v>
      </c>
      <c r="C5" s="1">
        <v>2</v>
      </c>
      <c r="D5" s="2">
        <v>86</v>
      </c>
    </row>
    <row r="6" spans="2:4" x14ac:dyDescent="0.3">
      <c r="B6" s="10" t="s">
        <v>5</v>
      </c>
      <c r="C6" s="1">
        <v>15</v>
      </c>
      <c r="D6" s="2">
        <v>43</v>
      </c>
    </row>
    <row r="7" spans="2:4" x14ac:dyDescent="0.3">
      <c r="B7" s="10" t="s">
        <v>6</v>
      </c>
      <c r="C7" s="1">
        <v>9</v>
      </c>
      <c r="D7" s="2">
        <v>74</v>
      </c>
    </row>
    <row r="8" spans="2:4" x14ac:dyDescent="0.3">
      <c r="B8" s="10" t="s">
        <v>7</v>
      </c>
      <c r="C8" s="1">
        <v>12</v>
      </c>
      <c r="D8" s="2">
        <v>58</v>
      </c>
    </row>
    <row r="9" spans="2:4" x14ac:dyDescent="0.3">
      <c r="B9" s="10" t="s">
        <v>8</v>
      </c>
      <c r="C9" s="1">
        <v>5</v>
      </c>
      <c r="D9" s="2">
        <v>90</v>
      </c>
    </row>
    <row r="10" spans="2:4" ht="15" thickBot="1" x14ac:dyDescent="0.35">
      <c r="B10" s="11" t="s">
        <v>9</v>
      </c>
      <c r="C10" s="3">
        <v>8</v>
      </c>
      <c r="D10" s="4">
        <v>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E0C7-40B4-41FB-BE67-D4C50A1B9381}">
  <dimension ref="A1:N45"/>
  <sheetViews>
    <sheetView tabSelected="1" zoomScaleNormal="100" workbookViewId="0">
      <selection activeCell="H21" sqref="H21"/>
    </sheetView>
  </sheetViews>
  <sheetFormatPr defaultRowHeight="14.4" x14ac:dyDescent="0.3"/>
  <cols>
    <col min="6" max="6" width="17.44140625" bestFit="1" customWidth="1"/>
    <col min="7" max="7" width="12.6640625" bestFit="1" customWidth="1"/>
    <col min="8" max="8" width="13.44140625" bestFit="1" customWidth="1"/>
    <col min="9" max="9" width="12.6640625" bestFit="1" customWidth="1"/>
    <col min="10" max="10" width="12" bestFit="1" customWidth="1"/>
    <col min="11" max="14" width="12.6640625" bestFit="1" customWidth="1"/>
  </cols>
  <sheetData>
    <row r="1" spans="1:9" ht="15" thickBot="1" x14ac:dyDescent="0.35"/>
    <row r="2" spans="1:9" ht="15" thickBot="1" x14ac:dyDescent="0.35">
      <c r="B2" s="8" t="s">
        <v>0</v>
      </c>
      <c r="C2" s="6" t="s">
        <v>1</v>
      </c>
      <c r="D2" s="14" t="s">
        <v>2</v>
      </c>
      <c r="E2" s="6" t="s">
        <v>10</v>
      </c>
      <c r="F2" s="27" t="s">
        <v>11</v>
      </c>
      <c r="G2" s="7" t="s">
        <v>12</v>
      </c>
    </row>
    <row r="3" spans="1:9" x14ac:dyDescent="0.3">
      <c r="B3" s="9" t="s">
        <v>3</v>
      </c>
      <c r="C3" s="12">
        <v>6</v>
      </c>
      <c r="D3" s="15">
        <v>82</v>
      </c>
      <c r="E3" s="24">
        <f>C3*D3</f>
        <v>492</v>
      </c>
      <c r="F3" s="25">
        <f>C3^2</f>
        <v>36</v>
      </c>
      <c r="G3" s="26">
        <f>D3^2</f>
        <v>6724</v>
      </c>
    </row>
    <row r="4" spans="1:9" x14ac:dyDescent="0.3">
      <c r="B4" s="10" t="s">
        <v>4</v>
      </c>
      <c r="C4" s="1">
        <v>2</v>
      </c>
      <c r="D4" s="16">
        <v>86</v>
      </c>
      <c r="E4" s="19">
        <f t="shared" ref="E4:E9" si="0">C4*D4</f>
        <v>172</v>
      </c>
      <c r="F4" s="18">
        <f t="shared" ref="F4:F9" si="1">C4^2</f>
        <v>4</v>
      </c>
      <c r="G4" s="20">
        <f t="shared" ref="G4:G9" si="2">D4^2</f>
        <v>7396</v>
      </c>
    </row>
    <row r="5" spans="1:9" x14ac:dyDescent="0.3">
      <c r="B5" s="10" t="s">
        <v>5</v>
      </c>
      <c r="C5" s="1">
        <v>15</v>
      </c>
      <c r="D5" s="16">
        <v>43</v>
      </c>
      <c r="E5" s="19">
        <f t="shared" si="0"/>
        <v>645</v>
      </c>
      <c r="F5" s="18">
        <f t="shared" si="1"/>
        <v>225</v>
      </c>
      <c r="G5" s="20">
        <f t="shared" si="2"/>
        <v>1849</v>
      </c>
    </row>
    <row r="6" spans="1:9" x14ac:dyDescent="0.3">
      <c r="B6" s="10" t="s">
        <v>6</v>
      </c>
      <c r="C6" s="1">
        <v>9</v>
      </c>
      <c r="D6" s="16">
        <v>74</v>
      </c>
      <c r="E6" s="19">
        <f t="shared" si="0"/>
        <v>666</v>
      </c>
      <c r="F6" s="18">
        <f t="shared" si="1"/>
        <v>81</v>
      </c>
      <c r="G6" s="20">
        <f t="shared" si="2"/>
        <v>5476</v>
      </c>
    </row>
    <row r="7" spans="1:9" x14ac:dyDescent="0.3">
      <c r="B7" s="10" t="s">
        <v>7</v>
      </c>
      <c r="C7" s="1">
        <v>12</v>
      </c>
      <c r="D7" s="16">
        <v>58</v>
      </c>
      <c r="E7" s="19">
        <f t="shared" si="0"/>
        <v>696</v>
      </c>
      <c r="F7" s="18">
        <f t="shared" si="1"/>
        <v>144</v>
      </c>
      <c r="G7" s="20">
        <f t="shared" si="2"/>
        <v>3364</v>
      </c>
    </row>
    <row r="8" spans="1:9" x14ac:dyDescent="0.3">
      <c r="B8" s="10" t="s">
        <v>8</v>
      </c>
      <c r="C8" s="1">
        <v>5</v>
      </c>
      <c r="D8" s="16">
        <v>90</v>
      </c>
      <c r="E8" s="19">
        <f t="shared" si="0"/>
        <v>450</v>
      </c>
      <c r="F8" s="18">
        <f t="shared" si="1"/>
        <v>25</v>
      </c>
      <c r="G8" s="20">
        <f t="shared" si="2"/>
        <v>8100</v>
      </c>
    </row>
    <row r="9" spans="1:9" ht="15" thickBot="1" x14ac:dyDescent="0.35">
      <c r="B9" s="11" t="s">
        <v>9</v>
      </c>
      <c r="C9" s="3">
        <v>8</v>
      </c>
      <c r="D9" s="17">
        <v>78</v>
      </c>
      <c r="E9" s="21">
        <f t="shared" si="0"/>
        <v>624</v>
      </c>
      <c r="F9" s="22">
        <f t="shared" si="1"/>
        <v>64</v>
      </c>
      <c r="G9" s="23">
        <f t="shared" si="2"/>
        <v>6084</v>
      </c>
    </row>
    <row r="10" spans="1:9" ht="15" thickBot="1" x14ac:dyDescent="0.35">
      <c r="C10">
        <f>SUM(C3:C9)</f>
        <v>57</v>
      </c>
      <c r="D10">
        <f t="shared" ref="D10:G10" si="3">SUM(D3:D9)</f>
        <v>511</v>
      </c>
      <c r="E10">
        <f t="shared" si="3"/>
        <v>3745</v>
      </c>
      <c r="F10">
        <f t="shared" si="3"/>
        <v>579</v>
      </c>
      <c r="G10">
        <f t="shared" si="3"/>
        <v>38993</v>
      </c>
    </row>
    <row r="11" spans="1:9" ht="15" thickBot="1" x14ac:dyDescent="0.35">
      <c r="B11" s="28" t="s">
        <v>15</v>
      </c>
      <c r="E11" s="8" t="s">
        <v>0</v>
      </c>
      <c r="F11" s="6" t="s">
        <v>1</v>
      </c>
      <c r="G11" s="14" t="s">
        <v>2</v>
      </c>
      <c r="H11" s="14" t="s">
        <v>20</v>
      </c>
      <c r="I11" s="7" t="s">
        <v>21</v>
      </c>
    </row>
    <row r="12" spans="1:9" x14ac:dyDescent="0.3">
      <c r="B12" s="13" t="s">
        <v>13</v>
      </c>
      <c r="C12">
        <f>COUNTA(B3:B9)</f>
        <v>7</v>
      </c>
      <c r="E12" s="9" t="s">
        <v>3</v>
      </c>
      <c r="F12" s="12">
        <v>6</v>
      </c>
      <c r="G12" s="15">
        <v>82</v>
      </c>
      <c r="H12" s="15">
        <f>$C$18+$C$19*F12</f>
        <v>80.761194029850742</v>
      </c>
      <c r="I12" s="5">
        <f>(G12-H12)^2</f>
        <v>1.5346402316774443</v>
      </c>
    </row>
    <row r="13" spans="1:9" x14ac:dyDescent="0.3">
      <c r="B13" s="13" t="s">
        <v>14</v>
      </c>
      <c r="C13">
        <f>(C12*E10-C10*D10)/SQRT((C12*F10-C10^2)*(C12*G10-D10^2))</f>
        <v>-0.94421517068791783</v>
      </c>
      <c r="E13" s="10" t="s">
        <v>4</v>
      </c>
      <c r="F13" s="1">
        <v>2</v>
      </c>
      <c r="G13" s="16">
        <v>86</v>
      </c>
      <c r="H13" s="15">
        <f t="shared" ref="H13:H18" si="4">$C$18+$C$19*F13</f>
        <v>95.24875621890547</v>
      </c>
      <c r="I13" s="5">
        <f t="shared" ref="I13:I18" si="5">(G13-H13)^2</f>
        <v>85.539491596742607</v>
      </c>
    </row>
    <row r="14" spans="1:9" x14ac:dyDescent="0.3">
      <c r="B14" s="13" t="s">
        <v>14</v>
      </c>
      <c r="C14">
        <f>CORREL(C3:C9,D3:D9)</f>
        <v>-0.94421517068791805</v>
      </c>
      <c r="E14" s="10" t="s">
        <v>5</v>
      </c>
      <c r="F14" s="1">
        <v>15</v>
      </c>
      <c r="G14" s="16">
        <v>43</v>
      </c>
      <c r="H14" s="15">
        <f t="shared" si="4"/>
        <v>48.164179104477604</v>
      </c>
      <c r="I14" s="5">
        <f t="shared" si="5"/>
        <v>26.66874582312311</v>
      </c>
    </row>
    <row r="15" spans="1:9" x14ac:dyDescent="0.3">
      <c r="B15" s="13" t="s">
        <v>14</v>
      </c>
      <c r="C15">
        <f>CORREL(D3:D9,C3:C9)</f>
        <v>-0.94421517068791805</v>
      </c>
      <c r="E15" s="10" t="s">
        <v>6</v>
      </c>
      <c r="F15" s="1">
        <v>9</v>
      </c>
      <c r="G15" s="16">
        <v>74</v>
      </c>
      <c r="H15" s="15">
        <f t="shared" si="4"/>
        <v>69.895522388059703</v>
      </c>
      <c r="I15" s="5">
        <f t="shared" si="5"/>
        <v>16.846736466919122</v>
      </c>
    </row>
    <row r="16" spans="1:9" x14ac:dyDescent="0.3">
      <c r="A16" s="29" t="s">
        <v>17</v>
      </c>
      <c r="B16" s="13" t="s">
        <v>16</v>
      </c>
      <c r="C16">
        <f>(D10*F10-C10*E10)/(C12*F10-C10^2)</f>
        <v>102.49253731343283</v>
      </c>
      <c r="E16" s="10" t="s">
        <v>7</v>
      </c>
      <c r="F16" s="1">
        <v>12</v>
      </c>
      <c r="G16" s="16">
        <v>58</v>
      </c>
      <c r="H16" s="15">
        <f t="shared" si="4"/>
        <v>59.02985074626865</v>
      </c>
      <c r="I16" s="5">
        <f t="shared" si="5"/>
        <v>1.0605925595900956</v>
      </c>
    </row>
    <row r="17" spans="1:9" x14ac:dyDescent="0.3">
      <c r="A17" s="29" t="s">
        <v>18</v>
      </c>
      <c r="B17" s="13" t="s">
        <v>19</v>
      </c>
      <c r="C17">
        <f>(C12*E10-C10*D10)/(C12*F10-C10^2)</f>
        <v>-3.6218905472636815</v>
      </c>
      <c r="E17" s="10" t="s">
        <v>8</v>
      </c>
      <c r="F17" s="1">
        <v>5</v>
      </c>
      <c r="G17" s="16">
        <v>90</v>
      </c>
      <c r="H17" s="15">
        <f t="shared" si="4"/>
        <v>84.383084577114431</v>
      </c>
      <c r="I17" s="5">
        <f t="shared" si="5"/>
        <v>31.549738867849769</v>
      </c>
    </row>
    <row r="18" spans="1:9" ht="15" thickBot="1" x14ac:dyDescent="0.35">
      <c r="A18" s="29" t="s">
        <v>17</v>
      </c>
      <c r="B18" s="13" t="s">
        <v>16</v>
      </c>
      <c r="C18">
        <f>INTERCEPT(D3:D9,C3:C9)</f>
        <v>102.49253731343283</v>
      </c>
      <c r="E18" s="11" t="s">
        <v>9</v>
      </c>
      <c r="F18" s="3">
        <v>8</v>
      </c>
      <c r="G18" s="17">
        <v>78</v>
      </c>
      <c r="H18" s="31">
        <f t="shared" si="4"/>
        <v>73.517412935323378</v>
      </c>
      <c r="I18" s="32">
        <f t="shared" si="5"/>
        <v>20.093586792406175</v>
      </c>
    </row>
    <row r="19" spans="1:9" x14ac:dyDescent="0.3">
      <c r="A19" s="29" t="s">
        <v>18</v>
      </c>
      <c r="B19" s="13" t="s">
        <v>19</v>
      </c>
      <c r="C19">
        <f>SLOPE(D3:D9,C3:C9)</f>
        <v>-3.621890547263682</v>
      </c>
      <c r="I19" s="30">
        <f>SUM(I12:I18)</f>
        <v>183.29353233830832</v>
      </c>
    </row>
    <row r="20" spans="1:9" ht="15" thickBot="1" x14ac:dyDescent="0.35">
      <c r="B20" s="13" t="s">
        <v>44</v>
      </c>
      <c r="C20">
        <f>C15^2</f>
        <v>0.89154228855721418</v>
      </c>
    </row>
    <row r="21" spans="1:9" ht="15" thickBot="1" x14ac:dyDescent="0.35">
      <c r="E21" s="6" t="s">
        <v>1</v>
      </c>
      <c r="F21" s="7" t="s">
        <v>20</v>
      </c>
    </row>
    <row r="22" spans="1:9" x14ac:dyDescent="0.3">
      <c r="E22" s="12">
        <v>7</v>
      </c>
      <c r="F22" s="5">
        <f>$C$16+$C$17*E22</f>
        <v>77.139303482587067</v>
      </c>
    </row>
    <row r="23" spans="1:9" x14ac:dyDescent="0.3">
      <c r="E23" s="1">
        <v>10</v>
      </c>
      <c r="F23" s="2">
        <f t="shared" ref="F23:F24" si="6">$C$16+$C$17*E23</f>
        <v>66.273631840796014</v>
      </c>
    </row>
    <row r="24" spans="1:9" ht="15" thickBot="1" x14ac:dyDescent="0.35">
      <c r="E24" s="3">
        <v>11</v>
      </c>
      <c r="F24" s="4">
        <f t="shared" si="6"/>
        <v>62.651741293532339</v>
      </c>
    </row>
    <row r="27" spans="1:9" ht="15" thickBot="1" x14ac:dyDescent="0.35"/>
    <row r="28" spans="1:9" x14ac:dyDescent="0.3">
      <c r="B28" s="36"/>
      <c r="C28" s="36" t="s">
        <v>1</v>
      </c>
      <c r="D28" s="36" t="s">
        <v>2</v>
      </c>
      <c r="F28" t="s">
        <v>22</v>
      </c>
    </row>
    <row r="29" spans="1:9" ht="15" thickBot="1" x14ac:dyDescent="0.35">
      <c r="B29" s="34" t="s">
        <v>1</v>
      </c>
      <c r="C29" s="34">
        <v>1</v>
      </c>
      <c r="D29" s="34"/>
    </row>
    <row r="30" spans="1:9" ht="15" thickBot="1" x14ac:dyDescent="0.35">
      <c r="B30" s="35" t="s">
        <v>2</v>
      </c>
      <c r="C30" s="35">
        <v>-0.94421517068791805</v>
      </c>
      <c r="D30" s="35">
        <v>1</v>
      </c>
      <c r="F30" s="37" t="s">
        <v>23</v>
      </c>
      <c r="G30" s="37"/>
    </row>
    <row r="31" spans="1:9" x14ac:dyDescent="0.3">
      <c r="F31" s="34" t="s">
        <v>24</v>
      </c>
      <c r="G31" s="34">
        <v>0.94421517068791783</v>
      </c>
    </row>
    <row r="32" spans="1:9" x14ac:dyDescent="0.3">
      <c r="F32" s="34" t="s">
        <v>25</v>
      </c>
      <c r="G32" s="34">
        <v>0.89154228855721385</v>
      </c>
    </row>
    <row r="33" spans="6:14" x14ac:dyDescent="0.3">
      <c r="F33" s="34" t="s">
        <v>26</v>
      </c>
      <c r="G33" s="34">
        <v>0.86985074626865655</v>
      </c>
    </row>
    <row r="34" spans="6:14" x14ac:dyDescent="0.3">
      <c r="F34" s="34" t="s">
        <v>27</v>
      </c>
      <c r="G34" s="34">
        <v>6.054643380717124</v>
      </c>
    </row>
    <row r="35" spans="6:14" ht="15" thickBot="1" x14ac:dyDescent="0.35">
      <c r="F35" s="35" t="s">
        <v>28</v>
      </c>
      <c r="G35" s="35">
        <v>7</v>
      </c>
    </row>
    <row r="37" spans="6:14" ht="15" thickBot="1" x14ac:dyDescent="0.35">
      <c r="F37" t="s">
        <v>29</v>
      </c>
    </row>
    <row r="38" spans="6:14" x14ac:dyDescent="0.3">
      <c r="F38" s="36"/>
      <c r="G38" s="36" t="s">
        <v>33</v>
      </c>
      <c r="H38" s="36" t="s">
        <v>34</v>
      </c>
      <c r="I38" s="36" t="s">
        <v>35</v>
      </c>
      <c r="J38" s="36" t="s">
        <v>8</v>
      </c>
      <c r="K38" s="36" t="s">
        <v>36</v>
      </c>
    </row>
    <row r="39" spans="6:14" x14ac:dyDescent="0.3">
      <c r="F39" s="34" t="s">
        <v>30</v>
      </c>
      <c r="G39" s="34">
        <v>1</v>
      </c>
      <c r="H39" s="34">
        <v>1506.7064676616915</v>
      </c>
      <c r="I39" s="34">
        <v>1506.7064676616915</v>
      </c>
      <c r="J39" s="34">
        <v>41.100917431192663</v>
      </c>
      <c r="K39" s="34">
        <v>1.3697467655579901E-3</v>
      </c>
    </row>
    <row r="40" spans="6:14" x14ac:dyDescent="0.3">
      <c r="F40" s="34" t="s">
        <v>31</v>
      </c>
      <c r="G40" s="34">
        <v>5</v>
      </c>
      <c r="H40" s="34">
        <v>183.29353233830844</v>
      </c>
      <c r="I40" s="34">
        <v>36.658706467661688</v>
      </c>
      <c r="J40" s="34"/>
      <c r="K40" s="34"/>
    </row>
    <row r="41" spans="6:14" ht="15" thickBot="1" x14ac:dyDescent="0.35">
      <c r="F41" s="35" t="s">
        <v>32</v>
      </c>
      <c r="G41" s="35">
        <v>6</v>
      </c>
      <c r="H41" s="35">
        <v>1690</v>
      </c>
      <c r="I41" s="35"/>
      <c r="J41" s="35"/>
      <c r="K41" s="35"/>
    </row>
    <row r="42" spans="6:14" ht="15" thickBot="1" x14ac:dyDescent="0.35"/>
    <row r="43" spans="6:14" x14ac:dyDescent="0.3">
      <c r="F43" s="36"/>
      <c r="G43" s="36" t="s">
        <v>37</v>
      </c>
      <c r="H43" s="36" t="s">
        <v>27</v>
      </c>
      <c r="I43" s="36" t="s">
        <v>38</v>
      </c>
      <c r="J43" s="36" t="s">
        <v>39</v>
      </c>
      <c r="K43" s="36" t="s">
        <v>40</v>
      </c>
      <c r="L43" s="36" t="s">
        <v>41</v>
      </c>
      <c r="M43" s="36" t="s">
        <v>42</v>
      </c>
      <c r="N43" s="36" t="s">
        <v>43</v>
      </c>
    </row>
    <row r="44" spans="6:14" x14ac:dyDescent="0.3">
      <c r="F44" s="34" t="s">
        <v>17</v>
      </c>
      <c r="G44" s="34">
        <v>102.49253731343283</v>
      </c>
      <c r="H44" s="34">
        <v>5.1380677404490225</v>
      </c>
      <c r="I44" s="34">
        <v>19.947681208359445</v>
      </c>
      <c r="J44" s="34">
        <v>5.8508415074810417E-6</v>
      </c>
      <c r="K44" s="34">
        <v>89.284713709565651</v>
      </c>
      <c r="L44" s="34">
        <v>115.70036091730002</v>
      </c>
      <c r="M44" s="34">
        <v>89.284713709565651</v>
      </c>
      <c r="N44" s="34">
        <v>115.70036091730002</v>
      </c>
    </row>
    <row r="45" spans="6:14" ht="15" thickBot="1" x14ac:dyDescent="0.35">
      <c r="F45" s="35" t="s">
        <v>1</v>
      </c>
      <c r="G45" s="35">
        <v>-3.6218905472636815</v>
      </c>
      <c r="H45" s="35">
        <v>0.56494941577112823</v>
      </c>
      <c r="I45" s="35">
        <v>-6.4109997216653083</v>
      </c>
      <c r="J45" s="35">
        <v>1.3697467655579901E-3</v>
      </c>
      <c r="K45" s="35">
        <v>-5.0741392534982923</v>
      </c>
      <c r="L45" s="35">
        <v>-2.1696418410290708</v>
      </c>
      <c r="M45" s="35">
        <v>-5.0741392534982923</v>
      </c>
      <c r="N45" s="35">
        <v>-2.1696418410290708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032C-28C8-4BC8-80F9-F34887F7F3EE}">
  <dimension ref="B2:O21"/>
  <sheetViews>
    <sheetView topLeftCell="A2" workbookViewId="0">
      <selection activeCell="E20" sqref="E20"/>
    </sheetView>
  </sheetViews>
  <sheetFormatPr defaultRowHeight="14.4" x14ac:dyDescent="0.3"/>
  <cols>
    <col min="7" max="7" width="17.44140625" bestFit="1" customWidth="1"/>
    <col min="8" max="8" width="12.6640625" bestFit="1" customWidth="1"/>
    <col min="9" max="9" width="13.44140625" bestFit="1" customWidth="1"/>
    <col min="10" max="10" width="12.6640625" bestFit="1" customWidth="1"/>
    <col min="11" max="11" width="12" bestFit="1" customWidth="1"/>
    <col min="12" max="12" width="12.6640625" bestFit="1" customWidth="1"/>
    <col min="13" max="13" width="12" bestFit="1" customWidth="1"/>
    <col min="14" max="14" width="12.6640625" bestFit="1" customWidth="1"/>
    <col min="15" max="15" width="12.109375" bestFit="1" customWidth="1"/>
  </cols>
  <sheetData>
    <row r="2" spans="2:12" ht="15" thickBot="1" x14ac:dyDescent="0.35"/>
    <row r="3" spans="2:12" ht="15" thickBot="1" x14ac:dyDescent="0.35">
      <c r="B3" s="6" t="s">
        <v>0</v>
      </c>
      <c r="C3" s="27" t="s">
        <v>45</v>
      </c>
      <c r="D3" s="27" t="s">
        <v>46</v>
      </c>
      <c r="E3" s="7" t="s">
        <v>2</v>
      </c>
      <c r="G3" t="s">
        <v>22</v>
      </c>
    </row>
    <row r="4" spans="2:12" ht="15" thickBot="1" x14ac:dyDescent="0.35">
      <c r="B4" s="12" t="s">
        <v>3</v>
      </c>
      <c r="C4" s="40">
        <v>3.2</v>
      </c>
      <c r="D4" s="40">
        <v>22</v>
      </c>
      <c r="E4" s="5">
        <v>550</v>
      </c>
    </row>
    <row r="5" spans="2:12" x14ac:dyDescent="0.3">
      <c r="B5" s="1" t="s">
        <v>4</v>
      </c>
      <c r="C5" s="38">
        <v>2.7</v>
      </c>
      <c r="D5" s="38">
        <v>27</v>
      </c>
      <c r="E5" s="2">
        <v>570</v>
      </c>
      <c r="G5" s="37" t="s">
        <v>23</v>
      </c>
      <c r="H5" s="37"/>
    </row>
    <row r="6" spans="2:12" x14ac:dyDescent="0.3">
      <c r="B6" s="1" t="s">
        <v>5</v>
      </c>
      <c r="C6" s="38">
        <v>2.5</v>
      </c>
      <c r="D6" s="38">
        <v>24</v>
      </c>
      <c r="E6" s="2">
        <v>525</v>
      </c>
      <c r="G6" s="34" t="s">
        <v>24</v>
      </c>
      <c r="H6" s="34">
        <v>0.98928820282730667</v>
      </c>
    </row>
    <row r="7" spans="2:12" x14ac:dyDescent="0.3">
      <c r="B7" s="1" t="s">
        <v>6</v>
      </c>
      <c r="C7" s="38">
        <v>3.4</v>
      </c>
      <c r="D7" s="38">
        <v>28</v>
      </c>
      <c r="E7" s="2">
        <v>670</v>
      </c>
      <c r="G7" s="34" t="s">
        <v>25</v>
      </c>
      <c r="H7" s="34">
        <v>0.97869114825328229</v>
      </c>
    </row>
    <row r="8" spans="2:12" ht="15" thickBot="1" x14ac:dyDescent="0.35">
      <c r="B8" s="3" t="s">
        <v>7</v>
      </c>
      <c r="C8" s="39">
        <v>2.2000000000000002</v>
      </c>
      <c r="D8" s="39">
        <v>23</v>
      </c>
      <c r="E8" s="4">
        <v>490</v>
      </c>
      <c r="G8" s="34" t="s">
        <v>26</v>
      </c>
      <c r="H8" s="34">
        <v>0.95738229650656459</v>
      </c>
    </row>
    <row r="9" spans="2:12" x14ac:dyDescent="0.3">
      <c r="G9" s="34" t="s">
        <v>27</v>
      </c>
      <c r="H9" s="34">
        <v>14.009087214635695</v>
      </c>
    </row>
    <row r="10" spans="2:12" ht="15" thickBot="1" x14ac:dyDescent="0.35">
      <c r="G10" s="35" t="s">
        <v>28</v>
      </c>
      <c r="H10" s="35">
        <v>5</v>
      </c>
    </row>
    <row r="11" spans="2:12" ht="15" thickBot="1" x14ac:dyDescent="0.35">
      <c r="C11" s="6" t="s">
        <v>45</v>
      </c>
      <c r="D11" s="27" t="s">
        <v>46</v>
      </c>
      <c r="E11" s="7" t="s">
        <v>2</v>
      </c>
    </row>
    <row r="12" spans="2:12" ht="15" thickBot="1" x14ac:dyDescent="0.35">
      <c r="C12" s="12">
        <v>3</v>
      </c>
      <c r="D12" s="40">
        <v>25</v>
      </c>
      <c r="E12" s="33">
        <f>$H$19+$H$20*C12+$H$21*D12</f>
        <v>581.43462523174719</v>
      </c>
      <c r="G12" t="s">
        <v>29</v>
      </c>
    </row>
    <row r="13" spans="2:12" x14ac:dyDescent="0.3">
      <c r="C13" s="1">
        <v>2.8</v>
      </c>
      <c r="D13" s="38">
        <v>24</v>
      </c>
      <c r="E13" s="2">
        <f t="shared" ref="E13:E14" si="0">$H$19+$H$20*C13+$H$21*D13</f>
        <v>549.37362055266181</v>
      </c>
      <c r="G13" s="36"/>
      <c r="H13" s="36" t="s">
        <v>33</v>
      </c>
      <c r="I13" s="36" t="s">
        <v>34</v>
      </c>
      <c r="J13" s="36" t="s">
        <v>35</v>
      </c>
      <c r="K13" s="36" t="s">
        <v>8</v>
      </c>
      <c r="L13" s="36" t="s">
        <v>36</v>
      </c>
    </row>
    <row r="14" spans="2:12" ht="15" thickBot="1" x14ac:dyDescent="0.35">
      <c r="C14" s="3">
        <v>3</v>
      </c>
      <c r="D14" s="39">
        <v>23</v>
      </c>
      <c r="E14" s="4">
        <f t="shared" si="0"/>
        <v>552.3686766134017</v>
      </c>
      <c r="G14" s="34" t="s">
        <v>30</v>
      </c>
      <c r="H14" s="34">
        <v>2</v>
      </c>
      <c r="I14" s="34">
        <v>18027.49095082546</v>
      </c>
      <c r="J14" s="34">
        <v>9013.7454754127302</v>
      </c>
      <c r="K14" s="34">
        <v>45.928854350588743</v>
      </c>
      <c r="L14" s="34">
        <v>2.1308851746717622E-2</v>
      </c>
    </row>
    <row r="15" spans="2:12" x14ac:dyDescent="0.3">
      <c r="G15" s="34" t="s">
        <v>31</v>
      </c>
      <c r="H15" s="34">
        <v>2</v>
      </c>
      <c r="I15" s="34">
        <v>392.50904917453863</v>
      </c>
      <c r="J15" s="34">
        <v>196.25452458726932</v>
      </c>
      <c r="K15" s="34"/>
      <c r="L15" s="34"/>
    </row>
    <row r="16" spans="2:12" ht="15" thickBot="1" x14ac:dyDescent="0.35">
      <c r="G16" s="35" t="s">
        <v>32</v>
      </c>
      <c r="H16" s="35">
        <v>4</v>
      </c>
      <c r="I16" s="35">
        <v>18420</v>
      </c>
      <c r="J16" s="35"/>
      <c r="K16" s="35"/>
      <c r="L16" s="35"/>
    </row>
    <row r="17" spans="7:15" ht="15" thickBot="1" x14ac:dyDescent="0.35"/>
    <row r="18" spans="7:15" x14ac:dyDescent="0.3">
      <c r="G18" s="36"/>
      <c r="H18" s="36" t="s">
        <v>37</v>
      </c>
      <c r="I18" s="36" t="s">
        <v>27</v>
      </c>
      <c r="J18" s="36" t="s">
        <v>38</v>
      </c>
      <c r="K18" s="36" t="s">
        <v>39</v>
      </c>
      <c r="L18" s="36" t="s">
        <v>40</v>
      </c>
      <c r="M18" s="36" t="s">
        <v>41</v>
      </c>
      <c r="N18" s="36" t="s">
        <v>42</v>
      </c>
      <c r="O18" s="36" t="s">
        <v>43</v>
      </c>
    </row>
    <row r="19" spans="7:15" x14ac:dyDescent="0.3">
      <c r="G19" s="34" t="s">
        <v>17</v>
      </c>
      <c r="H19" s="34">
        <v>-44.81018804626126</v>
      </c>
      <c r="I19" s="34">
        <v>69.246866630890381</v>
      </c>
      <c r="J19" s="34">
        <v>-0.64710780756499753</v>
      </c>
      <c r="K19" s="34">
        <v>0.58391574508017841</v>
      </c>
      <c r="L19" s="34">
        <v>-342.75540778225883</v>
      </c>
      <c r="M19" s="34">
        <v>253.13503168973631</v>
      </c>
      <c r="N19" s="34">
        <v>-342.75540778225883</v>
      </c>
      <c r="O19" s="34">
        <v>253.13503168973631</v>
      </c>
    </row>
    <row r="20" spans="7:15" x14ac:dyDescent="0.3">
      <c r="G20" s="34" t="s">
        <v>45</v>
      </c>
      <c r="H20" s="34">
        <v>87.640151849563026</v>
      </c>
      <c r="I20" s="34">
        <v>15.237186664924886</v>
      </c>
      <c r="J20" s="34">
        <v>5.7517279125618073</v>
      </c>
      <c r="K20" s="34">
        <v>2.8922600815111749E-2</v>
      </c>
      <c r="L20" s="34">
        <v>22.079829052021836</v>
      </c>
      <c r="M20" s="34">
        <v>153.20047464710422</v>
      </c>
      <c r="N20" s="34">
        <v>22.079829052021836</v>
      </c>
      <c r="O20" s="34">
        <v>153.20047464710422</v>
      </c>
    </row>
    <row r="21" spans="7:15" ht="15" thickBot="1" x14ac:dyDescent="0.35">
      <c r="G21" s="35" t="s">
        <v>46</v>
      </c>
      <c r="H21" s="35">
        <v>14.532974309172776</v>
      </c>
      <c r="I21" s="35">
        <v>2.9137375361504319</v>
      </c>
      <c r="J21" s="35">
        <v>4.9877431061870565</v>
      </c>
      <c r="K21" s="35">
        <v>3.7924876930238542E-2</v>
      </c>
      <c r="L21" s="35">
        <v>1.9961735454816427</v>
      </c>
      <c r="M21" s="35">
        <v>27.069775072863909</v>
      </c>
      <c r="N21" s="35">
        <v>1.9961735454816427</v>
      </c>
      <c r="O21" s="35">
        <v>27.069775072863909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Scatter Plot</vt:lpstr>
      <vt:lpstr>Simple Regression</vt:lpstr>
      <vt:lpstr>Multiple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2023-08-03T06:31:30Z</dcterms:created>
  <dcterms:modified xsi:type="dcterms:W3CDTF">2023-08-18T05:29:54Z</dcterms:modified>
</cp:coreProperties>
</file>